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Димов\Desktop\ДПФ\2024 г\втори търг\антоново и омуртаг\"/>
    </mc:Choice>
  </mc:AlternateContent>
  <bookViews>
    <workbookView xWindow="0" yWindow="0" windowWidth="28800" windowHeight="12300" tabRatio="866"/>
  </bookViews>
  <sheets>
    <sheet name="Аренда-Наем ЕПК, МФ и З" sheetId="10" r:id="rId1"/>
    <sheet name="ДОГОВОРИ-ПЪРВА ТР.СЕСИЯ" sheetId="11" state="hidden" r:id="rId2"/>
    <sheet name="§12а-пасища, ливади" sheetId="3" state="hidden" r:id="rId3"/>
  </sheets>
  <definedNames>
    <definedName name="_xlnm._FilterDatabase" localSheetId="2" hidden="1">'§12а-пасища, ливади'!$A$3:$J$22</definedName>
    <definedName name="_xlnm._FilterDatabase" localSheetId="0" hidden="1">'Аренда-Наем ЕПК, МФ и З'!$A$3:$P$40</definedName>
    <definedName name="_xlnm._FilterDatabase" localSheetId="1" hidden="1">'ДОГОВОРИ-ПЪРВА ТР.СЕСИЯ'!$A$7:$P$27</definedName>
  </definedNames>
  <calcPr calcId="162913"/>
</workbook>
</file>

<file path=xl/calcChain.xml><?xml version="1.0" encoding="utf-8"?>
<calcChain xmlns="http://schemas.openxmlformats.org/spreadsheetml/2006/main">
  <c r="E41" i="10" l="1"/>
  <c r="P30" i="10"/>
  <c r="P21" i="10"/>
  <c r="P12" i="10"/>
  <c r="I28" i="11" l="1"/>
  <c r="L28" i="11"/>
  <c r="L4" i="10" l="1"/>
  <c r="L5" i="10"/>
  <c r="L6" i="10"/>
  <c r="L7" i="10"/>
  <c r="L8" i="10"/>
  <c r="L9" i="10"/>
  <c r="L10" i="10"/>
  <c r="L11" i="10"/>
  <c r="L12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J19" i="11" l="1"/>
  <c r="J20" i="11"/>
  <c r="J18" i="11"/>
  <c r="J28" i="11" s="1"/>
  <c r="K9" i="11" l="1"/>
  <c r="N9" i="11" s="1"/>
  <c r="O9" i="11" s="1"/>
  <c r="K10" i="11"/>
  <c r="N10" i="11" s="1"/>
  <c r="O10" i="11" s="1"/>
  <c r="K11" i="11"/>
  <c r="N11" i="11" s="1"/>
  <c r="O11" i="11" s="1"/>
  <c r="K12" i="11"/>
  <c r="N12" i="11" s="1"/>
  <c r="O12" i="11" s="1"/>
  <c r="K13" i="11"/>
  <c r="M13" i="11" s="1"/>
  <c r="K14" i="11"/>
  <c r="N14" i="11" s="1"/>
  <c r="O14" i="11" s="1"/>
  <c r="K15" i="11"/>
  <c r="N15" i="11" s="1"/>
  <c r="O15" i="11" s="1"/>
  <c r="K16" i="11"/>
  <c r="M16" i="11" s="1"/>
  <c r="K17" i="11"/>
  <c r="N17" i="11" s="1"/>
  <c r="O17" i="11" s="1"/>
  <c r="K8" i="11"/>
  <c r="N8" i="11" l="1"/>
  <c r="K28" i="11"/>
  <c r="M28" i="11"/>
  <c r="P41" i="10"/>
  <c r="O8" i="11" l="1"/>
  <c r="O28" i="11" s="1"/>
  <c r="N28" i="11"/>
  <c r="E23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5" i="3"/>
  <c r="E40" i="10"/>
</calcChain>
</file>

<file path=xl/sharedStrings.xml><?xml version="1.0" encoding="utf-8"?>
<sst xmlns="http://schemas.openxmlformats.org/spreadsheetml/2006/main" count="524" uniqueCount="217">
  <si>
    <t>Община</t>
  </si>
  <si>
    <t>Землище</t>
  </si>
  <si>
    <t>НТП</t>
  </si>
  <si>
    <t>Категория на земята</t>
  </si>
  <si>
    <t xml:space="preserve">№ по ред </t>
  </si>
  <si>
    <t>Площ (дка)</t>
  </si>
  <si>
    <t>Поливност</t>
  </si>
  <si>
    <t>Начална тръжна цена (лв./дка)</t>
  </si>
  <si>
    <t>Размер на депозит (лева)</t>
  </si>
  <si>
    <t>Поземлен имот с идентификатор по КК</t>
  </si>
  <si>
    <t xml:space="preserve">Поземлен имот с идентификатор по КК </t>
  </si>
  <si>
    <t>АНТОНОВО</t>
  </si>
  <si>
    <t>IX</t>
  </si>
  <si>
    <t>нива</t>
  </si>
  <si>
    <t>V</t>
  </si>
  <si>
    <t>VII</t>
  </si>
  <si>
    <t>VI</t>
  </si>
  <si>
    <t>VIII</t>
  </si>
  <si>
    <t>IV</t>
  </si>
  <si>
    <t>III</t>
  </si>
  <si>
    <t>БЕЛОМОРЦИ</t>
  </si>
  <si>
    <t>03647.20.8</t>
  </si>
  <si>
    <t>03647.42.73</t>
  </si>
  <si>
    <t xml:space="preserve">ГОРНА ХУБАВКА </t>
  </si>
  <si>
    <t>16420.35.2</t>
  </si>
  <si>
    <t>ГОРНО НОВКОВО</t>
  </si>
  <si>
    <t>16849.13.12</t>
  </si>
  <si>
    <t>16849.15.2</t>
  </si>
  <si>
    <t>16849.19.1</t>
  </si>
  <si>
    <t>ДОЛНА ХУБАВКА</t>
  </si>
  <si>
    <t>22280.312.7</t>
  </si>
  <si>
    <t>22280.342.5</t>
  </si>
  <si>
    <t>22280.375.4</t>
  </si>
  <si>
    <t>ДОЛНО НОВКОВО</t>
  </si>
  <si>
    <t>22719.17.8</t>
  </si>
  <si>
    <t>22719.17.9</t>
  </si>
  <si>
    <t>22719.23.21</t>
  </si>
  <si>
    <t>ЗЕЛЕНА МОРАВА</t>
  </si>
  <si>
    <t>30692.15.2</t>
  </si>
  <si>
    <t>30692.24.5</t>
  </si>
  <si>
    <t>ЗМЕЙНО</t>
  </si>
  <si>
    <t>31262.24.26</t>
  </si>
  <si>
    <t>ИЛИЙНО</t>
  </si>
  <si>
    <t>32620.13.4</t>
  </si>
  <si>
    <t>32620.25.2</t>
  </si>
  <si>
    <t>32620.25.39</t>
  </si>
  <si>
    <t>КАМБУРОВО</t>
  </si>
  <si>
    <t>35643.318.35</t>
  </si>
  <si>
    <t>КЕСТЕНОВО</t>
  </si>
  <si>
    <t>36806.22.17</t>
  </si>
  <si>
    <t>МОГИЛЕЦ</t>
  </si>
  <si>
    <t>48790.28.35</t>
  </si>
  <si>
    <t>ОМУРТАГ</t>
  </si>
  <si>
    <t>53535.238.217</t>
  </si>
  <si>
    <t>изоставена нива</t>
  </si>
  <si>
    <t>ПАНАЙОТ ХИТОВО</t>
  </si>
  <si>
    <t>55327.32.13</t>
  </si>
  <si>
    <t>55327.45.58</t>
  </si>
  <si>
    <t>ПАНИЧИНО</t>
  </si>
  <si>
    <t>55381.28.11</t>
  </si>
  <si>
    <t>ПТИЧЕВО</t>
  </si>
  <si>
    <t>58774.5.12</t>
  </si>
  <si>
    <t>ПЪРВАН</t>
  </si>
  <si>
    <t>59029.13.1</t>
  </si>
  <si>
    <t>59029.13.3</t>
  </si>
  <si>
    <t>ТЪПЧИЛЕЩОВО</t>
  </si>
  <si>
    <t>73609.4.24</t>
  </si>
  <si>
    <t>ЦАРЕВЦИ</t>
  </si>
  <si>
    <t>78166.4.6</t>
  </si>
  <si>
    <t>78166.5.4</t>
  </si>
  <si>
    <t>78166.9.7</t>
  </si>
  <si>
    <t>78166.18.4</t>
  </si>
  <si>
    <t>03647.20.186, 03647.20.7, 03647.20.9, 03647.21.188</t>
  </si>
  <si>
    <t>16420.35.1, 16420.35.14, 16420.35.15, 16420.35.16</t>
  </si>
  <si>
    <t>16849.13.13, 16849.13.28, 16849.13.31, 16849.31.70</t>
  </si>
  <si>
    <t>16849.14.88, 16849.15.1, 16849.15.3, 16849.16.1</t>
  </si>
  <si>
    <t>16849.19.13, 16849.19.2, 16849.19.3, 16849.20.45</t>
  </si>
  <si>
    <t>22280.312.10, 22280.312.11, 22280.312.147, 22280.312.9</t>
  </si>
  <si>
    <t>16420.29.15, 22280.342.1, 22280.342.2, 22280.342.259</t>
  </si>
  <si>
    <t>22280.375.181, 22280.375.5, 22280.375.74</t>
  </si>
  <si>
    <t>22719.17.4, 22719.17.6, 22719.17.7, 22719.17.9</t>
  </si>
  <si>
    <t>22719.17.10, 22719.17.3, 22719.17.4, 22719.17.7</t>
  </si>
  <si>
    <t>22719.23.20, 22719.23.22, 22719.23.5, 22719.23.55</t>
  </si>
  <si>
    <t>30692.15.10, 30692.15.3, 30692.15.47, 30692.15.48</t>
  </si>
  <si>
    <t>30692.24.26, 30692.24.29, 30692.24.3, 30692.24.4</t>
  </si>
  <si>
    <t>31262.24.27, 31262.24.28, 31262.24.29, 31262.24.90</t>
  </si>
  <si>
    <t>32620.13.24, 32620.13.25, 32620.13.26, 32620.13.27</t>
  </si>
  <si>
    <t>32620.25.3, 32620.25.38, 32620.888.9901</t>
  </si>
  <si>
    <t>32620.25.23, 32620.25.24, 32620.25.26, 32620.25.3</t>
  </si>
  <si>
    <t>35643.318.23, 35643.318.24, 35643.318.36, 35643.318.40</t>
  </si>
  <si>
    <t>36806.21.11, 36806.21.110, 36806.21.52, 36806.22.18</t>
  </si>
  <si>
    <t>48790.27.132, 48790.28.14, 48790.28.15, 48790.28.36</t>
  </si>
  <si>
    <t>53535.238.216, 53535.238.221, 53535.239.38</t>
  </si>
  <si>
    <t>55327.32.12, 55327.32.16, 55327.32.8, 55327.32.9</t>
  </si>
  <si>
    <t>55327.45.52, 55327.45.57, 55327.45.59, 55327.45.74</t>
  </si>
  <si>
    <t>55381.28.16, 55381.28.19, 55381.49.26</t>
  </si>
  <si>
    <t>58774.5.11, 58774.5.13, 58774.5.3</t>
  </si>
  <si>
    <t>59029.34.58 59029.34.44 59029.13.52 59029.13.2</t>
  </si>
  <si>
    <t>59029.13.55 59029.43.33 59029.43.32 59029.43.29</t>
  </si>
  <si>
    <t>73609.19.11, 73609.2.16, 73609.4.23, 73609.4.25</t>
  </si>
  <si>
    <t>78166.4.1, 78166.4.10, 78166.4.11, 78166.4.18, 78166.4.5</t>
  </si>
  <si>
    <t>35643.102.30, 78166.4.14, 78166.5.1, 78166.5.3</t>
  </si>
  <si>
    <t>78166.4.18, 78166.9.1, 78166.9.23, 78166.9.30</t>
  </si>
  <si>
    <t>78166.18.3, 78166.18.5, 78166.18.9, 78166.32.7</t>
  </si>
  <si>
    <t>16420.1.8</t>
  </si>
  <si>
    <t>16420.1.14, 16420.1.6, 16420.1.7, 16420.210.12</t>
  </si>
  <si>
    <t>16420.33.28</t>
  </si>
  <si>
    <t>16420.2.11, 16420.33.27, 16420.33.29, 16420.33.30</t>
  </si>
  <si>
    <t>БЕРКОВСКИ</t>
  </si>
  <si>
    <t>ПОПОВО</t>
  </si>
  <si>
    <t>ТЪРГОВИЩЕ</t>
  </si>
  <si>
    <t>ІХ</t>
  </si>
  <si>
    <t>РУЕЦ</t>
  </si>
  <si>
    <t>неполивен</t>
  </si>
  <si>
    <t>СТЕВРЕК</t>
  </si>
  <si>
    <t>69146.103.1</t>
  </si>
  <si>
    <t>пасище</t>
  </si>
  <si>
    <t>69146.104.12</t>
  </si>
  <si>
    <t>69146.105.5</t>
  </si>
  <si>
    <t>ВРАНИ КОН</t>
  </si>
  <si>
    <t xml:space="preserve">12156.192.27 </t>
  </si>
  <si>
    <t>12156.192.28</t>
  </si>
  <si>
    <t>12156.192.29</t>
  </si>
  <si>
    <t>22280.1.9</t>
  </si>
  <si>
    <t xml:space="preserve">V </t>
  </si>
  <si>
    <t>36806.17.1</t>
  </si>
  <si>
    <t>59029.32.8</t>
  </si>
  <si>
    <t>59029.32.9</t>
  </si>
  <si>
    <t>ВЕРЕНЦИ</t>
  </si>
  <si>
    <t>10687.45.16</t>
  </si>
  <si>
    <t>10687.45.18</t>
  </si>
  <si>
    <t>10687.45.19</t>
  </si>
  <si>
    <t>03931.220.10</t>
  </si>
  <si>
    <t>03931.220.12</t>
  </si>
  <si>
    <t>03931.220.13</t>
  </si>
  <si>
    <t>57649.501.264</t>
  </si>
  <si>
    <t>63241.555.22</t>
  </si>
  <si>
    <t>Директор ОД "Земеделие"</t>
  </si>
  <si>
    <t>гр.Търговище</t>
  </si>
  <si>
    <t>………………………………………</t>
  </si>
  <si>
    <t xml:space="preserve">     / Донко Донков /</t>
  </si>
  <si>
    <r>
      <rPr>
        <sz val="10"/>
        <color rgb="FF3F3F3F"/>
        <rFont val="Calibri"/>
        <family val="2"/>
        <charset val="204"/>
        <scheme val="minor"/>
      </rPr>
      <t xml:space="preserve"> Списък на земеделските земи </t>
    </r>
    <r>
      <rPr>
        <b/>
        <sz val="10"/>
        <color rgb="FF3F3F3F"/>
        <rFont val="Calibri"/>
        <family val="2"/>
        <charset val="204"/>
        <scheme val="minor"/>
      </rPr>
      <t>по § 12а от ПЗР на ЗСПЗЗ</t>
    </r>
    <r>
      <rPr>
        <sz val="10"/>
        <color rgb="FF3F3F3F"/>
        <rFont val="Calibri"/>
        <family val="2"/>
        <charset val="204"/>
        <scheme val="minor"/>
      </rPr>
      <t xml:space="preserve">, с начин на трайно ползване - ПАСИЩА, МЕРИ И ЛИВАДИ, находящи се на територията на област </t>
    </r>
    <r>
      <rPr>
        <b/>
        <sz val="10"/>
        <color rgb="FF3F3F3F"/>
        <rFont val="Calibri"/>
        <family val="2"/>
        <charset val="204"/>
        <scheme val="minor"/>
      </rPr>
      <t>ТЪРГОВИЩЕ</t>
    </r>
    <r>
      <rPr>
        <sz val="10"/>
        <color rgb="FF3F3F3F"/>
        <rFont val="Calibri"/>
        <family val="2"/>
        <charset val="204"/>
        <scheme val="minor"/>
      </rPr>
      <t xml:space="preserve">, за отдаване </t>
    </r>
    <r>
      <rPr>
        <b/>
        <sz val="10"/>
        <color rgb="FF3F3F3F"/>
        <rFont val="Calibri"/>
        <family val="2"/>
        <charset val="204"/>
        <scheme val="minor"/>
      </rPr>
      <t xml:space="preserve">под наем по реда на 37и, ал. 13 от ЗСПЗЗ, </t>
    </r>
    <r>
      <rPr>
        <sz val="10"/>
        <color rgb="FF3F3F3F"/>
        <rFont val="Calibri"/>
        <family val="2"/>
        <charset val="204"/>
        <scheme val="minor"/>
      </rPr>
      <t>за срок от</t>
    </r>
    <r>
      <rPr>
        <b/>
        <sz val="10"/>
        <color rgb="FF3F3F3F"/>
        <rFont val="Calibri"/>
        <family val="2"/>
        <charset val="204"/>
        <scheme val="minor"/>
      </rPr>
      <t xml:space="preserve"> 1 (ЕДНА) КАЛЕНДАРНА ГОДИНА</t>
    </r>
    <r>
      <rPr>
        <sz val="10"/>
        <color rgb="FF3F3F3F"/>
        <rFont val="Calibri"/>
        <family val="2"/>
        <charset val="204"/>
        <scheme val="minor"/>
      </rPr>
      <t xml:space="preserve"> </t>
    </r>
    <r>
      <rPr>
        <b/>
        <sz val="10"/>
        <color rgb="FF3F3F3F"/>
        <rFont val="Calibri"/>
        <family val="2"/>
        <charset val="204"/>
        <scheme val="minor"/>
      </rPr>
      <t xml:space="preserve">, </t>
    </r>
    <r>
      <rPr>
        <sz val="10"/>
        <color rgb="FF3F3F3F"/>
        <rFont val="Calibri"/>
        <family val="2"/>
        <charset val="204"/>
        <scheme val="minor"/>
      </rPr>
      <t>обект на търг за 2025 година</t>
    </r>
  </si>
  <si>
    <t>Участник в търга</t>
  </si>
  <si>
    <t>Предложена цена (лв./дка)</t>
  </si>
  <si>
    <t>граници и съседи</t>
  </si>
  <si>
    <t>арендна вноска</t>
  </si>
  <si>
    <t>ШЕФКЕТ АХМЕДОВ ХАСАНОВ</t>
  </si>
  <si>
    <t>МИРОСЛАВ СТАНЕВ ГОРАНОВ</t>
  </si>
  <si>
    <t>ОЛГА ПАВЛОВНА ПОРИЦКА</t>
  </si>
  <si>
    <t>АГРО-М 94 ЕООД</t>
  </si>
  <si>
    <t>ПЕТЪР НИКОЛОВ ПЕТРОВ</t>
  </si>
  <si>
    <t>ЕТ ЗОНГОВ-2-ДИАН ХРИСТОВ</t>
  </si>
  <si>
    <t>ГЕОРГИОС КОНСТАНТИНОС АНАСТАСИУ</t>
  </si>
  <si>
    <t>БОРЯНА ЯНКОВА ТОДОРОВА</t>
  </si>
  <si>
    <t>НИКОЛАЙ ГЕНЧЕВ ЦВЯТКОВ</t>
  </si>
  <si>
    <t>ДАМЯН ИВАНОВ МАЛЧЕВ</t>
  </si>
  <si>
    <t>ИЛИЯН ДРАГНЕВ ИЛИЕВ</t>
  </si>
  <si>
    <t>ЕЛИЗАР ГЕОРГИЕВ КРЪСТЕВ</t>
  </si>
  <si>
    <t>БИОЕЛИТ ЕООД</t>
  </si>
  <si>
    <t>класиране</t>
  </si>
  <si>
    <t>не печели</t>
  </si>
  <si>
    <t>Срок на договора години</t>
  </si>
  <si>
    <t>ВИД ДОГОВОР</t>
  </si>
  <si>
    <t>договор №</t>
  </si>
  <si>
    <t>начало</t>
  </si>
  <si>
    <t xml:space="preserve">край </t>
  </si>
  <si>
    <t>телефон/ мейл</t>
  </si>
  <si>
    <t>АРЕНДАТОР</t>
  </si>
  <si>
    <t>площ /дка/</t>
  </si>
  <si>
    <t xml:space="preserve"> внесен/ приспаднат депозит</t>
  </si>
  <si>
    <t>депозит за възстановяване</t>
  </si>
  <si>
    <t>за доплащане преди сключване на договора</t>
  </si>
  <si>
    <t>ЕПК</t>
  </si>
  <si>
    <t>ПО-05-1</t>
  </si>
  <si>
    <t>ПО-05-2</t>
  </si>
  <si>
    <t>ПО-05-3</t>
  </si>
  <si>
    <t>ПО-05-4</t>
  </si>
  <si>
    <t>ПО-05-5</t>
  </si>
  <si>
    <t>ПО-05-6</t>
  </si>
  <si>
    <t>ПО-05-7</t>
  </si>
  <si>
    <t>ПО-05-8</t>
  </si>
  <si>
    <t>ПО-05-9</t>
  </si>
  <si>
    <t>ПО-05-10</t>
  </si>
  <si>
    <t>ПО-05-11</t>
  </si>
  <si>
    <t>ФАГУС 2013 ЕООД</t>
  </si>
  <si>
    <t>декласиран</t>
  </si>
  <si>
    <t>/ Б. Боянова /</t>
  </si>
  <si>
    <t>арендна вноска по договор</t>
  </si>
  <si>
    <t>ТН</t>
  </si>
  <si>
    <t>АГРОДИМА ООД</t>
  </si>
  <si>
    <t>ИСМАИЛ ФИКРЕТОВ МАДЖАРОВ</t>
  </si>
  <si>
    <t>ПЕТЪР РУМЕНОВ БРАТОВАНОВ</t>
  </si>
  <si>
    <t>ЛАЗАРОВ-1987 ЕООД</t>
  </si>
  <si>
    <t>50% арендна вноска</t>
  </si>
  <si>
    <t>БАНКА ДСК</t>
  </si>
  <si>
    <t>ОД ЗЕМЕДЕЛИЕ гр.ТЪРГОВИЩЕ</t>
  </si>
  <si>
    <t>IBAN - BG31 STSA 9300 3102 1931 01</t>
  </si>
  <si>
    <t>BIC - STSABGSF</t>
  </si>
  <si>
    <t>основание: арендна вноска по договор №.........</t>
  </si>
  <si>
    <t xml:space="preserve"> остатък за плащане с падеж 31.01.2025 г.</t>
  </si>
  <si>
    <t>ДОГОВОРИ ЗА АРЕНДА СЛЕД ПРОВЕДЕНА ПЪРВА ТРЪЖНА СЕСИЯ ЗА 2024/ 2025 СТОПАНСКА ГОДИНА</t>
  </si>
  <si>
    <t>ПО-05-12</t>
  </si>
  <si>
    <t>ПО-05-13</t>
  </si>
  <si>
    <t>Срок за ползване (стопански години)</t>
  </si>
  <si>
    <t>10 г.</t>
  </si>
  <si>
    <t>КЛАСИРАНЕ на кандидатите, участвали във втора тръжна сесия за стопанската 2024/2025 година за дългосрочно отдаване под аренда на свободни земеделски земи от ДПФ за срок от 10 стопански години за отглеждане на едногодишни полски култури - ОБЩИНА ОМУРТАГ</t>
  </si>
  <si>
    <t>печели</t>
  </si>
  <si>
    <t>второ място</t>
  </si>
  <si>
    <t>Председател:       …………………………</t>
  </si>
  <si>
    <t xml:space="preserve">       / К. Димов /</t>
  </si>
  <si>
    <t>И членове:</t>
  </si>
  <si>
    <t>……………………….</t>
  </si>
  <si>
    <t xml:space="preserve">       / Б. Рачева /</t>
  </si>
  <si>
    <t>……………………………</t>
  </si>
  <si>
    <t xml:space="preserve">              / Б. Боянова /</t>
  </si>
  <si>
    <t>С.А. 2024 ЕООД</t>
  </si>
  <si>
    <t>Х. 2021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</si>
</sst>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000"/>
    <numFmt numFmtId="165" formatCode="0.000"/>
    <numFmt numFmtId="166" formatCode="#,##0.000"/>
    <numFmt numFmtId="167" formatCode="#,##0.00\ _л_в_.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sz val="10"/>
      <color rgb="FF3F3F3F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5"/>
      <color theme="1"/>
      <name val="Calibri"/>
      <family val="2"/>
      <charset val="204"/>
      <scheme val="minor"/>
    </font>
    <font>
      <sz val="5"/>
      <name val="Calibri"/>
      <family val="2"/>
      <charset val="204"/>
      <scheme val="minor"/>
    </font>
    <font>
      <b/>
      <sz val="12"/>
      <color rgb="FF3F3F3F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0" borderId="0"/>
    <xf numFmtId="0" fontId="36" fillId="0" borderId="0" applyNumberFormat="0" applyFill="0" applyBorder="0" applyAlignment="0" applyProtection="0"/>
  </cellStyleXfs>
  <cellXfs count="150">
    <xf numFmtId="0" fontId="0" fillId="0" borderId="0" xfId="0"/>
    <xf numFmtId="0" fontId="7" fillId="0" borderId="0" xfId="0" applyFont="1"/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9" fillId="3" borderId="4" xfId="2" applyFont="1" applyBorder="1" applyAlignment="1">
      <alignment horizontal="center" vertical="center" wrapText="1"/>
    </xf>
    <xf numFmtId="0" fontId="9" fillId="3" borderId="4" xfId="2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7" fillId="4" borderId="0" xfId="0" applyFont="1" applyFill="1"/>
    <xf numFmtId="0" fontId="4" fillId="0" borderId="5" xfId="0" applyFont="1" applyBorder="1" applyAlignment="1">
      <alignment horizontal="center" vertical="top" wrapText="1"/>
    </xf>
    <xf numFmtId="49" fontId="4" fillId="4" borderId="3" xfId="3" applyNumberFormat="1" applyFont="1" applyFill="1" applyBorder="1" applyAlignment="1">
      <alignment horizontal="center" vertical="top" wrapText="1"/>
    </xf>
    <xf numFmtId="0" fontId="4" fillId="4" borderId="3" xfId="0" applyFont="1" applyFill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/>
    </xf>
    <xf numFmtId="0" fontId="4" fillId="0" borderId="3" xfId="0" applyFont="1" applyBorder="1" applyAlignment="1">
      <alignment horizontal="center" vertical="top"/>
    </xf>
    <xf numFmtId="165" fontId="4" fillId="0" borderId="3" xfId="0" applyNumberFormat="1" applyFont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top"/>
    </xf>
    <xf numFmtId="165" fontId="4" fillId="0" borderId="3" xfId="0" applyNumberFormat="1" applyFont="1" applyFill="1" applyBorder="1" applyAlignment="1">
      <alignment horizontal="center" vertical="top"/>
    </xf>
    <xf numFmtId="0" fontId="4" fillId="4" borderId="3" xfId="0" applyFont="1" applyFill="1" applyBorder="1" applyAlignment="1">
      <alignment horizontal="center" vertical="top" wrapText="1"/>
    </xf>
    <xf numFmtId="165" fontId="4" fillId="4" borderId="3" xfId="0" applyNumberFormat="1" applyFont="1" applyFill="1" applyBorder="1" applyAlignment="1">
      <alignment horizontal="center" vertical="top"/>
    </xf>
    <xf numFmtId="0" fontId="4" fillId="4" borderId="3" xfId="0" applyFont="1" applyFill="1" applyBorder="1" applyAlignment="1">
      <alignment vertical="top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 wrapText="1"/>
    </xf>
    <xf numFmtId="165" fontId="4" fillId="0" borderId="3" xfId="0" applyNumberFormat="1" applyFont="1" applyBorder="1" applyAlignment="1">
      <alignment horizontal="center" vertical="top" wrapText="1"/>
    </xf>
    <xf numFmtId="0" fontId="4" fillId="4" borderId="3" xfId="0" applyFont="1" applyFill="1" applyBorder="1" applyAlignment="1">
      <alignment horizontal="left" vertical="top"/>
    </xf>
    <xf numFmtId="165" fontId="4" fillId="4" borderId="3" xfId="0" applyNumberFormat="1" applyFont="1" applyFill="1" applyBorder="1" applyAlignment="1">
      <alignment horizontal="center" vertical="top" wrapText="1"/>
    </xf>
    <xf numFmtId="165" fontId="10" fillId="0" borderId="3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0" fontId="4" fillId="4" borderId="3" xfId="0" quotePrefix="1" applyNumberFormat="1" applyFont="1" applyFill="1" applyBorder="1" applyAlignment="1">
      <alignment horizontal="center" vertical="top"/>
    </xf>
    <xf numFmtId="0" fontId="4" fillId="4" borderId="5" xfId="0" applyFont="1" applyFill="1" applyBorder="1" applyAlignment="1">
      <alignment horizontal="center" vertical="top" wrapText="1"/>
    </xf>
    <xf numFmtId="1" fontId="4" fillId="5" borderId="3" xfId="3" applyNumberFormat="1" applyFont="1" applyFill="1" applyBorder="1" applyAlignment="1">
      <alignment horizontal="center" vertical="top"/>
    </xf>
    <xf numFmtId="164" fontId="4" fillId="4" borderId="3" xfId="0" applyNumberFormat="1" applyFont="1" applyFill="1" applyBorder="1" applyAlignment="1">
      <alignment horizontal="left" vertical="top"/>
    </xf>
    <xf numFmtId="0" fontId="7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top"/>
    </xf>
    <xf numFmtId="0" fontId="11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165" fontId="11" fillId="0" borderId="3" xfId="0" applyNumberFormat="1" applyFont="1" applyBorder="1" applyAlignment="1">
      <alignment horizontal="center" vertical="top"/>
    </xf>
    <xf numFmtId="0" fontId="11" fillId="5" borderId="3" xfId="0" quotePrefix="1" applyNumberFormat="1" applyFont="1" applyFill="1" applyBorder="1" applyAlignment="1">
      <alignment horizontal="center" vertical="top"/>
    </xf>
    <xf numFmtId="0" fontId="11" fillId="5" borderId="3" xfId="0" applyNumberFormat="1" applyFont="1" applyFill="1" applyBorder="1" applyAlignment="1">
      <alignment horizontal="center" vertical="top"/>
    </xf>
    <xf numFmtId="165" fontId="7" fillId="0" borderId="0" xfId="0" applyNumberFormat="1" applyFont="1" applyAlignment="1">
      <alignment horizontal="center"/>
    </xf>
    <xf numFmtId="0" fontId="11" fillId="5" borderId="3" xfId="0" applyFont="1" applyFill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164" fontId="11" fillId="0" borderId="3" xfId="0" applyNumberFormat="1" applyFont="1" applyBorder="1" applyAlignment="1">
      <alignment horizontal="center" vertical="top"/>
    </xf>
    <xf numFmtId="0" fontId="11" fillId="4" borderId="3" xfId="0" applyFont="1" applyFill="1" applyBorder="1" applyAlignment="1">
      <alignment horizontal="center" vertical="top" wrapText="1"/>
    </xf>
    <xf numFmtId="165" fontId="11" fillId="4" borderId="3" xfId="0" applyNumberFormat="1" applyFont="1" applyFill="1" applyBorder="1" applyAlignment="1">
      <alignment horizontal="center" vertical="top"/>
    </xf>
    <xf numFmtId="2" fontId="8" fillId="0" borderId="3" xfId="0" applyNumberFormat="1" applyFont="1" applyBorder="1" applyAlignment="1">
      <alignment horizontal="center" vertical="top"/>
    </xf>
    <xf numFmtId="165" fontId="8" fillId="0" borderId="3" xfId="0" applyNumberFormat="1" applyFont="1" applyBorder="1" applyAlignment="1">
      <alignment horizontal="center" vertical="top"/>
    </xf>
    <xf numFmtId="49" fontId="11" fillId="5" borderId="3" xfId="0" applyNumberFormat="1" applyFont="1" applyFill="1" applyBorder="1" applyAlignment="1">
      <alignment horizontal="center" vertical="top" wrapText="1"/>
    </xf>
    <xf numFmtId="165" fontId="11" fillId="5" borderId="3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vertical="center"/>
    </xf>
    <xf numFmtId="0" fontId="13" fillId="4" borderId="0" xfId="0" applyFont="1" applyFill="1"/>
    <xf numFmtId="0" fontId="14" fillId="4" borderId="3" xfId="0" applyFont="1" applyFill="1" applyBorder="1" applyAlignment="1">
      <alignment vertical="top" wrapText="1"/>
    </xf>
    <xf numFmtId="0" fontId="14" fillId="4" borderId="3" xfId="0" applyFont="1" applyFill="1" applyBorder="1" applyAlignment="1">
      <alignment horizontal="center" vertical="top" wrapText="1"/>
    </xf>
    <xf numFmtId="164" fontId="14" fillId="4" borderId="3" xfId="0" applyNumberFormat="1" applyFont="1" applyFill="1" applyBorder="1" applyAlignment="1">
      <alignment horizontal="left" vertical="top" wrapText="1"/>
    </xf>
    <xf numFmtId="0" fontId="4" fillId="4" borderId="4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 wrapText="1"/>
    </xf>
    <xf numFmtId="0" fontId="3" fillId="4" borderId="0" xfId="0" applyFont="1" applyFill="1"/>
    <xf numFmtId="0" fontId="0" fillId="4" borderId="0" xfId="0" applyFill="1"/>
    <xf numFmtId="0" fontId="18" fillId="4" borderId="0" xfId="0" applyFont="1" applyFill="1" applyAlignment="1"/>
    <xf numFmtId="0" fontId="16" fillId="4" borderId="0" xfId="0" applyFont="1" applyFill="1" applyAlignment="1">
      <alignment horizontal="center" wrapText="1"/>
    </xf>
    <xf numFmtId="0" fontId="20" fillId="4" borderId="0" xfId="0" applyFont="1" applyFill="1" applyAlignment="1">
      <alignment horizontal="center" wrapText="1"/>
    </xf>
    <xf numFmtId="167" fontId="16" fillId="4" borderId="0" xfId="0" applyNumberFormat="1" applyFont="1" applyFill="1" applyAlignment="1">
      <alignment horizontal="center" wrapText="1"/>
    </xf>
    <xf numFmtId="0" fontId="17" fillId="4" borderId="3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1" fontId="18" fillId="4" borderId="3" xfId="0" applyNumberFormat="1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/>
    </xf>
    <xf numFmtId="165" fontId="17" fillId="4" borderId="3" xfId="0" applyNumberFormat="1" applyFont="1" applyFill="1" applyBorder="1" applyAlignment="1">
      <alignment horizontal="center" vertical="center" wrapText="1"/>
    </xf>
    <xf numFmtId="2" fontId="22" fillId="4" borderId="3" xfId="0" applyNumberFormat="1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23" fillId="4" borderId="5" xfId="0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 wrapText="1"/>
    </xf>
    <xf numFmtId="166" fontId="24" fillId="4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25" fillId="4" borderId="5" xfId="0" applyNumberFormat="1" applyFont="1" applyFill="1" applyBorder="1" applyAlignment="1">
      <alignment horizontal="center" vertical="center" wrapText="1"/>
    </xf>
    <xf numFmtId="4" fontId="19" fillId="4" borderId="5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vertical="center"/>
    </xf>
    <xf numFmtId="0" fontId="26" fillId="4" borderId="0" xfId="0" applyFont="1" applyFill="1" applyAlignment="1">
      <alignment vertical="center"/>
    </xf>
    <xf numFmtId="4" fontId="11" fillId="4" borderId="3" xfId="0" applyNumberFormat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vertical="center"/>
    </xf>
    <xf numFmtId="166" fontId="24" fillId="4" borderId="3" xfId="0" applyNumberFormat="1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center" vertical="center" wrapText="1"/>
    </xf>
    <xf numFmtId="166" fontId="17" fillId="4" borderId="3" xfId="0" applyNumberFormat="1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horizontal="center" wrapText="1"/>
    </xf>
    <xf numFmtId="0" fontId="11" fillId="4" borderId="0" xfId="0" applyFont="1" applyFill="1" applyBorder="1" applyAlignment="1">
      <alignment horizontal="center"/>
    </xf>
    <xf numFmtId="0" fontId="3" fillId="4" borderId="0" xfId="0" applyFont="1" applyFill="1" applyBorder="1" applyAlignment="1">
      <alignment wrapText="1"/>
    </xf>
    <xf numFmtId="0" fontId="3" fillId="4" borderId="0" xfId="0" applyFont="1" applyFill="1" applyAlignment="1">
      <alignment horizontal="left"/>
    </xf>
    <xf numFmtId="165" fontId="19" fillId="4" borderId="0" xfId="0" applyNumberFormat="1" applyFont="1" applyFill="1" applyBorder="1" applyAlignment="1">
      <alignment horizontal="center"/>
    </xf>
    <xf numFmtId="4" fontId="28" fillId="4" borderId="0" xfId="0" applyNumberFormat="1" applyFont="1" applyFill="1" applyAlignment="1">
      <alignment horizontal="center"/>
    </xf>
    <xf numFmtId="0" fontId="3" fillId="4" borderId="0" xfId="0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167" fontId="28" fillId="4" borderId="0" xfId="0" applyNumberFormat="1" applyFont="1" applyFill="1" applyAlignment="1">
      <alignment horizontal="center"/>
    </xf>
    <xf numFmtId="0" fontId="29" fillId="4" borderId="0" xfId="0" applyFont="1" applyFill="1" applyAlignment="1">
      <alignment wrapText="1"/>
    </xf>
    <xf numFmtId="0" fontId="30" fillId="4" borderId="0" xfId="0" applyFont="1" applyFill="1"/>
    <xf numFmtId="0" fontId="3" fillId="4" borderId="0" xfId="0" applyFont="1" applyFill="1" applyAlignment="1">
      <alignment wrapText="1"/>
    </xf>
    <xf numFmtId="165" fontId="28" fillId="4" borderId="0" xfId="0" applyNumberFormat="1" applyFont="1" applyFill="1"/>
    <xf numFmtId="0" fontId="28" fillId="4" borderId="0" xfId="0" applyFont="1" applyFill="1" applyAlignment="1">
      <alignment horizontal="center"/>
    </xf>
    <xf numFmtId="2" fontId="11" fillId="4" borderId="0" xfId="0" applyNumberFormat="1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2" fontId="26" fillId="4" borderId="0" xfId="0" applyNumberFormat="1" applyFont="1" applyFill="1" applyAlignment="1">
      <alignment horizontal="center"/>
    </xf>
    <xf numFmtId="0" fontId="32" fillId="4" borderId="0" xfId="0" applyFont="1" applyFill="1"/>
    <xf numFmtId="0" fontId="28" fillId="4" borderId="0" xfId="0" applyFont="1" applyFill="1"/>
    <xf numFmtId="0" fontId="33" fillId="4" borderId="0" xfId="0" applyFont="1" applyFill="1"/>
    <xf numFmtId="0" fontId="26" fillId="4" borderId="0" xfId="0" applyFont="1" applyFill="1" applyAlignment="1">
      <alignment horizontal="center"/>
    </xf>
    <xf numFmtId="0" fontId="34" fillId="4" borderId="0" xfId="0" applyFont="1" applyFill="1" applyAlignment="1">
      <alignment vertical="center"/>
    </xf>
    <xf numFmtId="0" fontId="30" fillId="4" borderId="0" xfId="0" applyFont="1" applyFill="1" applyBorder="1"/>
    <xf numFmtId="0" fontId="3" fillId="4" borderId="0" xfId="0" applyFont="1" applyFill="1" applyBorder="1" applyAlignment="1">
      <alignment horizontal="left"/>
    </xf>
    <xf numFmtId="165" fontId="32" fillId="4" borderId="0" xfId="0" applyNumberFormat="1" applyFont="1" applyFill="1" applyBorder="1"/>
    <xf numFmtId="0" fontId="17" fillId="4" borderId="0" xfId="0" applyFont="1" applyFill="1" applyAlignment="1">
      <alignment vertical="top"/>
    </xf>
    <xf numFmtId="0" fontId="29" fillId="4" borderId="0" xfId="0" applyFont="1" applyFill="1" applyBorder="1" applyAlignment="1">
      <alignment wrapText="1"/>
    </xf>
    <xf numFmtId="165" fontId="28" fillId="4" borderId="0" xfId="0" applyNumberFormat="1" applyFont="1" applyFill="1" applyBorder="1"/>
    <xf numFmtId="0" fontId="4" fillId="0" borderId="3" xfId="0" applyFont="1" applyBorder="1" applyAlignment="1">
      <alignment horizontal="left" vertical="center" wrapText="1"/>
    </xf>
    <xf numFmtId="0" fontId="19" fillId="4" borderId="0" xfId="0" applyFont="1" applyFill="1" applyAlignment="1">
      <alignment horizontal="left" wrapText="1"/>
    </xf>
    <xf numFmtId="0" fontId="11" fillId="4" borderId="3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left"/>
    </xf>
    <xf numFmtId="0" fontId="16" fillId="4" borderId="0" xfId="0" applyFont="1" applyFill="1" applyAlignment="1">
      <alignment horizontal="center" wrapText="1"/>
    </xf>
    <xf numFmtId="0" fontId="25" fillId="4" borderId="3" xfId="0" applyFont="1" applyFill="1" applyBorder="1" applyAlignment="1">
      <alignment horizontal="center" vertical="center" wrapText="1"/>
    </xf>
    <xf numFmtId="4" fontId="25" fillId="4" borderId="3" xfId="0" applyNumberFormat="1" applyFont="1" applyFill="1" applyBorder="1" applyAlignment="1">
      <alignment horizontal="center" vertical="center" wrapText="1"/>
    </xf>
    <xf numFmtId="0" fontId="31" fillId="4" borderId="0" xfId="0" applyFont="1" applyFill="1" applyAlignment="1">
      <alignment horizontal="center"/>
    </xf>
    <xf numFmtId="0" fontId="27" fillId="4" borderId="0" xfId="0" applyFont="1" applyFill="1" applyAlignment="1">
      <alignment horizontal="center"/>
    </xf>
    <xf numFmtId="0" fontId="32" fillId="0" borderId="0" xfId="0" applyFont="1"/>
    <xf numFmtId="167" fontId="35" fillId="6" borderId="3" xfId="0" applyNumberFormat="1" applyFont="1" applyFill="1" applyBorder="1" applyAlignment="1">
      <alignment horizontal="center" vertical="center" wrapText="1"/>
    </xf>
    <xf numFmtId="4" fontId="35" fillId="6" borderId="5" xfId="0" applyNumberFormat="1" applyFont="1" applyFill="1" applyBorder="1" applyAlignment="1">
      <alignment horizontal="center" vertical="center" wrapText="1"/>
    </xf>
    <xf numFmtId="0" fontId="36" fillId="4" borderId="5" xfId="4" applyFill="1" applyBorder="1" applyAlignment="1">
      <alignment horizontal="center" vertical="center" wrapText="1"/>
    </xf>
    <xf numFmtId="4" fontId="19" fillId="6" borderId="5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vertical="top" wrapText="1"/>
    </xf>
    <xf numFmtId="0" fontId="15" fillId="2" borderId="1" xfId="1" applyFont="1" applyAlignment="1">
      <alignment vertical="center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>
      <alignment horizontal="center" vertical="top"/>
    </xf>
    <xf numFmtId="0" fontId="12" fillId="0" borderId="0" xfId="0" applyFont="1"/>
    <xf numFmtId="165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2" fontId="12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left" wrapText="1"/>
    </xf>
    <xf numFmtId="0" fontId="15" fillId="2" borderId="7" xfId="1" applyFont="1" applyBorder="1" applyAlignment="1">
      <alignment horizontal="center" vertical="center" wrapText="1"/>
    </xf>
    <xf numFmtId="0" fontId="15" fillId="2" borderId="8" xfId="1" applyFont="1" applyBorder="1" applyAlignment="1">
      <alignment horizontal="center" vertical="center" wrapText="1"/>
    </xf>
    <xf numFmtId="0" fontId="15" fillId="2" borderId="9" xfId="1" applyFont="1" applyBorder="1" applyAlignment="1">
      <alignment horizontal="center" vertical="center" wrapText="1"/>
    </xf>
    <xf numFmtId="0" fontId="16" fillId="4" borderId="0" xfId="0" applyFont="1" applyFill="1" applyAlignment="1">
      <alignment horizontal="center" wrapText="1"/>
    </xf>
    <xf numFmtId="2" fontId="11" fillId="4" borderId="0" xfId="0" applyNumberFormat="1" applyFont="1" applyFill="1" applyBorder="1" applyAlignment="1">
      <alignment horizontal="center" vertical="center" wrapText="1"/>
    </xf>
    <xf numFmtId="0" fontId="29" fillId="4" borderId="0" xfId="0" applyFont="1" applyFill="1" applyBorder="1" applyAlignment="1">
      <alignment horizontal="left" wrapText="1"/>
    </xf>
    <xf numFmtId="0" fontId="5" fillId="2" borderId="1" xfId="1" applyFont="1" applyAlignment="1">
      <alignment horizontal="center" vertical="center" wrapText="1"/>
    </xf>
  </cellXfs>
  <cellStyles count="5">
    <cellStyle name="Изход" xfId="1" builtinId="21"/>
    <cellStyle name="Контролна клетка" xfId="2" builtinId="23"/>
    <cellStyle name="Нормален" xfId="0" builtinId="0"/>
    <cellStyle name="Нормален_Лист1" xfId="3"/>
    <cellStyle name="Хипервръзка" xfId="4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P52"/>
  <sheetViews>
    <sheetView tabSelected="1" topLeftCell="B1" workbookViewId="0">
      <pane ySplit="3" topLeftCell="A4" activePane="bottomLeft" state="frozen"/>
      <selection pane="bottomLeft" activeCell="M21" sqref="M21"/>
    </sheetView>
  </sheetViews>
  <sheetFormatPr defaultRowHeight="12.75" x14ac:dyDescent="0.2"/>
  <cols>
    <col min="1" max="1" width="3.28515625" style="1" hidden="1" customWidth="1"/>
    <col min="2" max="2" width="14" style="1" customWidth="1"/>
    <col min="3" max="3" width="13.28515625" style="1" customWidth="1"/>
    <col min="4" max="4" width="13.42578125" style="1" customWidth="1"/>
    <col min="5" max="5" width="10.28515625" style="1" customWidth="1"/>
    <col min="6" max="6" width="6.85546875" style="3" customWidth="1"/>
    <col min="7" max="7" width="13.85546875" style="35" customWidth="1"/>
    <col min="8" max="8" width="12.5703125" style="1" hidden="1" customWidth="1"/>
    <col min="9" max="9" width="7.28515625" style="55" hidden="1" customWidth="1"/>
    <col min="10" max="10" width="8.7109375" style="55" hidden="1" customWidth="1"/>
    <col min="11" max="11" width="8.85546875" style="55" hidden="1" customWidth="1"/>
    <col min="12" max="12" width="9.42578125" style="55" hidden="1" customWidth="1"/>
    <col min="13" max="13" width="25.28515625" style="1" customWidth="1"/>
    <col min="14" max="14" width="8.42578125" style="1" customWidth="1"/>
    <col min="15" max="15" width="7.42578125" style="1" customWidth="1"/>
    <col min="16" max="16" width="10.28515625" style="1" customWidth="1"/>
    <col min="17" max="16384" width="9.140625" style="1"/>
  </cols>
  <sheetData>
    <row r="1" spans="1:16" ht="45" customHeight="1" x14ac:dyDescent="0.2">
      <c r="A1" s="133"/>
      <c r="B1" s="143" t="s">
        <v>205</v>
      </c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5"/>
    </row>
    <row r="2" spans="1:16" ht="13.5" thickBot="1" x14ac:dyDescent="0.25">
      <c r="A2" s="6"/>
    </row>
    <row r="3" spans="1:16" s="54" customFormat="1" ht="88.5" customHeight="1" thickTop="1" x14ac:dyDescent="0.25">
      <c r="A3" s="4" t="s">
        <v>4</v>
      </c>
      <c r="B3" s="59" t="s">
        <v>0</v>
      </c>
      <c r="C3" s="59" t="s">
        <v>1</v>
      </c>
      <c r="D3" s="60" t="s">
        <v>9</v>
      </c>
      <c r="E3" s="60" t="s">
        <v>5</v>
      </c>
      <c r="F3" s="60" t="s">
        <v>3</v>
      </c>
      <c r="G3" s="60" t="s">
        <v>2</v>
      </c>
      <c r="H3" s="60" t="s">
        <v>6</v>
      </c>
      <c r="I3" s="60" t="s">
        <v>144</v>
      </c>
      <c r="J3" s="60" t="s">
        <v>203</v>
      </c>
      <c r="K3" s="60" t="s">
        <v>7</v>
      </c>
      <c r="L3" s="60" t="s">
        <v>8</v>
      </c>
      <c r="M3" s="60" t="s">
        <v>142</v>
      </c>
      <c r="N3" s="60" t="s">
        <v>143</v>
      </c>
      <c r="O3" s="60" t="s">
        <v>159</v>
      </c>
      <c r="P3" s="60" t="s">
        <v>145</v>
      </c>
    </row>
    <row r="4" spans="1:16" ht="30" hidden="1" customHeight="1" x14ac:dyDescent="0.2">
      <c r="A4" s="8">
        <v>334</v>
      </c>
      <c r="B4" s="11" t="s">
        <v>52</v>
      </c>
      <c r="C4" s="23" t="s">
        <v>20</v>
      </c>
      <c r="D4" s="15" t="s">
        <v>21</v>
      </c>
      <c r="E4" s="17">
        <v>4.5750000000000002</v>
      </c>
      <c r="F4" s="16" t="s">
        <v>18</v>
      </c>
      <c r="G4" s="14" t="s">
        <v>13</v>
      </c>
      <c r="H4" s="12" t="s">
        <v>113</v>
      </c>
      <c r="I4" s="56" t="s">
        <v>72</v>
      </c>
      <c r="J4" s="14" t="s">
        <v>204</v>
      </c>
      <c r="K4" s="8">
        <v>58</v>
      </c>
      <c r="L4" s="132">
        <f t="shared" ref="L4:L23" si="0">E4*K4*20%</f>
        <v>53.070000000000007</v>
      </c>
      <c r="M4" s="14"/>
      <c r="N4" s="8"/>
      <c r="O4" s="8"/>
      <c r="P4" s="8"/>
    </row>
    <row r="5" spans="1:16" ht="30" hidden="1" customHeight="1" x14ac:dyDescent="0.2">
      <c r="A5" s="8">
        <v>337</v>
      </c>
      <c r="B5" s="11" t="s">
        <v>52</v>
      </c>
      <c r="C5" s="23" t="s">
        <v>20</v>
      </c>
      <c r="D5" s="24" t="s">
        <v>22</v>
      </c>
      <c r="E5" s="17">
        <v>0.124</v>
      </c>
      <c r="F5" s="16" t="s">
        <v>18</v>
      </c>
      <c r="G5" s="14" t="s">
        <v>13</v>
      </c>
      <c r="H5" s="12" t="s">
        <v>113</v>
      </c>
      <c r="I5" s="57"/>
      <c r="J5" s="14" t="s">
        <v>204</v>
      </c>
      <c r="K5" s="8">
        <v>58</v>
      </c>
      <c r="L5" s="132">
        <f t="shared" si="0"/>
        <v>1.4384000000000001</v>
      </c>
      <c r="M5" s="14"/>
      <c r="N5" s="8"/>
      <c r="O5" s="8"/>
      <c r="P5" s="8"/>
    </row>
    <row r="6" spans="1:16" ht="30" hidden="1" customHeight="1" x14ac:dyDescent="0.2">
      <c r="A6" s="8">
        <v>338</v>
      </c>
      <c r="B6" s="11" t="s">
        <v>52</v>
      </c>
      <c r="C6" s="23" t="s">
        <v>23</v>
      </c>
      <c r="D6" s="25" t="s">
        <v>104</v>
      </c>
      <c r="E6" s="17">
        <v>10.022</v>
      </c>
      <c r="F6" s="16" t="s">
        <v>18</v>
      </c>
      <c r="G6" s="14" t="s">
        <v>13</v>
      </c>
      <c r="H6" s="12" t="s">
        <v>113</v>
      </c>
      <c r="I6" s="56" t="s">
        <v>105</v>
      </c>
      <c r="J6" s="14" t="s">
        <v>204</v>
      </c>
      <c r="K6" s="8">
        <v>58</v>
      </c>
      <c r="L6" s="132">
        <f t="shared" si="0"/>
        <v>116.25520000000002</v>
      </c>
      <c r="M6" s="14"/>
      <c r="N6" s="8"/>
      <c r="O6" s="8"/>
      <c r="P6" s="8"/>
    </row>
    <row r="7" spans="1:16" ht="30" hidden="1" customHeight="1" x14ac:dyDescent="0.2">
      <c r="A7" s="8">
        <v>339</v>
      </c>
      <c r="B7" s="11" t="s">
        <v>52</v>
      </c>
      <c r="C7" s="23" t="s">
        <v>23</v>
      </c>
      <c r="D7" s="25" t="s">
        <v>106</v>
      </c>
      <c r="E7" s="17">
        <v>4.4989999999999997</v>
      </c>
      <c r="F7" s="16" t="s">
        <v>18</v>
      </c>
      <c r="G7" s="14" t="s">
        <v>13</v>
      </c>
      <c r="H7" s="12" t="s">
        <v>113</v>
      </c>
      <c r="I7" s="56" t="s">
        <v>107</v>
      </c>
      <c r="J7" s="14" t="s">
        <v>204</v>
      </c>
      <c r="K7" s="8">
        <v>58</v>
      </c>
      <c r="L7" s="132">
        <f t="shared" si="0"/>
        <v>52.188400000000001</v>
      </c>
      <c r="M7" s="14"/>
      <c r="N7" s="8"/>
      <c r="O7" s="8"/>
      <c r="P7" s="8"/>
    </row>
    <row r="8" spans="1:16" ht="30" hidden="1" customHeight="1" x14ac:dyDescent="0.2">
      <c r="A8" s="8">
        <v>340</v>
      </c>
      <c r="B8" s="11" t="s">
        <v>52</v>
      </c>
      <c r="C8" s="23" t="s">
        <v>23</v>
      </c>
      <c r="D8" s="25" t="s">
        <v>24</v>
      </c>
      <c r="E8" s="26">
        <v>19.696999999999999</v>
      </c>
      <c r="F8" s="16" t="s">
        <v>18</v>
      </c>
      <c r="G8" s="26" t="s">
        <v>13</v>
      </c>
      <c r="H8" s="12" t="s">
        <v>113</v>
      </c>
      <c r="I8" s="56" t="s">
        <v>73</v>
      </c>
      <c r="J8" s="14" t="s">
        <v>204</v>
      </c>
      <c r="K8" s="8">
        <v>58</v>
      </c>
      <c r="L8" s="132">
        <f t="shared" si="0"/>
        <v>228.48519999999999</v>
      </c>
      <c r="M8" s="14"/>
      <c r="N8" s="8"/>
      <c r="O8" s="8"/>
      <c r="P8" s="8"/>
    </row>
    <row r="9" spans="1:16" ht="30" hidden="1" customHeight="1" x14ac:dyDescent="0.2">
      <c r="A9" s="8">
        <v>341</v>
      </c>
      <c r="B9" s="11" t="s">
        <v>52</v>
      </c>
      <c r="C9" s="23" t="s">
        <v>25</v>
      </c>
      <c r="D9" s="24" t="s">
        <v>26</v>
      </c>
      <c r="E9" s="17">
        <v>11.997999999999999</v>
      </c>
      <c r="F9" s="16" t="s">
        <v>15</v>
      </c>
      <c r="G9" s="26" t="s">
        <v>13</v>
      </c>
      <c r="H9" s="12" t="s">
        <v>113</v>
      </c>
      <c r="I9" s="56" t="s">
        <v>74</v>
      </c>
      <c r="J9" s="14" t="s">
        <v>204</v>
      </c>
      <c r="K9" s="8">
        <v>58</v>
      </c>
      <c r="L9" s="132">
        <f t="shared" si="0"/>
        <v>139.17680000000001</v>
      </c>
      <c r="M9" s="14"/>
      <c r="N9" s="8"/>
      <c r="O9" s="8"/>
      <c r="P9" s="8"/>
    </row>
    <row r="10" spans="1:16" s="10" customFormat="1" ht="30" hidden="1" customHeight="1" x14ac:dyDescent="0.2">
      <c r="A10" s="8">
        <v>342</v>
      </c>
      <c r="B10" s="11" t="s">
        <v>52</v>
      </c>
      <c r="C10" s="23" t="s">
        <v>25</v>
      </c>
      <c r="D10" s="24" t="s">
        <v>27</v>
      </c>
      <c r="E10" s="17">
        <v>24.998999999999999</v>
      </c>
      <c r="F10" s="16" t="s">
        <v>15</v>
      </c>
      <c r="G10" s="26" t="s">
        <v>13</v>
      </c>
      <c r="H10" s="12" t="s">
        <v>113</v>
      </c>
      <c r="I10" s="56" t="s">
        <v>75</v>
      </c>
      <c r="J10" s="14" t="s">
        <v>204</v>
      </c>
      <c r="K10" s="8">
        <v>58</v>
      </c>
      <c r="L10" s="132">
        <f t="shared" si="0"/>
        <v>289.98840000000001</v>
      </c>
      <c r="M10" s="14"/>
      <c r="N10" s="8"/>
      <c r="O10" s="8"/>
      <c r="P10" s="8"/>
    </row>
    <row r="11" spans="1:16" s="10" customFormat="1" ht="30" hidden="1" customHeight="1" x14ac:dyDescent="0.2">
      <c r="A11" s="8">
        <v>343</v>
      </c>
      <c r="B11" s="11" t="s">
        <v>52</v>
      </c>
      <c r="C11" s="13" t="s">
        <v>25</v>
      </c>
      <c r="D11" s="27" t="s">
        <v>28</v>
      </c>
      <c r="E11" s="21">
        <v>9.9960000000000004</v>
      </c>
      <c r="F11" s="18" t="s">
        <v>19</v>
      </c>
      <c r="G11" s="28" t="s">
        <v>13</v>
      </c>
      <c r="H11" s="12" t="s">
        <v>113</v>
      </c>
      <c r="I11" s="56" t="s">
        <v>76</v>
      </c>
      <c r="J11" s="14" t="s">
        <v>204</v>
      </c>
      <c r="K11" s="8">
        <v>58</v>
      </c>
      <c r="L11" s="132">
        <f t="shared" si="0"/>
        <v>115.95360000000001</v>
      </c>
      <c r="M11" s="14"/>
      <c r="N11" s="8"/>
      <c r="O11" s="8"/>
      <c r="P11" s="8"/>
    </row>
    <row r="12" spans="1:16" s="10" customFormat="1" ht="30" customHeight="1" x14ac:dyDescent="0.2">
      <c r="A12" s="8">
        <v>344</v>
      </c>
      <c r="B12" s="11" t="s">
        <v>52</v>
      </c>
      <c r="C12" s="23" t="s">
        <v>29</v>
      </c>
      <c r="D12" s="15" t="s">
        <v>30</v>
      </c>
      <c r="E12" s="17">
        <v>10.997999999999999</v>
      </c>
      <c r="F12" s="16" t="s">
        <v>18</v>
      </c>
      <c r="G12" s="26" t="s">
        <v>13</v>
      </c>
      <c r="H12" s="12" t="s">
        <v>113</v>
      </c>
      <c r="I12" s="56" t="s">
        <v>77</v>
      </c>
      <c r="J12" s="14" t="s">
        <v>204</v>
      </c>
      <c r="K12" s="8">
        <v>58</v>
      </c>
      <c r="L12" s="132">
        <f t="shared" si="0"/>
        <v>127.57680000000001</v>
      </c>
      <c r="M12" s="14" t="s">
        <v>215</v>
      </c>
      <c r="N12" s="8">
        <v>73</v>
      </c>
      <c r="O12" s="8" t="s">
        <v>206</v>
      </c>
      <c r="P12" s="135">
        <f>E12*N12</f>
        <v>802.85399999999993</v>
      </c>
    </row>
    <row r="13" spans="1:16" s="10" customFormat="1" ht="30" customHeight="1" x14ac:dyDescent="0.2">
      <c r="A13" s="8"/>
      <c r="B13" s="11"/>
      <c r="C13" s="23"/>
      <c r="D13" s="15"/>
      <c r="E13" s="17"/>
      <c r="F13" s="16"/>
      <c r="G13" s="26"/>
      <c r="H13" s="12"/>
      <c r="I13" s="56"/>
      <c r="J13" s="14"/>
      <c r="K13" s="8"/>
      <c r="L13" s="132"/>
      <c r="M13" s="14" t="s">
        <v>216</v>
      </c>
      <c r="N13" s="8">
        <v>59</v>
      </c>
      <c r="O13" s="134" t="s">
        <v>207</v>
      </c>
      <c r="P13" s="135"/>
    </row>
    <row r="14" spans="1:16" s="10" customFormat="1" ht="30" hidden="1" customHeight="1" x14ac:dyDescent="0.2">
      <c r="A14" s="8">
        <v>345</v>
      </c>
      <c r="B14" s="11" t="s">
        <v>52</v>
      </c>
      <c r="C14" s="23" t="s">
        <v>29</v>
      </c>
      <c r="D14" s="15" t="s">
        <v>31</v>
      </c>
      <c r="E14" s="17">
        <v>5.0599999999999996</v>
      </c>
      <c r="F14" s="16" t="s">
        <v>17</v>
      </c>
      <c r="G14" s="26" t="s">
        <v>13</v>
      </c>
      <c r="H14" s="12" t="s">
        <v>113</v>
      </c>
      <c r="I14" s="56" t="s">
        <v>78</v>
      </c>
      <c r="J14" s="14" t="s">
        <v>204</v>
      </c>
      <c r="K14" s="8">
        <v>58</v>
      </c>
      <c r="L14" s="132">
        <f t="shared" si="0"/>
        <v>58.695999999999998</v>
      </c>
      <c r="M14" s="14"/>
      <c r="N14" s="8"/>
      <c r="O14" s="8"/>
      <c r="P14" s="8"/>
    </row>
    <row r="15" spans="1:16" s="10" customFormat="1" ht="30" hidden="1" customHeight="1" x14ac:dyDescent="0.2">
      <c r="A15" s="8">
        <v>346</v>
      </c>
      <c r="B15" s="11" t="s">
        <v>52</v>
      </c>
      <c r="C15" s="23" t="s">
        <v>29</v>
      </c>
      <c r="D15" s="15" t="s">
        <v>32</v>
      </c>
      <c r="E15" s="17">
        <v>8.4239999999999995</v>
      </c>
      <c r="F15" s="16" t="s">
        <v>14</v>
      </c>
      <c r="G15" s="26" t="s">
        <v>13</v>
      </c>
      <c r="H15" s="12" t="s">
        <v>113</v>
      </c>
      <c r="I15" s="56" t="s">
        <v>79</v>
      </c>
      <c r="J15" s="14" t="s">
        <v>204</v>
      </c>
      <c r="K15" s="8">
        <v>58</v>
      </c>
      <c r="L15" s="132">
        <f t="shared" si="0"/>
        <v>97.718400000000003</v>
      </c>
      <c r="M15" s="14"/>
      <c r="N15" s="8"/>
      <c r="O15" s="8"/>
      <c r="P15" s="8"/>
    </row>
    <row r="16" spans="1:16" s="10" customFormat="1" ht="30" hidden="1" customHeight="1" x14ac:dyDescent="0.2">
      <c r="A16" s="8">
        <v>347</v>
      </c>
      <c r="B16" s="11" t="s">
        <v>52</v>
      </c>
      <c r="C16" s="23" t="s">
        <v>33</v>
      </c>
      <c r="D16" s="15" t="s">
        <v>34</v>
      </c>
      <c r="E16" s="17">
        <v>3.0979999999999999</v>
      </c>
      <c r="F16" s="16" t="s">
        <v>15</v>
      </c>
      <c r="G16" s="26" t="s">
        <v>13</v>
      </c>
      <c r="H16" s="12" t="s">
        <v>113</v>
      </c>
      <c r="I16" s="56" t="s">
        <v>80</v>
      </c>
      <c r="J16" s="14" t="s">
        <v>204</v>
      </c>
      <c r="K16" s="8">
        <v>58</v>
      </c>
      <c r="L16" s="132">
        <f t="shared" si="0"/>
        <v>35.936799999999998</v>
      </c>
      <c r="M16" s="14"/>
      <c r="N16" s="8"/>
      <c r="O16" s="8"/>
      <c r="P16" s="8"/>
    </row>
    <row r="17" spans="1:16" s="10" customFormat="1" ht="30" hidden="1" customHeight="1" x14ac:dyDescent="0.2">
      <c r="A17" s="8">
        <v>348</v>
      </c>
      <c r="B17" s="11" t="s">
        <v>52</v>
      </c>
      <c r="C17" s="23" t="s">
        <v>33</v>
      </c>
      <c r="D17" s="24" t="s">
        <v>35</v>
      </c>
      <c r="E17" s="17">
        <v>7.4989999999999997</v>
      </c>
      <c r="F17" s="16" t="s">
        <v>15</v>
      </c>
      <c r="G17" s="26" t="s">
        <v>13</v>
      </c>
      <c r="H17" s="12" t="s">
        <v>113</v>
      </c>
      <c r="I17" s="56" t="s">
        <v>81</v>
      </c>
      <c r="J17" s="14" t="s">
        <v>204</v>
      </c>
      <c r="K17" s="8">
        <v>58</v>
      </c>
      <c r="L17" s="132">
        <f t="shared" si="0"/>
        <v>86.988400000000013</v>
      </c>
      <c r="M17" s="14"/>
      <c r="N17" s="8"/>
      <c r="O17" s="8"/>
      <c r="P17" s="8"/>
    </row>
    <row r="18" spans="1:16" s="10" customFormat="1" ht="30" hidden="1" customHeight="1" x14ac:dyDescent="0.2">
      <c r="A18" s="8">
        <v>349</v>
      </c>
      <c r="B18" s="11" t="s">
        <v>52</v>
      </c>
      <c r="C18" s="23" t="s">
        <v>33</v>
      </c>
      <c r="D18" s="24" t="s">
        <v>36</v>
      </c>
      <c r="E18" s="17">
        <v>3.3</v>
      </c>
      <c r="F18" s="16" t="s">
        <v>18</v>
      </c>
      <c r="G18" s="26" t="s">
        <v>13</v>
      </c>
      <c r="H18" s="12" t="s">
        <v>113</v>
      </c>
      <c r="I18" s="56" t="s">
        <v>82</v>
      </c>
      <c r="J18" s="14" t="s">
        <v>204</v>
      </c>
      <c r="K18" s="8">
        <v>58</v>
      </c>
      <c r="L18" s="132">
        <f t="shared" si="0"/>
        <v>38.279999999999994</v>
      </c>
      <c r="M18" s="14"/>
      <c r="N18" s="8"/>
      <c r="O18" s="8"/>
      <c r="P18" s="8"/>
    </row>
    <row r="19" spans="1:16" s="10" customFormat="1" ht="30" hidden="1" customHeight="1" x14ac:dyDescent="0.2">
      <c r="A19" s="8">
        <v>350</v>
      </c>
      <c r="B19" s="11" t="s">
        <v>52</v>
      </c>
      <c r="C19" s="23" t="s">
        <v>37</v>
      </c>
      <c r="D19" s="15" t="s">
        <v>38</v>
      </c>
      <c r="E19" s="17">
        <v>16.448</v>
      </c>
      <c r="F19" s="16" t="s">
        <v>15</v>
      </c>
      <c r="G19" s="14" t="s">
        <v>13</v>
      </c>
      <c r="H19" s="12" t="s">
        <v>113</v>
      </c>
      <c r="I19" s="56" t="s">
        <v>83</v>
      </c>
      <c r="J19" s="14" t="s">
        <v>204</v>
      </c>
      <c r="K19" s="8">
        <v>58</v>
      </c>
      <c r="L19" s="132">
        <f t="shared" si="0"/>
        <v>190.79680000000002</v>
      </c>
      <c r="M19" s="14"/>
      <c r="N19" s="8"/>
      <c r="O19" s="8"/>
      <c r="P19" s="8"/>
    </row>
    <row r="20" spans="1:16" s="10" customFormat="1" ht="30" hidden="1" customHeight="1" x14ac:dyDescent="0.2">
      <c r="A20" s="8">
        <v>351</v>
      </c>
      <c r="B20" s="11" t="s">
        <v>52</v>
      </c>
      <c r="C20" s="23" t="s">
        <v>37</v>
      </c>
      <c r="D20" s="15" t="s">
        <v>39</v>
      </c>
      <c r="E20" s="17">
        <v>10.003</v>
      </c>
      <c r="F20" s="16" t="s">
        <v>17</v>
      </c>
      <c r="G20" s="14" t="s">
        <v>13</v>
      </c>
      <c r="H20" s="12" t="s">
        <v>113</v>
      </c>
      <c r="I20" s="56" t="s">
        <v>84</v>
      </c>
      <c r="J20" s="14" t="s">
        <v>204</v>
      </c>
      <c r="K20" s="8">
        <v>58</v>
      </c>
      <c r="L20" s="132">
        <f t="shared" si="0"/>
        <v>116.0348</v>
      </c>
      <c r="M20" s="14"/>
      <c r="N20" s="8"/>
      <c r="O20" s="8"/>
      <c r="P20" s="8"/>
    </row>
    <row r="21" spans="1:16" s="10" customFormat="1" ht="30" customHeight="1" x14ac:dyDescent="0.2">
      <c r="A21" s="8">
        <v>352</v>
      </c>
      <c r="B21" s="11" t="s">
        <v>52</v>
      </c>
      <c r="C21" s="23" t="s">
        <v>40</v>
      </c>
      <c r="D21" s="15" t="s">
        <v>41</v>
      </c>
      <c r="E21" s="19">
        <v>4.9989999999999997</v>
      </c>
      <c r="F21" s="16" t="s">
        <v>14</v>
      </c>
      <c r="G21" s="14" t="s">
        <v>13</v>
      </c>
      <c r="H21" s="12" t="s">
        <v>113</v>
      </c>
      <c r="I21" s="56" t="s">
        <v>85</v>
      </c>
      <c r="J21" s="14" t="s">
        <v>204</v>
      </c>
      <c r="K21" s="8">
        <v>58</v>
      </c>
      <c r="L21" s="132">
        <f t="shared" si="0"/>
        <v>57.988400000000006</v>
      </c>
      <c r="M21" s="14" t="s">
        <v>215</v>
      </c>
      <c r="N21" s="8">
        <v>76</v>
      </c>
      <c r="O21" s="8" t="s">
        <v>206</v>
      </c>
      <c r="P21" s="135">
        <f>E21*N21</f>
        <v>379.92399999999998</v>
      </c>
    </row>
    <row r="22" spans="1:16" s="10" customFormat="1" ht="30" hidden="1" customHeight="1" x14ac:dyDescent="0.2">
      <c r="A22" s="8">
        <v>353</v>
      </c>
      <c r="B22" s="11" t="s">
        <v>52</v>
      </c>
      <c r="C22" s="23" t="s">
        <v>42</v>
      </c>
      <c r="D22" s="24" t="s">
        <v>43</v>
      </c>
      <c r="E22" s="17">
        <v>14.91</v>
      </c>
      <c r="F22" s="16" t="s">
        <v>14</v>
      </c>
      <c r="G22" s="14" t="s">
        <v>13</v>
      </c>
      <c r="H22" s="12" t="s">
        <v>113</v>
      </c>
      <c r="I22" s="56" t="s">
        <v>86</v>
      </c>
      <c r="J22" s="14" t="s">
        <v>204</v>
      </c>
      <c r="K22" s="8">
        <v>58</v>
      </c>
      <c r="L22" s="132">
        <f t="shared" si="0"/>
        <v>172.95600000000002</v>
      </c>
      <c r="M22" s="14"/>
      <c r="N22" s="8"/>
      <c r="O22" s="8"/>
      <c r="P22" s="8"/>
    </row>
    <row r="23" spans="1:16" ht="30" hidden="1" customHeight="1" x14ac:dyDescent="0.2">
      <c r="A23" s="8">
        <v>354</v>
      </c>
      <c r="B23" s="11" t="s">
        <v>52</v>
      </c>
      <c r="C23" s="23" t="s">
        <v>42</v>
      </c>
      <c r="D23" s="24" t="s">
        <v>44</v>
      </c>
      <c r="E23" s="17">
        <v>2.9740000000000002</v>
      </c>
      <c r="F23" s="16" t="s">
        <v>14</v>
      </c>
      <c r="G23" s="14" t="s">
        <v>13</v>
      </c>
      <c r="H23" s="12" t="s">
        <v>113</v>
      </c>
      <c r="I23" s="56" t="s">
        <v>87</v>
      </c>
      <c r="J23" s="14" t="s">
        <v>204</v>
      </c>
      <c r="K23" s="8">
        <v>58</v>
      </c>
      <c r="L23" s="132">
        <f t="shared" si="0"/>
        <v>34.498400000000004</v>
      </c>
      <c r="M23" s="14"/>
      <c r="N23" s="8"/>
      <c r="O23" s="8"/>
      <c r="P23" s="8"/>
    </row>
    <row r="24" spans="1:16" ht="30" hidden="1" customHeight="1" x14ac:dyDescent="0.2">
      <c r="A24" s="8">
        <v>355</v>
      </c>
      <c r="B24" s="11" t="s">
        <v>52</v>
      </c>
      <c r="C24" s="23" t="s">
        <v>42</v>
      </c>
      <c r="D24" s="24" t="s">
        <v>45</v>
      </c>
      <c r="E24" s="17">
        <v>0.79600000000000004</v>
      </c>
      <c r="F24" s="16" t="s">
        <v>14</v>
      </c>
      <c r="G24" s="14" t="s">
        <v>13</v>
      </c>
      <c r="H24" s="12" t="s">
        <v>113</v>
      </c>
      <c r="I24" s="56" t="s">
        <v>88</v>
      </c>
      <c r="J24" s="14" t="s">
        <v>204</v>
      </c>
      <c r="K24" s="8">
        <v>58</v>
      </c>
      <c r="L24" s="132">
        <f t="shared" ref="L24:L39" si="1">E24*K24*20%</f>
        <v>9.2336000000000009</v>
      </c>
      <c r="M24" s="14"/>
      <c r="N24" s="8"/>
      <c r="O24" s="8"/>
      <c r="P24" s="8"/>
    </row>
    <row r="25" spans="1:16" ht="30" hidden="1" customHeight="1" x14ac:dyDescent="0.2">
      <c r="A25" s="8">
        <v>356</v>
      </c>
      <c r="B25" s="11" t="s">
        <v>52</v>
      </c>
      <c r="C25" s="23" t="s">
        <v>46</v>
      </c>
      <c r="D25" s="24" t="s">
        <v>47</v>
      </c>
      <c r="E25" s="29">
        <v>2.911</v>
      </c>
      <c r="F25" s="16" t="s">
        <v>18</v>
      </c>
      <c r="G25" s="30" t="s">
        <v>13</v>
      </c>
      <c r="H25" s="12" t="s">
        <v>113</v>
      </c>
      <c r="I25" s="56" t="s">
        <v>89</v>
      </c>
      <c r="J25" s="14" t="s">
        <v>204</v>
      </c>
      <c r="K25" s="8">
        <v>58</v>
      </c>
      <c r="L25" s="132">
        <f t="shared" si="1"/>
        <v>33.767600000000002</v>
      </c>
      <c r="M25" s="14"/>
      <c r="N25" s="8"/>
      <c r="O25" s="8"/>
      <c r="P25" s="8"/>
    </row>
    <row r="26" spans="1:16" ht="30" hidden="1" customHeight="1" x14ac:dyDescent="0.2">
      <c r="A26" s="8">
        <v>357</v>
      </c>
      <c r="B26" s="11" t="s">
        <v>52</v>
      </c>
      <c r="C26" s="23" t="s">
        <v>48</v>
      </c>
      <c r="D26" s="15" t="s">
        <v>49</v>
      </c>
      <c r="E26" s="17">
        <v>5.992</v>
      </c>
      <c r="F26" s="16" t="s">
        <v>15</v>
      </c>
      <c r="G26" s="14" t="s">
        <v>13</v>
      </c>
      <c r="H26" s="12" t="s">
        <v>113</v>
      </c>
      <c r="I26" s="56" t="s">
        <v>90</v>
      </c>
      <c r="J26" s="14" t="s">
        <v>204</v>
      </c>
      <c r="K26" s="8">
        <v>58</v>
      </c>
      <c r="L26" s="132">
        <f t="shared" si="1"/>
        <v>69.507199999999997</v>
      </c>
      <c r="M26" s="14"/>
      <c r="N26" s="8"/>
      <c r="O26" s="8"/>
      <c r="P26" s="8"/>
    </row>
    <row r="27" spans="1:16" ht="30" hidden="1" customHeight="1" x14ac:dyDescent="0.2">
      <c r="A27" s="8">
        <v>359</v>
      </c>
      <c r="B27" s="11" t="s">
        <v>52</v>
      </c>
      <c r="C27" s="23" t="s">
        <v>50</v>
      </c>
      <c r="D27" s="15" t="s">
        <v>51</v>
      </c>
      <c r="E27" s="17">
        <v>2</v>
      </c>
      <c r="F27" s="31" t="s">
        <v>19</v>
      </c>
      <c r="G27" s="14" t="s">
        <v>13</v>
      </c>
      <c r="H27" s="12" t="s">
        <v>113</v>
      </c>
      <c r="I27" s="56" t="s">
        <v>91</v>
      </c>
      <c r="J27" s="14" t="s">
        <v>204</v>
      </c>
      <c r="K27" s="8">
        <v>58</v>
      </c>
      <c r="L27" s="132">
        <f t="shared" si="1"/>
        <v>23.200000000000003</v>
      </c>
      <c r="M27" s="14"/>
      <c r="N27" s="8"/>
      <c r="O27" s="8"/>
      <c r="P27" s="8"/>
    </row>
    <row r="28" spans="1:16" ht="30" hidden="1" customHeight="1" x14ac:dyDescent="0.2">
      <c r="A28" s="8">
        <v>360</v>
      </c>
      <c r="B28" s="32" t="s">
        <v>52</v>
      </c>
      <c r="C28" s="13" t="s">
        <v>52</v>
      </c>
      <c r="D28" s="27" t="s">
        <v>53</v>
      </c>
      <c r="E28" s="21">
        <v>79.183000000000007</v>
      </c>
      <c r="F28" s="18" t="s">
        <v>16</v>
      </c>
      <c r="G28" s="20" t="s">
        <v>54</v>
      </c>
      <c r="H28" s="12" t="s">
        <v>113</v>
      </c>
      <c r="I28" s="56" t="s">
        <v>92</v>
      </c>
      <c r="J28" s="14" t="s">
        <v>204</v>
      </c>
      <c r="K28" s="8">
        <v>58</v>
      </c>
      <c r="L28" s="132">
        <f t="shared" si="1"/>
        <v>918.52280000000019</v>
      </c>
      <c r="M28" s="14"/>
      <c r="N28" s="8"/>
      <c r="O28" s="8"/>
      <c r="P28" s="8"/>
    </row>
    <row r="29" spans="1:16" ht="30" hidden="1" customHeight="1" x14ac:dyDescent="0.2">
      <c r="A29" s="8">
        <v>361</v>
      </c>
      <c r="B29" s="32" t="s">
        <v>52</v>
      </c>
      <c r="C29" s="13" t="s">
        <v>55</v>
      </c>
      <c r="D29" s="27" t="s">
        <v>56</v>
      </c>
      <c r="E29" s="21">
        <v>2</v>
      </c>
      <c r="F29" s="18" t="s">
        <v>18</v>
      </c>
      <c r="G29" s="20" t="s">
        <v>13</v>
      </c>
      <c r="H29" s="12" t="s">
        <v>113</v>
      </c>
      <c r="I29" s="56" t="s">
        <v>93</v>
      </c>
      <c r="J29" s="14" t="s">
        <v>204</v>
      </c>
      <c r="K29" s="8">
        <v>58</v>
      </c>
      <c r="L29" s="132">
        <f t="shared" si="1"/>
        <v>23.200000000000003</v>
      </c>
      <c r="M29" s="14"/>
      <c r="N29" s="8"/>
      <c r="O29" s="8"/>
      <c r="P29" s="8"/>
    </row>
    <row r="30" spans="1:16" ht="30" customHeight="1" x14ac:dyDescent="0.2">
      <c r="A30" s="8">
        <v>362</v>
      </c>
      <c r="B30" s="32" t="s">
        <v>52</v>
      </c>
      <c r="C30" s="13" t="s">
        <v>55</v>
      </c>
      <c r="D30" s="22" t="s">
        <v>57</v>
      </c>
      <c r="E30" s="21">
        <v>9.9990000000000006</v>
      </c>
      <c r="F30" s="33" t="s">
        <v>111</v>
      </c>
      <c r="G30" s="20" t="s">
        <v>13</v>
      </c>
      <c r="H30" s="12" t="s">
        <v>113</v>
      </c>
      <c r="I30" s="56" t="s">
        <v>94</v>
      </c>
      <c r="J30" s="14" t="s">
        <v>204</v>
      </c>
      <c r="K30" s="8">
        <v>58</v>
      </c>
      <c r="L30" s="132">
        <f t="shared" si="1"/>
        <v>115.98840000000001</v>
      </c>
      <c r="M30" s="14" t="s">
        <v>215</v>
      </c>
      <c r="N30" s="8">
        <v>83</v>
      </c>
      <c r="O30" s="8" t="s">
        <v>206</v>
      </c>
      <c r="P30" s="135">
        <f>E30*N30</f>
        <v>829.91700000000003</v>
      </c>
    </row>
    <row r="31" spans="1:16" ht="30" hidden="1" customHeight="1" x14ac:dyDescent="0.2">
      <c r="A31" s="8">
        <v>363</v>
      </c>
      <c r="B31" s="32" t="s">
        <v>52</v>
      </c>
      <c r="C31" s="13" t="s">
        <v>58</v>
      </c>
      <c r="D31" s="22" t="s">
        <v>59</v>
      </c>
      <c r="E31" s="21">
        <v>71.581999999999994</v>
      </c>
      <c r="F31" s="18" t="s">
        <v>17</v>
      </c>
      <c r="G31" s="20" t="s">
        <v>13</v>
      </c>
      <c r="H31" s="12" t="s">
        <v>113</v>
      </c>
      <c r="I31" s="56" t="s">
        <v>95</v>
      </c>
      <c r="J31" s="14" t="s">
        <v>204</v>
      </c>
      <c r="K31" s="8">
        <v>58</v>
      </c>
      <c r="L31" s="132">
        <f t="shared" si="1"/>
        <v>830.35119999999995</v>
      </c>
      <c r="M31" s="14"/>
      <c r="N31" s="8"/>
      <c r="O31" s="8"/>
      <c r="P31" s="8"/>
    </row>
    <row r="32" spans="1:16" ht="30" hidden="1" customHeight="1" x14ac:dyDescent="0.2">
      <c r="A32" s="8">
        <v>364</v>
      </c>
      <c r="B32" s="32" t="s">
        <v>52</v>
      </c>
      <c r="C32" s="13" t="s">
        <v>60</v>
      </c>
      <c r="D32" s="22" t="s">
        <v>61</v>
      </c>
      <c r="E32" s="21">
        <v>6.9989999999999997</v>
      </c>
      <c r="F32" s="18" t="s">
        <v>17</v>
      </c>
      <c r="G32" s="20" t="s">
        <v>13</v>
      </c>
      <c r="H32" s="12" t="s">
        <v>113</v>
      </c>
      <c r="I32" s="56" t="s">
        <v>96</v>
      </c>
      <c r="J32" s="14" t="s">
        <v>204</v>
      </c>
      <c r="K32" s="8">
        <v>58</v>
      </c>
      <c r="L32" s="132">
        <f t="shared" si="1"/>
        <v>81.188400000000001</v>
      </c>
      <c r="M32" s="14"/>
      <c r="N32" s="8"/>
      <c r="O32" s="8"/>
      <c r="P32" s="8"/>
    </row>
    <row r="33" spans="1:16" ht="30" hidden="1" customHeight="1" x14ac:dyDescent="0.2">
      <c r="A33" s="8">
        <v>365</v>
      </c>
      <c r="B33" s="32" t="s">
        <v>52</v>
      </c>
      <c r="C33" s="13" t="s">
        <v>62</v>
      </c>
      <c r="D33" s="34" t="s">
        <v>63</v>
      </c>
      <c r="E33" s="21">
        <v>85.262</v>
      </c>
      <c r="F33" s="18" t="s">
        <v>12</v>
      </c>
      <c r="G33" s="20" t="s">
        <v>13</v>
      </c>
      <c r="H33" s="12" t="s">
        <v>113</v>
      </c>
      <c r="I33" s="58" t="s">
        <v>97</v>
      </c>
      <c r="J33" s="14" t="s">
        <v>204</v>
      </c>
      <c r="K33" s="8">
        <v>58</v>
      </c>
      <c r="L33" s="132">
        <f t="shared" si="1"/>
        <v>989.03920000000005</v>
      </c>
      <c r="M33" s="14"/>
      <c r="N33" s="8"/>
      <c r="O33" s="8"/>
      <c r="P33" s="8"/>
    </row>
    <row r="34" spans="1:16" ht="30" hidden="1" customHeight="1" x14ac:dyDescent="0.2">
      <c r="A34" s="8">
        <v>366</v>
      </c>
      <c r="B34" s="32" t="s">
        <v>52</v>
      </c>
      <c r="C34" s="13" t="s">
        <v>62</v>
      </c>
      <c r="D34" s="34" t="s">
        <v>64</v>
      </c>
      <c r="E34" s="21">
        <v>98.441999999999993</v>
      </c>
      <c r="F34" s="18" t="s">
        <v>12</v>
      </c>
      <c r="G34" s="20" t="s">
        <v>13</v>
      </c>
      <c r="H34" s="12" t="s">
        <v>113</v>
      </c>
      <c r="I34" s="58" t="s">
        <v>98</v>
      </c>
      <c r="J34" s="14" t="s">
        <v>204</v>
      </c>
      <c r="K34" s="8">
        <v>58</v>
      </c>
      <c r="L34" s="132">
        <f t="shared" si="1"/>
        <v>1141.9271999999999</v>
      </c>
      <c r="M34" s="14"/>
      <c r="N34" s="8"/>
      <c r="O34" s="8"/>
      <c r="P34" s="8"/>
    </row>
    <row r="35" spans="1:16" ht="30" hidden="1" customHeight="1" x14ac:dyDescent="0.2">
      <c r="A35" s="8">
        <v>368</v>
      </c>
      <c r="B35" s="32" t="s">
        <v>52</v>
      </c>
      <c r="C35" s="13" t="s">
        <v>65</v>
      </c>
      <c r="D35" s="22" t="s">
        <v>66</v>
      </c>
      <c r="E35" s="21">
        <v>10</v>
      </c>
      <c r="F35" s="18" t="s">
        <v>18</v>
      </c>
      <c r="G35" s="20" t="s">
        <v>13</v>
      </c>
      <c r="H35" s="12" t="s">
        <v>113</v>
      </c>
      <c r="I35" s="56" t="s">
        <v>99</v>
      </c>
      <c r="J35" s="14" t="s">
        <v>204</v>
      </c>
      <c r="K35" s="8">
        <v>58</v>
      </c>
      <c r="L35" s="132">
        <f t="shared" si="1"/>
        <v>116</v>
      </c>
      <c r="M35" s="14"/>
      <c r="N35" s="8"/>
      <c r="O35" s="8"/>
      <c r="P35" s="8"/>
    </row>
    <row r="36" spans="1:16" ht="30" hidden="1" customHeight="1" x14ac:dyDescent="0.2">
      <c r="A36" s="8">
        <v>371</v>
      </c>
      <c r="B36" s="32" t="s">
        <v>52</v>
      </c>
      <c r="C36" s="13" t="s">
        <v>67</v>
      </c>
      <c r="D36" s="27" t="s">
        <v>68</v>
      </c>
      <c r="E36" s="21">
        <v>62.402000000000001</v>
      </c>
      <c r="F36" s="18" t="s">
        <v>15</v>
      </c>
      <c r="G36" s="20" t="s">
        <v>13</v>
      </c>
      <c r="H36" s="12" t="s">
        <v>113</v>
      </c>
      <c r="I36" s="56" t="s">
        <v>100</v>
      </c>
      <c r="J36" s="14" t="s">
        <v>204</v>
      </c>
      <c r="K36" s="8">
        <v>58</v>
      </c>
      <c r="L36" s="132">
        <f t="shared" si="1"/>
        <v>723.86320000000012</v>
      </c>
      <c r="M36" s="14"/>
      <c r="N36" s="8"/>
      <c r="O36" s="8"/>
      <c r="P36" s="8"/>
    </row>
    <row r="37" spans="1:16" ht="30" hidden="1" customHeight="1" x14ac:dyDescent="0.2">
      <c r="A37" s="8">
        <v>372</v>
      </c>
      <c r="B37" s="11" t="s">
        <v>52</v>
      </c>
      <c r="C37" s="13" t="s">
        <v>67</v>
      </c>
      <c r="D37" s="22" t="s">
        <v>69</v>
      </c>
      <c r="E37" s="21">
        <v>5</v>
      </c>
      <c r="F37" s="18" t="s">
        <v>14</v>
      </c>
      <c r="G37" s="20" t="s">
        <v>54</v>
      </c>
      <c r="H37" s="12" t="s">
        <v>113</v>
      </c>
      <c r="I37" s="56" t="s">
        <v>101</v>
      </c>
      <c r="J37" s="14" t="s">
        <v>204</v>
      </c>
      <c r="K37" s="8">
        <v>58</v>
      </c>
      <c r="L37" s="132">
        <f t="shared" si="1"/>
        <v>58</v>
      </c>
      <c r="M37" s="14"/>
      <c r="N37" s="8"/>
      <c r="O37" s="8"/>
      <c r="P37" s="8"/>
    </row>
    <row r="38" spans="1:16" ht="30" hidden="1" customHeight="1" x14ac:dyDescent="0.2">
      <c r="A38" s="8">
        <v>373</v>
      </c>
      <c r="B38" s="11" t="s">
        <v>52</v>
      </c>
      <c r="C38" s="23" t="s">
        <v>67</v>
      </c>
      <c r="D38" s="15" t="s">
        <v>70</v>
      </c>
      <c r="E38" s="19">
        <v>2.9990000000000001</v>
      </c>
      <c r="F38" s="16" t="s">
        <v>14</v>
      </c>
      <c r="G38" s="20" t="s">
        <v>54</v>
      </c>
      <c r="H38" s="12" t="s">
        <v>113</v>
      </c>
      <c r="I38" s="56" t="s">
        <v>102</v>
      </c>
      <c r="J38" s="14" t="s">
        <v>204</v>
      </c>
      <c r="K38" s="8">
        <v>58</v>
      </c>
      <c r="L38" s="132">
        <f t="shared" si="1"/>
        <v>34.788400000000003</v>
      </c>
      <c r="M38" s="14"/>
      <c r="N38" s="8"/>
      <c r="O38" s="8"/>
      <c r="P38" s="8"/>
    </row>
    <row r="39" spans="1:16" ht="30" hidden="1" customHeight="1" x14ac:dyDescent="0.2">
      <c r="A39" s="8">
        <v>374</v>
      </c>
      <c r="B39" s="11" t="s">
        <v>52</v>
      </c>
      <c r="C39" s="23" t="s">
        <v>67</v>
      </c>
      <c r="D39" s="15" t="s">
        <v>71</v>
      </c>
      <c r="E39" s="19">
        <v>9.9969999999999999</v>
      </c>
      <c r="F39" s="16" t="s">
        <v>15</v>
      </c>
      <c r="G39" s="14" t="s">
        <v>54</v>
      </c>
      <c r="H39" s="12" t="s">
        <v>113</v>
      </c>
      <c r="I39" s="56" t="s">
        <v>103</v>
      </c>
      <c r="J39" s="14" t="s">
        <v>204</v>
      </c>
      <c r="K39" s="8">
        <v>58</v>
      </c>
      <c r="L39" s="132">
        <f t="shared" si="1"/>
        <v>115.96520000000001</v>
      </c>
      <c r="M39" s="14"/>
      <c r="N39" s="8"/>
      <c r="O39" s="8"/>
      <c r="P39" s="8"/>
    </row>
    <row r="40" spans="1:16" ht="20.100000000000001" hidden="1" customHeight="1" x14ac:dyDescent="0.2">
      <c r="E40" s="3">
        <f>SUM(E4:E39)</f>
        <v>629.18700000000001</v>
      </c>
    </row>
    <row r="41" spans="1:16" s="136" customFormat="1" x14ac:dyDescent="0.2">
      <c r="A41" s="1"/>
      <c r="E41" s="137">
        <f>SUBTOTAL(9,E12:E40)</f>
        <v>25.996000000000002</v>
      </c>
      <c r="F41" s="138"/>
      <c r="G41" s="139"/>
      <c r="H41" s="1"/>
      <c r="I41" s="55"/>
      <c r="J41" s="55"/>
      <c r="K41" s="55"/>
      <c r="L41" s="55"/>
      <c r="P41" s="140">
        <f>SUBTOTAL(9,P4:P40)</f>
        <v>2012.6949999999997</v>
      </c>
    </row>
    <row r="46" spans="1:16" x14ac:dyDescent="0.2">
      <c r="B46" s="141" t="s">
        <v>208</v>
      </c>
      <c r="C46" s="141"/>
      <c r="D46" s="141"/>
    </row>
    <row r="47" spans="1:16" x14ac:dyDescent="0.2">
      <c r="B47" s="141"/>
      <c r="C47" s="141" t="s">
        <v>209</v>
      </c>
      <c r="D47" s="141"/>
    </row>
    <row r="48" spans="1:16" x14ac:dyDescent="0.2">
      <c r="B48" s="141"/>
      <c r="C48" s="141"/>
      <c r="D48" s="141"/>
    </row>
    <row r="49" spans="2:13" x14ac:dyDescent="0.2">
      <c r="B49" s="141"/>
      <c r="C49" s="141"/>
      <c r="D49" s="141"/>
    </row>
    <row r="50" spans="2:13" x14ac:dyDescent="0.2">
      <c r="B50" s="141"/>
      <c r="C50" s="141"/>
      <c r="D50" s="141"/>
    </row>
    <row r="51" spans="2:13" ht="30" customHeight="1" x14ac:dyDescent="0.2">
      <c r="B51" s="141" t="s">
        <v>210</v>
      </c>
      <c r="C51" s="141" t="s">
        <v>211</v>
      </c>
      <c r="D51" s="141"/>
      <c r="M51" s="142" t="s">
        <v>213</v>
      </c>
    </row>
    <row r="52" spans="2:13" x14ac:dyDescent="0.2">
      <c r="B52" s="141"/>
      <c r="C52" s="141" t="s">
        <v>212</v>
      </c>
      <c r="D52" s="141"/>
      <c r="M52" s="142" t="s">
        <v>214</v>
      </c>
    </row>
  </sheetData>
  <autoFilter ref="A3:P40">
    <filterColumn colId="12">
      <customFilters>
        <customFilter operator="notEqual" val=" "/>
      </customFilters>
    </filterColumn>
    <sortState ref="A4:O1169">
      <sortCondition ref="B3:B1169"/>
    </sortState>
  </autoFilter>
  <mergeCells count="1">
    <mergeCell ref="B1:P1"/>
  </mergeCells>
  <pageMargins left="0.7" right="0.3" top="0.75" bottom="0.6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workbookViewId="0">
      <pane ySplit="7" topLeftCell="A20" activePane="bottomLeft" state="frozen"/>
      <selection pane="bottomLeft" activeCell="I28" sqref="I28"/>
    </sheetView>
  </sheetViews>
  <sheetFormatPr defaultRowHeight="15" x14ac:dyDescent="0.25"/>
  <cols>
    <col min="1" max="1" width="13.28515625" style="99" customWidth="1"/>
    <col min="2" max="2" width="4.140625" style="100" customWidth="1"/>
    <col min="3" max="3" width="6" style="100" customWidth="1"/>
    <col min="4" max="4" width="8.42578125" style="101" customWidth="1"/>
    <col min="5" max="5" width="4.7109375" style="101" customWidth="1"/>
    <col min="6" max="6" width="4.42578125" style="101" customWidth="1"/>
    <col min="7" max="7" width="3" style="101" customWidth="1"/>
    <col min="8" max="8" width="24.42578125" style="93" customWidth="1"/>
    <col min="9" max="9" width="10.42578125" style="102" customWidth="1"/>
    <col min="10" max="10" width="9.85546875" style="105" customWidth="1"/>
    <col min="11" max="11" width="9.28515625" style="105" customWidth="1"/>
    <col min="12" max="12" width="9" style="105" customWidth="1"/>
    <col min="13" max="13" width="7.7109375" style="110" customWidth="1"/>
    <col min="14" max="14" width="9.7109375" style="98" customWidth="1"/>
    <col min="15" max="15" width="10.140625" style="96" customWidth="1"/>
    <col min="16" max="16" width="9.140625" style="61"/>
    <col min="17" max="254" width="9.140625" style="62"/>
    <col min="255" max="255" width="11.85546875" style="62" customWidth="1"/>
    <col min="256" max="256" width="3.140625" style="62" customWidth="1"/>
    <col min="257" max="257" width="4.42578125" style="62" customWidth="1"/>
    <col min="258" max="258" width="10.140625" style="62" customWidth="1"/>
    <col min="259" max="259" width="4.7109375" style="62" customWidth="1"/>
    <col min="260" max="260" width="4.42578125" style="62" customWidth="1"/>
    <col min="261" max="261" width="3" style="62" customWidth="1"/>
    <col min="262" max="262" width="19.140625" style="62" customWidth="1"/>
    <col min="263" max="263" width="9.5703125" style="62" customWidth="1"/>
    <col min="264" max="264" width="10.85546875" style="62" customWidth="1"/>
    <col min="265" max="265" width="10.140625" style="62" customWidth="1"/>
    <col min="266" max="266" width="9.5703125" style="62" customWidth="1"/>
    <col min="267" max="268" width="9" style="62" customWidth="1"/>
    <col min="269" max="269" width="8.7109375" style="62" customWidth="1"/>
    <col min="270" max="270" width="11.42578125" style="62" customWidth="1"/>
    <col min="271" max="271" width="10.140625" style="62" customWidth="1"/>
    <col min="272" max="510" width="9.140625" style="62"/>
    <col min="511" max="511" width="11.85546875" style="62" customWidth="1"/>
    <col min="512" max="512" width="3.140625" style="62" customWidth="1"/>
    <col min="513" max="513" width="4.42578125" style="62" customWidth="1"/>
    <col min="514" max="514" width="10.140625" style="62" customWidth="1"/>
    <col min="515" max="515" width="4.7109375" style="62" customWidth="1"/>
    <col min="516" max="516" width="4.42578125" style="62" customWidth="1"/>
    <col min="517" max="517" width="3" style="62" customWidth="1"/>
    <col min="518" max="518" width="19.140625" style="62" customWidth="1"/>
    <col min="519" max="519" width="9.5703125" style="62" customWidth="1"/>
    <col min="520" max="520" width="10.85546875" style="62" customWidth="1"/>
    <col min="521" max="521" width="10.140625" style="62" customWidth="1"/>
    <col min="522" max="522" width="9.5703125" style="62" customWidth="1"/>
    <col min="523" max="524" width="9" style="62" customWidth="1"/>
    <col min="525" max="525" width="8.7109375" style="62" customWidth="1"/>
    <col min="526" max="526" width="11.42578125" style="62" customWidth="1"/>
    <col min="527" max="527" width="10.140625" style="62" customWidth="1"/>
    <col min="528" max="766" width="9.140625" style="62"/>
    <col min="767" max="767" width="11.85546875" style="62" customWidth="1"/>
    <col min="768" max="768" width="3.140625" style="62" customWidth="1"/>
    <col min="769" max="769" width="4.42578125" style="62" customWidth="1"/>
    <col min="770" max="770" width="10.140625" style="62" customWidth="1"/>
    <col min="771" max="771" width="4.7109375" style="62" customWidth="1"/>
    <col min="772" max="772" width="4.42578125" style="62" customWidth="1"/>
    <col min="773" max="773" width="3" style="62" customWidth="1"/>
    <col min="774" max="774" width="19.140625" style="62" customWidth="1"/>
    <col min="775" max="775" width="9.5703125" style="62" customWidth="1"/>
    <col min="776" max="776" width="10.85546875" style="62" customWidth="1"/>
    <col min="777" max="777" width="10.140625" style="62" customWidth="1"/>
    <col min="778" max="778" width="9.5703125" style="62" customWidth="1"/>
    <col min="779" max="780" width="9" style="62" customWidth="1"/>
    <col min="781" max="781" width="8.7109375" style="62" customWidth="1"/>
    <col min="782" max="782" width="11.42578125" style="62" customWidth="1"/>
    <col min="783" max="783" width="10.140625" style="62" customWidth="1"/>
    <col min="784" max="1022" width="9.140625" style="62"/>
    <col min="1023" max="1023" width="11.85546875" style="62" customWidth="1"/>
    <col min="1024" max="1024" width="3.140625" style="62" customWidth="1"/>
    <col min="1025" max="1025" width="4.42578125" style="62" customWidth="1"/>
    <col min="1026" max="1026" width="10.140625" style="62" customWidth="1"/>
    <col min="1027" max="1027" width="4.7109375" style="62" customWidth="1"/>
    <col min="1028" max="1028" width="4.42578125" style="62" customWidth="1"/>
    <col min="1029" max="1029" width="3" style="62" customWidth="1"/>
    <col min="1030" max="1030" width="19.140625" style="62" customWidth="1"/>
    <col min="1031" max="1031" width="9.5703125" style="62" customWidth="1"/>
    <col min="1032" max="1032" width="10.85546875" style="62" customWidth="1"/>
    <col min="1033" max="1033" width="10.140625" style="62" customWidth="1"/>
    <col min="1034" max="1034" width="9.5703125" style="62" customWidth="1"/>
    <col min="1035" max="1036" width="9" style="62" customWidth="1"/>
    <col min="1037" max="1037" width="8.7109375" style="62" customWidth="1"/>
    <col min="1038" max="1038" width="11.42578125" style="62" customWidth="1"/>
    <col min="1039" max="1039" width="10.140625" style="62" customWidth="1"/>
    <col min="1040" max="1278" width="9.140625" style="62"/>
    <col min="1279" max="1279" width="11.85546875" style="62" customWidth="1"/>
    <col min="1280" max="1280" width="3.140625" style="62" customWidth="1"/>
    <col min="1281" max="1281" width="4.42578125" style="62" customWidth="1"/>
    <col min="1282" max="1282" width="10.140625" style="62" customWidth="1"/>
    <col min="1283" max="1283" width="4.7109375" style="62" customWidth="1"/>
    <col min="1284" max="1284" width="4.42578125" style="62" customWidth="1"/>
    <col min="1285" max="1285" width="3" style="62" customWidth="1"/>
    <col min="1286" max="1286" width="19.140625" style="62" customWidth="1"/>
    <col min="1287" max="1287" width="9.5703125" style="62" customWidth="1"/>
    <col min="1288" max="1288" width="10.85546875" style="62" customWidth="1"/>
    <col min="1289" max="1289" width="10.140625" style="62" customWidth="1"/>
    <col min="1290" max="1290" width="9.5703125" style="62" customWidth="1"/>
    <col min="1291" max="1292" width="9" style="62" customWidth="1"/>
    <col min="1293" max="1293" width="8.7109375" style="62" customWidth="1"/>
    <col min="1294" max="1294" width="11.42578125" style="62" customWidth="1"/>
    <col min="1295" max="1295" width="10.140625" style="62" customWidth="1"/>
    <col min="1296" max="1534" width="9.140625" style="62"/>
    <col min="1535" max="1535" width="11.85546875" style="62" customWidth="1"/>
    <col min="1536" max="1536" width="3.140625" style="62" customWidth="1"/>
    <col min="1537" max="1537" width="4.42578125" style="62" customWidth="1"/>
    <col min="1538" max="1538" width="10.140625" style="62" customWidth="1"/>
    <col min="1539" max="1539" width="4.7109375" style="62" customWidth="1"/>
    <col min="1540" max="1540" width="4.42578125" style="62" customWidth="1"/>
    <col min="1541" max="1541" width="3" style="62" customWidth="1"/>
    <col min="1542" max="1542" width="19.140625" style="62" customWidth="1"/>
    <col min="1543" max="1543" width="9.5703125" style="62" customWidth="1"/>
    <col min="1544" max="1544" width="10.85546875" style="62" customWidth="1"/>
    <col min="1545" max="1545" width="10.140625" style="62" customWidth="1"/>
    <col min="1546" max="1546" width="9.5703125" style="62" customWidth="1"/>
    <col min="1547" max="1548" width="9" style="62" customWidth="1"/>
    <col min="1549" max="1549" width="8.7109375" style="62" customWidth="1"/>
    <col min="1550" max="1550" width="11.42578125" style="62" customWidth="1"/>
    <col min="1551" max="1551" width="10.140625" style="62" customWidth="1"/>
    <col min="1552" max="1790" width="9.140625" style="62"/>
    <col min="1791" max="1791" width="11.85546875" style="62" customWidth="1"/>
    <col min="1792" max="1792" width="3.140625" style="62" customWidth="1"/>
    <col min="1793" max="1793" width="4.42578125" style="62" customWidth="1"/>
    <col min="1794" max="1794" width="10.140625" style="62" customWidth="1"/>
    <col min="1795" max="1795" width="4.7109375" style="62" customWidth="1"/>
    <col min="1796" max="1796" width="4.42578125" style="62" customWidth="1"/>
    <col min="1797" max="1797" width="3" style="62" customWidth="1"/>
    <col min="1798" max="1798" width="19.140625" style="62" customWidth="1"/>
    <col min="1799" max="1799" width="9.5703125" style="62" customWidth="1"/>
    <col min="1800" max="1800" width="10.85546875" style="62" customWidth="1"/>
    <col min="1801" max="1801" width="10.140625" style="62" customWidth="1"/>
    <col min="1802" max="1802" width="9.5703125" style="62" customWidth="1"/>
    <col min="1803" max="1804" width="9" style="62" customWidth="1"/>
    <col min="1805" max="1805" width="8.7109375" style="62" customWidth="1"/>
    <col min="1806" max="1806" width="11.42578125" style="62" customWidth="1"/>
    <col min="1807" max="1807" width="10.140625" style="62" customWidth="1"/>
    <col min="1808" max="2046" width="9.140625" style="62"/>
    <col min="2047" max="2047" width="11.85546875" style="62" customWidth="1"/>
    <col min="2048" max="2048" width="3.140625" style="62" customWidth="1"/>
    <col min="2049" max="2049" width="4.42578125" style="62" customWidth="1"/>
    <col min="2050" max="2050" width="10.140625" style="62" customWidth="1"/>
    <col min="2051" max="2051" width="4.7109375" style="62" customWidth="1"/>
    <col min="2052" max="2052" width="4.42578125" style="62" customWidth="1"/>
    <col min="2053" max="2053" width="3" style="62" customWidth="1"/>
    <col min="2054" max="2054" width="19.140625" style="62" customWidth="1"/>
    <col min="2055" max="2055" width="9.5703125" style="62" customWidth="1"/>
    <col min="2056" max="2056" width="10.85546875" style="62" customWidth="1"/>
    <col min="2057" max="2057" width="10.140625" style="62" customWidth="1"/>
    <col min="2058" max="2058" width="9.5703125" style="62" customWidth="1"/>
    <col min="2059" max="2060" width="9" style="62" customWidth="1"/>
    <col min="2061" max="2061" width="8.7109375" style="62" customWidth="1"/>
    <col min="2062" max="2062" width="11.42578125" style="62" customWidth="1"/>
    <col min="2063" max="2063" width="10.140625" style="62" customWidth="1"/>
    <col min="2064" max="2302" width="9.140625" style="62"/>
    <col min="2303" max="2303" width="11.85546875" style="62" customWidth="1"/>
    <col min="2304" max="2304" width="3.140625" style="62" customWidth="1"/>
    <col min="2305" max="2305" width="4.42578125" style="62" customWidth="1"/>
    <col min="2306" max="2306" width="10.140625" style="62" customWidth="1"/>
    <col min="2307" max="2307" width="4.7109375" style="62" customWidth="1"/>
    <col min="2308" max="2308" width="4.42578125" style="62" customWidth="1"/>
    <col min="2309" max="2309" width="3" style="62" customWidth="1"/>
    <col min="2310" max="2310" width="19.140625" style="62" customWidth="1"/>
    <col min="2311" max="2311" width="9.5703125" style="62" customWidth="1"/>
    <col min="2312" max="2312" width="10.85546875" style="62" customWidth="1"/>
    <col min="2313" max="2313" width="10.140625" style="62" customWidth="1"/>
    <col min="2314" max="2314" width="9.5703125" style="62" customWidth="1"/>
    <col min="2315" max="2316" width="9" style="62" customWidth="1"/>
    <col min="2317" max="2317" width="8.7109375" style="62" customWidth="1"/>
    <col min="2318" max="2318" width="11.42578125" style="62" customWidth="1"/>
    <col min="2319" max="2319" width="10.140625" style="62" customWidth="1"/>
    <col min="2320" max="2558" width="9.140625" style="62"/>
    <col min="2559" max="2559" width="11.85546875" style="62" customWidth="1"/>
    <col min="2560" max="2560" width="3.140625" style="62" customWidth="1"/>
    <col min="2561" max="2561" width="4.42578125" style="62" customWidth="1"/>
    <col min="2562" max="2562" width="10.140625" style="62" customWidth="1"/>
    <col min="2563" max="2563" width="4.7109375" style="62" customWidth="1"/>
    <col min="2564" max="2564" width="4.42578125" style="62" customWidth="1"/>
    <col min="2565" max="2565" width="3" style="62" customWidth="1"/>
    <col min="2566" max="2566" width="19.140625" style="62" customWidth="1"/>
    <col min="2567" max="2567" width="9.5703125" style="62" customWidth="1"/>
    <col min="2568" max="2568" width="10.85546875" style="62" customWidth="1"/>
    <col min="2569" max="2569" width="10.140625" style="62" customWidth="1"/>
    <col min="2570" max="2570" width="9.5703125" style="62" customWidth="1"/>
    <col min="2571" max="2572" width="9" style="62" customWidth="1"/>
    <col min="2573" max="2573" width="8.7109375" style="62" customWidth="1"/>
    <col min="2574" max="2574" width="11.42578125" style="62" customWidth="1"/>
    <col min="2575" max="2575" width="10.140625" style="62" customWidth="1"/>
    <col min="2576" max="2814" width="9.140625" style="62"/>
    <col min="2815" max="2815" width="11.85546875" style="62" customWidth="1"/>
    <col min="2816" max="2816" width="3.140625" style="62" customWidth="1"/>
    <col min="2817" max="2817" width="4.42578125" style="62" customWidth="1"/>
    <col min="2818" max="2818" width="10.140625" style="62" customWidth="1"/>
    <col min="2819" max="2819" width="4.7109375" style="62" customWidth="1"/>
    <col min="2820" max="2820" width="4.42578125" style="62" customWidth="1"/>
    <col min="2821" max="2821" width="3" style="62" customWidth="1"/>
    <col min="2822" max="2822" width="19.140625" style="62" customWidth="1"/>
    <col min="2823" max="2823" width="9.5703125" style="62" customWidth="1"/>
    <col min="2824" max="2824" width="10.85546875" style="62" customWidth="1"/>
    <col min="2825" max="2825" width="10.140625" style="62" customWidth="1"/>
    <col min="2826" max="2826" width="9.5703125" style="62" customWidth="1"/>
    <col min="2827" max="2828" width="9" style="62" customWidth="1"/>
    <col min="2829" max="2829" width="8.7109375" style="62" customWidth="1"/>
    <col min="2830" max="2830" width="11.42578125" style="62" customWidth="1"/>
    <col min="2831" max="2831" width="10.140625" style="62" customWidth="1"/>
    <col min="2832" max="3070" width="9.140625" style="62"/>
    <col min="3071" max="3071" width="11.85546875" style="62" customWidth="1"/>
    <col min="3072" max="3072" width="3.140625" style="62" customWidth="1"/>
    <col min="3073" max="3073" width="4.42578125" style="62" customWidth="1"/>
    <col min="3074" max="3074" width="10.140625" style="62" customWidth="1"/>
    <col min="3075" max="3075" width="4.7109375" style="62" customWidth="1"/>
    <col min="3076" max="3076" width="4.42578125" style="62" customWidth="1"/>
    <col min="3077" max="3077" width="3" style="62" customWidth="1"/>
    <col min="3078" max="3078" width="19.140625" style="62" customWidth="1"/>
    <col min="3079" max="3079" width="9.5703125" style="62" customWidth="1"/>
    <col min="3080" max="3080" width="10.85546875" style="62" customWidth="1"/>
    <col min="3081" max="3081" width="10.140625" style="62" customWidth="1"/>
    <col min="3082" max="3082" width="9.5703125" style="62" customWidth="1"/>
    <col min="3083" max="3084" width="9" style="62" customWidth="1"/>
    <col min="3085" max="3085" width="8.7109375" style="62" customWidth="1"/>
    <col min="3086" max="3086" width="11.42578125" style="62" customWidth="1"/>
    <col min="3087" max="3087" width="10.140625" style="62" customWidth="1"/>
    <col min="3088" max="3326" width="9.140625" style="62"/>
    <col min="3327" max="3327" width="11.85546875" style="62" customWidth="1"/>
    <col min="3328" max="3328" width="3.140625" style="62" customWidth="1"/>
    <col min="3329" max="3329" width="4.42578125" style="62" customWidth="1"/>
    <col min="3330" max="3330" width="10.140625" style="62" customWidth="1"/>
    <col min="3331" max="3331" width="4.7109375" style="62" customWidth="1"/>
    <col min="3332" max="3332" width="4.42578125" style="62" customWidth="1"/>
    <col min="3333" max="3333" width="3" style="62" customWidth="1"/>
    <col min="3334" max="3334" width="19.140625" style="62" customWidth="1"/>
    <col min="3335" max="3335" width="9.5703125" style="62" customWidth="1"/>
    <col min="3336" max="3336" width="10.85546875" style="62" customWidth="1"/>
    <col min="3337" max="3337" width="10.140625" style="62" customWidth="1"/>
    <col min="3338" max="3338" width="9.5703125" style="62" customWidth="1"/>
    <col min="3339" max="3340" width="9" style="62" customWidth="1"/>
    <col min="3341" max="3341" width="8.7109375" style="62" customWidth="1"/>
    <col min="3342" max="3342" width="11.42578125" style="62" customWidth="1"/>
    <col min="3343" max="3343" width="10.140625" style="62" customWidth="1"/>
    <col min="3344" max="3582" width="9.140625" style="62"/>
    <col min="3583" max="3583" width="11.85546875" style="62" customWidth="1"/>
    <col min="3584" max="3584" width="3.140625" style="62" customWidth="1"/>
    <col min="3585" max="3585" width="4.42578125" style="62" customWidth="1"/>
    <col min="3586" max="3586" width="10.140625" style="62" customWidth="1"/>
    <col min="3587" max="3587" width="4.7109375" style="62" customWidth="1"/>
    <col min="3588" max="3588" width="4.42578125" style="62" customWidth="1"/>
    <col min="3589" max="3589" width="3" style="62" customWidth="1"/>
    <col min="3590" max="3590" width="19.140625" style="62" customWidth="1"/>
    <col min="3591" max="3591" width="9.5703125" style="62" customWidth="1"/>
    <col min="3592" max="3592" width="10.85546875" style="62" customWidth="1"/>
    <col min="3593" max="3593" width="10.140625" style="62" customWidth="1"/>
    <col min="3594" max="3594" width="9.5703125" style="62" customWidth="1"/>
    <col min="3595" max="3596" width="9" style="62" customWidth="1"/>
    <col min="3597" max="3597" width="8.7109375" style="62" customWidth="1"/>
    <col min="3598" max="3598" width="11.42578125" style="62" customWidth="1"/>
    <col min="3599" max="3599" width="10.140625" style="62" customWidth="1"/>
    <col min="3600" max="3838" width="9.140625" style="62"/>
    <col min="3839" max="3839" width="11.85546875" style="62" customWidth="1"/>
    <col min="3840" max="3840" width="3.140625" style="62" customWidth="1"/>
    <col min="3841" max="3841" width="4.42578125" style="62" customWidth="1"/>
    <col min="3842" max="3842" width="10.140625" style="62" customWidth="1"/>
    <col min="3843" max="3843" width="4.7109375" style="62" customWidth="1"/>
    <col min="3844" max="3844" width="4.42578125" style="62" customWidth="1"/>
    <col min="3845" max="3845" width="3" style="62" customWidth="1"/>
    <col min="3846" max="3846" width="19.140625" style="62" customWidth="1"/>
    <col min="3847" max="3847" width="9.5703125" style="62" customWidth="1"/>
    <col min="3848" max="3848" width="10.85546875" style="62" customWidth="1"/>
    <col min="3849" max="3849" width="10.140625" style="62" customWidth="1"/>
    <col min="3850" max="3850" width="9.5703125" style="62" customWidth="1"/>
    <col min="3851" max="3852" width="9" style="62" customWidth="1"/>
    <col min="3853" max="3853" width="8.7109375" style="62" customWidth="1"/>
    <col min="3854" max="3854" width="11.42578125" style="62" customWidth="1"/>
    <col min="3855" max="3855" width="10.140625" style="62" customWidth="1"/>
    <col min="3856" max="4094" width="9.140625" style="62"/>
    <col min="4095" max="4095" width="11.85546875" style="62" customWidth="1"/>
    <col min="4096" max="4096" width="3.140625" style="62" customWidth="1"/>
    <col min="4097" max="4097" width="4.42578125" style="62" customWidth="1"/>
    <col min="4098" max="4098" width="10.140625" style="62" customWidth="1"/>
    <col min="4099" max="4099" width="4.7109375" style="62" customWidth="1"/>
    <col min="4100" max="4100" width="4.42578125" style="62" customWidth="1"/>
    <col min="4101" max="4101" width="3" style="62" customWidth="1"/>
    <col min="4102" max="4102" width="19.140625" style="62" customWidth="1"/>
    <col min="4103" max="4103" width="9.5703125" style="62" customWidth="1"/>
    <col min="4104" max="4104" width="10.85546875" style="62" customWidth="1"/>
    <col min="4105" max="4105" width="10.140625" style="62" customWidth="1"/>
    <col min="4106" max="4106" width="9.5703125" style="62" customWidth="1"/>
    <col min="4107" max="4108" width="9" style="62" customWidth="1"/>
    <col min="4109" max="4109" width="8.7109375" style="62" customWidth="1"/>
    <col min="4110" max="4110" width="11.42578125" style="62" customWidth="1"/>
    <col min="4111" max="4111" width="10.140625" style="62" customWidth="1"/>
    <col min="4112" max="4350" width="9.140625" style="62"/>
    <col min="4351" max="4351" width="11.85546875" style="62" customWidth="1"/>
    <col min="4352" max="4352" width="3.140625" style="62" customWidth="1"/>
    <col min="4353" max="4353" width="4.42578125" style="62" customWidth="1"/>
    <col min="4354" max="4354" width="10.140625" style="62" customWidth="1"/>
    <col min="4355" max="4355" width="4.7109375" style="62" customWidth="1"/>
    <col min="4356" max="4356" width="4.42578125" style="62" customWidth="1"/>
    <col min="4357" max="4357" width="3" style="62" customWidth="1"/>
    <col min="4358" max="4358" width="19.140625" style="62" customWidth="1"/>
    <col min="4359" max="4359" width="9.5703125" style="62" customWidth="1"/>
    <col min="4360" max="4360" width="10.85546875" style="62" customWidth="1"/>
    <col min="4361" max="4361" width="10.140625" style="62" customWidth="1"/>
    <col min="4362" max="4362" width="9.5703125" style="62" customWidth="1"/>
    <col min="4363" max="4364" width="9" style="62" customWidth="1"/>
    <col min="4365" max="4365" width="8.7109375" style="62" customWidth="1"/>
    <col min="4366" max="4366" width="11.42578125" style="62" customWidth="1"/>
    <col min="4367" max="4367" width="10.140625" style="62" customWidth="1"/>
    <col min="4368" max="4606" width="9.140625" style="62"/>
    <col min="4607" max="4607" width="11.85546875" style="62" customWidth="1"/>
    <col min="4608" max="4608" width="3.140625" style="62" customWidth="1"/>
    <col min="4609" max="4609" width="4.42578125" style="62" customWidth="1"/>
    <col min="4610" max="4610" width="10.140625" style="62" customWidth="1"/>
    <col min="4611" max="4611" width="4.7109375" style="62" customWidth="1"/>
    <col min="4612" max="4612" width="4.42578125" style="62" customWidth="1"/>
    <col min="4613" max="4613" width="3" style="62" customWidth="1"/>
    <col min="4614" max="4614" width="19.140625" style="62" customWidth="1"/>
    <col min="4615" max="4615" width="9.5703125" style="62" customWidth="1"/>
    <col min="4616" max="4616" width="10.85546875" style="62" customWidth="1"/>
    <col min="4617" max="4617" width="10.140625" style="62" customWidth="1"/>
    <col min="4618" max="4618" width="9.5703125" style="62" customWidth="1"/>
    <col min="4619" max="4620" width="9" style="62" customWidth="1"/>
    <col min="4621" max="4621" width="8.7109375" style="62" customWidth="1"/>
    <col min="4622" max="4622" width="11.42578125" style="62" customWidth="1"/>
    <col min="4623" max="4623" width="10.140625" style="62" customWidth="1"/>
    <col min="4624" max="4862" width="9.140625" style="62"/>
    <col min="4863" max="4863" width="11.85546875" style="62" customWidth="1"/>
    <col min="4864" max="4864" width="3.140625" style="62" customWidth="1"/>
    <col min="4865" max="4865" width="4.42578125" style="62" customWidth="1"/>
    <col min="4866" max="4866" width="10.140625" style="62" customWidth="1"/>
    <col min="4867" max="4867" width="4.7109375" style="62" customWidth="1"/>
    <col min="4868" max="4868" width="4.42578125" style="62" customWidth="1"/>
    <col min="4869" max="4869" width="3" style="62" customWidth="1"/>
    <col min="4870" max="4870" width="19.140625" style="62" customWidth="1"/>
    <col min="4871" max="4871" width="9.5703125" style="62" customWidth="1"/>
    <col min="4872" max="4872" width="10.85546875" style="62" customWidth="1"/>
    <col min="4873" max="4873" width="10.140625" style="62" customWidth="1"/>
    <col min="4874" max="4874" width="9.5703125" style="62" customWidth="1"/>
    <col min="4875" max="4876" width="9" style="62" customWidth="1"/>
    <col min="4877" max="4877" width="8.7109375" style="62" customWidth="1"/>
    <col min="4878" max="4878" width="11.42578125" style="62" customWidth="1"/>
    <col min="4879" max="4879" width="10.140625" style="62" customWidth="1"/>
    <col min="4880" max="5118" width="9.140625" style="62"/>
    <col min="5119" max="5119" width="11.85546875" style="62" customWidth="1"/>
    <col min="5120" max="5120" width="3.140625" style="62" customWidth="1"/>
    <col min="5121" max="5121" width="4.42578125" style="62" customWidth="1"/>
    <col min="5122" max="5122" width="10.140625" style="62" customWidth="1"/>
    <col min="5123" max="5123" width="4.7109375" style="62" customWidth="1"/>
    <col min="5124" max="5124" width="4.42578125" style="62" customWidth="1"/>
    <col min="5125" max="5125" width="3" style="62" customWidth="1"/>
    <col min="5126" max="5126" width="19.140625" style="62" customWidth="1"/>
    <col min="5127" max="5127" width="9.5703125" style="62" customWidth="1"/>
    <col min="5128" max="5128" width="10.85546875" style="62" customWidth="1"/>
    <col min="5129" max="5129" width="10.140625" style="62" customWidth="1"/>
    <col min="5130" max="5130" width="9.5703125" style="62" customWidth="1"/>
    <col min="5131" max="5132" width="9" style="62" customWidth="1"/>
    <col min="5133" max="5133" width="8.7109375" style="62" customWidth="1"/>
    <col min="5134" max="5134" width="11.42578125" style="62" customWidth="1"/>
    <col min="5135" max="5135" width="10.140625" style="62" customWidth="1"/>
    <col min="5136" max="5374" width="9.140625" style="62"/>
    <col min="5375" max="5375" width="11.85546875" style="62" customWidth="1"/>
    <col min="5376" max="5376" width="3.140625" style="62" customWidth="1"/>
    <col min="5377" max="5377" width="4.42578125" style="62" customWidth="1"/>
    <col min="5378" max="5378" width="10.140625" style="62" customWidth="1"/>
    <col min="5379" max="5379" width="4.7109375" style="62" customWidth="1"/>
    <col min="5380" max="5380" width="4.42578125" style="62" customWidth="1"/>
    <col min="5381" max="5381" width="3" style="62" customWidth="1"/>
    <col min="5382" max="5382" width="19.140625" style="62" customWidth="1"/>
    <col min="5383" max="5383" width="9.5703125" style="62" customWidth="1"/>
    <col min="5384" max="5384" width="10.85546875" style="62" customWidth="1"/>
    <col min="5385" max="5385" width="10.140625" style="62" customWidth="1"/>
    <col min="5386" max="5386" width="9.5703125" style="62" customWidth="1"/>
    <col min="5387" max="5388" width="9" style="62" customWidth="1"/>
    <col min="5389" max="5389" width="8.7109375" style="62" customWidth="1"/>
    <col min="5390" max="5390" width="11.42578125" style="62" customWidth="1"/>
    <col min="5391" max="5391" width="10.140625" style="62" customWidth="1"/>
    <col min="5392" max="5630" width="9.140625" style="62"/>
    <col min="5631" max="5631" width="11.85546875" style="62" customWidth="1"/>
    <col min="5632" max="5632" width="3.140625" style="62" customWidth="1"/>
    <col min="5633" max="5633" width="4.42578125" style="62" customWidth="1"/>
    <col min="5634" max="5634" width="10.140625" style="62" customWidth="1"/>
    <col min="5635" max="5635" width="4.7109375" style="62" customWidth="1"/>
    <col min="5636" max="5636" width="4.42578125" style="62" customWidth="1"/>
    <col min="5637" max="5637" width="3" style="62" customWidth="1"/>
    <col min="5638" max="5638" width="19.140625" style="62" customWidth="1"/>
    <col min="5639" max="5639" width="9.5703125" style="62" customWidth="1"/>
    <col min="5640" max="5640" width="10.85546875" style="62" customWidth="1"/>
    <col min="5641" max="5641" width="10.140625" style="62" customWidth="1"/>
    <col min="5642" max="5642" width="9.5703125" style="62" customWidth="1"/>
    <col min="5643" max="5644" width="9" style="62" customWidth="1"/>
    <col min="5645" max="5645" width="8.7109375" style="62" customWidth="1"/>
    <col min="5646" max="5646" width="11.42578125" style="62" customWidth="1"/>
    <col min="5647" max="5647" width="10.140625" style="62" customWidth="1"/>
    <col min="5648" max="5886" width="9.140625" style="62"/>
    <col min="5887" max="5887" width="11.85546875" style="62" customWidth="1"/>
    <col min="5888" max="5888" width="3.140625" style="62" customWidth="1"/>
    <col min="5889" max="5889" width="4.42578125" style="62" customWidth="1"/>
    <col min="5890" max="5890" width="10.140625" style="62" customWidth="1"/>
    <col min="5891" max="5891" width="4.7109375" style="62" customWidth="1"/>
    <col min="5892" max="5892" width="4.42578125" style="62" customWidth="1"/>
    <col min="5893" max="5893" width="3" style="62" customWidth="1"/>
    <col min="5894" max="5894" width="19.140625" style="62" customWidth="1"/>
    <col min="5895" max="5895" width="9.5703125" style="62" customWidth="1"/>
    <col min="5896" max="5896" width="10.85546875" style="62" customWidth="1"/>
    <col min="5897" max="5897" width="10.140625" style="62" customWidth="1"/>
    <col min="5898" max="5898" width="9.5703125" style="62" customWidth="1"/>
    <col min="5899" max="5900" width="9" style="62" customWidth="1"/>
    <col min="5901" max="5901" width="8.7109375" style="62" customWidth="1"/>
    <col min="5902" max="5902" width="11.42578125" style="62" customWidth="1"/>
    <col min="5903" max="5903" width="10.140625" style="62" customWidth="1"/>
    <col min="5904" max="6142" width="9.140625" style="62"/>
    <col min="6143" max="6143" width="11.85546875" style="62" customWidth="1"/>
    <col min="6144" max="6144" width="3.140625" style="62" customWidth="1"/>
    <col min="6145" max="6145" width="4.42578125" style="62" customWidth="1"/>
    <col min="6146" max="6146" width="10.140625" style="62" customWidth="1"/>
    <col min="6147" max="6147" width="4.7109375" style="62" customWidth="1"/>
    <col min="6148" max="6148" width="4.42578125" style="62" customWidth="1"/>
    <col min="6149" max="6149" width="3" style="62" customWidth="1"/>
    <col min="6150" max="6150" width="19.140625" style="62" customWidth="1"/>
    <col min="6151" max="6151" width="9.5703125" style="62" customWidth="1"/>
    <col min="6152" max="6152" width="10.85546875" style="62" customWidth="1"/>
    <col min="6153" max="6153" width="10.140625" style="62" customWidth="1"/>
    <col min="6154" max="6154" width="9.5703125" style="62" customWidth="1"/>
    <col min="6155" max="6156" width="9" style="62" customWidth="1"/>
    <col min="6157" max="6157" width="8.7109375" style="62" customWidth="1"/>
    <col min="6158" max="6158" width="11.42578125" style="62" customWidth="1"/>
    <col min="6159" max="6159" width="10.140625" style="62" customWidth="1"/>
    <col min="6160" max="6398" width="9.140625" style="62"/>
    <col min="6399" max="6399" width="11.85546875" style="62" customWidth="1"/>
    <col min="6400" max="6400" width="3.140625" style="62" customWidth="1"/>
    <col min="6401" max="6401" width="4.42578125" style="62" customWidth="1"/>
    <col min="6402" max="6402" width="10.140625" style="62" customWidth="1"/>
    <col min="6403" max="6403" width="4.7109375" style="62" customWidth="1"/>
    <col min="6404" max="6404" width="4.42578125" style="62" customWidth="1"/>
    <col min="6405" max="6405" width="3" style="62" customWidth="1"/>
    <col min="6406" max="6406" width="19.140625" style="62" customWidth="1"/>
    <col min="6407" max="6407" width="9.5703125" style="62" customWidth="1"/>
    <col min="6408" max="6408" width="10.85546875" style="62" customWidth="1"/>
    <col min="6409" max="6409" width="10.140625" style="62" customWidth="1"/>
    <col min="6410" max="6410" width="9.5703125" style="62" customWidth="1"/>
    <col min="6411" max="6412" width="9" style="62" customWidth="1"/>
    <col min="6413" max="6413" width="8.7109375" style="62" customWidth="1"/>
    <col min="6414" max="6414" width="11.42578125" style="62" customWidth="1"/>
    <col min="6415" max="6415" width="10.140625" style="62" customWidth="1"/>
    <col min="6416" max="6654" width="9.140625" style="62"/>
    <col min="6655" max="6655" width="11.85546875" style="62" customWidth="1"/>
    <col min="6656" max="6656" width="3.140625" style="62" customWidth="1"/>
    <col min="6657" max="6657" width="4.42578125" style="62" customWidth="1"/>
    <col min="6658" max="6658" width="10.140625" style="62" customWidth="1"/>
    <col min="6659" max="6659" width="4.7109375" style="62" customWidth="1"/>
    <col min="6660" max="6660" width="4.42578125" style="62" customWidth="1"/>
    <col min="6661" max="6661" width="3" style="62" customWidth="1"/>
    <col min="6662" max="6662" width="19.140625" style="62" customWidth="1"/>
    <col min="6663" max="6663" width="9.5703125" style="62" customWidth="1"/>
    <col min="6664" max="6664" width="10.85546875" style="62" customWidth="1"/>
    <col min="6665" max="6665" width="10.140625" style="62" customWidth="1"/>
    <col min="6666" max="6666" width="9.5703125" style="62" customWidth="1"/>
    <col min="6667" max="6668" width="9" style="62" customWidth="1"/>
    <col min="6669" max="6669" width="8.7109375" style="62" customWidth="1"/>
    <col min="6670" max="6670" width="11.42578125" style="62" customWidth="1"/>
    <col min="6671" max="6671" width="10.140625" style="62" customWidth="1"/>
    <col min="6672" max="6910" width="9.140625" style="62"/>
    <col min="6911" max="6911" width="11.85546875" style="62" customWidth="1"/>
    <col min="6912" max="6912" width="3.140625" style="62" customWidth="1"/>
    <col min="6913" max="6913" width="4.42578125" style="62" customWidth="1"/>
    <col min="6914" max="6914" width="10.140625" style="62" customWidth="1"/>
    <col min="6915" max="6915" width="4.7109375" style="62" customWidth="1"/>
    <col min="6916" max="6916" width="4.42578125" style="62" customWidth="1"/>
    <col min="6917" max="6917" width="3" style="62" customWidth="1"/>
    <col min="6918" max="6918" width="19.140625" style="62" customWidth="1"/>
    <col min="6919" max="6919" width="9.5703125" style="62" customWidth="1"/>
    <col min="6920" max="6920" width="10.85546875" style="62" customWidth="1"/>
    <col min="6921" max="6921" width="10.140625" style="62" customWidth="1"/>
    <col min="6922" max="6922" width="9.5703125" style="62" customWidth="1"/>
    <col min="6923" max="6924" width="9" style="62" customWidth="1"/>
    <col min="6925" max="6925" width="8.7109375" style="62" customWidth="1"/>
    <col min="6926" max="6926" width="11.42578125" style="62" customWidth="1"/>
    <col min="6927" max="6927" width="10.140625" style="62" customWidth="1"/>
    <col min="6928" max="7166" width="9.140625" style="62"/>
    <col min="7167" max="7167" width="11.85546875" style="62" customWidth="1"/>
    <col min="7168" max="7168" width="3.140625" style="62" customWidth="1"/>
    <col min="7169" max="7169" width="4.42578125" style="62" customWidth="1"/>
    <col min="7170" max="7170" width="10.140625" style="62" customWidth="1"/>
    <col min="7171" max="7171" width="4.7109375" style="62" customWidth="1"/>
    <col min="7172" max="7172" width="4.42578125" style="62" customWidth="1"/>
    <col min="7173" max="7173" width="3" style="62" customWidth="1"/>
    <col min="7174" max="7174" width="19.140625" style="62" customWidth="1"/>
    <col min="7175" max="7175" width="9.5703125" style="62" customWidth="1"/>
    <col min="7176" max="7176" width="10.85546875" style="62" customWidth="1"/>
    <col min="7177" max="7177" width="10.140625" style="62" customWidth="1"/>
    <col min="7178" max="7178" width="9.5703125" style="62" customWidth="1"/>
    <col min="7179" max="7180" width="9" style="62" customWidth="1"/>
    <col min="7181" max="7181" width="8.7109375" style="62" customWidth="1"/>
    <col min="7182" max="7182" width="11.42578125" style="62" customWidth="1"/>
    <col min="7183" max="7183" width="10.140625" style="62" customWidth="1"/>
    <col min="7184" max="7422" width="9.140625" style="62"/>
    <col min="7423" max="7423" width="11.85546875" style="62" customWidth="1"/>
    <col min="7424" max="7424" width="3.140625" style="62" customWidth="1"/>
    <col min="7425" max="7425" width="4.42578125" style="62" customWidth="1"/>
    <col min="7426" max="7426" width="10.140625" style="62" customWidth="1"/>
    <col min="7427" max="7427" width="4.7109375" style="62" customWidth="1"/>
    <col min="7428" max="7428" width="4.42578125" style="62" customWidth="1"/>
    <col min="7429" max="7429" width="3" style="62" customWidth="1"/>
    <col min="7430" max="7430" width="19.140625" style="62" customWidth="1"/>
    <col min="7431" max="7431" width="9.5703125" style="62" customWidth="1"/>
    <col min="7432" max="7432" width="10.85546875" style="62" customWidth="1"/>
    <col min="7433" max="7433" width="10.140625" style="62" customWidth="1"/>
    <col min="7434" max="7434" width="9.5703125" style="62" customWidth="1"/>
    <col min="7435" max="7436" width="9" style="62" customWidth="1"/>
    <col min="7437" max="7437" width="8.7109375" style="62" customWidth="1"/>
    <col min="7438" max="7438" width="11.42578125" style="62" customWidth="1"/>
    <col min="7439" max="7439" width="10.140625" style="62" customWidth="1"/>
    <col min="7440" max="7678" width="9.140625" style="62"/>
    <col min="7679" max="7679" width="11.85546875" style="62" customWidth="1"/>
    <col min="7680" max="7680" width="3.140625" style="62" customWidth="1"/>
    <col min="7681" max="7681" width="4.42578125" style="62" customWidth="1"/>
    <col min="7682" max="7682" width="10.140625" style="62" customWidth="1"/>
    <col min="7683" max="7683" width="4.7109375" style="62" customWidth="1"/>
    <col min="7684" max="7684" width="4.42578125" style="62" customWidth="1"/>
    <col min="7685" max="7685" width="3" style="62" customWidth="1"/>
    <col min="7686" max="7686" width="19.140625" style="62" customWidth="1"/>
    <col min="7687" max="7687" width="9.5703125" style="62" customWidth="1"/>
    <col min="7688" max="7688" width="10.85546875" style="62" customWidth="1"/>
    <col min="7689" max="7689" width="10.140625" style="62" customWidth="1"/>
    <col min="7690" max="7690" width="9.5703125" style="62" customWidth="1"/>
    <col min="7691" max="7692" width="9" style="62" customWidth="1"/>
    <col min="7693" max="7693" width="8.7109375" style="62" customWidth="1"/>
    <col min="7694" max="7694" width="11.42578125" style="62" customWidth="1"/>
    <col min="7695" max="7695" width="10.140625" style="62" customWidth="1"/>
    <col min="7696" max="7934" width="9.140625" style="62"/>
    <col min="7935" max="7935" width="11.85546875" style="62" customWidth="1"/>
    <col min="7936" max="7936" width="3.140625" style="62" customWidth="1"/>
    <col min="7937" max="7937" width="4.42578125" style="62" customWidth="1"/>
    <col min="7938" max="7938" width="10.140625" style="62" customWidth="1"/>
    <col min="7939" max="7939" width="4.7109375" style="62" customWidth="1"/>
    <col min="7940" max="7940" width="4.42578125" style="62" customWidth="1"/>
    <col min="7941" max="7941" width="3" style="62" customWidth="1"/>
    <col min="7942" max="7942" width="19.140625" style="62" customWidth="1"/>
    <col min="7943" max="7943" width="9.5703125" style="62" customWidth="1"/>
    <col min="7944" max="7944" width="10.85546875" style="62" customWidth="1"/>
    <col min="7945" max="7945" width="10.140625" style="62" customWidth="1"/>
    <col min="7946" max="7946" width="9.5703125" style="62" customWidth="1"/>
    <col min="7947" max="7948" width="9" style="62" customWidth="1"/>
    <col min="7949" max="7949" width="8.7109375" style="62" customWidth="1"/>
    <col min="7950" max="7950" width="11.42578125" style="62" customWidth="1"/>
    <col min="7951" max="7951" width="10.140625" style="62" customWidth="1"/>
    <col min="7952" max="8190" width="9.140625" style="62"/>
    <col min="8191" max="8191" width="11.85546875" style="62" customWidth="1"/>
    <col min="8192" max="8192" width="3.140625" style="62" customWidth="1"/>
    <col min="8193" max="8193" width="4.42578125" style="62" customWidth="1"/>
    <col min="8194" max="8194" width="10.140625" style="62" customWidth="1"/>
    <col min="8195" max="8195" width="4.7109375" style="62" customWidth="1"/>
    <col min="8196" max="8196" width="4.42578125" style="62" customWidth="1"/>
    <col min="8197" max="8197" width="3" style="62" customWidth="1"/>
    <col min="8198" max="8198" width="19.140625" style="62" customWidth="1"/>
    <col min="8199" max="8199" width="9.5703125" style="62" customWidth="1"/>
    <col min="8200" max="8200" width="10.85546875" style="62" customWidth="1"/>
    <col min="8201" max="8201" width="10.140625" style="62" customWidth="1"/>
    <col min="8202" max="8202" width="9.5703125" style="62" customWidth="1"/>
    <col min="8203" max="8204" width="9" style="62" customWidth="1"/>
    <col min="8205" max="8205" width="8.7109375" style="62" customWidth="1"/>
    <col min="8206" max="8206" width="11.42578125" style="62" customWidth="1"/>
    <col min="8207" max="8207" width="10.140625" style="62" customWidth="1"/>
    <col min="8208" max="8446" width="9.140625" style="62"/>
    <col min="8447" max="8447" width="11.85546875" style="62" customWidth="1"/>
    <col min="8448" max="8448" width="3.140625" style="62" customWidth="1"/>
    <col min="8449" max="8449" width="4.42578125" style="62" customWidth="1"/>
    <col min="8450" max="8450" width="10.140625" style="62" customWidth="1"/>
    <col min="8451" max="8451" width="4.7109375" style="62" customWidth="1"/>
    <col min="8452" max="8452" width="4.42578125" style="62" customWidth="1"/>
    <col min="8453" max="8453" width="3" style="62" customWidth="1"/>
    <col min="8454" max="8454" width="19.140625" style="62" customWidth="1"/>
    <col min="8455" max="8455" width="9.5703125" style="62" customWidth="1"/>
    <col min="8456" max="8456" width="10.85546875" style="62" customWidth="1"/>
    <col min="8457" max="8457" width="10.140625" style="62" customWidth="1"/>
    <col min="8458" max="8458" width="9.5703125" style="62" customWidth="1"/>
    <col min="8459" max="8460" width="9" style="62" customWidth="1"/>
    <col min="8461" max="8461" width="8.7109375" style="62" customWidth="1"/>
    <col min="8462" max="8462" width="11.42578125" style="62" customWidth="1"/>
    <col min="8463" max="8463" width="10.140625" style="62" customWidth="1"/>
    <col min="8464" max="8702" width="9.140625" style="62"/>
    <col min="8703" max="8703" width="11.85546875" style="62" customWidth="1"/>
    <col min="8704" max="8704" width="3.140625" style="62" customWidth="1"/>
    <col min="8705" max="8705" width="4.42578125" style="62" customWidth="1"/>
    <col min="8706" max="8706" width="10.140625" style="62" customWidth="1"/>
    <col min="8707" max="8707" width="4.7109375" style="62" customWidth="1"/>
    <col min="8708" max="8708" width="4.42578125" style="62" customWidth="1"/>
    <col min="8709" max="8709" width="3" style="62" customWidth="1"/>
    <col min="8710" max="8710" width="19.140625" style="62" customWidth="1"/>
    <col min="8711" max="8711" width="9.5703125" style="62" customWidth="1"/>
    <col min="8712" max="8712" width="10.85546875" style="62" customWidth="1"/>
    <col min="8713" max="8713" width="10.140625" style="62" customWidth="1"/>
    <col min="8714" max="8714" width="9.5703125" style="62" customWidth="1"/>
    <col min="8715" max="8716" width="9" style="62" customWidth="1"/>
    <col min="8717" max="8717" width="8.7109375" style="62" customWidth="1"/>
    <col min="8718" max="8718" width="11.42578125" style="62" customWidth="1"/>
    <col min="8719" max="8719" width="10.140625" style="62" customWidth="1"/>
    <col min="8720" max="8958" width="9.140625" style="62"/>
    <col min="8959" max="8959" width="11.85546875" style="62" customWidth="1"/>
    <col min="8960" max="8960" width="3.140625" style="62" customWidth="1"/>
    <col min="8961" max="8961" width="4.42578125" style="62" customWidth="1"/>
    <col min="8962" max="8962" width="10.140625" style="62" customWidth="1"/>
    <col min="8963" max="8963" width="4.7109375" style="62" customWidth="1"/>
    <col min="8964" max="8964" width="4.42578125" style="62" customWidth="1"/>
    <col min="8965" max="8965" width="3" style="62" customWidth="1"/>
    <col min="8966" max="8966" width="19.140625" style="62" customWidth="1"/>
    <col min="8967" max="8967" width="9.5703125" style="62" customWidth="1"/>
    <col min="8968" max="8968" width="10.85546875" style="62" customWidth="1"/>
    <col min="8969" max="8969" width="10.140625" style="62" customWidth="1"/>
    <col min="8970" max="8970" width="9.5703125" style="62" customWidth="1"/>
    <col min="8971" max="8972" width="9" style="62" customWidth="1"/>
    <col min="8973" max="8973" width="8.7109375" style="62" customWidth="1"/>
    <col min="8974" max="8974" width="11.42578125" style="62" customWidth="1"/>
    <col min="8975" max="8975" width="10.140625" style="62" customWidth="1"/>
    <col min="8976" max="9214" width="9.140625" style="62"/>
    <col min="9215" max="9215" width="11.85546875" style="62" customWidth="1"/>
    <col min="9216" max="9216" width="3.140625" style="62" customWidth="1"/>
    <col min="9217" max="9217" width="4.42578125" style="62" customWidth="1"/>
    <col min="9218" max="9218" width="10.140625" style="62" customWidth="1"/>
    <col min="9219" max="9219" width="4.7109375" style="62" customWidth="1"/>
    <col min="9220" max="9220" width="4.42578125" style="62" customWidth="1"/>
    <col min="9221" max="9221" width="3" style="62" customWidth="1"/>
    <col min="9222" max="9222" width="19.140625" style="62" customWidth="1"/>
    <col min="9223" max="9223" width="9.5703125" style="62" customWidth="1"/>
    <col min="9224" max="9224" width="10.85546875" style="62" customWidth="1"/>
    <col min="9225" max="9225" width="10.140625" style="62" customWidth="1"/>
    <col min="9226" max="9226" width="9.5703125" style="62" customWidth="1"/>
    <col min="9227" max="9228" width="9" style="62" customWidth="1"/>
    <col min="9229" max="9229" width="8.7109375" style="62" customWidth="1"/>
    <col min="9230" max="9230" width="11.42578125" style="62" customWidth="1"/>
    <col min="9231" max="9231" width="10.140625" style="62" customWidth="1"/>
    <col min="9232" max="9470" width="9.140625" style="62"/>
    <col min="9471" max="9471" width="11.85546875" style="62" customWidth="1"/>
    <col min="9472" max="9472" width="3.140625" style="62" customWidth="1"/>
    <col min="9473" max="9473" width="4.42578125" style="62" customWidth="1"/>
    <col min="9474" max="9474" width="10.140625" style="62" customWidth="1"/>
    <col min="9475" max="9475" width="4.7109375" style="62" customWidth="1"/>
    <col min="9476" max="9476" width="4.42578125" style="62" customWidth="1"/>
    <col min="9477" max="9477" width="3" style="62" customWidth="1"/>
    <col min="9478" max="9478" width="19.140625" style="62" customWidth="1"/>
    <col min="9479" max="9479" width="9.5703125" style="62" customWidth="1"/>
    <col min="9480" max="9480" width="10.85546875" style="62" customWidth="1"/>
    <col min="9481" max="9481" width="10.140625" style="62" customWidth="1"/>
    <col min="9482" max="9482" width="9.5703125" style="62" customWidth="1"/>
    <col min="9483" max="9484" width="9" style="62" customWidth="1"/>
    <col min="9485" max="9485" width="8.7109375" style="62" customWidth="1"/>
    <col min="9486" max="9486" width="11.42578125" style="62" customWidth="1"/>
    <col min="9487" max="9487" width="10.140625" style="62" customWidth="1"/>
    <col min="9488" max="9726" width="9.140625" style="62"/>
    <col min="9727" max="9727" width="11.85546875" style="62" customWidth="1"/>
    <col min="9728" max="9728" width="3.140625" style="62" customWidth="1"/>
    <col min="9729" max="9729" width="4.42578125" style="62" customWidth="1"/>
    <col min="9730" max="9730" width="10.140625" style="62" customWidth="1"/>
    <col min="9731" max="9731" width="4.7109375" style="62" customWidth="1"/>
    <col min="9732" max="9732" width="4.42578125" style="62" customWidth="1"/>
    <col min="9733" max="9733" width="3" style="62" customWidth="1"/>
    <col min="9734" max="9734" width="19.140625" style="62" customWidth="1"/>
    <col min="9735" max="9735" width="9.5703125" style="62" customWidth="1"/>
    <col min="9736" max="9736" width="10.85546875" style="62" customWidth="1"/>
    <col min="9737" max="9737" width="10.140625" style="62" customWidth="1"/>
    <col min="9738" max="9738" width="9.5703125" style="62" customWidth="1"/>
    <col min="9739" max="9740" width="9" style="62" customWidth="1"/>
    <col min="9741" max="9741" width="8.7109375" style="62" customWidth="1"/>
    <col min="9742" max="9742" width="11.42578125" style="62" customWidth="1"/>
    <col min="9743" max="9743" width="10.140625" style="62" customWidth="1"/>
    <col min="9744" max="9982" width="9.140625" style="62"/>
    <col min="9983" max="9983" width="11.85546875" style="62" customWidth="1"/>
    <col min="9984" max="9984" width="3.140625" style="62" customWidth="1"/>
    <col min="9985" max="9985" width="4.42578125" style="62" customWidth="1"/>
    <col min="9986" max="9986" width="10.140625" style="62" customWidth="1"/>
    <col min="9987" max="9987" width="4.7109375" style="62" customWidth="1"/>
    <col min="9988" max="9988" width="4.42578125" style="62" customWidth="1"/>
    <col min="9989" max="9989" width="3" style="62" customWidth="1"/>
    <col min="9990" max="9990" width="19.140625" style="62" customWidth="1"/>
    <col min="9991" max="9991" width="9.5703125" style="62" customWidth="1"/>
    <col min="9992" max="9992" width="10.85546875" style="62" customWidth="1"/>
    <col min="9993" max="9993" width="10.140625" style="62" customWidth="1"/>
    <col min="9994" max="9994" width="9.5703125" style="62" customWidth="1"/>
    <col min="9995" max="9996" width="9" style="62" customWidth="1"/>
    <col min="9997" max="9997" width="8.7109375" style="62" customWidth="1"/>
    <col min="9998" max="9998" width="11.42578125" style="62" customWidth="1"/>
    <col min="9999" max="9999" width="10.140625" style="62" customWidth="1"/>
    <col min="10000" max="10238" width="9.140625" style="62"/>
    <col min="10239" max="10239" width="11.85546875" style="62" customWidth="1"/>
    <col min="10240" max="10240" width="3.140625" style="62" customWidth="1"/>
    <col min="10241" max="10241" width="4.42578125" style="62" customWidth="1"/>
    <col min="10242" max="10242" width="10.140625" style="62" customWidth="1"/>
    <col min="10243" max="10243" width="4.7109375" style="62" customWidth="1"/>
    <col min="10244" max="10244" width="4.42578125" style="62" customWidth="1"/>
    <col min="10245" max="10245" width="3" style="62" customWidth="1"/>
    <col min="10246" max="10246" width="19.140625" style="62" customWidth="1"/>
    <col min="10247" max="10247" width="9.5703125" style="62" customWidth="1"/>
    <col min="10248" max="10248" width="10.85546875" style="62" customWidth="1"/>
    <col min="10249" max="10249" width="10.140625" style="62" customWidth="1"/>
    <col min="10250" max="10250" width="9.5703125" style="62" customWidth="1"/>
    <col min="10251" max="10252" width="9" style="62" customWidth="1"/>
    <col min="10253" max="10253" width="8.7109375" style="62" customWidth="1"/>
    <col min="10254" max="10254" width="11.42578125" style="62" customWidth="1"/>
    <col min="10255" max="10255" width="10.140625" style="62" customWidth="1"/>
    <col min="10256" max="10494" width="9.140625" style="62"/>
    <col min="10495" max="10495" width="11.85546875" style="62" customWidth="1"/>
    <col min="10496" max="10496" width="3.140625" style="62" customWidth="1"/>
    <col min="10497" max="10497" width="4.42578125" style="62" customWidth="1"/>
    <col min="10498" max="10498" width="10.140625" style="62" customWidth="1"/>
    <col min="10499" max="10499" width="4.7109375" style="62" customWidth="1"/>
    <col min="10500" max="10500" width="4.42578125" style="62" customWidth="1"/>
    <col min="10501" max="10501" width="3" style="62" customWidth="1"/>
    <col min="10502" max="10502" width="19.140625" style="62" customWidth="1"/>
    <col min="10503" max="10503" width="9.5703125" style="62" customWidth="1"/>
    <col min="10504" max="10504" width="10.85546875" style="62" customWidth="1"/>
    <col min="10505" max="10505" width="10.140625" style="62" customWidth="1"/>
    <col min="10506" max="10506" width="9.5703125" style="62" customWidth="1"/>
    <col min="10507" max="10508" width="9" style="62" customWidth="1"/>
    <col min="10509" max="10509" width="8.7109375" style="62" customWidth="1"/>
    <col min="10510" max="10510" width="11.42578125" style="62" customWidth="1"/>
    <col min="10511" max="10511" width="10.140625" style="62" customWidth="1"/>
    <col min="10512" max="10750" width="9.140625" style="62"/>
    <col min="10751" max="10751" width="11.85546875" style="62" customWidth="1"/>
    <col min="10752" max="10752" width="3.140625" style="62" customWidth="1"/>
    <col min="10753" max="10753" width="4.42578125" style="62" customWidth="1"/>
    <col min="10754" max="10754" width="10.140625" style="62" customWidth="1"/>
    <col min="10755" max="10755" width="4.7109375" style="62" customWidth="1"/>
    <col min="10756" max="10756" width="4.42578125" style="62" customWidth="1"/>
    <col min="10757" max="10757" width="3" style="62" customWidth="1"/>
    <col min="10758" max="10758" width="19.140625" style="62" customWidth="1"/>
    <col min="10759" max="10759" width="9.5703125" style="62" customWidth="1"/>
    <col min="10760" max="10760" width="10.85546875" style="62" customWidth="1"/>
    <col min="10761" max="10761" width="10.140625" style="62" customWidth="1"/>
    <col min="10762" max="10762" width="9.5703125" style="62" customWidth="1"/>
    <col min="10763" max="10764" width="9" style="62" customWidth="1"/>
    <col min="10765" max="10765" width="8.7109375" style="62" customWidth="1"/>
    <col min="10766" max="10766" width="11.42578125" style="62" customWidth="1"/>
    <col min="10767" max="10767" width="10.140625" style="62" customWidth="1"/>
    <col min="10768" max="11006" width="9.140625" style="62"/>
    <col min="11007" max="11007" width="11.85546875" style="62" customWidth="1"/>
    <col min="11008" max="11008" width="3.140625" style="62" customWidth="1"/>
    <col min="11009" max="11009" width="4.42578125" style="62" customWidth="1"/>
    <col min="11010" max="11010" width="10.140625" style="62" customWidth="1"/>
    <col min="11011" max="11011" width="4.7109375" style="62" customWidth="1"/>
    <col min="11012" max="11012" width="4.42578125" style="62" customWidth="1"/>
    <col min="11013" max="11013" width="3" style="62" customWidth="1"/>
    <col min="11014" max="11014" width="19.140625" style="62" customWidth="1"/>
    <col min="11015" max="11015" width="9.5703125" style="62" customWidth="1"/>
    <col min="11016" max="11016" width="10.85546875" style="62" customWidth="1"/>
    <col min="11017" max="11017" width="10.140625" style="62" customWidth="1"/>
    <col min="11018" max="11018" width="9.5703125" style="62" customWidth="1"/>
    <col min="11019" max="11020" width="9" style="62" customWidth="1"/>
    <col min="11021" max="11021" width="8.7109375" style="62" customWidth="1"/>
    <col min="11022" max="11022" width="11.42578125" style="62" customWidth="1"/>
    <col min="11023" max="11023" width="10.140625" style="62" customWidth="1"/>
    <col min="11024" max="11262" width="9.140625" style="62"/>
    <col min="11263" max="11263" width="11.85546875" style="62" customWidth="1"/>
    <col min="11264" max="11264" width="3.140625" style="62" customWidth="1"/>
    <col min="11265" max="11265" width="4.42578125" style="62" customWidth="1"/>
    <col min="11266" max="11266" width="10.140625" style="62" customWidth="1"/>
    <col min="11267" max="11267" width="4.7109375" style="62" customWidth="1"/>
    <col min="11268" max="11268" width="4.42578125" style="62" customWidth="1"/>
    <col min="11269" max="11269" width="3" style="62" customWidth="1"/>
    <col min="11270" max="11270" width="19.140625" style="62" customWidth="1"/>
    <col min="11271" max="11271" width="9.5703125" style="62" customWidth="1"/>
    <col min="11272" max="11272" width="10.85546875" style="62" customWidth="1"/>
    <col min="11273" max="11273" width="10.140625" style="62" customWidth="1"/>
    <col min="11274" max="11274" width="9.5703125" style="62" customWidth="1"/>
    <col min="11275" max="11276" width="9" style="62" customWidth="1"/>
    <col min="11277" max="11277" width="8.7109375" style="62" customWidth="1"/>
    <col min="11278" max="11278" width="11.42578125" style="62" customWidth="1"/>
    <col min="11279" max="11279" width="10.140625" style="62" customWidth="1"/>
    <col min="11280" max="11518" width="9.140625" style="62"/>
    <col min="11519" max="11519" width="11.85546875" style="62" customWidth="1"/>
    <col min="11520" max="11520" width="3.140625" style="62" customWidth="1"/>
    <col min="11521" max="11521" width="4.42578125" style="62" customWidth="1"/>
    <col min="11522" max="11522" width="10.140625" style="62" customWidth="1"/>
    <col min="11523" max="11523" width="4.7109375" style="62" customWidth="1"/>
    <col min="11524" max="11524" width="4.42578125" style="62" customWidth="1"/>
    <col min="11525" max="11525" width="3" style="62" customWidth="1"/>
    <col min="11526" max="11526" width="19.140625" style="62" customWidth="1"/>
    <col min="11527" max="11527" width="9.5703125" style="62" customWidth="1"/>
    <col min="11528" max="11528" width="10.85546875" style="62" customWidth="1"/>
    <col min="11529" max="11529" width="10.140625" style="62" customWidth="1"/>
    <col min="11530" max="11530" width="9.5703125" style="62" customWidth="1"/>
    <col min="11531" max="11532" width="9" style="62" customWidth="1"/>
    <col min="11533" max="11533" width="8.7109375" style="62" customWidth="1"/>
    <col min="11534" max="11534" width="11.42578125" style="62" customWidth="1"/>
    <col min="11535" max="11535" width="10.140625" style="62" customWidth="1"/>
    <col min="11536" max="11774" width="9.140625" style="62"/>
    <col min="11775" max="11775" width="11.85546875" style="62" customWidth="1"/>
    <col min="11776" max="11776" width="3.140625" style="62" customWidth="1"/>
    <col min="11777" max="11777" width="4.42578125" style="62" customWidth="1"/>
    <col min="11778" max="11778" width="10.140625" style="62" customWidth="1"/>
    <col min="11779" max="11779" width="4.7109375" style="62" customWidth="1"/>
    <col min="11780" max="11780" width="4.42578125" style="62" customWidth="1"/>
    <col min="11781" max="11781" width="3" style="62" customWidth="1"/>
    <col min="11782" max="11782" width="19.140625" style="62" customWidth="1"/>
    <col min="11783" max="11783" width="9.5703125" style="62" customWidth="1"/>
    <col min="11784" max="11784" width="10.85546875" style="62" customWidth="1"/>
    <col min="11785" max="11785" width="10.140625" style="62" customWidth="1"/>
    <col min="11786" max="11786" width="9.5703125" style="62" customWidth="1"/>
    <col min="11787" max="11788" width="9" style="62" customWidth="1"/>
    <col min="11789" max="11789" width="8.7109375" style="62" customWidth="1"/>
    <col min="11790" max="11790" width="11.42578125" style="62" customWidth="1"/>
    <col min="11791" max="11791" width="10.140625" style="62" customWidth="1"/>
    <col min="11792" max="12030" width="9.140625" style="62"/>
    <col min="12031" max="12031" width="11.85546875" style="62" customWidth="1"/>
    <col min="12032" max="12032" width="3.140625" style="62" customWidth="1"/>
    <col min="12033" max="12033" width="4.42578125" style="62" customWidth="1"/>
    <col min="12034" max="12034" width="10.140625" style="62" customWidth="1"/>
    <col min="12035" max="12035" width="4.7109375" style="62" customWidth="1"/>
    <col min="12036" max="12036" width="4.42578125" style="62" customWidth="1"/>
    <col min="12037" max="12037" width="3" style="62" customWidth="1"/>
    <col min="12038" max="12038" width="19.140625" style="62" customWidth="1"/>
    <col min="12039" max="12039" width="9.5703125" style="62" customWidth="1"/>
    <col min="12040" max="12040" width="10.85546875" style="62" customWidth="1"/>
    <col min="12041" max="12041" width="10.140625" style="62" customWidth="1"/>
    <col min="12042" max="12042" width="9.5703125" style="62" customWidth="1"/>
    <col min="12043" max="12044" width="9" style="62" customWidth="1"/>
    <col min="12045" max="12045" width="8.7109375" style="62" customWidth="1"/>
    <col min="12046" max="12046" width="11.42578125" style="62" customWidth="1"/>
    <col min="12047" max="12047" width="10.140625" style="62" customWidth="1"/>
    <col min="12048" max="12286" width="9.140625" style="62"/>
    <col min="12287" max="12287" width="11.85546875" style="62" customWidth="1"/>
    <col min="12288" max="12288" width="3.140625" style="62" customWidth="1"/>
    <col min="12289" max="12289" width="4.42578125" style="62" customWidth="1"/>
    <col min="12290" max="12290" width="10.140625" style="62" customWidth="1"/>
    <col min="12291" max="12291" width="4.7109375" style="62" customWidth="1"/>
    <col min="12292" max="12292" width="4.42578125" style="62" customWidth="1"/>
    <col min="12293" max="12293" width="3" style="62" customWidth="1"/>
    <col min="12294" max="12294" width="19.140625" style="62" customWidth="1"/>
    <col min="12295" max="12295" width="9.5703125" style="62" customWidth="1"/>
    <col min="12296" max="12296" width="10.85546875" style="62" customWidth="1"/>
    <col min="12297" max="12297" width="10.140625" style="62" customWidth="1"/>
    <col min="12298" max="12298" width="9.5703125" style="62" customWidth="1"/>
    <col min="12299" max="12300" width="9" style="62" customWidth="1"/>
    <col min="12301" max="12301" width="8.7109375" style="62" customWidth="1"/>
    <col min="12302" max="12302" width="11.42578125" style="62" customWidth="1"/>
    <col min="12303" max="12303" width="10.140625" style="62" customWidth="1"/>
    <col min="12304" max="12542" width="9.140625" style="62"/>
    <col min="12543" max="12543" width="11.85546875" style="62" customWidth="1"/>
    <col min="12544" max="12544" width="3.140625" style="62" customWidth="1"/>
    <col min="12545" max="12545" width="4.42578125" style="62" customWidth="1"/>
    <col min="12546" max="12546" width="10.140625" style="62" customWidth="1"/>
    <col min="12547" max="12547" width="4.7109375" style="62" customWidth="1"/>
    <col min="12548" max="12548" width="4.42578125" style="62" customWidth="1"/>
    <col min="12549" max="12549" width="3" style="62" customWidth="1"/>
    <col min="12550" max="12550" width="19.140625" style="62" customWidth="1"/>
    <col min="12551" max="12551" width="9.5703125" style="62" customWidth="1"/>
    <col min="12552" max="12552" width="10.85546875" style="62" customWidth="1"/>
    <col min="12553" max="12553" width="10.140625" style="62" customWidth="1"/>
    <col min="12554" max="12554" width="9.5703125" style="62" customWidth="1"/>
    <col min="12555" max="12556" width="9" style="62" customWidth="1"/>
    <col min="12557" max="12557" width="8.7109375" style="62" customWidth="1"/>
    <col min="12558" max="12558" width="11.42578125" style="62" customWidth="1"/>
    <col min="12559" max="12559" width="10.140625" style="62" customWidth="1"/>
    <col min="12560" max="12798" width="9.140625" style="62"/>
    <col min="12799" max="12799" width="11.85546875" style="62" customWidth="1"/>
    <col min="12800" max="12800" width="3.140625" style="62" customWidth="1"/>
    <col min="12801" max="12801" width="4.42578125" style="62" customWidth="1"/>
    <col min="12802" max="12802" width="10.140625" style="62" customWidth="1"/>
    <col min="12803" max="12803" width="4.7109375" style="62" customWidth="1"/>
    <col min="12804" max="12804" width="4.42578125" style="62" customWidth="1"/>
    <col min="12805" max="12805" width="3" style="62" customWidth="1"/>
    <col min="12806" max="12806" width="19.140625" style="62" customWidth="1"/>
    <col min="12807" max="12807" width="9.5703125" style="62" customWidth="1"/>
    <col min="12808" max="12808" width="10.85546875" style="62" customWidth="1"/>
    <col min="12809" max="12809" width="10.140625" style="62" customWidth="1"/>
    <col min="12810" max="12810" width="9.5703125" style="62" customWidth="1"/>
    <col min="12811" max="12812" width="9" style="62" customWidth="1"/>
    <col min="12813" max="12813" width="8.7109375" style="62" customWidth="1"/>
    <col min="12814" max="12814" width="11.42578125" style="62" customWidth="1"/>
    <col min="12815" max="12815" width="10.140625" style="62" customWidth="1"/>
    <col min="12816" max="13054" width="9.140625" style="62"/>
    <col min="13055" max="13055" width="11.85546875" style="62" customWidth="1"/>
    <col min="13056" max="13056" width="3.140625" style="62" customWidth="1"/>
    <col min="13057" max="13057" width="4.42578125" style="62" customWidth="1"/>
    <col min="13058" max="13058" width="10.140625" style="62" customWidth="1"/>
    <col min="13059" max="13059" width="4.7109375" style="62" customWidth="1"/>
    <col min="13060" max="13060" width="4.42578125" style="62" customWidth="1"/>
    <col min="13061" max="13061" width="3" style="62" customWidth="1"/>
    <col min="13062" max="13062" width="19.140625" style="62" customWidth="1"/>
    <col min="13063" max="13063" width="9.5703125" style="62" customWidth="1"/>
    <col min="13064" max="13064" width="10.85546875" style="62" customWidth="1"/>
    <col min="13065" max="13065" width="10.140625" style="62" customWidth="1"/>
    <col min="13066" max="13066" width="9.5703125" style="62" customWidth="1"/>
    <col min="13067" max="13068" width="9" style="62" customWidth="1"/>
    <col min="13069" max="13069" width="8.7109375" style="62" customWidth="1"/>
    <col min="13070" max="13070" width="11.42578125" style="62" customWidth="1"/>
    <col min="13071" max="13071" width="10.140625" style="62" customWidth="1"/>
    <col min="13072" max="13310" width="9.140625" style="62"/>
    <col min="13311" max="13311" width="11.85546875" style="62" customWidth="1"/>
    <col min="13312" max="13312" width="3.140625" style="62" customWidth="1"/>
    <col min="13313" max="13313" width="4.42578125" style="62" customWidth="1"/>
    <col min="13314" max="13314" width="10.140625" style="62" customWidth="1"/>
    <col min="13315" max="13315" width="4.7109375" style="62" customWidth="1"/>
    <col min="13316" max="13316" width="4.42578125" style="62" customWidth="1"/>
    <col min="13317" max="13317" width="3" style="62" customWidth="1"/>
    <col min="13318" max="13318" width="19.140625" style="62" customWidth="1"/>
    <col min="13319" max="13319" width="9.5703125" style="62" customWidth="1"/>
    <col min="13320" max="13320" width="10.85546875" style="62" customWidth="1"/>
    <col min="13321" max="13321" width="10.140625" style="62" customWidth="1"/>
    <col min="13322" max="13322" width="9.5703125" style="62" customWidth="1"/>
    <col min="13323" max="13324" width="9" style="62" customWidth="1"/>
    <col min="13325" max="13325" width="8.7109375" style="62" customWidth="1"/>
    <col min="13326" max="13326" width="11.42578125" style="62" customWidth="1"/>
    <col min="13327" max="13327" width="10.140625" style="62" customWidth="1"/>
    <col min="13328" max="13566" width="9.140625" style="62"/>
    <col min="13567" max="13567" width="11.85546875" style="62" customWidth="1"/>
    <col min="13568" max="13568" width="3.140625" style="62" customWidth="1"/>
    <col min="13569" max="13569" width="4.42578125" style="62" customWidth="1"/>
    <col min="13570" max="13570" width="10.140625" style="62" customWidth="1"/>
    <col min="13571" max="13571" width="4.7109375" style="62" customWidth="1"/>
    <col min="13572" max="13572" width="4.42578125" style="62" customWidth="1"/>
    <col min="13573" max="13573" width="3" style="62" customWidth="1"/>
    <col min="13574" max="13574" width="19.140625" style="62" customWidth="1"/>
    <col min="13575" max="13575" width="9.5703125" style="62" customWidth="1"/>
    <col min="13576" max="13576" width="10.85546875" style="62" customWidth="1"/>
    <col min="13577" max="13577" width="10.140625" style="62" customWidth="1"/>
    <col min="13578" max="13578" width="9.5703125" style="62" customWidth="1"/>
    <col min="13579" max="13580" width="9" style="62" customWidth="1"/>
    <col min="13581" max="13581" width="8.7109375" style="62" customWidth="1"/>
    <col min="13582" max="13582" width="11.42578125" style="62" customWidth="1"/>
    <col min="13583" max="13583" width="10.140625" style="62" customWidth="1"/>
    <col min="13584" max="13822" width="9.140625" style="62"/>
    <col min="13823" max="13823" width="11.85546875" style="62" customWidth="1"/>
    <col min="13824" max="13824" width="3.140625" style="62" customWidth="1"/>
    <col min="13825" max="13825" width="4.42578125" style="62" customWidth="1"/>
    <col min="13826" max="13826" width="10.140625" style="62" customWidth="1"/>
    <col min="13827" max="13827" width="4.7109375" style="62" customWidth="1"/>
    <col min="13828" max="13828" width="4.42578125" style="62" customWidth="1"/>
    <col min="13829" max="13829" width="3" style="62" customWidth="1"/>
    <col min="13830" max="13830" width="19.140625" style="62" customWidth="1"/>
    <col min="13831" max="13831" width="9.5703125" style="62" customWidth="1"/>
    <col min="13832" max="13832" width="10.85546875" style="62" customWidth="1"/>
    <col min="13833" max="13833" width="10.140625" style="62" customWidth="1"/>
    <col min="13834" max="13834" width="9.5703125" style="62" customWidth="1"/>
    <col min="13835" max="13836" width="9" style="62" customWidth="1"/>
    <col min="13837" max="13837" width="8.7109375" style="62" customWidth="1"/>
    <col min="13838" max="13838" width="11.42578125" style="62" customWidth="1"/>
    <col min="13839" max="13839" width="10.140625" style="62" customWidth="1"/>
    <col min="13840" max="14078" width="9.140625" style="62"/>
    <col min="14079" max="14079" width="11.85546875" style="62" customWidth="1"/>
    <col min="14080" max="14080" width="3.140625" style="62" customWidth="1"/>
    <col min="14081" max="14081" width="4.42578125" style="62" customWidth="1"/>
    <col min="14082" max="14082" width="10.140625" style="62" customWidth="1"/>
    <col min="14083" max="14083" width="4.7109375" style="62" customWidth="1"/>
    <col min="14084" max="14084" width="4.42578125" style="62" customWidth="1"/>
    <col min="14085" max="14085" width="3" style="62" customWidth="1"/>
    <col min="14086" max="14086" width="19.140625" style="62" customWidth="1"/>
    <col min="14087" max="14087" width="9.5703125" style="62" customWidth="1"/>
    <col min="14088" max="14088" width="10.85546875" style="62" customWidth="1"/>
    <col min="14089" max="14089" width="10.140625" style="62" customWidth="1"/>
    <col min="14090" max="14090" width="9.5703125" style="62" customWidth="1"/>
    <col min="14091" max="14092" width="9" style="62" customWidth="1"/>
    <col min="14093" max="14093" width="8.7109375" style="62" customWidth="1"/>
    <col min="14094" max="14094" width="11.42578125" style="62" customWidth="1"/>
    <col min="14095" max="14095" width="10.140625" style="62" customWidth="1"/>
    <col min="14096" max="14334" width="9.140625" style="62"/>
    <col min="14335" max="14335" width="11.85546875" style="62" customWidth="1"/>
    <col min="14336" max="14336" width="3.140625" style="62" customWidth="1"/>
    <col min="14337" max="14337" width="4.42578125" style="62" customWidth="1"/>
    <col min="14338" max="14338" width="10.140625" style="62" customWidth="1"/>
    <col min="14339" max="14339" width="4.7109375" style="62" customWidth="1"/>
    <col min="14340" max="14340" width="4.42578125" style="62" customWidth="1"/>
    <col min="14341" max="14341" width="3" style="62" customWidth="1"/>
    <col min="14342" max="14342" width="19.140625" style="62" customWidth="1"/>
    <col min="14343" max="14343" width="9.5703125" style="62" customWidth="1"/>
    <col min="14344" max="14344" width="10.85546875" style="62" customWidth="1"/>
    <col min="14345" max="14345" width="10.140625" style="62" customWidth="1"/>
    <col min="14346" max="14346" width="9.5703125" style="62" customWidth="1"/>
    <col min="14347" max="14348" width="9" style="62" customWidth="1"/>
    <col min="14349" max="14349" width="8.7109375" style="62" customWidth="1"/>
    <col min="14350" max="14350" width="11.42578125" style="62" customWidth="1"/>
    <col min="14351" max="14351" width="10.140625" style="62" customWidth="1"/>
    <col min="14352" max="14590" width="9.140625" style="62"/>
    <col min="14591" max="14591" width="11.85546875" style="62" customWidth="1"/>
    <col min="14592" max="14592" width="3.140625" style="62" customWidth="1"/>
    <col min="14593" max="14593" width="4.42578125" style="62" customWidth="1"/>
    <col min="14594" max="14594" width="10.140625" style="62" customWidth="1"/>
    <col min="14595" max="14595" width="4.7109375" style="62" customWidth="1"/>
    <col min="14596" max="14596" width="4.42578125" style="62" customWidth="1"/>
    <col min="14597" max="14597" width="3" style="62" customWidth="1"/>
    <col min="14598" max="14598" width="19.140625" style="62" customWidth="1"/>
    <col min="14599" max="14599" width="9.5703125" style="62" customWidth="1"/>
    <col min="14600" max="14600" width="10.85546875" style="62" customWidth="1"/>
    <col min="14601" max="14601" width="10.140625" style="62" customWidth="1"/>
    <col min="14602" max="14602" width="9.5703125" style="62" customWidth="1"/>
    <col min="14603" max="14604" width="9" style="62" customWidth="1"/>
    <col min="14605" max="14605" width="8.7109375" style="62" customWidth="1"/>
    <col min="14606" max="14606" width="11.42578125" style="62" customWidth="1"/>
    <col min="14607" max="14607" width="10.140625" style="62" customWidth="1"/>
    <col min="14608" max="14846" width="9.140625" style="62"/>
    <col min="14847" max="14847" width="11.85546875" style="62" customWidth="1"/>
    <col min="14848" max="14848" width="3.140625" style="62" customWidth="1"/>
    <col min="14849" max="14849" width="4.42578125" style="62" customWidth="1"/>
    <col min="14850" max="14850" width="10.140625" style="62" customWidth="1"/>
    <col min="14851" max="14851" width="4.7109375" style="62" customWidth="1"/>
    <col min="14852" max="14852" width="4.42578125" style="62" customWidth="1"/>
    <col min="14853" max="14853" width="3" style="62" customWidth="1"/>
    <col min="14854" max="14854" width="19.140625" style="62" customWidth="1"/>
    <col min="14855" max="14855" width="9.5703125" style="62" customWidth="1"/>
    <col min="14856" max="14856" width="10.85546875" style="62" customWidth="1"/>
    <col min="14857" max="14857" width="10.140625" style="62" customWidth="1"/>
    <col min="14858" max="14858" width="9.5703125" style="62" customWidth="1"/>
    <col min="14859" max="14860" width="9" style="62" customWidth="1"/>
    <col min="14861" max="14861" width="8.7109375" style="62" customWidth="1"/>
    <col min="14862" max="14862" width="11.42578125" style="62" customWidth="1"/>
    <col min="14863" max="14863" width="10.140625" style="62" customWidth="1"/>
    <col min="14864" max="15102" width="9.140625" style="62"/>
    <col min="15103" max="15103" width="11.85546875" style="62" customWidth="1"/>
    <col min="15104" max="15104" width="3.140625" style="62" customWidth="1"/>
    <col min="15105" max="15105" width="4.42578125" style="62" customWidth="1"/>
    <col min="15106" max="15106" width="10.140625" style="62" customWidth="1"/>
    <col min="15107" max="15107" width="4.7109375" style="62" customWidth="1"/>
    <col min="15108" max="15108" width="4.42578125" style="62" customWidth="1"/>
    <col min="15109" max="15109" width="3" style="62" customWidth="1"/>
    <col min="15110" max="15110" width="19.140625" style="62" customWidth="1"/>
    <col min="15111" max="15111" width="9.5703125" style="62" customWidth="1"/>
    <col min="15112" max="15112" width="10.85546875" style="62" customWidth="1"/>
    <col min="15113" max="15113" width="10.140625" style="62" customWidth="1"/>
    <col min="15114" max="15114" width="9.5703125" style="62" customWidth="1"/>
    <col min="15115" max="15116" width="9" style="62" customWidth="1"/>
    <col min="15117" max="15117" width="8.7109375" style="62" customWidth="1"/>
    <col min="15118" max="15118" width="11.42578125" style="62" customWidth="1"/>
    <col min="15119" max="15119" width="10.140625" style="62" customWidth="1"/>
    <col min="15120" max="15358" width="9.140625" style="62"/>
    <col min="15359" max="15359" width="11.85546875" style="62" customWidth="1"/>
    <col min="15360" max="15360" width="3.140625" style="62" customWidth="1"/>
    <col min="15361" max="15361" width="4.42578125" style="62" customWidth="1"/>
    <col min="15362" max="15362" width="10.140625" style="62" customWidth="1"/>
    <col min="15363" max="15363" width="4.7109375" style="62" customWidth="1"/>
    <col min="15364" max="15364" width="4.42578125" style="62" customWidth="1"/>
    <col min="15365" max="15365" width="3" style="62" customWidth="1"/>
    <col min="15366" max="15366" width="19.140625" style="62" customWidth="1"/>
    <col min="15367" max="15367" width="9.5703125" style="62" customWidth="1"/>
    <col min="15368" max="15368" width="10.85546875" style="62" customWidth="1"/>
    <col min="15369" max="15369" width="10.140625" style="62" customWidth="1"/>
    <col min="15370" max="15370" width="9.5703125" style="62" customWidth="1"/>
    <col min="15371" max="15372" width="9" style="62" customWidth="1"/>
    <col min="15373" max="15373" width="8.7109375" style="62" customWidth="1"/>
    <col min="15374" max="15374" width="11.42578125" style="62" customWidth="1"/>
    <col min="15375" max="15375" width="10.140625" style="62" customWidth="1"/>
    <col min="15376" max="15614" width="9.140625" style="62"/>
    <col min="15615" max="15615" width="11.85546875" style="62" customWidth="1"/>
    <col min="15616" max="15616" width="3.140625" style="62" customWidth="1"/>
    <col min="15617" max="15617" width="4.42578125" style="62" customWidth="1"/>
    <col min="15618" max="15618" width="10.140625" style="62" customWidth="1"/>
    <col min="15619" max="15619" width="4.7109375" style="62" customWidth="1"/>
    <col min="15620" max="15620" width="4.42578125" style="62" customWidth="1"/>
    <col min="15621" max="15621" width="3" style="62" customWidth="1"/>
    <col min="15622" max="15622" width="19.140625" style="62" customWidth="1"/>
    <col min="15623" max="15623" width="9.5703125" style="62" customWidth="1"/>
    <col min="15624" max="15624" width="10.85546875" style="62" customWidth="1"/>
    <col min="15625" max="15625" width="10.140625" style="62" customWidth="1"/>
    <col min="15626" max="15626" width="9.5703125" style="62" customWidth="1"/>
    <col min="15627" max="15628" width="9" style="62" customWidth="1"/>
    <col min="15629" max="15629" width="8.7109375" style="62" customWidth="1"/>
    <col min="15630" max="15630" width="11.42578125" style="62" customWidth="1"/>
    <col min="15631" max="15631" width="10.140625" style="62" customWidth="1"/>
    <col min="15632" max="15870" width="9.140625" style="62"/>
    <col min="15871" max="15871" width="11.85546875" style="62" customWidth="1"/>
    <col min="15872" max="15872" width="3.140625" style="62" customWidth="1"/>
    <col min="15873" max="15873" width="4.42578125" style="62" customWidth="1"/>
    <col min="15874" max="15874" width="10.140625" style="62" customWidth="1"/>
    <col min="15875" max="15875" width="4.7109375" style="62" customWidth="1"/>
    <col min="15876" max="15876" width="4.42578125" style="62" customWidth="1"/>
    <col min="15877" max="15877" width="3" style="62" customWidth="1"/>
    <col min="15878" max="15878" width="19.140625" style="62" customWidth="1"/>
    <col min="15879" max="15879" width="9.5703125" style="62" customWidth="1"/>
    <col min="15880" max="15880" width="10.85546875" style="62" customWidth="1"/>
    <col min="15881" max="15881" width="10.140625" style="62" customWidth="1"/>
    <col min="15882" max="15882" width="9.5703125" style="62" customWidth="1"/>
    <col min="15883" max="15884" width="9" style="62" customWidth="1"/>
    <col min="15885" max="15885" width="8.7109375" style="62" customWidth="1"/>
    <col min="15886" max="15886" width="11.42578125" style="62" customWidth="1"/>
    <col min="15887" max="15887" width="10.140625" style="62" customWidth="1"/>
    <col min="15888" max="16126" width="9.140625" style="62"/>
    <col min="16127" max="16127" width="11.85546875" style="62" customWidth="1"/>
    <col min="16128" max="16128" width="3.140625" style="62" customWidth="1"/>
    <col min="16129" max="16129" width="4.42578125" style="62" customWidth="1"/>
    <col min="16130" max="16130" width="10.140625" style="62" customWidth="1"/>
    <col min="16131" max="16131" width="4.7109375" style="62" customWidth="1"/>
    <col min="16132" max="16132" width="4.42578125" style="62" customWidth="1"/>
    <col min="16133" max="16133" width="3" style="62" customWidth="1"/>
    <col min="16134" max="16134" width="19.140625" style="62" customWidth="1"/>
    <col min="16135" max="16135" width="9.5703125" style="62" customWidth="1"/>
    <col min="16136" max="16136" width="10.85546875" style="62" customWidth="1"/>
    <col min="16137" max="16137" width="10.140625" style="62" customWidth="1"/>
    <col min="16138" max="16138" width="9.5703125" style="62" customWidth="1"/>
    <col min="16139" max="16140" width="9" style="62" customWidth="1"/>
    <col min="16141" max="16141" width="8.7109375" style="62" customWidth="1"/>
    <col min="16142" max="16142" width="11.42578125" style="62" customWidth="1"/>
    <col min="16143" max="16143" width="10.140625" style="62" customWidth="1"/>
    <col min="16144" max="16384" width="9.140625" style="62"/>
  </cols>
  <sheetData>
    <row r="1" spans="1:16" ht="22.5" customHeight="1" x14ac:dyDescent="0.25">
      <c r="A1" s="146" t="s">
        <v>200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</row>
    <row r="2" spans="1:16" ht="22.5" customHeight="1" x14ac:dyDescent="0.25">
      <c r="A2" s="127" t="s">
        <v>194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</row>
    <row r="3" spans="1:16" ht="22.5" customHeight="1" x14ac:dyDescent="0.25">
      <c r="A3" s="127" t="s">
        <v>195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</row>
    <row r="4" spans="1:16" ht="22.5" customHeight="1" x14ac:dyDescent="0.25">
      <c r="A4" s="127" t="s">
        <v>196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</row>
    <row r="5" spans="1:16" ht="22.5" customHeight="1" x14ac:dyDescent="0.25">
      <c r="A5" s="127" t="s">
        <v>197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</row>
    <row r="6" spans="1:16" ht="24.75" customHeight="1" x14ac:dyDescent="0.25">
      <c r="A6" s="127" t="s">
        <v>198</v>
      </c>
      <c r="B6" s="63"/>
      <c r="C6" s="63"/>
      <c r="D6" s="64"/>
      <c r="E6" s="64"/>
      <c r="F6" s="64"/>
      <c r="G6" s="64"/>
      <c r="H6" s="119"/>
      <c r="I6" s="64"/>
      <c r="J6" s="64"/>
      <c r="K6" s="64"/>
      <c r="L6" s="64"/>
      <c r="M6" s="65"/>
      <c r="N6" s="66"/>
      <c r="O6" s="64"/>
    </row>
    <row r="7" spans="1:16" ht="90" customHeight="1" x14ac:dyDescent="0.25">
      <c r="A7" s="67" t="s">
        <v>0</v>
      </c>
      <c r="B7" s="68" t="s">
        <v>161</v>
      </c>
      <c r="C7" s="69" t="s">
        <v>162</v>
      </c>
      <c r="D7" s="70" t="s">
        <v>163</v>
      </c>
      <c r="E7" s="69" t="s">
        <v>164</v>
      </c>
      <c r="F7" s="71" t="s">
        <v>165</v>
      </c>
      <c r="G7" s="69" t="s">
        <v>166</v>
      </c>
      <c r="H7" s="72" t="s">
        <v>167</v>
      </c>
      <c r="I7" s="73" t="s">
        <v>168</v>
      </c>
      <c r="J7" s="74" t="s">
        <v>187</v>
      </c>
      <c r="K7" s="74" t="s">
        <v>193</v>
      </c>
      <c r="L7" s="37" t="s">
        <v>169</v>
      </c>
      <c r="M7" s="123" t="s">
        <v>170</v>
      </c>
      <c r="N7" s="128" t="s">
        <v>171</v>
      </c>
      <c r="O7" s="70" t="s">
        <v>199</v>
      </c>
    </row>
    <row r="8" spans="1:16" s="83" customFormat="1" ht="35.1" customHeight="1" x14ac:dyDescent="0.25">
      <c r="A8" s="75" t="s">
        <v>110</v>
      </c>
      <c r="B8" s="76">
        <v>10</v>
      </c>
      <c r="C8" s="77" t="s">
        <v>172</v>
      </c>
      <c r="D8" s="75" t="s">
        <v>173</v>
      </c>
      <c r="E8" s="75">
        <v>2024</v>
      </c>
      <c r="F8" s="75">
        <v>2034</v>
      </c>
      <c r="G8" s="75"/>
      <c r="H8" s="118" t="s">
        <v>149</v>
      </c>
      <c r="I8" s="78">
        <v>159.904</v>
      </c>
      <c r="J8" s="79">
        <v>9274.43</v>
      </c>
      <c r="K8" s="79">
        <f>J8/2</f>
        <v>4637.2150000000001</v>
      </c>
      <c r="L8" s="79">
        <v>1854.89</v>
      </c>
      <c r="M8" s="80"/>
      <c r="N8" s="131">
        <f>K8-L8</f>
        <v>2782.3249999999998</v>
      </c>
      <c r="O8" s="81">
        <f>J8-L8-N8</f>
        <v>4637.2150000000001</v>
      </c>
      <c r="P8" s="82"/>
    </row>
    <row r="9" spans="1:16" s="83" customFormat="1" ht="35.1" customHeight="1" x14ac:dyDescent="0.25">
      <c r="A9" s="75" t="s">
        <v>11</v>
      </c>
      <c r="B9" s="76">
        <v>10</v>
      </c>
      <c r="C9" s="77" t="s">
        <v>172</v>
      </c>
      <c r="D9" s="75" t="s">
        <v>174</v>
      </c>
      <c r="E9" s="75">
        <v>2024</v>
      </c>
      <c r="F9" s="75">
        <v>2034</v>
      </c>
      <c r="G9" s="75"/>
      <c r="H9" s="118" t="s">
        <v>158</v>
      </c>
      <c r="I9" s="78">
        <v>300.15800000000002</v>
      </c>
      <c r="J9" s="79">
        <v>19809.05</v>
      </c>
      <c r="K9" s="79">
        <f t="shared" ref="K9:K17" si="0">J9/2</f>
        <v>9904.5249999999996</v>
      </c>
      <c r="L9" s="79">
        <v>5131.66</v>
      </c>
      <c r="M9" s="80"/>
      <c r="N9" s="131">
        <f t="shared" ref="N9:N17" si="1">K9-L9</f>
        <v>4772.8649999999998</v>
      </c>
      <c r="O9" s="81">
        <f t="shared" ref="O9:O17" si="2">J9-L9-N9</f>
        <v>9904.5249999999996</v>
      </c>
      <c r="P9" s="82"/>
    </row>
    <row r="10" spans="1:16" s="82" customFormat="1" ht="25.5" customHeight="1" x14ac:dyDescent="0.25">
      <c r="A10" s="75" t="s">
        <v>109</v>
      </c>
      <c r="B10" s="76">
        <v>10</v>
      </c>
      <c r="C10" s="77" t="s">
        <v>172</v>
      </c>
      <c r="D10" s="75" t="s">
        <v>175</v>
      </c>
      <c r="E10" s="75">
        <v>2024</v>
      </c>
      <c r="F10" s="75">
        <v>2034</v>
      </c>
      <c r="G10" s="75"/>
      <c r="H10" s="118" t="s">
        <v>153</v>
      </c>
      <c r="I10" s="78">
        <v>124.33799999999999</v>
      </c>
      <c r="J10" s="79">
        <v>7708.96</v>
      </c>
      <c r="K10" s="79">
        <f t="shared" si="0"/>
        <v>3854.48</v>
      </c>
      <c r="L10" s="84">
        <v>1442.34</v>
      </c>
      <c r="M10" s="124"/>
      <c r="N10" s="131">
        <f t="shared" si="1"/>
        <v>2412.1400000000003</v>
      </c>
      <c r="O10" s="81">
        <f t="shared" si="2"/>
        <v>3854.4799999999996</v>
      </c>
    </row>
    <row r="11" spans="1:16" s="83" customFormat="1" ht="35.1" customHeight="1" x14ac:dyDescent="0.25">
      <c r="A11" s="75" t="s">
        <v>11</v>
      </c>
      <c r="B11" s="76">
        <v>10</v>
      </c>
      <c r="C11" s="77" t="s">
        <v>172</v>
      </c>
      <c r="D11" s="75" t="s">
        <v>176</v>
      </c>
      <c r="E11" s="75">
        <v>2024</v>
      </c>
      <c r="F11" s="75">
        <v>2034</v>
      </c>
      <c r="G11" s="75"/>
      <c r="H11" s="118" t="s">
        <v>152</v>
      </c>
      <c r="I11" s="78">
        <v>17.608000000000001</v>
      </c>
      <c r="J11" s="79">
        <v>1134.8599999999999</v>
      </c>
      <c r="K11" s="79">
        <f t="shared" si="0"/>
        <v>567.42999999999995</v>
      </c>
      <c r="L11" s="79">
        <v>204.26</v>
      </c>
      <c r="M11" s="80"/>
      <c r="N11" s="131">
        <f t="shared" si="1"/>
        <v>363.16999999999996</v>
      </c>
      <c r="O11" s="81">
        <f t="shared" si="2"/>
        <v>567.42999999999995</v>
      </c>
      <c r="P11" s="82"/>
    </row>
    <row r="12" spans="1:16" s="83" customFormat="1" ht="35.1" customHeight="1" x14ac:dyDescent="0.25">
      <c r="A12" s="75" t="s">
        <v>109</v>
      </c>
      <c r="B12" s="76">
        <v>10</v>
      </c>
      <c r="C12" s="77" t="s">
        <v>172</v>
      </c>
      <c r="D12" s="75" t="s">
        <v>177</v>
      </c>
      <c r="E12" s="75">
        <v>2024</v>
      </c>
      <c r="F12" s="75">
        <v>2034</v>
      </c>
      <c r="G12" s="75"/>
      <c r="H12" s="118" t="s">
        <v>155</v>
      </c>
      <c r="I12" s="78">
        <v>120.724</v>
      </c>
      <c r="J12" s="79">
        <v>7484.89</v>
      </c>
      <c r="K12" s="79">
        <f t="shared" si="0"/>
        <v>3742.4450000000002</v>
      </c>
      <c r="L12" s="84">
        <v>1400.41</v>
      </c>
      <c r="M12" s="124"/>
      <c r="N12" s="131">
        <f t="shared" si="1"/>
        <v>2342.0349999999999</v>
      </c>
      <c r="O12" s="81">
        <f t="shared" si="2"/>
        <v>3742.4450000000006</v>
      </c>
      <c r="P12" s="85"/>
    </row>
    <row r="13" spans="1:16" s="83" customFormat="1" ht="26.25" customHeight="1" x14ac:dyDescent="0.25">
      <c r="A13" s="75" t="s">
        <v>110</v>
      </c>
      <c r="B13" s="76">
        <v>10</v>
      </c>
      <c r="C13" s="77" t="s">
        <v>172</v>
      </c>
      <c r="D13" s="75" t="s">
        <v>178</v>
      </c>
      <c r="E13" s="75">
        <v>2024</v>
      </c>
      <c r="F13" s="75">
        <v>2034</v>
      </c>
      <c r="G13" s="75"/>
      <c r="H13" s="118" t="s">
        <v>151</v>
      </c>
      <c r="I13" s="78">
        <v>52.652000000000001</v>
      </c>
      <c r="J13" s="79">
        <v>3123.95</v>
      </c>
      <c r="K13" s="79">
        <f t="shared" si="0"/>
        <v>1561.9749999999999</v>
      </c>
      <c r="L13" s="79">
        <v>4782.83</v>
      </c>
      <c r="M13" s="80">
        <f>L13-K13</f>
        <v>3220.855</v>
      </c>
      <c r="N13" s="131">
        <v>0</v>
      </c>
      <c r="O13" s="81">
        <v>1561.98</v>
      </c>
      <c r="P13" s="82"/>
    </row>
    <row r="14" spans="1:16" s="83" customFormat="1" ht="30" customHeight="1" x14ac:dyDescent="0.25">
      <c r="A14" s="75" t="s">
        <v>110</v>
      </c>
      <c r="B14" s="76">
        <v>10</v>
      </c>
      <c r="C14" s="77" t="s">
        <v>172</v>
      </c>
      <c r="D14" s="75" t="s">
        <v>179</v>
      </c>
      <c r="E14" s="75">
        <v>2024</v>
      </c>
      <c r="F14" s="75">
        <v>2034</v>
      </c>
      <c r="G14" s="75"/>
      <c r="H14" s="118" t="s">
        <v>147</v>
      </c>
      <c r="I14" s="78">
        <v>87.6</v>
      </c>
      <c r="J14" s="79">
        <v>9198</v>
      </c>
      <c r="K14" s="79">
        <f t="shared" si="0"/>
        <v>4599</v>
      </c>
      <c r="L14" s="79">
        <v>2976.62</v>
      </c>
      <c r="M14" s="80"/>
      <c r="N14" s="131">
        <f t="shared" si="1"/>
        <v>1622.38</v>
      </c>
      <c r="O14" s="81">
        <f t="shared" si="2"/>
        <v>4599</v>
      </c>
      <c r="P14" s="82"/>
    </row>
    <row r="15" spans="1:16" s="83" customFormat="1" ht="35.1" customHeight="1" x14ac:dyDescent="0.25">
      <c r="A15" s="75" t="s">
        <v>109</v>
      </c>
      <c r="B15" s="76">
        <v>10</v>
      </c>
      <c r="C15" s="77" t="s">
        <v>172</v>
      </c>
      <c r="D15" s="75" t="s">
        <v>180</v>
      </c>
      <c r="E15" s="75">
        <v>2024</v>
      </c>
      <c r="F15" s="75">
        <v>2034</v>
      </c>
      <c r="G15" s="75"/>
      <c r="H15" s="118" t="s">
        <v>154</v>
      </c>
      <c r="I15" s="78">
        <v>196.81100000000001</v>
      </c>
      <c r="J15" s="79">
        <v>11611.85</v>
      </c>
      <c r="K15" s="79">
        <f t="shared" si="0"/>
        <v>5805.9250000000002</v>
      </c>
      <c r="L15" s="84">
        <v>2567.23</v>
      </c>
      <c r="M15" s="124"/>
      <c r="N15" s="131">
        <f t="shared" si="1"/>
        <v>3238.6950000000002</v>
      </c>
      <c r="O15" s="81">
        <f t="shared" si="2"/>
        <v>5805.9250000000011</v>
      </c>
      <c r="P15" s="82"/>
    </row>
    <row r="16" spans="1:16" s="83" customFormat="1" ht="30" customHeight="1" x14ac:dyDescent="0.25">
      <c r="A16" s="75" t="s">
        <v>110</v>
      </c>
      <c r="B16" s="76">
        <v>10</v>
      </c>
      <c r="C16" s="77" t="s">
        <v>172</v>
      </c>
      <c r="D16" s="75" t="s">
        <v>181</v>
      </c>
      <c r="E16" s="75">
        <v>2024</v>
      </c>
      <c r="F16" s="75">
        <v>2034</v>
      </c>
      <c r="G16" s="75"/>
      <c r="H16" s="118" t="s">
        <v>150</v>
      </c>
      <c r="I16" s="78">
        <v>17.36</v>
      </c>
      <c r="J16" s="79">
        <v>1024.24</v>
      </c>
      <c r="K16" s="79">
        <f t="shared" si="0"/>
        <v>512.12</v>
      </c>
      <c r="L16" s="79">
        <v>1621.58</v>
      </c>
      <c r="M16" s="80">
        <f>L16-K16</f>
        <v>1109.46</v>
      </c>
      <c r="N16" s="131">
        <v>0</v>
      </c>
      <c r="O16" s="81">
        <v>512.12</v>
      </c>
      <c r="P16" s="82"/>
    </row>
    <row r="17" spans="1:16" s="83" customFormat="1" ht="35.1" customHeight="1" x14ac:dyDescent="0.25">
      <c r="A17" s="75" t="s">
        <v>52</v>
      </c>
      <c r="B17" s="76">
        <v>10</v>
      </c>
      <c r="C17" s="77" t="s">
        <v>172</v>
      </c>
      <c r="D17" s="75" t="s">
        <v>182</v>
      </c>
      <c r="E17" s="75">
        <v>2024</v>
      </c>
      <c r="F17" s="75">
        <v>2034</v>
      </c>
      <c r="G17" s="130"/>
      <c r="H17" s="118" t="s">
        <v>146</v>
      </c>
      <c r="I17" s="78">
        <v>80.929000000000002</v>
      </c>
      <c r="J17" s="79">
        <v>4936.67</v>
      </c>
      <c r="K17" s="79">
        <f t="shared" si="0"/>
        <v>2468.335</v>
      </c>
      <c r="L17" s="79">
        <v>938.78</v>
      </c>
      <c r="M17" s="80"/>
      <c r="N17" s="131">
        <f t="shared" si="1"/>
        <v>1529.5550000000001</v>
      </c>
      <c r="O17" s="81">
        <f t="shared" si="2"/>
        <v>2468.335</v>
      </c>
      <c r="P17" s="82"/>
    </row>
    <row r="18" spans="1:16" s="83" customFormat="1" ht="35.1" customHeight="1" x14ac:dyDescent="0.25">
      <c r="A18" s="75" t="s">
        <v>110</v>
      </c>
      <c r="B18" s="76">
        <v>20</v>
      </c>
      <c r="C18" s="77" t="s">
        <v>188</v>
      </c>
      <c r="D18" s="75" t="s">
        <v>183</v>
      </c>
      <c r="E18" s="75">
        <v>2024</v>
      </c>
      <c r="F18" s="75">
        <v>2044</v>
      </c>
      <c r="G18" s="75"/>
      <c r="H18" s="118" t="s">
        <v>157</v>
      </c>
      <c r="I18" s="78">
        <v>164.834</v>
      </c>
      <c r="J18" s="79">
        <f>I18*53</f>
        <v>8736.2019999999993</v>
      </c>
      <c r="K18" s="79"/>
      <c r="L18" s="79">
        <v>3296.68</v>
      </c>
      <c r="M18" s="80"/>
      <c r="N18" s="131">
        <v>8241.7000000000007</v>
      </c>
      <c r="O18" s="81"/>
      <c r="P18" s="82"/>
    </row>
    <row r="19" spans="1:16" s="83" customFormat="1" ht="35.1" customHeight="1" x14ac:dyDescent="0.25">
      <c r="A19" s="75" t="s">
        <v>110</v>
      </c>
      <c r="B19" s="76">
        <v>24</v>
      </c>
      <c r="C19" s="77" t="s">
        <v>188</v>
      </c>
      <c r="D19" s="75" t="s">
        <v>201</v>
      </c>
      <c r="E19" s="75">
        <v>2024</v>
      </c>
      <c r="F19" s="75">
        <v>2048</v>
      </c>
      <c r="G19" s="75"/>
      <c r="H19" s="118" t="s">
        <v>157</v>
      </c>
      <c r="I19" s="78">
        <v>32.229999999999997</v>
      </c>
      <c r="J19" s="79">
        <f t="shared" ref="J19:J20" si="3">I19*53</f>
        <v>1708.1899999999998</v>
      </c>
      <c r="K19" s="79"/>
      <c r="L19" s="79">
        <v>644.6</v>
      </c>
      <c r="M19" s="80"/>
      <c r="N19" s="131">
        <v>1611.4999999999998</v>
      </c>
      <c r="O19" s="81"/>
      <c r="P19" s="82"/>
    </row>
    <row r="20" spans="1:16" s="83" customFormat="1" ht="35.1" customHeight="1" x14ac:dyDescent="0.25">
      <c r="A20" s="75" t="s">
        <v>110</v>
      </c>
      <c r="B20" s="76">
        <v>25</v>
      </c>
      <c r="C20" s="77" t="s">
        <v>188</v>
      </c>
      <c r="D20" s="75" t="s">
        <v>202</v>
      </c>
      <c r="E20" s="75">
        <v>2024</v>
      </c>
      <c r="F20" s="75">
        <v>2049</v>
      </c>
      <c r="G20" s="75"/>
      <c r="H20" s="118" t="s">
        <v>157</v>
      </c>
      <c r="I20" s="78">
        <v>75.941000000000003</v>
      </c>
      <c r="J20" s="79">
        <f t="shared" si="3"/>
        <v>4024.873</v>
      </c>
      <c r="K20" s="79"/>
      <c r="L20" s="79">
        <v>1518.82</v>
      </c>
      <c r="M20" s="80"/>
      <c r="N20" s="131">
        <v>3797.05</v>
      </c>
      <c r="O20" s="81"/>
      <c r="P20" s="82"/>
    </row>
    <row r="21" spans="1:16" s="82" customFormat="1" ht="35.1" customHeight="1" x14ac:dyDescent="0.25">
      <c r="A21" s="75" t="s">
        <v>110</v>
      </c>
      <c r="B21" s="76"/>
      <c r="C21" s="88"/>
      <c r="D21" s="75" t="s">
        <v>160</v>
      </c>
      <c r="E21" s="75"/>
      <c r="F21" s="75"/>
      <c r="G21" s="75"/>
      <c r="H21" s="118" t="s">
        <v>156</v>
      </c>
      <c r="I21" s="86"/>
      <c r="J21" s="84"/>
      <c r="K21" s="79"/>
      <c r="L21" s="84"/>
      <c r="M21" s="124"/>
      <c r="N21" s="129"/>
      <c r="O21" s="81"/>
    </row>
    <row r="22" spans="1:16" s="82" customFormat="1" ht="35.1" customHeight="1" x14ac:dyDescent="0.25">
      <c r="A22" s="75" t="s">
        <v>110</v>
      </c>
      <c r="B22" s="76"/>
      <c r="C22" s="88"/>
      <c r="D22" s="75" t="s">
        <v>160</v>
      </c>
      <c r="E22" s="75"/>
      <c r="F22" s="75"/>
      <c r="G22" s="75"/>
      <c r="H22" s="118" t="s">
        <v>148</v>
      </c>
      <c r="I22" s="86"/>
      <c r="J22" s="84"/>
      <c r="K22" s="79"/>
      <c r="L22" s="84"/>
      <c r="M22" s="124"/>
      <c r="N22" s="129"/>
      <c r="O22" s="81"/>
    </row>
    <row r="23" spans="1:16" s="82" customFormat="1" ht="35.1" customHeight="1" x14ac:dyDescent="0.25">
      <c r="A23" s="75"/>
      <c r="B23" s="76"/>
      <c r="C23" s="88"/>
      <c r="D23" s="75" t="s">
        <v>185</v>
      </c>
      <c r="E23" s="75"/>
      <c r="F23" s="75"/>
      <c r="G23" s="75"/>
      <c r="H23" s="120" t="s">
        <v>189</v>
      </c>
      <c r="I23" s="89"/>
      <c r="J23" s="84"/>
      <c r="K23" s="79"/>
      <c r="L23" s="84"/>
      <c r="M23" s="124">
        <v>3778.98</v>
      </c>
      <c r="N23" s="129"/>
      <c r="O23" s="81"/>
    </row>
    <row r="24" spans="1:16" s="82" customFormat="1" ht="35.1" customHeight="1" x14ac:dyDescent="0.25">
      <c r="A24" s="75"/>
      <c r="B24" s="76"/>
      <c r="C24" s="88"/>
      <c r="D24" s="75" t="s">
        <v>185</v>
      </c>
      <c r="E24" s="75"/>
      <c r="F24" s="75"/>
      <c r="G24" s="75"/>
      <c r="H24" s="120" t="s">
        <v>190</v>
      </c>
      <c r="I24" s="89"/>
      <c r="J24" s="84"/>
      <c r="K24" s="79"/>
      <c r="L24" s="84"/>
      <c r="M24" s="124">
        <v>3479.16</v>
      </c>
      <c r="N24" s="129"/>
      <c r="O24" s="81"/>
    </row>
    <row r="25" spans="1:16" s="82" customFormat="1" ht="35.1" customHeight="1" x14ac:dyDescent="0.25">
      <c r="A25" s="75"/>
      <c r="B25" s="76"/>
      <c r="C25" s="88"/>
      <c r="D25" s="75" t="s">
        <v>185</v>
      </c>
      <c r="E25" s="75"/>
      <c r="F25" s="75"/>
      <c r="G25" s="75"/>
      <c r="H25" s="120" t="s">
        <v>184</v>
      </c>
      <c r="I25" s="89"/>
      <c r="J25" s="84"/>
      <c r="K25" s="79"/>
      <c r="L25" s="84"/>
      <c r="M25" s="124">
        <v>3443.36</v>
      </c>
      <c r="N25" s="129"/>
      <c r="O25" s="81"/>
    </row>
    <row r="26" spans="1:16" s="82" customFormat="1" ht="35.25" customHeight="1" x14ac:dyDescent="0.25">
      <c r="A26" s="75"/>
      <c r="B26" s="76"/>
      <c r="C26" s="77"/>
      <c r="D26" s="87" t="s">
        <v>185</v>
      </c>
      <c r="E26" s="75"/>
      <c r="F26" s="75"/>
      <c r="G26" s="75"/>
      <c r="H26" s="120" t="s">
        <v>191</v>
      </c>
      <c r="I26" s="89"/>
      <c r="J26" s="84"/>
      <c r="K26" s="79"/>
      <c r="L26" s="84"/>
      <c r="M26" s="124">
        <v>2966.6</v>
      </c>
      <c r="N26" s="129"/>
      <c r="O26" s="81"/>
    </row>
    <row r="27" spans="1:16" s="82" customFormat="1" ht="35.25" customHeight="1" x14ac:dyDescent="0.25">
      <c r="A27" s="75"/>
      <c r="B27" s="76"/>
      <c r="C27" s="77"/>
      <c r="D27" s="87" t="s">
        <v>185</v>
      </c>
      <c r="E27" s="75"/>
      <c r="F27" s="75"/>
      <c r="G27" s="75"/>
      <c r="H27" s="120" t="s">
        <v>192</v>
      </c>
      <c r="I27" s="89"/>
      <c r="J27" s="84"/>
      <c r="K27" s="79"/>
      <c r="L27" s="84"/>
      <c r="M27" s="124">
        <v>3801.53</v>
      </c>
      <c r="N27" s="129"/>
      <c r="O27" s="81"/>
    </row>
    <row r="28" spans="1:16" s="82" customFormat="1" ht="35.25" customHeight="1" x14ac:dyDescent="0.25">
      <c r="A28" s="75"/>
      <c r="B28" s="76"/>
      <c r="C28" s="77"/>
      <c r="D28" s="87"/>
      <c r="E28" s="75"/>
      <c r="F28" s="75"/>
      <c r="G28" s="75"/>
      <c r="H28" s="120"/>
      <c r="I28" s="86">
        <f t="shared" ref="I28:O28" si="4">SUM(I8:I27)</f>
        <v>1431.0890000000002</v>
      </c>
      <c r="J28" s="84">
        <f t="shared" si="4"/>
        <v>89776.165000000023</v>
      </c>
      <c r="K28" s="84">
        <f t="shared" si="4"/>
        <v>37653.450000000004</v>
      </c>
      <c r="L28" s="84">
        <f t="shared" si="4"/>
        <v>28380.699999999997</v>
      </c>
      <c r="M28" s="124">
        <f t="shared" si="4"/>
        <v>21799.945</v>
      </c>
      <c r="N28" s="81">
        <f t="shared" si="4"/>
        <v>32713.415000000001</v>
      </c>
      <c r="O28" s="81">
        <f t="shared" si="4"/>
        <v>37653.455000000002</v>
      </c>
    </row>
    <row r="29" spans="1:16" s="61" customFormat="1" ht="21.75" customHeight="1" x14ac:dyDescent="0.2">
      <c r="A29" s="90"/>
      <c r="B29" s="91"/>
      <c r="C29" s="91"/>
      <c r="D29" s="92"/>
      <c r="E29" s="92"/>
      <c r="F29" s="92"/>
      <c r="G29" s="92"/>
      <c r="H29" s="93"/>
      <c r="I29" s="94"/>
      <c r="J29" s="95"/>
      <c r="K29" s="95"/>
      <c r="L29" s="97"/>
      <c r="M29" s="106"/>
      <c r="N29" s="98"/>
      <c r="O29" s="96"/>
    </row>
    <row r="30" spans="1:16" x14ac:dyDescent="0.25">
      <c r="J30" s="103"/>
      <c r="K30" s="103"/>
      <c r="L30" s="104"/>
      <c r="M30" s="125"/>
      <c r="O30" s="103"/>
    </row>
    <row r="31" spans="1:16" ht="17.25" customHeight="1" x14ac:dyDescent="0.25">
      <c r="L31" s="147"/>
      <c r="M31" s="147"/>
    </row>
    <row r="32" spans="1:16" x14ac:dyDescent="0.25">
      <c r="L32" s="104"/>
      <c r="O32" s="97"/>
    </row>
    <row r="33" spans="1:16" ht="21.75" customHeight="1" x14ac:dyDescent="0.25">
      <c r="A33" s="107"/>
      <c r="B33" s="62"/>
      <c r="C33" s="62"/>
      <c r="D33" s="62"/>
      <c r="E33" s="62"/>
      <c r="F33" s="62"/>
      <c r="G33" s="62"/>
      <c r="H33" s="121"/>
      <c r="I33" s="62"/>
      <c r="J33" s="62"/>
      <c r="K33" s="62"/>
      <c r="L33" s="108"/>
      <c r="M33" s="126"/>
      <c r="N33" s="109"/>
      <c r="O33" s="61"/>
      <c r="P33" s="62"/>
    </row>
    <row r="34" spans="1:16" ht="15.75" x14ac:dyDescent="0.25">
      <c r="A34" s="107"/>
      <c r="B34" s="62"/>
      <c r="C34" s="62"/>
      <c r="D34" s="62"/>
      <c r="E34" s="62"/>
      <c r="F34" s="62"/>
      <c r="G34" s="62"/>
      <c r="H34" s="121"/>
      <c r="I34" s="62"/>
      <c r="J34" s="62"/>
      <c r="K34" s="62"/>
      <c r="L34" s="108"/>
      <c r="M34" s="126"/>
      <c r="N34" s="109"/>
      <c r="O34" s="61"/>
      <c r="P34" s="62"/>
    </row>
    <row r="35" spans="1:16" ht="15.75" x14ac:dyDescent="0.25">
      <c r="A35" s="107"/>
      <c r="B35" s="62"/>
      <c r="C35" s="62"/>
      <c r="D35" s="62"/>
      <c r="E35" s="62"/>
      <c r="F35" s="62"/>
      <c r="G35" s="62"/>
      <c r="H35" s="121"/>
      <c r="I35" s="62"/>
      <c r="J35" s="62"/>
      <c r="K35" s="62"/>
      <c r="L35" s="61" t="s">
        <v>186</v>
      </c>
      <c r="M35" s="126"/>
      <c r="N35" s="109"/>
      <c r="O35" s="61"/>
      <c r="P35" s="62"/>
    </row>
    <row r="36" spans="1:16" ht="15.75" x14ac:dyDescent="0.25">
      <c r="A36" s="107"/>
      <c r="B36" s="62"/>
      <c r="C36" s="62"/>
      <c r="D36" s="62"/>
      <c r="E36" s="62"/>
      <c r="F36" s="62"/>
      <c r="G36" s="62"/>
      <c r="H36" s="121"/>
      <c r="I36" s="62"/>
      <c r="J36" s="62"/>
      <c r="K36" s="62"/>
      <c r="L36" s="108"/>
      <c r="M36" s="126"/>
      <c r="N36" s="109"/>
      <c r="O36" s="61"/>
      <c r="P36" s="62"/>
    </row>
    <row r="37" spans="1:16" ht="15.75" x14ac:dyDescent="0.25">
      <c r="A37" s="107"/>
      <c r="B37" s="62"/>
      <c r="C37" s="62"/>
      <c r="D37" s="62"/>
      <c r="E37" s="62"/>
      <c r="F37" s="62"/>
      <c r="G37" s="62"/>
      <c r="H37" s="121"/>
      <c r="I37" s="62"/>
      <c r="J37" s="62"/>
      <c r="K37" s="62"/>
      <c r="L37" s="108"/>
      <c r="M37" s="126"/>
      <c r="N37" s="109"/>
      <c r="O37" s="61"/>
      <c r="P37" s="62"/>
    </row>
    <row r="38" spans="1:16" s="61" customFormat="1" ht="23.25" customHeight="1" x14ac:dyDescent="0.2">
      <c r="A38" s="148"/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10"/>
      <c r="N38" s="98"/>
      <c r="O38" s="96"/>
    </row>
    <row r="39" spans="1:16" ht="14.25" customHeight="1" x14ac:dyDescent="0.25">
      <c r="A39" s="148"/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</row>
    <row r="40" spans="1:16" ht="15.75" x14ac:dyDescent="0.25">
      <c r="A40" s="111"/>
      <c r="B40" s="112"/>
      <c r="C40" s="112"/>
      <c r="D40" s="92"/>
      <c r="E40" s="92"/>
      <c r="F40" s="92"/>
      <c r="G40" s="92"/>
      <c r="H40" s="113"/>
      <c r="I40" s="114"/>
    </row>
    <row r="41" spans="1:16" x14ac:dyDescent="0.25">
      <c r="A41" s="115"/>
      <c r="B41" s="112"/>
      <c r="C41" s="112"/>
      <c r="D41" s="92"/>
      <c r="E41" s="92"/>
      <c r="F41" s="92"/>
      <c r="G41" s="92"/>
      <c r="H41" s="113"/>
      <c r="I41" s="114"/>
    </row>
    <row r="42" spans="1:16" x14ac:dyDescent="0.25">
      <c r="A42" s="115"/>
      <c r="B42" s="112"/>
      <c r="C42" s="112"/>
      <c r="D42" s="92"/>
      <c r="E42" s="92"/>
      <c r="F42" s="92"/>
      <c r="G42" s="92"/>
      <c r="H42" s="113"/>
      <c r="I42" s="114"/>
    </row>
    <row r="43" spans="1:16" x14ac:dyDescent="0.25">
      <c r="A43" s="115"/>
      <c r="B43" s="112"/>
      <c r="C43" s="112"/>
      <c r="D43" s="92"/>
      <c r="E43" s="92"/>
      <c r="F43" s="92"/>
      <c r="G43" s="92"/>
      <c r="H43" s="113"/>
      <c r="I43" s="114"/>
    </row>
    <row r="44" spans="1:16" x14ac:dyDescent="0.25">
      <c r="A44" s="116"/>
      <c r="B44" s="112"/>
      <c r="C44" s="112"/>
      <c r="D44" s="92"/>
      <c r="E44" s="92"/>
      <c r="F44" s="92"/>
      <c r="G44" s="92"/>
      <c r="H44" s="113"/>
      <c r="I44" s="114"/>
    </row>
    <row r="45" spans="1:16" x14ac:dyDescent="0.25">
      <c r="A45" s="116"/>
      <c r="B45" s="112"/>
      <c r="C45" s="112"/>
      <c r="D45" s="92"/>
      <c r="E45" s="92"/>
      <c r="F45" s="92"/>
      <c r="G45" s="92"/>
      <c r="H45" s="113"/>
      <c r="I45" s="114"/>
    </row>
    <row r="46" spans="1:16" x14ac:dyDescent="0.25">
      <c r="A46" s="116"/>
      <c r="B46" s="112"/>
      <c r="C46" s="112"/>
      <c r="D46" s="92"/>
      <c r="E46" s="92"/>
      <c r="F46" s="92"/>
      <c r="G46" s="92"/>
      <c r="H46" s="113"/>
      <c r="I46" s="114"/>
    </row>
    <row r="47" spans="1:16" x14ac:dyDescent="0.25">
      <c r="A47" s="116"/>
      <c r="B47" s="112"/>
      <c r="C47" s="112"/>
      <c r="D47" s="92"/>
      <c r="E47" s="92"/>
      <c r="F47" s="92"/>
      <c r="G47" s="92"/>
      <c r="H47" s="113"/>
      <c r="I47" s="114"/>
    </row>
    <row r="48" spans="1:16" x14ac:dyDescent="0.25">
      <c r="A48" s="116"/>
      <c r="B48" s="112"/>
      <c r="C48" s="112"/>
      <c r="D48" s="92"/>
      <c r="E48" s="92"/>
      <c r="F48" s="92"/>
      <c r="G48" s="92"/>
      <c r="H48" s="113"/>
      <c r="I48" s="114"/>
    </row>
    <row r="49" spans="1:9" x14ac:dyDescent="0.25">
      <c r="A49" s="116"/>
      <c r="B49" s="112"/>
      <c r="C49" s="112"/>
      <c r="D49" s="92"/>
      <c r="E49" s="92"/>
      <c r="F49" s="92"/>
      <c r="G49" s="92"/>
      <c r="H49" s="113"/>
      <c r="I49" s="114"/>
    </row>
    <row r="50" spans="1:9" x14ac:dyDescent="0.25">
      <c r="A50" s="116"/>
      <c r="B50" s="112"/>
      <c r="C50" s="112"/>
      <c r="D50" s="92"/>
      <c r="E50" s="92"/>
      <c r="F50" s="92"/>
      <c r="G50" s="92"/>
      <c r="H50" s="113"/>
      <c r="I50" s="114"/>
    </row>
    <row r="51" spans="1:9" x14ac:dyDescent="0.25">
      <c r="A51" s="116"/>
      <c r="B51" s="112"/>
      <c r="C51" s="112"/>
      <c r="D51" s="92"/>
      <c r="E51" s="92"/>
      <c r="F51" s="92"/>
      <c r="G51" s="92"/>
      <c r="H51" s="113"/>
      <c r="I51" s="114"/>
    </row>
    <row r="52" spans="1:9" x14ac:dyDescent="0.25">
      <c r="A52" s="116"/>
      <c r="B52" s="112"/>
      <c r="C52" s="112"/>
      <c r="D52" s="92"/>
      <c r="E52" s="92"/>
      <c r="F52" s="92"/>
      <c r="G52" s="92"/>
      <c r="H52" s="113"/>
      <c r="I52" s="114"/>
    </row>
    <row r="53" spans="1:9" x14ac:dyDescent="0.25">
      <c r="A53" s="116"/>
      <c r="B53" s="112"/>
      <c r="C53" s="112"/>
      <c r="D53" s="92"/>
      <c r="E53" s="92"/>
      <c r="F53" s="92"/>
      <c r="G53" s="92"/>
      <c r="H53" s="113"/>
      <c r="I53" s="114"/>
    </row>
    <row r="54" spans="1:9" x14ac:dyDescent="0.25">
      <c r="A54" s="116"/>
      <c r="B54" s="112"/>
      <c r="C54" s="112"/>
      <c r="D54" s="92"/>
      <c r="E54" s="92"/>
      <c r="F54" s="92"/>
      <c r="G54" s="92"/>
      <c r="H54" s="113"/>
      <c r="I54" s="114"/>
    </row>
    <row r="55" spans="1:9" x14ac:dyDescent="0.25">
      <c r="A55" s="116"/>
      <c r="B55" s="112"/>
      <c r="C55" s="112"/>
      <c r="D55" s="92"/>
      <c r="E55" s="92"/>
      <c r="F55" s="92"/>
      <c r="G55" s="92"/>
      <c r="H55" s="113"/>
      <c r="I55" s="117"/>
    </row>
    <row r="56" spans="1:9" x14ac:dyDescent="0.25">
      <c r="A56" s="116"/>
      <c r="B56" s="112"/>
      <c r="C56" s="112"/>
      <c r="D56" s="92"/>
      <c r="E56" s="92"/>
      <c r="F56" s="92"/>
      <c r="G56" s="92"/>
      <c r="H56" s="113"/>
      <c r="I56" s="117"/>
    </row>
    <row r="57" spans="1:9" x14ac:dyDescent="0.25">
      <c r="A57" s="116"/>
      <c r="B57" s="112"/>
      <c r="C57" s="112"/>
      <c r="D57" s="92"/>
      <c r="E57" s="92"/>
      <c r="F57" s="92"/>
      <c r="G57" s="92"/>
      <c r="H57" s="113"/>
      <c r="I57" s="117"/>
    </row>
    <row r="58" spans="1:9" x14ac:dyDescent="0.25">
      <c r="A58" s="116"/>
      <c r="B58" s="112"/>
      <c r="C58" s="112"/>
      <c r="D58" s="92"/>
      <c r="E58" s="92"/>
      <c r="F58" s="92"/>
      <c r="G58" s="92"/>
      <c r="H58" s="113"/>
      <c r="I58" s="117"/>
    </row>
    <row r="59" spans="1:9" x14ac:dyDescent="0.25">
      <c r="A59" s="116"/>
      <c r="B59" s="112"/>
      <c r="C59" s="112"/>
      <c r="D59" s="92"/>
      <c r="E59" s="92"/>
      <c r="F59" s="92"/>
      <c r="G59" s="92"/>
      <c r="H59" s="113"/>
      <c r="I59" s="117"/>
    </row>
    <row r="60" spans="1:9" x14ac:dyDescent="0.25">
      <c r="A60" s="116"/>
      <c r="B60" s="112"/>
      <c r="C60" s="112"/>
      <c r="D60" s="92"/>
      <c r="E60" s="92"/>
      <c r="F60" s="92"/>
      <c r="G60" s="92"/>
      <c r="H60" s="113"/>
      <c r="I60" s="117"/>
    </row>
    <row r="61" spans="1:9" x14ac:dyDescent="0.25">
      <c r="A61" s="116"/>
      <c r="B61" s="112"/>
      <c r="C61" s="112"/>
      <c r="D61" s="92"/>
      <c r="E61" s="92"/>
      <c r="F61" s="92"/>
      <c r="G61" s="92"/>
      <c r="H61" s="113"/>
      <c r="I61" s="117"/>
    </row>
  </sheetData>
  <autoFilter ref="A7:P27"/>
  <mergeCells count="4">
    <mergeCell ref="A1:O1"/>
    <mergeCell ref="L31:M31"/>
    <mergeCell ref="A38:L38"/>
    <mergeCell ref="A39:O39"/>
  </mergeCells>
  <pageMargins left="0.7" right="0.32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sqref="A1:J1"/>
    </sheetView>
  </sheetViews>
  <sheetFormatPr defaultRowHeight="12.75" x14ac:dyDescent="0.2"/>
  <cols>
    <col min="1" max="1" width="6.85546875" style="1" customWidth="1"/>
    <col min="2" max="2" width="15.28515625" style="1" customWidth="1"/>
    <col min="3" max="3" width="20.140625" style="1" customWidth="1"/>
    <col min="4" max="4" width="16.7109375" style="1" customWidth="1"/>
    <col min="5" max="5" width="12.28515625" style="1" customWidth="1"/>
    <col min="6" max="6" width="9.140625" style="1"/>
    <col min="7" max="8" width="12.5703125" style="1" customWidth="1"/>
    <col min="9" max="9" width="10.7109375" style="1" customWidth="1"/>
    <col min="10" max="10" width="10.5703125" style="1" customWidth="1"/>
    <col min="11" max="16384" width="9.140625" style="1"/>
  </cols>
  <sheetData>
    <row r="1" spans="1:10" ht="38.25" customHeight="1" x14ac:dyDescent="0.2">
      <c r="A1" s="149" t="s">
        <v>141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3.5" thickBot="1" x14ac:dyDescent="0.25">
      <c r="A2" s="2"/>
    </row>
    <row r="3" spans="1:10" s="6" customFormat="1" ht="51.75" thickTop="1" x14ac:dyDescent="0.25">
      <c r="A3" s="4" t="s">
        <v>4</v>
      </c>
      <c r="B3" s="5" t="s">
        <v>0</v>
      </c>
      <c r="C3" s="5" t="s">
        <v>1</v>
      </c>
      <c r="D3" s="4" t="s">
        <v>10</v>
      </c>
      <c r="E3" s="4" t="s">
        <v>5</v>
      </c>
      <c r="F3" s="4" t="s">
        <v>3</v>
      </c>
      <c r="G3" s="5" t="s">
        <v>2</v>
      </c>
      <c r="H3" s="5" t="s">
        <v>6</v>
      </c>
      <c r="I3" s="4" t="s">
        <v>7</v>
      </c>
      <c r="J3" s="4" t="s">
        <v>8</v>
      </c>
    </row>
    <row r="4" spans="1:10" x14ac:dyDescent="0.2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</row>
    <row r="5" spans="1:10" s="9" customFormat="1" ht="18" customHeight="1" x14ac:dyDescent="0.25">
      <c r="A5" s="36">
        <v>1</v>
      </c>
      <c r="B5" s="44" t="s">
        <v>11</v>
      </c>
      <c r="C5" s="39" t="s">
        <v>114</v>
      </c>
      <c r="D5" s="39" t="s">
        <v>115</v>
      </c>
      <c r="E5" s="40">
        <v>4.2229999999999999</v>
      </c>
      <c r="F5" s="39" t="s">
        <v>12</v>
      </c>
      <c r="G5" s="40" t="s">
        <v>116</v>
      </c>
      <c r="H5" s="36" t="s">
        <v>113</v>
      </c>
      <c r="I5" s="50">
        <v>9</v>
      </c>
      <c r="J5" s="50">
        <f>E5*I5*20%</f>
        <v>7.6013999999999999</v>
      </c>
    </row>
    <row r="6" spans="1:10" s="9" customFormat="1" ht="18" customHeight="1" x14ac:dyDescent="0.25">
      <c r="A6" s="36">
        <v>2</v>
      </c>
      <c r="B6" s="44" t="s">
        <v>11</v>
      </c>
      <c r="C6" s="39" t="s">
        <v>114</v>
      </c>
      <c r="D6" s="39" t="s">
        <v>117</v>
      </c>
      <c r="E6" s="40">
        <v>2.274</v>
      </c>
      <c r="F6" s="39" t="s">
        <v>12</v>
      </c>
      <c r="G6" s="40" t="s">
        <v>116</v>
      </c>
      <c r="H6" s="36" t="s">
        <v>113</v>
      </c>
      <c r="I6" s="50">
        <v>9</v>
      </c>
      <c r="J6" s="50">
        <f t="shared" ref="J6:J22" si="0">E6*I6*20%</f>
        <v>4.0932000000000004</v>
      </c>
    </row>
    <row r="7" spans="1:10" s="9" customFormat="1" ht="18" customHeight="1" x14ac:dyDescent="0.25">
      <c r="A7" s="36">
        <v>3</v>
      </c>
      <c r="B7" s="44" t="s">
        <v>11</v>
      </c>
      <c r="C7" s="39" t="s">
        <v>114</v>
      </c>
      <c r="D7" s="39" t="s">
        <v>118</v>
      </c>
      <c r="E7" s="40">
        <v>2.891</v>
      </c>
      <c r="F7" s="39" t="s">
        <v>12</v>
      </c>
      <c r="G7" s="40" t="s">
        <v>116</v>
      </c>
      <c r="H7" s="36" t="s">
        <v>113</v>
      </c>
      <c r="I7" s="50">
        <v>9</v>
      </c>
      <c r="J7" s="50">
        <f t="shared" si="0"/>
        <v>5.2038000000000002</v>
      </c>
    </row>
    <row r="8" spans="1:10" s="9" customFormat="1" ht="18" customHeight="1" x14ac:dyDescent="0.25">
      <c r="A8" s="36">
        <v>4</v>
      </c>
      <c r="B8" s="39" t="s">
        <v>52</v>
      </c>
      <c r="C8" s="39" t="s">
        <v>119</v>
      </c>
      <c r="D8" s="39" t="s">
        <v>120</v>
      </c>
      <c r="E8" s="40">
        <v>2.8050000000000002</v>
      </c>
      <c r="F8" s="39" t="s">
        <v>18</v>
      </c>
      <c r="G8" s="40" t="s">
        <v>116</v>
      </c>
      <c r="H8" s="36" t="s">
        <v>113</v>
      </c>
      <c r="I8" s="50">
        <v>10</v>
      </c>
      <c r="J8" s="50">
        <f t="shared" si="0"/>
        <v>5.61</v>
      </c>
    </row>
    <row r="9" spans="1:10" s="9" customFormat="1" ht="18" customHeight="1" x14ac:dyDescent="0.25">
      <c r="A9" s="36">
        <v>5</v>
      </c>
      <c r="B9" s="39" t="s">
        <v>52</v>
      </c>
      <c r="C9" s="39" t="s">
        <v>119</v>
      </c>
      <c r="D9" s="39" t="s">
        <v>121</v>
      </c>
      <c r="E9" s="40">
        <v>3.5569999999999999</v>
      </c>
      <c r="F9" s="39" t="s">
        <v>18</v>
      </c>
      <c r="G9" s="40" t="s">
        <v>116</v>
      </c>
      <c r="H9" s="36" t="s">
        <v>113</v>
      </c>
      <c r="I9" s="50">
        <v>10</v>
      </c>
      <c r="J9" s="50">
        <f t="shared" si="0"/>
        <v>7.1140000000000008</v>
      </c>
    </row>
    <row r="10" spans="1:10" s="9" customFormat="1" ht="18" customHeight="1" x14ac:dyDescent="0.25">
      <c r="A10" s="36">
        <v>6</v>
      </c>
      <c r="B10" s="39" t="s">
        <v>52</v>
      </c>
      <c r="C10" s="39" t="s">
        <v>119</v>
      </c>
      <c r="D10" s="39" t="s">
        <v>122</v>
      </c>
      <c r="E10" s="40">
        <v>0.71099999999999997</v>
      </c>
      <c r="F10" s="39" t="s">
        <v>18</v>
      </c>
      <c r="G10" s="40" t="s">
        <v>116</v>
      </c>
      <c r="H10" s="36" t="s">
        <v>113</v>
      </c>
      <c r="I10" s="50">
        <v>10</v>
      </c>
      <c r="J10" s="50">
        <f t="shared" si="0"/>
        <v>1.4219999999999999</v>
      </c>
    </row>
    <row r="11" spans="1:10" s="9" customFormat="1" ht="18" customHeight="1" x14ac:dyDescent="0.25">
      <c r="A11" s="45">
        <v>7</v>
      </c>
      <c r="B11" s="39" t="s">
        <v>52</v>
      </c>
      <c r="C11" s="46" t="s">
        <v>29</v>
      </c>
      <c r="D11" s="39" t="s">
        <v>123</v>
      </c>
      <c r="E11" s="40">
        <v>22.898</v>
      </c>
      <c r="F11" s="39" t="s">
        <v>124</v>
      </c>
      <c r="G11" s="40" t="s">
        <v>116</v>
      </c>
      <c r="H11" s="36" t="s">
        <v>113</v>
      </c>
      <c r="I11" s="50">
        <v>10</v>
      </c>
      <c r="J11" s="50">
        <f t="shared" si="0"/>
        <v>45.795999999999999</v>
      </c>
    </row>
    <row r="12" spans="1:10" s="9" customFormat="1" ht="18" customHeight="1" x14ac:dyDescent="0.25">
      <c r="A12" s="36">
        <v>8</v>
      </c>
      <c r="B12" s="39" t="s">
        <v>52</v>
      </c>
      <c r="C12" s="46" t="s">
        <v>48</v>
      </c>
      <c r="D12" s="39" t="s">
        <v>125</v>
      </c>
      <c r="E12" s="40">
        <v>10.199999999999999</v>
      </c>
      <c r="F12" s="39" t="s">
        <v>18</v>
      </c>
      <c r="G12" s="40" t="s">
        <v>116</v>
      </c>
      <c r="H12" s="36" t="s">
        <v>113</v>
      </c>
      <c r="I12" s="50">
        <v>10</v>
      </c>
      <c r="J12" s="50">
        <f t="shared" si="0"/>
        <v>20.400000000000002</v>
      </c>
    </row>
    <row r="13" spans="1:10" s="9" customFormat="1" ht="18" customHeight="1" x14ac:dyDescent="0.25">
      <c r="A13" s="36">
        <v>9</v>
      </c>
      <c r="B13" s="39" t="s">
        <v>52</v>
      </c>
      <c r="C13" s="46" t="s">
        <v>62</v>
      </c>
      <c r="D13" s="39" t="s">
        <v>126</v>
      </c>
      <c r="E13" s="40">
        <v>2.2690000000000001</v>
      </c>
      <c r="F13" s="39" t="s">
        <v>12</v>
      </c>
      <c r="G13" s="40" t="s">
        <v>116</v>
      </c>
      <c r="H13" s="36" t="s">
        <v>113</v>
      </c>
      <c r="I13" s="50">
        <v>10</v>
      </c>
      <c r="J13" s="50">
        <f t="shared" si="0"/>
        <v>4.5380000000000003</v>
      </c>
    </row>
    <row r="14" spans="1:10" s="9" customFormat="1" ht="18" customHeight="1" x14ac:dyDescent="0.25">
      <c r="A14" s="45">
        <v>10</v>
      </c>
      <c r="B14" s="39" t="s">
        <v>52</v>
      </c>
      <c r="C14" s="46" t="s">
        <v>62</v>
      </c>
      <c r="D14" s="47" t="s">
        <v>127</v>
      </c>
      <c r="E14" s="40">
        <v>6.2320000000000002</v>
      </c>
      <c r="F14" s="39" t="s">
        <v>12</v>
      </c>
      <c r="G14" s="40" t="s">
        <v>116</v>
      </c>
      <c r="H14" s="36" t="s">
        <v>113</v>
      </c>
      <c r="I14" s="50">
        <v>10</v>
      </c>
      <c r="J14" s="50">
        <f t="shared" si="0"/>
        <v>12.464</v>
      </c>
    </row>
    <row r="15" spans="1:10" s="9" customFormat="1" ht="18" customHeight="1" x14ac:dyDescent="0.25">
      <c r="A15" s="36">
        <v>11</v>
      </c>
      <c r="B15" s="39" t="s">
        <v>52</v>
      </c>
      <c r="C15" s="48" t="s">
        <v>128</v>
      </c>
      <c r="D15" s="38" t="s">
        <v>129</v>
      </c>
      <c r="E15" s="49">
        <v>6.3959999999999999</v>
      </c>
      <c r="F15" s="39" t="s">
        <v>17</v>
      </c>
      <c r="G15" s="40" t="s">
        <v>116</v>
      </c>
      <c r="H15" s="36" t="s">
        <v>113</v>
      </c>
      <c r="I15" s="50">
        <v>10</v>
      </c>
      <c r="J15" s="50">
        <f t="shared" si="0"/>
        <v>12.792000000000002</v>
      </c>
    </row>
    <row r="16" spans="1:10" s="9" customFormat="1" ht="18" customHeight="1" x14ac:dyDescent="0.25">
      <c r="A16" s="36">
        <v>12</v>
      </c>
      <c r="B16" s="39" t="s">
        <v>52</v>
      </c>
      <c r="C16" s="48" t="s">
        <v>128</v>
      </c>
      <c r="D16" s="38" t="s">
        <v>130</v>
      </c>
      <c r="E16" s="49">
        <v>2.573</v>
      </c>
      <c r="F16" s="39" t="s">
        <v>17</v>
      </c>
      <c r="G16" s="40" t="s">
        <v>116</v>
      </c>
      <c r="H16" s="36" t="s">
        <v>113</v>
      </c>
      <c r="I16" s="50">
        <v>10</v>
      </c>
      <c r="J16" s="50">
        <f t="shared" si="0"/>
        <v>5.1460000000000008</v>
      </c>
    </row>
    <row r="17" spans="1:10" s="9" customFormat="1" ht="18" customHeight="1" x14ac:dyDescent="0.25">
      <c r="A17" s="45">
        <v>13</v>
      </c>
      <c r="B17" s="39" t="s">
        <v>52</v>
      </c>
      <c r="C17" s="48" t="s">
        <v>128</v>
      </c>
      <c r="D17" s="38" t="s">
        <v>131</v>
      </c>
      <c r="E17" s="49">
        <v>0.89700000000000002</v>
      </c>
      <c r="F17" s="39" t="s">
        <v>17</v>
      </c>
      <c r="G17" s="40" t="s">
        <v>116</v>
      </c>
      <c r="H17" s="36" t="s">
        <v>113</v>
      </c>
      <c r="I17" s="50">
        <v>10</v>
      </c>
      <c r="J17" s="50">
        <f t="shared" si="0"/>
        <v>1.7940000000000003</v>
      </c>
    </row>
    <row r="18" spans="1:10" s="9" customFormat="1" ht="18" customHeight="1" x14ac:dyDescent="0.25">
      <c r="A18" s="36">
        <v>14</v>
      </c>
      <c r="B18" s="44" t="s">
        <v>109</v>
      </c>
      <c r="C18" s="39" t="s">
        <v>108</v>
      </c>
      <c r="D18" s="39" t="s">
        <v>132</v>
      </c>
      <c r="E18" s="51">
        <v>11.693</v>
      </c>
      <c r="F18" s="42" t="s">
        <v>14</v>
      </c>
      <c r="G18" s="44" t="s">
        <v>116</v>
      </c>
      <c r="H18" s="36" t="s">
        <v>113</v>
      </c>
      <c r="I18" s="50">
        <v>9</v>
      </c>
      <c r="J18" s="50">
        <f t="shared" si="0"/>
        <v>21.0474</v>
      </c>
    </row>
    <row r="19" spans="1:10" s="9" customFormat="1" ht="18" customHeight="1" x14ac:dyDescent="0.25">
      <c r="A19" s="36">
        <v>15</v>
      </c>
      <c r="B19" s="44" t="s">
        <v>109</v>
      </c>
      <c r="C19" s="39" t="s">
        <v>108</v>
      </c>
      <c r="D19" s="39" t="s">
        <v>133</v>
      </c>
      <c r="E19" s="51">
        <v>2.472</v>
      </c>
      <c r="F19" s="42" t="s">
        <v>14</v>
      </c>
      <c r="G19" s="44" t="s">
        <v>116</v>
      </c>
      <c r="H19" s="36" t="s">
        <v>113</v>
      </c>
      <c r="I19" s="50">
        <v>9</v>
      </c>
      <c r="J19" s="50">
        <f t="shared" si="0"/>
        <v>4.4496000000000002</v>
      </c>
    </row>
    <row r="20" spans="1:10" s="9" customFormat="1" ht="18" customHeight="1" x14ac:dyDescent="0.25">
      <c r="A20" s="45">
        <v>16</v>
      </c>
      <c r="B20" s="44" t="s">
        <v>109</v>
      </c>
      <c r="C20" s="39" t="s">
        <v>108</v>
      </c>
      <c r="D20" s="39" t="s">
        <v>134</v>
      </c>
      <c r="E20" s="51">
        <v>8.2050000000000001</v>
      </c>
      <c r="F20" s="42" t="s">
        <v>14</v>
      </c>
      <c r="G20" s="44" t="s">
        <v>116</v>
      </c>
      <c r="H20" s="36" t="s">
        <v>113</v>
      </c>
      <c r="I20" s="50">
        <v>9</v>
      </c>
      <c r="J20" s="50">
        <f t="shared" si="0"/>
        <v>14.769</v>
      </c>
    </row>
    <row r="21" spans="1:10" s="9" customFormat="1" ht="18" customHeight="1" x14ac:dyDescent="0.25">
      <c r="A21" s="36">
        <v>17</v>
      </c>
      <c r="B21" s="44" t="s">
        <v>109</v>
      </c>
      <c r="C21" s="44" t="s">
        <v>109</v>
      </c>
      <c r="D21" s="52" t="s">
        <v>135</v>
      </c>
      <c r="E21" s="53">
        <v>2.6389999999999998</v>
      </c>
      <c r="F21" s="41" t="s">
        <v>18</v>
      </c>
      <c r="G21" s="44" t="s">
        <v>116</v>
      </c>
      <c r="H21" s="36" t="s">
        <v>113</v>
      </c>
      <c r="I21" s="50">
        <v>9</v>
      </c>
      <c r="J21" s="50">
        <f t="shared" si="0"/>
        <v>4.7501999999999995</v>
      </c>
    </row>
    <row r="22" spans="1:10" s="9" customFormat="1" ht="18" customHeight="1" x14ac:dyDescent="0.25">
      <c r="A22" s="36">
        <v>18</v>
      </c>
      <c r="B22" s="39" t="s">
        <v>110</v>
      </c>
      <c r="C22" s="46" t="s">
        <v>112</v>
      </c>
      <c r="D22" s="39" t="s">
        <v>136</v>
      </c>
      <c r="E22" s="40">
        <v>18.001000000000001</v>
      </c>
      <c r="F22" s="39" t="s">
        <v>19</v>
      </c>
      <c r="G22" s="40" t="s">
        <v>116</v>
      </c>
      <c r="H22" s="36" t="s">
        <v>113</v>
      </c>
      <c r="I22" s="50">
        <v>9</v>
      </c>
      <c r="J22" s="50">
        <f t="shared" si="0"/>
        <v>32.401800000000001</v>
      </c>
    </row>
    <row r="23" spans="1:10" ht="18" customHeight="1" x14ac:dyDescent="0.2">
      <c r="E23" s="43">
        <f>SUM(E5:E22)</f>
        <v>110.93599999999998</v>
      </c>
    </row>
    <row r="25" spans="1:10" x14ac:dyDescent="0.2">
      <c r="F25" s="3"/>
      <c r="G25" s="1" t="s">
        <v>137</v>
      </c>
      <c r="I25" s="1" t="s">
        <v>139</v>
      </c>
    </row>
    <row r="26" spans="1:10" x14ac:dyDescent="0.2">
      <c r="F26" s="3"/>
      <c r="G26" s="1" t="s">
        <v>138</v>
      </c>
      <c r="I26" s="1" t="s">
        <v>140</v>
      </c>
    </row>
  </sheetData>
  <autoFilter ref="A3:J22"/>
  <mergeCells count="1">
    <mergeCell ref="A1:J1"/>
  </mergeCells>
  <phoneticPr fontId="0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Аренда-Наем ЕПК, МФ и З</vt:lpstr>
      <vt:lpstr>ДОГОВОРИ-ПЪРВА ТР.СЕСИЯ</vt:lpstr>
      <vt:lpstr>§12а-пасища, ливади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Tsvetozara Tsvetanova</dc:creator>
  <cp:lastModifiedBy>Димов</cp:lastModifiedBy>
  <cp:lastPrinted>2024-10-11T11:39:29Z</cp:lastPrinted>
  <dcterms:created xsi:type="dcterms:W3CDTF">2015-04-06T16:04:16Z</dcterms:created>
  <dcterms:modified xsi:type="dcterms:W3CDTF">2024-10-14T06:33:12Z</dcterms:modified>
</cp:coreProperties>
</file>