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INA VALCHEVA\2023-2024\ВТОРА ТРЪЖНА СЕСИЯ ЕПК 2023-2024\"/>
    </mc:Choice>
  </mc:AlternateContent>
  <bookViews>
    <workbookView xWindow="0" yWindow="0" windowWidth="28800" windowHeight="12300"/>
  </bookViews>
  <sheets>
    <sheet name="Sheet1" sheetId="2" r:id="rId1"/>
  </sheets>
  <definedNames>
    <definedName name="_xlnm._FilterDatabase" localSheetId="0" hidden="1">Sheet1!$A$5:$J$60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2" l="1"/>
  <c r="J57" i="2" l="1"/>
  <c r="J56" i="2"/>
  <c r="J53" i="2"/>
  <c r="J52" i="2"/>
  <c r="J50" i="2"/>
  <c r="J48" i="2"/>
  <c r="J47" i="2"/>
  <c r="J45" i="2"/>
  <c r="J44" i="2"/>
  <c r="J43" i="2"/>
  <c r="J41" i="2"/>
  <c r="J40" i="2"/>
  <c r="J39" i="2"/>
  <c r="J38" i="2"/>
  <c r="J37" i="2"/>
  <c r="J36" i="2"/>
  <c r="J33" i="2"/>
  <c r="J32" i="2"/>
  <c r="J30" i="2"/>
  <c r="J27" i="2"/>
  <c r="J25" i="2"/>
  <c r="J24" i="2"/>
  <c r="J21" i="2"/>
  <c r="J20" i="2"/>
  <c r="J18" i="2"/>
  <c r="J16" i="2"/>
  <c r="J14" i="2"/>
  <c r="J11" i="2"/>
  <c r="J10" i="2"/>
  <c r="J9" i="2"/>
  <c r="J6" i="2"/>
  <c r="F58" i="2"/>
  <c r="F59" i="2" s="1"/>
  <c r="F54" i="2"/>
  <c r="F51" i="2"/>
  <c r="F49" i="2"/>
  <c r="F46" i="2"/>
  <c r="F42" i="2"/>
  <c r="F28" i="2"/>
  <c r="F26" i="2"/>
  <c r="F22" i="2"/>
  <c r="F19" i="2"/>
  <c r="F17" i="2"/>
  <c r="F15" i="2"/>
  <c r="F12" i="2"/>
  <c r="F23" i="2" l="1"/>
  <c r="F55" i="2"/>
  <c r="F29" i="2"/>
  <c r="F31" i="2"/>
  <c r="F35" i="2" s="1"/>
  <c r="F7" i="2"/>
  <c r="F8" i="2" s="1"/>
  <c r="F13" i="2" l="1"/>
  <c r="F60" i="2" s="1"/>
</calcChain>
</file>

<file path=xl/sharedStrings.xml><?xml version="1.0" encoding="utf-8"?>
<sst xmlns="http://schemas.openxmlformats.org/spreadsheetml/2006/main" count="206" uniqueCount="94">
  <si>
    <t xml:space="preserve"> </t>
  </si>
  <si>
    <t>Община</t>
  </si>
  <si>
    <t>Землище</t>
  </si>
  <si>
    <t>Местност</t>
  </si>
  <si>
    <t>Имот №</t>
  </si>
  <si>
    <t>НТП</t>
  </si>
  <si>
    <t>Площ</t>
  </si>
  <si>
    <t>Категория</t>
  </si>
  <si>
    <t xml:space="preserve">поливност да/не </t>
  </si>
  <si>
    <t>не</t>
  </si>
  <si>
    <t>Общо за землището:</t>
  </si>
  <si>
    <t>Общо за общината:</t>
  </si>
  <si>
    <t>ОБЛАСТ ШУМЕН</t>
  </si>
  <si>
    <t>Начална тръжна цена лв./дка</t>
  </si>
  <si>
    <t>Размер на депозита за участие в търга</t>
  </si>
  <si>
    <t>Велики Преслав</t>
  </si>
  <si>
    <t>Никола Козлево</t>
  </si>
  <si>
    <t>Общо за областта:</t>
  </si>
  <si>
    <t>Златар</t>
  </si>
  <si>
    <t>30942.102.6</t>
  </si>
  <si>
    <t>30942.102.10</t>
  </si>
  <si>
    <t>30942.102.11</t>
  </si>
  <si>
    <t>Хърсово</t>
  </si>
  <si>
    <t>77582.116.258</t>
  </si>
  <si>
    <t>Стопански двор - изоставена нива</t>
  </si>
  <si>
    <t>Единаковци</t>
  </si>
  <si>
    <t>27067.101.8</t>
  </si>
  <si>
    <t>27067.101.10</t>
  </si>
  <si>
    <t>Хитрино</t>
  </si>
  <si>
    <t>СПИСЪК</t>
  </si>
  <si>
    <t>на имотите от ДПФ предложени на търг за отглеждане на едногодишни полски култури в обл. Шумен под наем, за срок на предоставяне 1 стопанска година, съгласно чл. 105, ал. 1 от ППЗСПЗЗ</t>
  </si>
  <si>
    <t>52310.37.1</t>
  </si>
  <si>
    <t>Смядово</t>
  </si>
  <si>
    <t>Ново Янково</t>
  </si>
  <si>
    <t>Харманлъка</t>
  </si>
  <si>
    <t>62732.60.347</t>
  </si>
  <si>
    <t>Риш</t>
  </si>
  <si>
    <t>Стопански двор</t>
  </si>
  <si>
    <t>ИЗГОТВИЛ:...................................</t>
  </si>
  <si>
    <t>ДИРЕКТОР НА ОДЗ:.........................................</t>
  </si>
  <si>
    <t>Ирина Вълчева - главен експерт ГД АР</t>
  </si>
  <si>
    <t xml:space="preserve">                    Борислав Стоянов Георгиев</t>
  </si>
  <si>
    <t xml:space="preserve">Черноглавци </t>
  </si>
  <si>
    <t xml:space="preserve">Калдъръм места </t>
  </si>
  <si>
    <t>81061.19.118</t>
  </si>
  <si>
    <t>Венец</t>
  </si>
  <si>
    <t>БЯЛА РЕКА</t>
  </si>
  <si>
    <t>ЮРТ ЙЕРИ</t>
  </si>
  <si>
    <t>Стопански двор - пасище</t>
  </si>
  <si>
    <t>07692.28.388</t>
  </si>
  <si>
    <t>ВЪРБИЦА</t>
  </si>
  <si>
    <t>СУЛТАНОВА КОРИЯ</t>
  </si>
  <si>
    <t>12766.25.12</t>
  </si>
  <si>
    <t>Стопански двор- ливада</t>
  </si>
  <si>
    <t>ИВАНОВО</t>
  </si>
  <si>
    <t>СЪРЙОЛУ</t>
  </si>
  <si>
    <t>32113.100.185</t>
  </si>
  <si>
    <t>НОВА БЯЛА РЕКА</t>
  </si>
  <si>
    <t>КАЯДЖИК</t>
  </si>
  <si>
    <t>51785.300.259</t>
  </si>
  <si>
    <t>Стопански двор -пасище</t>
  </si>
  <si>
    <t>51785.300.250</t>
  </si>
  <si>
    <t>Кулаклък</t>
  </si>
  <si>
    <t>51651.19.147</t>
  </si>
  <si>
    <t>51651.19.148</t>
  </si>
  <si>
    <t>Върбица</t>
  </si>
  <si>
    <t>Нови пазар</t>
  </si>
  <si>
    <t>Войвода</t>
  </si>
  <si>
    <t>11819.92.1</t>
  </si>
  <si>
    <t>Стопански двор - нива</t>
  </si>
  <si>
    <t>Стоян Михайловски</t>
  </si>
  <si>
    <t>69506.8.97</t>
  </si>
  <si>
    <t>69506.100.2</t>
  </si>
  <si>
    <t>БЯЛ БРЯГ</t>
  </si>
  <si>
    <t>АРНАУД ГЕЧИТ</t>
  </si>
  <si>
    <t>07729.275.97</t>
  </si>
  <si>
    <t>07729.275.98</t>
  </si>
  <si>
    <t>Янково</t>
  </si>
  <si>
    <t>ЧИФЛИК АЛАН</t>
  </si>
  <si>
    <t>87429.33.77</t>
  </si>
  <si>
    <t>Стопански двор - ливада</t>
  </si>
  <si>
    <t>87429.33.95</t>
  </si>
  <si>
    <t>07729.275.96</t>
  </si>
  <si>
    <t>52310.13.44</t>
  </si>
  <si>
    <t>Александрово</t>
  </si>
  <si>
    <t>БОСТАНЛЪК</t>
  </si>
  <si>
    <t>ЮРТА</t>
  </si>
  <si>
    <t>00330.83.218</t>
  </si>
  <si>
    <t>Стопански двор - изоставена орна земя</t>
  </si>
  <si>
    <t>00330.150.206</t>
  </si>
  <si>
    <t>00330.150.207</t>
  </si>
  <si>
    <t>00330.83.254</t>
  </si>
  <si>
    <t>00330.150.210</t>
  </si>
  <si>
    <t>00330.150.260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</si>
</sst>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0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2" fillId="0" borderId="4" xfId="0" applyFont="1" applyBorder="1"/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0" xfId="0" applyFont="1" applyBorder="1"/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49" fontId="5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horizontal="left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1" fillId="0" borderId="2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0" fillId="0" borderId="0" xfId="0" applyAlignment="1"/>
    <xf numFmtId="165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2" fillId="2" borderId="1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49" fontId="4" fillId="0" borderId="0" xfId="0" applyNumberFormat="1" applyFont="1" applyBorder="1" applyAlignment="1"/>
    <xf numFmtId="0" fontId="2" fillId="0" borderId="1" xfId="0" applyFont="1" applyFill="1" applyBorder="1" applyAlignment="1">
      <alignment horizontal="center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/>
    <xf numFmtId="164" fontId="4" fillId="0" borderId="1" xfId="0" applyNumberFormat="1" applyFont="1" applyBorder="1" applyAlignment="1">
      <alignment horizontal="right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2" fontId="1" fillId="0" borderId="3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5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Fill="1" applyBorder="1"/>
    <xf numFmtId="2" fontId="5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selection activeCell="E5" sqref="E5"/>
    </sheetView>
  </sheetViews>
  <sheetFormatPr defaultRowHeight="15" x14ac:dyDescent="0.25"/>
  <cols>
    <col min="1" max="1" width="23.42578125" customWidth="1"/>
    <col min="2" max="2" width="20.7109375" customWidth="1"/>
    <col min="3" max="3" width="17.28515625" style="47" customWidth="1"/>
    <col min="4" max="4" width="14.85546875" style="47" customWidth="1"/>
    <col min="5" max="5" width="36.28515625" style="47" customWidth="1"/>
    <col min="6" max="6" width="11.140625" style="43" customWidth="1"/>
    <col min="7" max="7" width="12.42578125" customWidth="1"/>
    <col min="8" max="8" width="12" customWidth="1"/>
    <col min="9" max="9" width="10.85546875" customWidth="1"/>
    <col min="10" max="10" width="13.140625" style="66" customWidth="1"/>
  </cols>
  <sheetData>
    <row r="1" spans="1:10" ht="15.75" x14ac:dyDescent="0.25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6.75" customHeight="1" x14ac:dyDescent="0.25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5.75" x14ac:dyDescent="0.25">
      <c r="A3" s="75" t="s">
        <v>12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6.5" thickBot="1" x14ac:dyDescent="0.3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63.75" thickBot="1" x14ac:dyDescent="0.3">
      <c r="A5" s="7" t="s">
        <v>1</v>
      </c>
      <c r="B5" s="8" t="s">
        <v>2</v>
      </c>
      <c r="C5" s="9" t="s">
        <v>3</v>
      </c>
      <c r="D5" s="8" t="s">
        <v>4</v>
      </c>
      <c r="E5" s="8" t="s">
        <v>5</v>
      </c>
      <c r="F5" s="41" t="s">
        <v>6</v>
      </c>
      <c r="G5" s="8" t="s">
        <v>7</v>
      </c>
      <c r="H5" s="8" t="s">
        <v>8</v>
      </c>
      <c r="I5" s="8" t="s">
        <v>13</v>
      </c>
      <c r="J5" s="83" t="s">
        <v>14</v>
      </c>
    </row>
    <row r="6" spans="1:10" ht="15.75" x14ac:dyDescent="0.25">
      <c r="A6" s="12" t="s">
        <v>45</v>
      </c>
      <c r="B6" s="21" t="s">
        <v>42</v>
      </c>
      <c r="C6" s="53" t="s">
        <v>43</v>
      </c>
      <c r="D6" s="25" t="s">
        <v>44</v>
      </c>
      <c r="E6" s="26" t="s">
        <v>48</v>
      </c>
      <c r="F6" s="58">
        <v>10.561999999999999</v>
      </c>
      <c r="G6" s="26"/>
      <c r="H6" s="13" t="s">
        <v>9</v>
      </c>
      <c r="I6" s="73">
        <v>8</v>
      </c>
      <c r="J6" s="84">
        <f>SUM((F6*I6)*20%)</f>
        <v>16.8992</v>
      </c>
    </row>
    <row r="7" spans="1:10" ht="15.75" x14ac:dyDescent="0.25">
      <c r="A7" s="4" t="s">
        <v>10</v>
      </c>
      <c r="B7" s="22"/>
      <c r="C7" s="2"/>
      <c r="D7" s="27"/>
      <c r="E7" s="28"/>
      <c r="F7" s="59">
        <f>SUM(F4:F6)</f>
        <v>10.561999999999999</v>
      </c>
      <c r="G7" s="2"/>
      <c r="H7" s="2"/>
      <c r="I7" s="67"/>
      <c r="J7" s="85"/>
    </row>
    <row r="8" spans="1:10" ht="15.75" x14ac:dyDescent="0.25">
      <c r="A8" s="76" t="s">
        <v>11</v>
      </c>
      <c r="B8" s="77"/>
      <c r="C8" s="2"/>
      <c r="D8" s="27"/>
      <c r="E8" s="28"/>
      <c r="F8" s="59">
        <f>SUM(F7)</f>
        <v>10.561999999999999</v>
      </c>
      <c r="G8" s="2"/>
      <c r="H8" s="2"/>
      <c r="I8" s="67"/>
      <c r="J8" s="85"/>
    </row>
    <row r="9" spans="1:10" ht="15.75" x14ac:dyDescent="0.25">
      <c r="A9" s="6" t="s">
        <v>15</v>
      </c>
      <c r="B9" s="22" t="s">
        <v>18</v>
      </c>
      <c r="C9" s="2"/>
      <c r="D9" s="27" t="s">
        <v>19</v>
      </c>
      <c r="E9" s="28" t="s">
        <v>48</v>
      </c>
      <c r="F9" s="60">
        <v>2.0129999999999999</v>
      </c>
      <c r="G9" s="2">
        <v>7</v>
      </c>
      <c r="H9" s="2" t="s">
        <v>9</v>
      </c>
      <c r="I9" s="67">
        <v>8</v>
      </c>
      <c r="J9" s="86">
        <f t="shared" ref="J9:J11" si="0">SUM((F9*I9)*20%)</f>
        <v>3.2208000000000001</v>
      </c>
    </row>
    <row r="10" spans="1:10" ht="15.75" x14ac:dyDescent="0.25">
      <c r="A10" s="6" t="s">
        <v>15</v>
      </c>
      <c r="B10" s="22" t="s">
        <v>18</v>
      </c>
      <c r="C10" s="2"/>
      <c r="D10" s="27" t="s">
        <v>20</v>
      </c>
      <c r="E10" s="28" t="s">
        <v>48</v>
      </c>
      <c r="F10" s="60">
        <v>9.1760000000000002</v>
      </c>
      <c r="G10" s="2">
        <v>4</v>
      </c>
      <c r="H10" s="2" t="s">
        <v>9</v>
      </c>
      <c r="I10" s="67">
        <v>8</v>
      </c>
      <c r="J10" s="86">
        <f t="shared" si="0"/>
        <v>14.681600000000001</v>
      </c>
    </row>
    <row r="11" spans="1:10" ht="15.75" x14ac:dyDescent="0.25">
      <c r="A11" s="6" t="s">
        <v>15</v>
      </c>
      <c r="B11" s="22" t="s">
        <v>18</v>
      </c>
      <c r="C11" s="2"/>
      <c r="D11" s="27" t="s">
        <v>21</v>
      </c>
      <c r="E11" s="28" t="s">
        <v>48</v>
      </c>
      <c r="F11" s="60">
        <v>7.1420000000000003</v>
      </c>
      <c r="G11" s="2">
        <v>4</v>
      </c>
      <c r="H11" s="2" t="s">
        <v>9</v>
      </c>
      <c r="I11" s="67">
        <v>8</v>
      </c>
      <c r="J11" s="86">
        <f t="shared" si="0"/>
        <v>11.427200000000001</v>
      </c>
    </row>
    <row r="12" spans="1:10" ht="15.75" x14ac:dyDescent="0.25">
      <c r="A12" s="4" t="s">
        <v>10</v>
      </c>
      <c r="B12" s="22"/>
      <c r="C12" s="2"/>
      <c r="D12" s="27"/>
      <c r="E12" s="28"/>
      <c r="F12" s="59">
        <f>SUM(F9:F11)</f>
        <v>18.331</v>
      </c>
      <c r="G12" s="2"/>
      <c r="H12" s="2"/>
      <c r="I12" s="67"/>
      <c r="J12" s="85"/>
    </row>
    <row r="13" spans="1:10" ht="15.75" x14ac:dyDescent="0.25">
      <c r="A13" s="76" t="s">
        <v>11</v>
      </c>
      <c r="B13" s="77"/>
      <c r="C13" s="2"/>
      <c r="D13" s="27"/>
      <c r="E13" s="28"/>
      <c r="F13" s="59">
        <f>SUM(F12)</f>
        <v>18.331</v>
      </c>
      <c r="G13" s="2"/>
      <c r="H13" s="2"/>
      <c r="I13" s="67"/>
      <c r="J13" s="85"/>
    </row>
    <row r="14" spans="1:10" ht="15.75" x14ac:dyDescent="0.25">
      <c r="A14" s="10" t="s">
        <v>65</v>
      </c>
      <c r="B14" s="29" t="s">
        <v>46</v>
      </c>
      <c r="C14" s="30" t="s">
        <v>47</v>
      </c>
      <c r="D14" s="50" t="s">
        <v>49</v>
      </c>
      <c r="E14" s="30" t="s">
        <v>48</v>
      </c>
      <c r="F14" s="31">
        <v>6.5019999999999998</v>
      </c>
      <c r="G14" s="30">
        <v>10</v>
      </c>
      <c r="H14" s="30" t="s">
        <v>9</v>
      </c>
      <c r="I14" s="67">
        <v>9</v>
      </c>
      <c r="J14" s="86">
        <f t="shared" ref="J14" si="1">SUM((F14*I14)*20%)</f>
        <v>11.703600000000002</v>
      </c>
    </row>
    <row r="15" spans="1:10" ht="15.75" x14ac:dyDescent="0.25">
      <c r="A15" s="4" t="s">
        <v>10</v>
      </c>
      <c r="B15" s="22"/>
      <c r="C15" s="2"/>
      <c r="D15" s="27"/>
      <c r="E15" s="28"/>
      <c r="F15" s="59">
        <f>SUM(F14:F14)</f>
        <v>6.5019999999999998</v>
      </c>
      <c r="G15" s="2"/>
      <c r="H15" s="2"/>
      <c r="I15" s="67"/>
      <c r="J15" s="85"/>
    </row>
    <row r="16" spans="1:10" ht="15.75" x14ac:dyDescent="0.25">
      <c r="A16" s="10" t="s">
        <v>65</v>
      </c>
      <c r="B16" s="24" t="s">
        <v>50</v>
      </c>
      <c r="C16" s="54" t="s">
        <v>51</v>
      </c>
      <c r="D16" s="50" t="s">
        <v>52</v>
      </c>
      <c r="E16" s="30" t="s">
        <v>53</v>
      </c>
      <c r="F16" s="31">
        <v>0.91300000000000003</v>
      </c>
      <c r="G16" s="30">
        <v>3</v>
      </c>
      <c r="H16" s="30" t="s">
        <v>9</v>
      </c>
      <c r="I16" s="67">
        <v>11</v>
      </c>
      <c r="J16" s="86">
        <f>SUM((F16*I16)*20%)</f>
        <v>2.0086000000000004</v>
      </c>
    </row>
    <row r="17" spans="1:10" ht="15.75" x14ac:dyDescent="0.25">
      <c r="A17" s="4" t="s">
        <v>10</v>
      </c>
      <c r="B17" s="22"/>
      <c r="C17" s="2"/>
      <c r="D17" s="27"/>
      <c r="E17" s="28"/>
      <c r="F17" s="59">
        <f>SUM(F16)</f>
        <v>0.91300000000000003</v>
      </c>
      <c r="G17" s="2"/>
      <c r="H17" s="2"/>
      <c r="I17" s="67"/>
      <c r="J17" s="85"/>
    </row>
    <row r="18" spans="1:10" ht="15.75" x14ac:dyDescent="0.25">
      <c r="A18" s="10" t="s">
        <v>65</v>
      </c>
      <c r="B18" s="24" t="s">
        <v>54</v>
      </c>
      <c r="C18" s="54" t="s">
        <v>55</v>
      </c>
      <c r="D18" s="50" t="s">
        <v>56</v>
      </c>
      <c r="E18" s="30" t="s">
        <v>48</v>
      </c>
      <c r="F18" s="31">
        <v>12.632</v>
      </c>
      <c r="G18" s="30">
        <v>3</v>
      </c>
      <c r="H18" s="30" t="s">
        <v>9</v>
      </c>
      <c r="I18" s="67">
        <v>9</v>
      </c>
      <c r="J18" s="86">
        <f>SUM((F18*I18)*20%)</f>
        <v>22.7376</v>
      </c>
    </row>
    <row r="19" spans="1:10" ht="15.75" x14ac:dyDescent="0.25">
      <c r="A19" s="4" t="s">
        <v>10</v>
      </c>
      <c r="B19" s="22"/>
      <c r="C19" s="2"/>
      <c r="D19" s="27"/>
      <c r="E19" s="28"/>
      <c r="F19" s="59">
        <f>SUM(F18)</f>
        <v>12.632</v>
      </c>
      <c r="G19" s="2"/>
      <c r="H19" s="2"/>
      <c r="I19" s="67"/>
      <c r="J19" s="85"/>
    </row>
    <row r="20" spans="1:10" ht="15.75" x14ac:dyDescent="0.25">
      <c r="A20" s="10" t="s">
        <v>65</v>
      </c>
      <c r="B20" s="33" t="s">
        <v>57</v>
      </c>
      <c r="C20" s="54" t="s">
        <v>58</v>
      </c>
      <c r="D20" s="50" t="s">
        <v>59</v>
      </c>
      <c r="E20" s="30" t="s">
        <v>60</v>
      </c>
      <c r="F20" s="31">
        <v>2.1850000000000001</v>
      </c>
      <c r="G20" s="30">
        <v>4</v>
      </c>
      <c r="H20" s="30" t="s">
        <v>9</v>
      </c>
      <c r="I20" s="67">
        <v>9</v>
      </c>
      <c r="J20" s="86">
        <f t="shared" ref="J20:J21" si="2">SUM((F20*I20)*20%)</f>
        <v>3.9329999999999998</v>
      </c>
    </row>
    <row r="21" spans="1:10" ht="15.75" x14ac:dyDescent="0.25">
      <c r="A21" s="10" t="s">
        <v>65</v>
      </c>
      <c r="B21" s="33" t="s">
        <v>57</v>
      </c>
      <c r="C21" s="54" t="s">
        <v>58</v>
      </c>
      <c r="D21" s="50" t="s">
        <v>61</v>
      </c>
      <c r="E21" s="30" t="s">
        <v>60</v>
      </c>
      <c r="F21" s="31">
        <v>0.52100000000000002</v>
      </c>
      <c r="G21" s="30">
        <v>4</v>
      </c>
      <c r="H21" s="30" t="s">
        <v>9</v>
      </c>
      <c r="I21" s="67">
        <v>9</v>
      </c>
      <c r="J21" s="86">
        <f t="shared" si="2"/>
        <v>0.93780000000000008</v>
      </c>
    </row>
    <row r="22" spans="1:10" ht="15.75" x14ac:dyDescent="0.25">
      <c r="A22" s="4" t="s">
        <v>10</v>
      </c>
      <c r="B22" s="22"/>
      <c r="C22" s="2"/>
      <c r="D22" s="27"/>
      <c r="E22" s="28"/>
      <c r="F22" s="59">
        <f>SUM(F20:F21)</f>
        <v>2.706</v>
      </c>
      <c r="G22" s="2"/>
      <c r="H22" s="2"/>
      <c r="I22" s="67"/>
      <c r="J22" s="85"/>
    </row>
    <row r="23" spans="1:10" ht="15.75" x14ac:dyDescent="0.25">
      <c r="A23" s="5" t="s">
        <v>11</v>
      </c>
      <c r="B23" s="34"/>
      <c r="C23" s="35"/>
      <c r="D23" s="35"/>
      <c r="E23" s="36"/>
      <c r="F23" s="72">
        <f>F15+F17+F19+F22</f>
        <v>22.753</v>
      </c>
      <c r="G23" s="35"/>
      <c r="H23" s="32"/>
      <c r="I23" s="68"/>
      <c r="J23" s="85"/>
    </row>
    <row r="24" spans="1:10" ht="15.75" x14ac:dyDescent="0.25">
      <c r="A24" s="6" t="s">
        <v>16</v>
      </c>
      <c r="B24" s="22" t="s">
        <v>16</v>
      </c>
      <c r="C24" s="45" t="s">
        <v>62</v>
      </c>
      <c r="D24" s="14" t="s">
        <v>63</v>
      </c>
      <c r="E24" s="30" t="s">
        <v>69</v>
      </c>
      <c r="F24" s="61">
        <v>23.103999999999999</v>
      </c>
      <c r="G24" s="20">
        <v>6</v>
      </c>
      <c r="H24" s="20" t="s">
        <v>9</v>
      </c>
      <c r="I24" s="67">
        <v>66</v>
      </c>
      <c r="J24" s="86">
        <f t="shared" ref="J24:J25" si="3">SUM((F24*I24)*20%)</f>
        <v>304.97280000000001</v>
      </c>
    </row>
    <row r="25" spans="1:10" ht="15.75" x14ac:dyDescent="0.25">
      <c r="A25" s="6" t="s">
        <v>16</v>
      </c>
      <c r="B25" s="22" t="s">
        <v>16</v>
      </c>
      <c r="C25" s="45"/>
      <c r="D25" s="14" t="s">
        <v>64</v>
      </c>
      <c r="E25" s="30" t="s">
        <v>69</v>
      </c>
      <c r="F25" s="61">
        <v>13.718999999999999</v>
      </c>
      <c r="G25" s="20">
        <v>4</v>
      </c>
      <c r="H25" s="20" t="s">
        <v>9</v>
      </c>
      <c r="I25" s="67">
        <v>66</v>
      </c>
      <c r="J25" s="86">
        <f t="shared" si="3"/>
        <v>181.0908</v>
      </c>
    </row>
    <row r="26" spans="1:10" ht="15.75" x14ac:dyDescent="0.25">
      <c r="A26" s="4" t="s">
        <v>10</v>
      </c>
      <c r="B26" s="3"/>
      <c r="C26" s="2"/>
      <c r="D26" s="27"/>
      <c r="E26" s="28"/>
      <c r="F26" s="59">
        <f>SUM(F24:F25)</f>
        <v>36.823</v>
      </c>
      <c r="G26" s="2"/>
      <c r="H26" s="2"/>
      <c r="I26" s="67"/>
      <c r="J26" s="85"/>
    </row>
    <row r="27" spans="1:10" ht="15.75" x14ac:dyDescent="0.25">
      <c r="A27" s="6" t="s">
        <v>16</v>
      </c>
      <c r="B27" s="23" t="s">
        <v>22</v>
      </c>
      <c r="C27" s="2"/>
      <c r="D27" s="27" t="s">
        <v>23</v>
      </c>
      <c r="E27" s="28" t="s">
        <v>24</v>
      </c>
      <c r="F27" s="60">
        <v>0.90100000000000002</v>
      </c>
      <c r="G27" s="2"/>
      <c r="H27" s="2" t="s">
        <v>9</v>
      </c>
      <c r="I27" s="67">
        <v>66</v>
      </c>
      <c r="J27" s="86">
        <f>SUM((F27*I27)*20%)</f>
        <v>11.8932</v>
      </c>
    </row>
    <row r="28" spans="1:10" ht="15.75" x14ac:dyDescent="0.25">
      <c r="A28" s="4" t="s">
        <v>10</v>
      </c>
      <c r="B28" s="3"/>
      <c r="C28" s="2"/>
      <c r="D28" s="27"/>
      <c r="E28" s="28"/>
      <c r="F28" s="59">
        <f>SUM(F27)</f>
        <v>0.90100000000000002</v>
      </c>
      <c r="G28" s="2"/>
      <c r="H28" s="2"/>
      <c r="I28" s="67"/>
      <c r="J28" s="85"/>
    </row>
    <row r="29" spans="1:10" ht="15.75" x14ac:dyDescent="0.25">
      <c r="A29" s="76" t="s">
        <v>11</v>
      </c>
      <c r="B29" s="77"/>
      <c r="C29" s="2"/>
      <c r="D29" s="27"/>
      <c r="E29" s="28"/>
      <c r="F29" s="59">
        <f>F26+F28</f>
        <v>37.724000000000004</v>
      </c>
      <c r="G29" s="2"/>
      <c r="H29" s="2"/>
      <c r="I29" s="67"/>
      <c r="J29" s="85"/>
    </row>
    <row r="30" spans="1:10" ht="15.75" x14ac:dyDescent="0.25">
      <c r="A30" s="10" t="s">
        <v>66</v>
      </c>
      <c r="B30" s="29" t="s">
        <v>67</v>
      </c>
      <c r="C30" s="30"/>
      <c r="D30" s="50" t="s">
        <v>68</v>
      </c>
      <c r="E30" s="30" t="s">
        <v>69</v>
      </c>
      <c r="F30" s="31">
        <v>12.715999999999999</v>
      </c>
      <c r="G30" s="30"/>
      <c r="H30" s="30" t="s">
        <v>9</v>
      </c>
      <c r="I30" s="67">
        <v>60</v>
      </c>
      <c r="J30" s="86">
        <f>SUM((F30*I30)*20%)</f>
        <v>152.59199999999998</v>
      </c>
    </row>
    <row r="31" spans="1:10" ht="15.75" x14ac:dyDescent="0.25">
      <c r="A31" s="4" t="s">
        <v>10</v>
      </c>
      <c r="B31" s="3"/>
      <c r="C31" s="2"/>
      <c r="D31" s="27"/>
      <c r="E31" s="28"/>
      <c r="F31" s="59">
        <f>SUM(F30)</f>
        <v>12.715999999999999</v>
      </c>
      <c r="G31" s="2"/>
      <c r="H31" s="2"/>
      <c r="I31" s="67"/>
      <c r="J31" s="85"/>
    </row>
    <row r="32" spans="1:10" ht="14.25" customHeight="1" x14ac:dyDescent="0.25">
      <c r="A32" s="10" t="s">
        <v>66</v>
      </c>
      <c r="B32" s="33" t="s">
        <v>70</v>
      </c>
      <c r="C32" s="54"/>
      <c r="D32" s="50" t="s">
        <v>71</v>
      </c>
      <c r="E32" s="30" t="s">
        <v>69</v>
      </c>
      <c r="F32" s="31">
        <v>0.67600000000000005</v>
      </c>
      <c r="G32" s="30"/>
      <c r="H32" s="30" t="s">
        <v>9</v>
      </c>
      <c r="I32" s="67">
        <v>60</v>
      </c>
      <c r="J32" s="86">
        <f t="shared" ref="J32:J33" si="4">SUM((F32*I32)*20%)</f>
        <v>8.1120000000000001</v>
      </c>
    </row>
    <row r="33" spans="1:10" ht="18" customHeight="1" x14ac:dyDescent="0.25">
      <c r="A33" s="10" t="s">
        <v>66</v>
      </c>
      <c r="B33" s="33" t="s">
        <v>70</v>
      </c>
      <c r="C33" s="54"/>
      <c r="D33" s="50" t="s">
        <v>72</v>
      </c>
      <c r="E33" s="30" t="s">
        <v>69</v>
      </c>
      <c r="F33" s="31">
        <v>23.364000000000001</v>
      </c>
      <c r="G33" s="30"/>
      <c r="H33" s="30" t="s">
        <v>9</v>
      </c>
      <c r="I33" s="67">
        <v>60</v>
      </c>
      <c r="J33" s="86">
        <f t="shared" si="4"/>
        <v>280.36800000000005</v>
      </c>
    </row>
    <row r="34" spans="1:10" ht="15.75" x14ac:dyDescent="0.25">
      <c r="A34" s="4" t="s">
        <v>10</v>
      </c>
      <c r="B34" s="3"/>
      <c r="C34" s="2"/>
      <c r="D34" s="27"/>
      <c r="E34" s="28"/>
      <c r="F34" s="59">
        <f>SUM(F32:F33)</f>
        <v>24.04</v>
      </c>
      <c r="G34" s="2"/>
      <c r="H34" s="2"/>
      <c r="I34" s="67"/>
      <c r="J34" s="85"/>
    </row>
    <row r="35" spans="1:10" ht="15.75" x14ac:dyDescent="0.25">
      <c r="A35" s="76" t="s">
        <v>11</v>
      </c>
      <c r="B35" s="77"/>
      <c r="C35" s="2"/>
      <c r="D35" s="27"/>
      <c r="E35" s="28"/>
      <c r="F35" s="59">
        <f>F31+F34</f>
        <v>36.756</v>
      </c>
      <c r="G35" s="2"/>
      <c r="H35" s="2"/>
      <c r="I35" s="67"/>
      <c r="J35" s="85"/>
    </row>
    <row r="36" spans="1:10" ht="31.5" x14ac:dyDescent="0.25">
      <c r="A36" s="10" t="s">
        <v>32</v>
      </c>
      <c r="B36" s="1" t="s">
        <v>84</v>
      </c>
      <c r="C36" s="2" t="s">
        <v>85</v>
      </c>
      <c r="D36" s="27" t="s">
        <v>87</v>
      </c>
      <c r="E36" s="28" t="s">
        <v>88</v>
      </c>
      <c r="F36" s="60">
        <v>2.4079999999999999</v>
      </c>
      <c r="G36" s="2">
        <v>5</v>
      </c>
      <c r="H36" s="2"/>
      <c r="I36" s="67">
        <v>54</v>
      </c>
      <c r="J36" s="86">
        <f t="shared" ref="J36:J41" si="5">SUM((F36*I36)*20%)</f>
        <v>26.006399999999999</v>
      </c>
    </row>
    <row r="37" spans="1:10" ht="31.5" x14ac:dyDescent="0.25">
      <c r="A37" s="10" t="s">
        <v>32</v>
      </c>
      <c r="B37" s="1" t="s">
        <v>84</v>
      </c>
      <c r="C37" s="2" t="s">
        <v>85</v>
      </c>
      <c r="D37" s="27" t="s">
        <v>91</v>
      </c>
      <c r="E37" s="28" t="s">
        <v>88</v>
      </c>
      <c r="F37" s="60">
        <v>3.9319999999999999</v>
      </c>
      <c r="G37" s="2">
        <v>5</v>
      </c>
      <c r="H37" s="2"/>
      <c r="I37" s="67">
        <v>54</v>
      </c>
      <c r="J37" s="86">
        <f t="shared" si="5"/>
        <v>42.465600000000002</v>
      </c>
    </row>
    <row r="38" spans="1:10" ht="31.5" x14ac:dyDescent="0.25">
      <c r="A38" s="10" t="s">
        <v>32</v>
      </c>
      <c r="B38" s="1" t="s">
        <v>84</v>
      </c>
      <c r="C38" s="2" t="s">
        <v>86</v>
      </c>
      <c r="D38" s="27" t="s">
        <v>89</v>
      </c>
      <c r="E38" s="28" t="s">
        <v>88</v>
      </c>
      <c r="F38" s="60">
        <v>0.68200000000000005</v>
      </c>
      <c r="G38" s="2">
        <v>5</v>
      </c>
      <c r="H38" s="2"/>
      <c r="I38" s="67">
        <v>54</v>
      </c>
      <c r="J38" s="86">
        <f t="shared" si="5"/>
        <v>7.3656000000000006</v>
      </c>
    </row>
    <row r="39" spans="1:10" ht="31.5" x14ac:dyDescent="0.25">
      <c r="A39" s="10" t="s">
        <v>32</v>
      </c>
      <c r="B39" s="1" t="s">
        <v>84</v>
      </c>
      <c r="C39" s="2" t="s">
        <v>86</v>
      </c>
      <c r="D39" s="27" t="s">
        <v>90</v>
      </c>
      <c r="E39" s="28" t="s">
        <v>88</v>
      </c>
      <c r="F39" s="60">
        <v>8.4860000000000007</v>
      </c>
      <c r="G39" s="2">
        <v>5</v>
      </c>
      <c r="H39" s="2"/>
      <c r="I39" s="67">
        <v>54</v>
      </c>
      <c r="J39" s="86">
        <f t="shared" si="5"/>
        <v>91.648800000000008</v>
      </c>
    </row>
    <row r="40" spans="1:10" ht="31.5" x14ac:dyDescent="0.25">
      <c r="A40" s="10" t="s">
        <v>32</v>
      </c>
      <c r="B40" s="1" t="s">
        <v>84</v>
      </c>
      <c r="C40" s="2" t="s">
        <v>86</v>
      </c>
      <c r="D40" s="27" t="s">
        <v>92</v>
      </c>
      <c r="E40" s="28" t="s">
        <v>88</v>
      </c>
      <c r="F40" s="60">
        <v>0.28499999999999998</v>
      </c>
      <c r="G40" s="2">
        <v>5</v>
      </c>
      <c r="H40" s="2"/>
      <c r="I40" s="67">
        <v>54</v>
      </c>
      <c r="J40" s="86">
        <f t="shared" si="5"/>
        <v>3.0779999999999998</v>
      </c>
    </row>
    <row r="41" spans="1:10" ht="15.75" x14ac:dyDescent="0.25">
      <c r="A41" s="10" t="s">
        <v>32</v>
      </c>
      <c r="B41" s="1" t="s">
        <v>84</v>
      </c>
      <c r="C41" s="2" t="s">
        <v>86</v>
      </c>
      <c r="D41" s="27" t="s">
        <v>93</v>
      </c>
      <c r="E41" s="30" t="s">
        <v>69</v>
      </c>
      <c r="F41" s="60">
        <v>1.647</v>
      </c>
      <c r="G41" s="2">
        <v>5</v>
      </c>
      <c r="H41" s="2"/>
      <c r="I41" s="67">
        <v>54</v>
      </c>
      <c r="J41" s="86">
        <f t="shared" si="5"/>
        <v>17.787600000000001</v>
      </c>
    </row>
    <row r="42" spans="1:10" ht="15.75" x14ac:dyDescent="0.25">
      <c r="A42" s="4" t="s">
        <v>10</v>
      </c>
      <c r="B42" s="3"/>
      <c r="C42" s="2"/>
      <c r="D42" s="27"/>
      <c r="E42" s="28"/>
      <c r="F42" s="59">
        <f>SUM(F36:F41)</f>
        <v>17.440000000000001</v>
      </c>
      <c r="G42" s="2"/>
      <c r="H42" s="2"/>
      <c r="I42" s="67"/>
      <c r="J42" s="85"/>
    </row>
    <row r="43" spans="1:10" ht="21" customHeight="1" x14ac:dyDescent="0.25">
      <c r="A43" s="10" t="s">
        <v>32</v>
      </c>
      <c r="B43" s="29" t="s">
        <v>73</v>
      </c>
      <c r="C43" s="44" t="s">
        <v>74</v>
      </c>
      <c r="D43" s="50" t="s">
        <v>82</v>
      </c>
      <c r="E43" s="30" t="s">
        <v>69</v>
      </c>
      <c r="F43" s="60">
        <v>4.9729999999999999</v>
      </c>
      <c r="G43" s="2"/>
      <c r="H43" s="2"/>
      <c r="I43" s="67">
        <v>54</v>
      </c>
      <c r="J43" s="86">
        <f t="shared" ref="J43:J45" si="6">SUM((F43*I43)*20%)</f>
        <v>53.708399999999997</v>
      </c>
    </row>
    <row r="44" spans="1:10" ht="17.25" customHeight="1" x14ac:dyDescent="0.25">
      <c r="A44" s="10" t="s">
        <v>32</v>
      </c>
      <c r="B44" s="29" t="s">
        <v>73</v>
      </c>
      <c r="C44" s="44" t="s">
        <v>74</v>
      </c>
      <c r="D44" s="50" t="s">
        <v>75</v>
      </c>
      <c r="E44" s="44" t="s">
        <v>48</v>
      </c>
      <c r="F44" s="31">
        <v>4.6840000000000002</v>
      </c>
      <c r="G44" s="30"/>
      <c r="H44" s="37" t="s">
        <v>9</v>
      </c>
      <c r="I44" s="67">
        <v>8</v>
      </c>
      <c r="J44" s="86">
        <f t="shared" si="6"/>
        <v>7.4944000000000006</v>
      </c>
    </row>
    <row r="45" spans="1:10" ht="15" customHeight="1" x14ac:dyDescent="0.25">
      <c r="A45" s="10" t="s">
        <v>32</v>
      </c>
      <c r="B45" s="29" t="s">
        <v>73</v>
      </c>
      <c r="C45" s="44" t="s">
        <v>74</v>
      </c>
      <c r="D45" s="50" t="s">
        <v>76</v>
      </c>
      <c r="E45" s="44" t="s">
        <v>48</v>
      </c>
      <c r="F45" s="31">
        <v>4.8099999999999996</v>
      </c>
      <c r="G45" s="30"/>
      <c r="H45" s="37" t="s">
        <v>9</v>
      </c>
      <c r="I45" s="67">
        <v>8</v>
      </c>
      <c r="J45" s="86">
        <f t="shared" si="6"/>
        <v>7.6959999999999997</v>
      </c>
    </row>
    <row r="46" spans="1:10" ht="15.75" x14ac:dyDescent="0.25">
      <c r="A46" s="4" t="s">
        <v>10</v>
      </c>
      <c r="B46" s="3"/>
      <c r="C46" s="2"/>
      <c r="D46" s="27"/>
      <c r="E46" s="28"/>
      <c r="F46" s="59">
        <f>SUM(F43:F45)</f>
        <v>14.466999999999999</v>
      </c>
      <c r="G46" s="2"/>
      <c r="H46" s="2"/>
      <c r="I46" s="67"/>
      <c r="J46" s="85"/>
    </row>
    <row r="47" spans="1:10" ht="15.75" x14ac:dyDescent="0.25">
      <c r="A47" s="10" t="s">
        <v>32</v>
      </c>
      <c r="B47" s="1" t="s">
        <v>33</v>
      </c>
      <c r="C47" s="2" t="s">
        <v>34</v>
      </c>
      <c r="D47" s="27" t="s">
        <v>31</v>
      </c>
      <c r="E47" s="28" t="s">
        <v>24</v>
      </c>
      <c r="F47" s="60">
        <v>0.26900000000000002</v>
      </c>
      <c r="G47" s="2"/>
      <c r="H47" s="2" t="s">
        <v>9</v>
      </c>
      <c r="I47" s="67">
        <v>54</v>
      </c>
      <c r="J47" s="86">
        <f t="shared" ref="J47:J48" si="7">SUM((F47*I47)*20%)</f>
        <v>2.9052000000000007</v>
      </c>
    </row>
    <row r="48" spans="1:10" ht="15.75" x14ac:dyDescent="0.25">
      <c r="A48" s="10" t="s">
        <v>32</v>
      </c>
      <c r="B48" s="1" t="s">
        <v>33</v>
      </c>
      <c r="C48" s="2"/>
      <c r="D48" s="27" t="s">
        <v>83</v>
      </c>
      <c r="E48" s="30" t="s">
        <v>69</v>
      </c>
      <c r="F48" s="60">
        <v>16.096</v>
      </c>
      <c r="G48" s="2"/>
      <c r="H48" s="2"/>
      <c r="I48" s="67">
        <v>54</v>
      </c>
      <c r="J48" s="86">
        <f t="shared" si="7"/>
        <v>173.83680000000001</v>
      </c>
    </row>
    <row r="49" spans="1:10" ht="15.75" x14ac:dyDescent="0.25">
      <c r="A49" s="4" t="s">
        <v>10</v>
      </c>
      <c r="B49" s="3"/>
      <c r="C49" s="2"/>
      <c r="D49" s="27"/>
      <c r="E49" s="28"/>
      <c r="F49" s="59">
        <f>SUM(F47:F48)</f>
        <v>16.364999999999998</v>
      </c>
      <c r="G49" s="2"/>
      <c r="H49" s="2"/>
      <c r="I49" s="67"/>
      <c r="J49" s="85"/>
    </row>
    <row r="50" spans="1:10" ht="15.75" x14ac:dyDescent="0.25">
      <c r="A50" s="10" t="s">
        <v>32</v>
      </c>
      <c r="B50" s="1" t="s">
        <v>36</v>
      </c>
      <c r="C50" s="2" t="s">
        <v>37</v>
      </c>
      <c r="D50" s="27" t="s">
        <v>35</v>
      </c>
      <c r="E50" s="28" t="s">
        <v>24</v>
      </c>
      <c r="F50" s="60">
        <v>0.88400000000000001</v>
      </c>
      <c r="G50" s="2"/>
      <c r="H50" s="2" t="s">
        <v>9</v>
      </c>
      <c r="I50" s="67">
        <v>54</v>
      </c>
      <c r="J50" s="86">
        <f>SUM((F50*I50)*20%)</f>
        <v>9.5472000000000001</v>
      </c>
    </row>
    <row r="51" spans="1:10" ht="15.75" x14ac:dyDescent="0.25">
      <c r="A51" s="4" t="s">
        <v>10</v>
      </c>
      <c r="B51" s="3"/>
      <c r="C51" s="2"/>
      <c r="D51" s="27"/>
      <c r="E51" s="28"/>
      <c r="F51" s="59">
        <f>SUM(F50)</f>
        <v>0.88400000000000001</v>
      </c>
      <c r="G51" s="2"/>
      <c r="H51" s="2"/>
      <c r="I51" s="67"/>
      <c r="J51" s="85"/>
    </row>
    <row r="52" spans="1:10" ht="15.75" x14ac:dyDescent="0.25">
      <c r="A52" s="10" t="s">
        <v>32</v>
      </c>
      <c r="B52" s="1" t="s">
        <v>77</v>
      </c>
      <c r="C52" s="55" t="s">
        <v>78</v>
      </c>
      <c r="D52" s="27" t="s">
        <v>79</v>
      </c>
      <c r="E52" s="28" t="s">
        <v>80</v>
      </c>
      <c r="F52" s="60">
        <v>9.2910000000000004</v>
      </c>
      <c r="G52" s="2">
        <v>3</v>
      </c>
      <c r="H52" s="38"/>
      <c r="I52" s="67">
        <v>9</v>
      </c>
      <c r="J52" s="86">
        <f t="shared" ref="J52:J53" si="8">SUM((F52*I52)*20%)</f>
        <v>16.723800000000001</v>
      </c>
    </row>
    <row r="53" spans="1:10" ht="15.75" x14ac:dyDescent="0.25">
      <c r="A53" s="10" t="s">
        <v>32</v>
      </c>
      <c r="B53" s="1" t="s">
        <v>77</v>
      </c>
      <c r="C53" s="45" t="s">
        <v>78</v>
      </c>
      <c r="D53" s="65" t="s">
        <v>81</v>
      </c>
      <c r="E53" s="45" t="s">
        <v>48</v>
      </c>
      <c r="F53" s="31">
        <v>10.225</v>
      </c>
      <c r="G53" s="30"/>
      <c r="H53" s="37" t="s">
        <v>9</v>
      </c>
      <c r="I53" s="69">
        <v>8</v>
      </c>
      <c r="J53" s="86">
        <f t="shared" si="8"/>
        <v>16.36</v>
      </c>
    </row>
    <row r="54" spans="1:10" ht="15.75" x14ac:dyDescent="0.25">
      <c r="A54" s="4" t="s">
        <v>10</v>
      </c>
      <c r="B54" s="3"/>
      <c r="C54" s="2"/>
      <c r="D54" s="27"/>
      <c r="E54" s="28"/>
      <c r="F54" s="59">
        <f>SUM(F52:F53)</f>
        <v>19.515999999999998</v>
      </c>
      <c r="G54" s="2"/>
      <c r="H54" s="2"/>
      <c r="I54" s="67"/>
      <c r="J54" s="85"/>
    </row>
    <row r="55" spans="1:10" ht="15.75" x14ac:dyDescent="0.25">
      <c r="A55" s="76" t="s">
        <v>11</v>
      </c>
      <c r="B55" s="77"/>
      <c r="C55" s="2"/>
      <c r="D55" s="27"/>
      <c r="E55" s="28"/>
      <c r="F55" s="59">
        <f>F42+F46+F49+F51+F54</f>
        <v>68.671999999999997</v>
      </c>
      <c r="G55" s="2"/>
      <c r="H55" s="2"/>
      <c r="I55" s="67"/>
      <c r="J55" s="85"/>
    </row>
    <row r="56" spans="1:10" s="15" customFormat="1" ht="15.75" x14ac:dyDescent="0.25">
      <c r="A56" s="11" t="s">
        <v>28</v>
      </c>
      <c r="B56" s="23" t="s">
        <v>25</v>
      </c>
      <c r="C56" s="14"/>
      <c r="D56" s="27" t="s">
        <v>26</v>
      </c>
      <c r="E56" s="30" t="s">
        <v>69</v>
      </c>
      <c r="F56" s="62">
        <v>0.80300000000000005</v>
      </c>
      <c r="G56" s="14"/>
      <c r="H56" s="14"/>
      <c r="I56" s="70">
        <v>54</v>
      </c>
      <c r="J56" s="86">
        <f t="shared" ref="J56:J57" si="9">SUM((F56*I56)*20%)</f>
        <v>8.6724000000000014</v>
      </c>
    </row>
    <row r="57" spans="1:10" s="15" customFormat="1" ht="15.75" x14ac:dyDescent="0.25">
      <c r="A57" s="11" t="s">
        <v>28</v>
      </c>
      <c r="B57" s="23" t="s">
        <v>25</v>
      </c>
      <c r="C57" s="14"/>
      <c r="D57" s="27" t="s">
        <v>27</v>
      </c>
      <c r="E57" s="30" t="s">
        <v>69</v>
      </c>
      <c r="F57" s="62">
        <v>1.2869999999999999</v>
      </c>
      <c r="G57" s="14"/>
      <c r="H57" s="14"/>
      <c r="I57" s="70">
        <v>54</v>
      </c>
      <c r="J57" s="86">
        <f t="shared" si="9"/>
        <v>13.8996</v>
      </c>
    </row>
    <row r="58" spans="1:10" s="15" customFormat="1" ht="15.75" x14ac:dyDescent="0.25">
      <c r="A58" s="74" t="s">
        <v>10</v>
      </c>
      <c r="B58" s="16"/>
      <c r="C58" s="14"/>
      <c r="D58" s="27"/>
      <c r="E58" s="39"/>
      <c r="F58" s="42">
        <f>SUM(F56:F57)</f>
        <v>2.09</v>
      </c>
      <c r="G58" s="14"/>
      <c r="H58" s="14"/>
      <c r="I58" s="70"/>
      <c r="J58" s="87"/>
    </row>
    <row r="59" spans="1:10" s="15" customFormat="1" ht="15.75" x14ac:dyDescent="0.25">
      <c r="A59" s="81" t="s">
        <v>11</v>
      </c>
      <c r="B59" s="82"/>
      <c r="C59" s="14"/>
      <c r="D59" s="27"/>
      <c r="E59" s="39"/>
      <c r="F59" s="42">
        <f>F58</f>
        <v>2.09</v>
      </c>
      <c r="G59" s="14"/>
      <c r="H59" s="14"/>
      <c r="I59" s="70"/>
      <c r="J59" s="87"/>
    </row>
    <row r="60" spans="1:10" ht="16.5" thickBot="1" x14ac:dyDescent="0.3">
      <c r="A60" s="78" t="s">
        <v>17</v>
      </c>
      <c r="B60" s="79"/>
      <c r="C60" s="46"/>
      <c r="D60" s="46"/>
      <c r="E60" s="46"/>
      <c r="F60" s="63">
        <f>F8+F13+F23+F29+F35+F55+F59</f>
        <v>196.88800000000001</v>
      </c>
      <c r="G60" s="40"/>
      <c r="H60" s="40"/>
      <c r="I60" s="71"/>
      <c r="J60" s="88"/>
    </row>
    <row r="62" spans="1:10" ht="15.75" x14ac:dyDescent="0.25">
      <c r="B62" s="17" t="s">
        <v>38</v>
      </c>
      <c r="C62" s="56"/>
      <c r="D62" s="51"/>
      <c r="E62" s="48"/>
      <c r="F62" s="64" t="s">
        <v>39</v>
      </c>
      <c r="G62" s="18"/>
    </row>
    <row r="63" spans="1:10" ht="15.75" x14ac:dyDescent="0.25">
      <c r="B63" s="19" t="s">
        <v>40</v>
      </c>
      <c r="C63" s="57"/>
      <c r="D63" s="52"/>
      <c r="E63" s="49"/>
      <c r="F63" s="19" t="s">
        <v>41</v>
      </c>
      <c r="G63" s="19"/>
    </row>
  </sheetData>
  <autoFilter ref="A5:J60"/>
  <mergeCells count="11">
    <mergeCell ref="A55:B55"/>
    <mergeCell ref="A59:B59"/>
    <mergeCell ref="A60:B60"/>
    <mergeCell ref="A13:B13"/>
    <mergeCell ref="A29:B29"/>
    <mergeCell ref="A1:J1"/>
    <mergeCell ref="A8:B8"/>
    <mergeCell ref="A35:B35"/>
    <mergeCell ref="A4:J4"/>
    <mergeCell ref="A2:J2"/>
    <mergeCell ref="A3:J3"/>
  </mergeCells>
  <pageMargins left="0.70866141732283472" right="0.31496062992125984" top="0.55118110236220474" bottom="0.35433070866141736" header="0.31496062992125984" footer="0.31496062992125984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 Zemedelie 6</dc:creator>
  <cp:lastModifiedBy>user</cp:lastModifiedBy>
  <cp:lastPrinted>2023-07-31T06:48:37Z</cp:lastPrinted>
  <dcterms:created xsi:type="dcterms:W3CDTF">2022-04-29T12:25:31Z</dcterms:created>
  <dcterms:modified xsi:type="dcterms:W3CDTF">2023-12-08T10:48:56Z</dcterms:modified>
</cp:coreProperties>
</file>