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7515" tabRatio="819" activeTab="0"/>
  </bookViews>
  <sheets>
    <sheet name="публ. собств." sheetId="1" r:id="rId1"/>
    <sheet name="ниви-едногод" sheetId="2" r:id="rId2"/>
    <sheet name="ниви-дългосрочно" sheetId="3" r:id="rId3"/>
    <sheet name="ниви дългоср. по чл. 47о, ал.2" sheetId="4" r:id="rId4"/>
    <sheet name="ЗА създаване на тр.нас." sheetId="5" r:id="rId5"/>
    <sheet name="съществуващи тр.нас." sheetId="6" r:id="rId6"/>
    <sheet name="имоти под наем 12а" sheetId="7" r:id="rId7"/>
  </sheets>
  <definedNames>
    <definedName name="_xlnm._FilterDatabase" localSheetId="2" hidden="1">'ниви-дългосрочно'!$A$11:$J$11</definedName>
  </definedNames>
  <calcPr fullCalcOnLoad="1"/>
</workbook>
</file>

<file path=xl/sharedStrings.xml><?xml version="1.0" encoding="utf-8"?>
<sst xmlns="http://schemas.openxmlformats.org/spreadsheetml/2006/main" count="10943" uniqueCount="2459">
  <si>
    <t>НАЛИЧНИ ИМОТИ ОТ ДПФ</t>
  </si>
  <si>
    <t>ЗЕМЛИЩЕ</t>
  </si>
  <si>
    <t>№ на имот</t>
  </si>
  <si>
    <t>Н Т П</t>
  </si>
  <si>
    <t>Площ  дка</t>
  </si>
  <si>
    <t>Категория</t>
  </si>
  <si>
    <t>Поливност</t>
  </si>
  <si>
    <t>Вид насажд.</t>
  </si>
  <si>
    <t>едного-дишни</t>
  </si>
  <si>
    <t>4а</t>
  </si>
  <si>
    <t>4б</t>
  </si>
  <si>
    <t>не</t>
  </si>
  <si>
    <t>Община Долна Митрополия</t>
  </si>
  <si>
    <t>Община Белене</t>
  </si>
  <si>
    <t>Община Гулянци</t>
  </si>
  <si>
    <t>Община Искър</t>
  </si>
  <si>
    <t>Община Левски</t>
  </si>
  <si>
    <t>Община Никопол</t>
  </si>
  <si>
    <t>Община Плевен</t>
  </si>
  <si>
    <t>Община Червен бряг</t>
  </si>
  <si>
    <t>Общо:</t>
  </si>
  <si>
    <t>Всичко за Община Белене:</t>
  </si>
  <si>
    <t>Всичко за Община Гулянци:</t>
  </si>
  <si>
    <t>Всичко за Община Левски:</t>
  </si>
  <si>
    <t>Всичко за Община Никопол:</t>
  </si>
  <si>
    <t>Всичко за Община Плевен:</t>
  </si>
  <si>
    <t>Всичко за Община Червен бряг:</t>
  </si>
  <si>
    <t>бр.</t>
  </si>
  <si>
    <t>ПРЕДЛОЖЕНИЕ</t>
  </si>
  <si>
    <t>1</t>
  </si>
  <si>
    <t>ДИРЕКТОР ОД "ЗЕМЕДЕЛИЕ":</t>
  </si>
  <si>
    <t>Всичко за Област Плевен:</t>
  </si>
  <si>
    <t>трайни</t>
  </si>
  <si>
    <t>Община Долни Дъбник</t>
  </si>
  <si>
    <t>Всичко за Община Долни Дъбник:</t>
  </si>
  <si>
    <t>Размер на наемната цена
(лева)</t>
  </si>
  <si>
    <t>5</t>
  </si>
  <si>
    <t>7</t>
  </si>
  <si>
    <t>8</t>
  </si>
  <si>
    <t xml:space="preserve">Депозит - 20%  от PНЦ </t>
  </si>
  <si>
    <t>Рибен</t>
  </si>
  <si>
    <t>Ореховица</t>
  </si>
  <si>
    <t>Плевен</t>
  </si>
  <si>
    <t>Биволаре</t>
  </si>
  <si>
    <t>Крушовене</t>
  </si>
  <si>
    <t>Трънчовица</t>
  </si>
  <si>
    <t>Санадиново</t>
  </si>
  <si>
    <t>дка</t>
  </si>
  <si>
    <t>Къртожабене</t>
  </si>
  <si>
    <t>Николаево</t>
  </si>
  <si>
    <t>Тученица</t>
  </si>
  <si>
    <t>Търнене</t>
  </si>
  <si>
    <t>Ясен</t>
  </si>
  <si>
    <t>Eдинична цена на дка</t>
  </si>
  <si>
    <t>Община Пордим</t>
  </si>
  <si>
    <t>Всичко за Община Пордим:</t>
  </si>
  <si>
    <t>Муселиево</t>
  </si>
  <si>
    <t>Славяново</t>
  </si>
  <si>
    <t>Бръшляница</t>
  </si>
  <si>
    <t>Въбел</t>
  </si>
  <si>
    <t>лозе</t>
  </si>
  <si>
    <t>Лозови насаждения /нетерасирани/</t>
  </si>
  <si>
    <t>Лозица</t>
  </si>
  <si>
    <t>овощна градина</t>
  </si>
  <si>
    <t>изостав.тр.нас.</t>
  </si>
  <si>
    <t>56722.50.1</t>
  </si>
  <si>
    <t>56722.51.10</t>
  </si>
  <si>
    <t>56722.51.12</t>
  </si>
  <si>
    <t>56722.51.20</t>
  </si>
  <si>
    <t>56722.53.12</t>
  </si>
  <si>
    <t>56722.337.4</t>
  </si>
  <si>
    <t>овощ.град</t>
  </si>
  <si>
    <t>56722.341.6</t>
  </si>
  <si>
    <t>56722.343.1</t>
  </si>
  <si>
    <t>56722.348.5</t>
  </si>
  <si>
    <t>56722.61.3</t>
  </si>
  <si>
    <t>56722.64.24</t>
  </si>
  <si>
    <t>56722.102.2</t>
  </si>
  <si>
    <t>56722.119.20</t>
  </si>
  <si>
    <t>56722.120.3</t>
  </si>
  <si>
    <t>56722.124.7</t>
  </si>
  <si>
    <t>56722.125.20</t>
  </si>
  <si>
    <t>Горталово</t>
  </si>
  <si>
    <t>овощ.град.</t>
  </si>
  <si>
    <t>Гривица</t>
  </si>
  <si>
    <t>овощ.гр.</t>
  </si>
  <si>
    <t>Опанец</t>
  </si>
  <si>
    <t>Всичко за Община Плевен :</t>
  </si>
  <si>
    <t>9</t>
  </si>
  <si>
    <t>Община ДОЛНА МИТРОПОЛИЯ</t>
  </si>
  <si>
    <t>др.тр.насажден.</t>
  </si>
  <si>
    <t>Всичко за Община Долна Митрополия:</t>
  </si>
  <si>
    <t>Гратисен период</t>
  </si>
  <si>
    <t>Срок на предоставяне за съществуващи трайни насаждения до 10 години.</t>
  </si>
  <si>
    <r>
      <t>за създаване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 отглеждане</t>
    </r>
    <r>
      <rPr>
        <sz val="11"/>
        <rFont val="Times New Roman"/>
        <family val="1"/>
      </rPr>
      <t xml:space="preserve"> на трайни насаждения ДПФ за</t>
    </r>
    <r>
      <rPr>
        <b/>
        <sz val="11"/>
        <rFont val="Times New Roman"/>
        <family val="1"/>
      </rPr>
      <t xml:space="preserve"> дългосрочно ползване</t>
    </r>
  </si>
  <si>
    <t>изост. тр. насаждения</t>
  </si>
  <si>
    <t>04</t>
  </si>
  <si>
    <t>05</t>
  </si>
  <si>
    <t>06</t>
  </si>
  <si>
    <t>03</t>
  </si>
  <si>
    <t>КУЛИНА ВОДА</t>
  </si>
  <si>
    <t>ПЕТОКЛАДЕНЦИ</t>
  </si>
  <si>
    <t>ТАТАРИ</t>
  </si>
  <si>
    <t>Лоз. насажд. /нетер./</t>
  </si>
  <si>
    <t>Лоз. насажд. /терас./</t>
  </si>
  <si>
    <t>Ов. насажд. /нетер./</t>
  </si>
  <si>
    <t>ОБЩО:</t>
  </si>
  <si>
    <t>Всичко за Община Долна Митрополия :</t>
  </si>
  <si>
    <t>Садовец</t>
  </si>
  <si>
    <t>Петърница</t>
  </si>
  <si>
    <t>2</t>
  </si>
  <si>
    <t>Бъркач</t>
  </si>
  <si>
    <t>Всичко за Община Долни Дъбник</t>
  </si>
  <si>
    <t>Всичко за Община Искър:</t>
  </si>
  <si>
    <t>Гиген</t>
  </si>
  <si>
    <t>Загражден</t>
  </si>
  <si>
    <t>Искър</t>
  </si>
  <si>
    <t>Ленково</t>
  </si>
  <si>
    <t>Милковица</t>
  </si>
  <si>
    <t>Сомовит</t>
  </si>
  <si>
    <t>Гулянци</t>
  </si>
  <si>
    <t>Долни Вит</t>
  </si>
  <si>
    <t>Дъбован</t>
  </si>
  <si>
    <t>ов.градина</t>
  </si>
  <si>
    <t>Беглеж</t>
  </si>
  <si>
    <t>Вълчитрън</t>
  </si>
  <si>
    <t>Община  Пордим</t>
  </si>
  <si>
    <t>изост. Тр. Насажд</t>
  </si>
  <si>
    <t>Върбица</t>
  </si>
  <si>
    <t>56722.154.1</t>
  </si>
  <si>
    <t>56722.321.4</t>
  </si>
  <si>
    <t>56722.321.3</t>
  </si>
  <si>
    <t>Бресте</t>
  </si>
  <si>
    <t>Чомаковци</t>
  </si>
  <si>
    <t>Девенци</t>
  </si>
  <si>
    <t>Радомирци</t>
  </si>
  <si>
    <t>Ракита</t>
  </si>
  <si>
    <t>Сухаче</t>
  </si>
  <si>
    <t>Реселец</t>
  </si>
  <si>
    <t>Червен бряг</t>
  </si>
  <si>
    <t>Койнаре</t>
  </si>
  <si>
    <t>Лепица</t>
  </si>
  <si>
    <t>Рупци</t>
  </si>
  <si>
    <t>56722.255.814</t>
  </si>
  <si>
    <t>56722.255.803</t>
  </si>
  <si>
    <t>56722.255.812</t>
  </si>
  <si>
    <t>56722.255.805</t>
  </si>
  <si>
    <t>56722.255.811</t>
  </si>
  <si>
    <t>56722.255.806</t>
  </si>
  <si>
    <t>56722.255.813</t>
  </si>
  <si>
    <t>56722.255.804</t>
  </si>
  <si>
    <t>56722.255.810</t>
  </si>
  <si>
    <t>56722.255.807</t>
  </si>
  <si>
    <t>Къшин</t>
  </si>
  <si>
    <t>Забележка:Имотите в приложения списък са държавна публична собственост. Със Заповед №РД - 684/04.12.2000г. на</t>
  </si>
  <si>
    <t>изост. тр. нас.</t>
  </si>
  <si>
    <t>Ов.нас.-семкови, костилкови, черупкови</t>
  </si>
  <si>
    <t>5 - 7</t>
  </si>
  <si>
    <t>за останалия период на  плододаване</t>
  </si>
  <si>
    <t>изост. Тр. Насажд - лозе</t>
  </si>
  <si>
    <t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насаждения, приета с ПМС № 151 от 1991г. (ДВ, бр. 65 от 1991г.; загл. изм., бр. 107 от 2000г.)</t>
  </si>
  <si>
    <t>Овощна градина</t>
  </si>
  <si>
    <t>нива</t>
  </si>
  <si>
    <t>Долни Луковит</t>
  </si>
  <si>
    <t>Стоп.двор-нива</t>
  </si>
  <si>
    <t>Асеновци</t>
  </si>
  <si>
    <t>Малчика</t>
  </si>
  <si>
    <t>Обнова</t>
  </si>
  <si>
    <t>Нива</t>
  </si>
  <si>
    <t>Крушовица</t>
  </si>
  <si>
    <t>Стоп.двор-вр.неизп.нива</t>
  </si>
  <si>
    <t>03366.173.15</t>
  </si>
  <si>
    <t>Изоставена орна земя</t>
  </si>
  <si>
    <t>03366.180.37</t>
  </si>
  <si>
    <t>03366.98.104</t>
  </si>
  <si>
    <t>Кулина вода</t>
  </si>
  <si>
    <t>Бяла вода</t>
  </si>
  <si>
    <t>56722.270.4</t>
  </si>
  <si>
    <t>56722.270.5</t>
  </si>
  <si>
    <t>56722.270.6</t>
  </si>
  <si>
    <t>56722.270.7</t>
  </si>
  <si>
    <t>67088.190.10</t>
  </si>
  <si>
    <t>03068.129.15</t>
  </si>
  <si>
    <t>Буковлък</t>
  </si>
  <si>
    <t>12752.110.2</t>
  </si>
  <si>
    <t>Дисевица</t>
  </si>
  <si>
    <t>24935.28.1</t>
  </si>
  <si>
    <t>Коиловци</t>
  </si>
  <si>
    <t>Ласкар</t>
  </si>
  <si>
    <t>изост.нива</t>
  </si>
  <si>
    <t>Мечка</t>
  </si>
  <si>
    <t>47963.72.38</t>
  </si>
  <si>
    <t>51620.21.31</t>
  </si>
  <si>
    <t>51620.46.43</t>
  </si>
  <si>
    <t>51620.47.86</t>
  </si>
  <si>
    <t>51620.49.4</t>
  </si>
  <si>
    <t>51620.50.12</t>
  </si>
  <si>
    <t>51620.115.8</t>
  </si>
  <si>
    <t>56722.77.1</t>
  </si>
  <si>
    <t>56722.92.4</t>
  </si>
  <si>
    <t>56722.95.1</t>
  </si>
  <si>
    <t>56722.510.42</t>
  </si>
  <si>
    <t>56722.124.16</t>
  </si>
  <si>
    <t>56722.138.4</t>
  </si>
  <si>
    <t>56722.146.1</t>
  </si>
  <si>
    <t>56722.200.3</t>
  </si>
  <si>
    <t>56722.208.21</t>
  </si>
  <si>
    <t>56722.320.6</t>
  </si>
  <si>
    <t>56722.320.9</t>
  </si>
  <si>
    <t>73523.22.3</t>
  </si>
  <si>
    <t>56722.270.2</t>
  </si>
  <si>
    <t>03068.83.80</t>
  </si>
  <si>
    <t>06690.50.8</t>
  </si>
  <si>
    <t>06690.50.9</t>
  </si>
  <si>
    <t>06690.50.10</t>
  </si>
  <si>
    <t>06690.53.9</t>
  </si>
  <si>
    <t>06690.492.9</t>
  </si>
  <si>
    <t>06690.511.8</t>
  </si>
  <si>
    <t>06690.511.9</t>
  </si>
  <si>
    <t>17258.43.36</t>
  </si>
  <si>
    <t>17854.74.9</t>
  </si>
  <si>
    <t>17854.77.21</t>
  </si>
  <si>
    <t>17854.121.17</t>
  </si>
  <si>
    <t>40974.38.4</t>
  </si>
  <si>
    <t>41037.52.1</t>
  </si>
  <si>
    <t>51620.19.11</t>
  </si>
  <si>
    <t>51620.46.111</t>
  </si>
  <si>
    <t>53583.48.1</t>
  </si>
  <si>
    <t>53583.48.23</t>
  </si>
  <si>
    <t>67088.144.260</t>
  </si>
  <si>
    <t>67088.376.370</t>
  </si>
  <si>
    <t>67088.381.250</t>
  </si>
  <si>
    <t>73523.47.55</t>
  </si>
  <si>
    <t>73523.47.62</t>
  </si>
  <si>
    <t>73523.48.61</t>
  </si>
  <si>
    <t>73523.50.20</t>
  </si>
  <si>
    <t>73523.76.13</t>
  </si>
  <si>
    <t>73523.80.9</t>
  </si>
  <si>
    <t>73523.85.26</t>
  </si>
  <si>
    <t>73523.86.20</t>
  </si>
  <si>
    <t>73674.55.167</t>
  </si>
  <si>
    <t>87597.97.14</t>
  </si>
  <si>
    <t>87597.99.15</t>
  </si>
  <si>
    <t>87597.101.9</t>
  </si>
  <si>
    <t>87597.105.5</t>
  </si>
  <si>
    <t>Стоп.двор-из.нива</t>
  </si>
  <si>
    <t>Байкал</t>
  </si>
  <si>
    <t>посевна площ</t>
  </si>
  <si>
    <t>изоставена нива</t>
  </si>
  <si>
    <t>Комарево</t>
  </si>
  <si>
    <t>Победа</t>
  </si>
  <si>
    <t>из.нива-жп.кан.</t>
  </si>
  <si>
    <t>Подем</t>
  </si>
  <si>
    <t>Тръстеник</t>
  </si>
  <si>
    <t>Брегаре</t>
  </si>
  <si>
    <t>изост. нива</t>
  </si>
  <si>
    <t>18099.191.18</t>
  </si>
  <si>
    <t>Крета</t>
  </si>
  <si>
    <t>68045.2.1</t>
  </si>
  <si>
    <t>68045.8.1</t>
  </si>
  <si>
    <t>68045.33.14</t>
  </si>
  <si>
    <t>68045.41.14</t>
  </si>
  <si>
    <t>68045.225.1</t>
  </si>
  <si>
    <t>68045.225.3</t>
  </si>
  <si>
    <t>68045.225.4</t>
  </si>
  <si>
    <t>68045.232.28</t>
  </si>
  <si>
    <t>30199.19.5</t>
  </si>
  <si>
    <t>стопански двор-нива</t>
  </si>
  <si>
    <t>12752.110.210</t>
  </si>
  <si>
    <r>
      <t xml:space="preserve">за отдаване </t>
    </r>
    <r>
      <rPr>
        <b/>
        <sz val="11"/>
        <rFont val="Times New Roman"/>
        <family val="1"/>
      </rPr>
      <t xml:space="preserve">под наем </t>
    </r>
    <r>
      <rPr>
        <sz val="11"/>
        <rFont val="Times New Roman"/>
        <family val="1"/>
      </rPr>
      <t>на имоти от ДПФ за отглеждане на едногодишни полски култури или многогодишни фуражни култури</t>
    </r>
  </si>
  <si>
    <r>
      <t>за отдаване</t>
    </r>
    <r>
      <rPr>
        <b/>
        <sz val="11"/>
        <rFont val="Times New Roman"/>
        <family val="1"/>
      </rPr>
      <t xml:space="preserve"> под аренда </t>
    </r>
    <r>
      <rPr>
        <sz val="11"/>
        <rFont val="Times New Roman"/>
        <family val="1"/>
      </rPr>
      <t xml:space="preserve">на имоти от ДПФ  за отглеждане на едногодишни полски култури или многогодишни фуражни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</si>
  <si>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за отглеждане на едногодишни полски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</si>
  <si>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 под разпоредбата на § 12а от ПЗР на ЗСПЗЗ, </t>
    </r>
  </si>
  <si>
    <t>65070.11.6</t>
  </si>
  <si>
    <t>65070.11.7</t>
  </si>
  <si>
    <t>65070.11.8</t>
  </si>
  <si>
    <t>65070.11.9</t>
  </si>
  <si>
    <t>65070.12.12</t>
  </si>
  <si>
    <t>65070.12.22</t>
  </si>
  <si>
    <t>65070.12.23</t>
  </si>
  <si>
    <t>65070.12.24</t>
  </si>
  <si>
    <t>65070.12.25</t>
  </si>
  <si>
    <t>65070.12.26</t>
  </si>
  <si>
    <t>65070.12.27</t>
  </si>
  <si>
    <t>65070.12.28</t>
  </si>
  <si>
    <t>65070.12.29</t>
  </si>
  <si>
    <t>65070.12.37</t>
  </si>
  <si>
    <t>65070.12.40</t>
  </si>
  <si>
    <t>65070.12.42</t>
  </si>
  <si>
    <t>65070.12.43</t>
  </si>
  <si>
    <t>65070.12.45</t>
  </si>
  <si>
    <t>65070.12.46</t>
  </si>
  <si>
    <t>65070.12.47</t>
  </si>
  <si>
    <t>65070.12.52</t>
  </si>
  <si>
    <t>65070.12.53</t>
  </si>
  <si>
    <t>65070.12.54</t>
  </si>
  <si>
    <t>65070.12.55</t>
  </si>
  <si>
    <t>65070.192.119</t>
  </si>
  <si>
    <t>65070.192.182</t>
  </si>
  <si>
    <t>65070.209.1</t>
  </si>
  <si>
    <t>65070.214.96</t>
  </si>
  <si>
    <t>65070.215.47</t>
  </si>
  <si>
    <t>65070.215.56</t>
  </si>
  <si>
    <t>65070.222.18</t>
  </si>
  <si>
    <t>65070.222.37</t>
  </si>
  <si>
    <t>65070.224.53</t>
  </si>
  <si>
    <t>65070.224.100</t>
  </si>
  <si>
    <t>65070.224.110</t>
  </si>
  <si>
    <t>65070.227.1</t>
  </si>
  <si>
    <t>65070.287.107</t>
  </si>
  <si>
    <t xml:space="preserve"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 (ДБ, бр. 107 от 2000г.) </t>
  </si>
  <si>
    <t>17854.127.69</t>
  </si>
  <si>
    <t>Радишево</t>
  </si>
  <si>
    <t>61426.41.1</t>
  </si>
  <si>
    <t>06433.23.18</t>
  </si>
  <si>
    <t>06433.33.6</t>
  </si>
  <si>
    <t>06433.33.7</t>
  </si>
  <si>
    <t>06433.42.9</t>
  </si>
  <si>
    <t>06433.48.18</t>
  </si>
  <si>
    <t>06433.119.36</t>
  </si>
  <si>
    <t>61580.454.2</t>
  </si>
  <si>
    <t>61580.461.9</t>
  </si>
  <si>
    <t>61580.562.22</t>
  </si>
  <si>
    <t>81551.16.139</t>
  </si>
  <si>
    <t>81551.16.155</t>
  </si>
  <si>
    <t>81551.19.45</t>
  </si>
  <si>
    <t>81551.89.34</t>
  </si>
  <si>
    <t>81551.123.59</t>
  </si>
  <si>
    <t>56201.124.2</t>
  </si>
  <si>
    <t>56201.228.22</t>
  </si>
  <si>
    <t>07524.88.9</t>
  </si>
  <si>
    <t>06433.42.8</t>
  </si>
  <si>
    <t>06433.45.2</t>
  </si>
  <si>
    <t>20383.393.17</t>
  </si>
  <si>
    <t>37863.225.2</t>
  </si>
  <si>
    <t>43311.35.22</t>
  </si>
  <si>
    <t>43311.39.15</t>
  </si>
  <si>
    <t>43311.40.1</t>
  </si>
  <si>
    <t>43311.40.19</t>
  </si>
  <si>
    <t>43311.67.68</t>
  </si>
  <si>
    <t>61580.538.28</t>
  </si>
  <si>
    <t>61580.538.45</t>
  </si>
  <si>
    <t>61950.119.29</t>
  </si>
  <si>
    <t>62503.22.1</t>
  </si>
  <si>
    <t>63361.39.39</t>
  </si>
  <si>
    <t>63361.109.45</t>
  </si>
  <si>
    <t>81551.16.75</t>
  </si>
  <si>
    <t>81551.19.46</t>
  </si>
  <si>
    <t>81551.95.8</t>
  </si>
  <si>
    <t>81551.123.44</t>
  </si>
  <si>
    <t>80501.343.25</t>
  </si>
  <si>
    <t>14876.24.1</t>
  </si>
  <si>
    <t>14876.223.2</t>
  </si>
  <si>
    <t>14876.224.1</t>
  </si>
  <si>
    <t>14876.915.3</t>
  </si>
  <si>
    <t>22335.26.4</t>
  </si>
  <si>
    <t>24308.21.49</t>
  </si>
  <si>
    <t>14888.16.232</t>
  </si>
  <si>
    <t>14888.27.2</t>
  </si>
  <si>
    <t>14888.27.39</t>
  </si>
  <si>
    <t>14888.27.42</t>
  </si>
  <si>
    <t>14888.27.43</t>
  </si>
  <si>
    <t>14888.27.60</t>
  </si>
  <si>
    <t>14888.27.61</t>
  </si>
  <si>
    <t>14888.28.106</t>
  </si>
  <si>
    <t>14888.28.108</t>
  </si>
  <si>
    <t>14888.28.119</t>
  </si>
  <si>
    <t>14888.28.132</t>
  </si>
  <si>
    <t>14888.28.134</t>
  </si>
  <si>
    <t>14888.30.26</t>
  </si>
  <si>
    <t>14888.30.41</t>
  </si>
  <si>
    <t>14888.31.186</t>
  </si>
  <si>
    <t>14888.32.8</t>
  </si>
  <si>
    <t>14888.33.1</t>
  </si>
  <si>
    <t>14888.34.11</t>
  </si>
  <si>
    <t>14888.34.12</t>
  </si>
  <si>
    <t>14888.34.18</t>
  </si>
  <si>
    <t>14888.34.21</t>
  </si>
  <si>
    <t>48204.49.1</t>
  </si>
  <si>
    <t>48204.74.8</t>
  </si>
  <si>
    <t>48204.108.14</t>
  </si>
  <si>
    <t>48204.108.15</t>
  </si>
  <si>
    <t>48204.126.7</t>
  </si>
  <si>
    <t>48204.127.9</t>
  </si>
  <si>
    <t>48204.127.21</t>
  </si>
  <si>
    <t>48204.134.3</t>
  </si>
  <si>
    <t>48204.134.6</t>
  </si>
  <si>
    <t>48204.236.35</t>
  </si>
  <si>
    <t>48204.265.12</t>
  </si>
  <si>
    <t>14888.36.21</t>
  </si>
  <si>
    <t>14888.36.25</t>
  </si>
  <si>
    <t>48204.32.1</t>
  </si>
  <si>
    <t>48204.32.2</t>
  </si>
  <si>
    <t>48204.32.6</t>
  </si>
  <si>
    <t>48204.32.51</t>
  </si>
  <si>
    <t>48204.32.52</t>
  </si>
  <si>
    <t>48204.32.53</t>
  </si>
  <si>
    <t>48204.32.102</t>
  </si>
  <si>
    <t>48204.32.106</t>
  </si>
  <si>
    <t>48204.32.115</t>
  </si>
  <si>
    <t>48204.32.129</t>
  </si>
  <si>
    <t>48204.33.110</t>
  </si>
  <si>
    <t>48204.118.1</t>
  </si>
  <si>
    <t>48204.118.5</t>
  </si>
  <si>
    <t>48204.118.6</t>
  </si>
  <si>
    <t>48204.118.16</t>
  </si>
  <si>
    <t>48204.118.34</t>
  </si>
  <si>
    <t>48204.118.58</t>
  </si>
  <si>
    <t>48204.119.2</t>
  </si>
  <si>
    <t>48204.119.9</t>
  </si>
  <si>
    <t>48204.119.19</t>
  </si>
  <si>
    <t>48204.119.36</t>
  </si>
  <si>
    <t>48204.119.49</t>
  </si>
  <si>
    <t>48204.119.53</t>
  </si>
  <si>
    <t>48204.120.4</t>
  </si>
  <si>
    <t>48204.120.5</t>
  </si>
  <si>
    <t>48204.120.6</t>
  </si>
  <si>
    <t>48204.120.11</t>
  </si>
  <si>
    <t>48204.120.16</t>
  </si>
  <si>
    <t>48204.120.19</t>
  </si>
  <si>
    <t>48204.120.42</t>
  </si>
  <si>
    <t>48204.120.48</t>
  </si>
  <si>
    <t>48204.120.70</t>
  </si>
  <si>
    <t>48204.120.87</t>
  </si>
  <si>
    <t>48204.120.91</t>
  </si>
  <si>
    <t>48204.120.104</t>
  </si>
  <si>
    <t>48204.121.2</t>
  </si>
  <si>
    <t>48204.121.4</t>
  </si>
  <si>
    <t>48204.121.7</t>
  </si>
  <si>
    <t>48204.121.9</t>
  </si>
  <si>
    <t>48204.121.14</t>
  </si>
  <si>
    <t>48204.121.17</t>
  </si>
  <si>
    <t>48204.121.21</t>
  </si>
  <si>
    <t>48204.121.22</t>
  </si>
  <si>
    <t>48204.121.23</t>
  </si>
  <si>
    <t>48204.121.24</t>
  </si>
  <si>
    <t>48204.121.26</t>
  </si>
  <si>
    <t>48204.121.34</t>
  </si>
  <si>
    <t>48204.121.35</t>
  </si>
  <si>
    <t>48204.121.36</t>
  </si>
  <si>
    <t>48204.121.45</t>
  </si>
  <si>
    <t>48204.121.48</t>
  </si>
  <si>
    <t>48204.121.51</t>
  </si>
  <si>
    <t>48204.121.52</t>
  </si>
  <si>
    <t>48204.121.53</t>
  </si>
  <si>
    <t>48204.121.56</t>
  </si>
  <si>
    <t>48204.121.57</t>
  </si>
  <si>
    <t>48204.121.59</t>
  </si>
  <si>
    <t>48204.121.68</t>
  </si>
  <si>
    <t>48204.121.71</t>
  </si>
  <si>
    <t>48204.121.73</t>
  </si>
  <si>
    <t>48204.121.75</t>
  </si>
  <si>
    <t>48204.121.76</t>
  </si>
  <si>
    <t>48204.121.81</t>
  </si>
  <si>
    <t>48204.121.83</t>
  </si>
  <si>
    <t>48204.121.89</t>
  </si>
  <si>
    <t>48204.121.90</t>
  </si>
  <si>
    <t>48204.121.93</t>
  </si>
  <si>
    <t>48204.121.96</t>
  </si>
  <si>
    <t>48204.121.98</t>
  </si>
  <si>
    <t>48204.121.104</t>
  </si>
  <si>
    <t>48204.121.105</t>
  </si>
  <si>
    <t>48204.121.106</t>
  </si>
  <si>
    <t>48204.121.110</t>
  </si>
  <si>
    <t>48204.121.112</t>
  </si>
  <si>
    <t>48204.121.114</t>
  </si>
  <si>
    <t>48204.121.118</t>
  </si>
  <si>
    <t>48204.121.120</t>
  </si>
  <si>
    <t>48204.121.136</t>
  </si>
  <si>
    <t>48204.121.141</t>
  </si>
  <si>
    <t>48204.121.154</t>
  </si>
  <si>
    <t>48204.121.155</t>
  </si>
  <si>
    <t>48204.121.158</t>
  </si>
  <si>
    <t>48204.121.166</t>
  </si>
  <si>
    <t>48204.121.176</t>
  </si>
  <si>
    <t>48204.121.177</t>
  </si>
  <si>
    <t>48204.121.178</t>
  </si>
  <si>
    <t>48204.121.180</t>
  </si>
  <si>
    <t>48204.122.1</t>
  </si>
  <si>
    <t>48204.122.7</t>
  </si>
  <si>
    <t>48204.122.12</t>
  </si>
  <si>
    <t>48204.122.13</t>
  </si>
  <si>
    <t>48204.122.14</t>
  </si>
  <si>
    <t>48204.122.19</t>
  </si>
  <si>
    <t>48204.122.20</t>
  </si>
  <si>
    <t>48204.122.21</t>
  </si>
  <si>
    <t>48204.122.22</t>
  </si>
  <si>
    <t>48204.122.23</t>
  </si>
  <si>
    <t>48204.122.32</t>
  </si>
  <si>
    <t>48204.122.33</t>
  </si>
  <si>
    <t>48204.122.43</t>
  </si>
  <si>
    <t>48204.122.44</t>
  </si>
  <si>
    <t>48204.122.48</t>
  </si>
  <si>
    <t>48204.122.49</t>
  </si>
  <si>
    <t>48204.122.51</t>
  </si>
  <si>
    <t>48204.122.52</t>
  </si>
  <si>
    <t>48204.122.59</t>
  </si>
  <si>
    <t>48204.122.61</t>
  </si>
  <si>
    <t>48204.122.62</t>
  </si>
  <si>
    <t>48204.122.63</t>
  </si>
  <si>
    <t>48204.122.71</t>
  </si>
  <si>
    <t>48204.122.73</t>
  </si>
  <si>
    <t>48204.122.77</t>
  </si>
  <si>
    <t>48204.122.85</t>
  </si>
  <si>
    <t>48204.122.89</t>
  </si>
  <si>
    <t>48204.122.93</t>
  </si>
  <si>
    <t>48204.122.94</t>
  </si>
  <si>
    <t>48204.122.96</t>
  </si>
  <si>
    <t>48204.122.98</t>
  </si>
  <si>
    <t>48204.122.99</t>
  </si>
  <si>
    <t>48204.122.102</t>
  </si>
  <si>
    <t>48204.122.104</t>
  </si>
  <si>
    <t>48204.122.105</t>
  </si>
  <si>
    <t>48204.122.108</t>
  </si>
  <si>
    <t>48204.122.111</t>
  </si>
  <si>
    <t>48204.122.112</t>
  </si>
  <si>
    <t>48204.122.114</t>
  </si>
  <si>
    <t>48204.122.115</t>
  </si>
  <si>
    <t>48204.122.122</t>
  </si>
  <si>
    <t>48204.122.124</t>
  </si>
  <si>
    <t>48204.122.126</t>
  </si>
  <si>
    <t>48204.122.128</t>
  </si>
  <si>
    <t>48204.122.129</t>
  </si>
  <si>
    <t>48204.122.130</t>
  </si>
  <si>
    <t>48204.122.131</t>
  </si>
  <si>
    <t>48204.122.145</t>
  </si>
  <si>
    <t>48204.122.149</t>
  </si>
  <si>
    <t>48204.122.153</t>
  </si>
  <si>
    <t>48204.122.154</t>
  </si>
  <si>
    <t>48204.122.155</t>
  </si>
  <si>
    <t>48204.122.159</t>
  </si>
  <si>
    <t>48204.122.163</t>
  </si>
  <si>
    <t>48204.122.166</t>
  </si>
  <si>
    <t>48204.122.167</t>
  </si>
  <si>
    <t>48204.122.170</t>
  </si>
  <si>
    <t>48204.122.172</t>
  </si>
  <si>
    <t>48204.122.173</t>
  </si>
  <si>
    <t>48204.122.182</t>
  </si>
  <si>
    <t>48204.122.184</t>
  </si>
  <si>
    <t>48204.122.188</t>
  </si>
  <si>
    <t>48204.122.191</t>
  </si>
  <si>
    <t>48204.122.192</t>
  </si>
  <si>
    <t>48204.122.199</t>
  </si>
  <si>
    <t>48204.122.204</t>
  </si>
  <si>
    <t>48204.122.205</t>
  </si>
  <si>
    <t>43284.815.5</t>
  </si>
  <si>
    <t>53655.13.23</t>
  </si>
  <si>
    <t>53655.13.38</t>
  </si>
  <si>
    <t>53655.36.8</t>
  </si>
  <si>
    <t>53655.37.44</t>
  </si>
  <si>
    <t>53655.76.1</t>
  </si>
  <si>
    <t>53655.76.2</t>
  </si>
  <si>
    <t>53655.117.14</t>
  </si>
  <si>
    <t>53655.156.60</t>
  </si>
  <si>
    <t>56865.139.103</t>
  </si>
  <si>
    <t>56865.139.204</t>
  </si>
  <si>
    <t>56865.139.209</t>
  </si>
  <si>
    <t>56865.139.253</t>
  </si>
  <si>
    <t>57025.299.10</t>
  </si>
  <si>
    <t>62596.28.10</t>
  </si>
  <si>
    <t>40195.22.16</t>
  </si>
  <si>
    <t>53655.130.16</t>
  </si>
  <si>
    <t>06210.150.1</t>
  </si>
  <si>
    <t>06210.150.2</t>
  </si>
  <si>
    <t>06210.150.3</t>
  </si>
  <si>
    <t>06210.150.4</t>
  </si>
  <si>
    <t>06210.150.5</t>
  </si>
  <si>
    <t>06210.150.14</t>
  </si>
  <si>
    <t>06210.150.15</t>
  </si>
  <si>
    <t>06210.150.63</t>
  </si>
  <si>
    <t>14888.35.52</t>
  </si>
  <si>
    <t>48204.133.1</t>
  </si>
  <si>
    <t>02</t>
  </si>
  <si>
    <t>Стежерово</t>
  </si>
  <si>
    <t>00761.63.21</t>
  </si>
  <si>
    <t>00761.64.13</t>
  </si>
  <si>
    <t>73345.79.14</t>
  </si>
  <si>
    <t>73345.84.38</t>
  </si>
  <si>
    <t>03068.57.13</t>
  </si>
  <si>
    <t>Еница</t>
  </si>
  <si>
    <t>53655.116.60</t>
  </si>
  <si>
    <t>Белене</t>
  </si>
  <si>
    <t>Изоставена нива</t>
  </si>
  <si>
    <t>03366.15.69</t>
  </si>
  <si>
    <t>40573.106.4</t>
  </si>
  <si>
    <t>07630.256.1</t>
  </si>
  <si>
    <t>40573.11.5</t>
  </si>
  <si>
    <t>40573.11.13</t>
  </si>
  <si>
    <t>40573.17.8</t>
  </si>
  <si>
    <t>40573.18.5</t>
  </si>
  <si>
    <t>40573.31.12</t>
  </si>
  <si>
    <t>40573.45.11</t>
  </si>
  <si>
    <t>40573.45.12</t>
  </si>
  <si>
    <t>40573.63.146</t>
  </si>
  <si>
    <t>56085.68.24</t>
  </si>
  <si>
    <t>56085.104.82</t>
  </si>
  <si>
    <t>56085.108.3</t>
  </si>
  <si>
    <t>56085.114.7</t>
  </si>
  <si>
    <t>56085.114.61</t>
  </si>
  <si>
    <t>56085.145.15</t>
  </si>
  <si>
    <t>72117.113.63</t>
  </si>
  <si>
    <t>72117.63.1</t>
  </si>
  <si>
    <t>72117.57.19</t>
  </si>
  <si>
    <t>друг вид нива</t>
  </si>
  <si>
    <t>65070.189.144</t>
  </si>
  <si>
    <t>65070.273.1</t>
  </si>
  <si>
    <t>61950.55.9</t>
  </si>
  <si>
    <t>61950.104.2</t>
  </si>
  <si>
    <t xml:space="preserve">Министъра на МОСВ имотите са включени в границите на Природен парк ПЕРСИНА. Същите следва да се използват при спазване </t>
  </si>
  <si>
    <t>ограниченията на чл.31 от Закона за защитените територии.</t>
  </si>
  <si>
    <t>46841.142.80</t>
  </si>
  <si>
    <t>53089.334.7</t>
  </si>
  <si>
    <t>53089.506.17</t>
  </si>
  <si>
    <t>22438.171.8</t>
  </si>
  <si>
    <t>22438.416.1</t>
  </si>
  <si>
    <t>65320.41.2</t>
  </si>
  <si>
    <t>44152.36.2</t>
  </si>
  <si>
    <t>65320.38.1</t>
  </si>
  <si>
    <t>12601.49.157</t>
  </si>
  <si>
    <t>12601.49.266</t>
  </si>
  <si>
    <t>12601.50.168</t>
  </si>
  <si>
    <t>12365.256.13</t>
  </si>
  <si>
    <t>12365.256.14</t>
  </si>
  <si>
    <t>12365.256.15</t>
  </si>
  <si>
    <t>12365.256.16</t>
  </si>
  <si>
    <t>12365.257.7</t>
  </si>
  <si>
    <t>12365.261.1</t>
  </si>
  <si>
    <t>12365.263.3</t>
  </si>
  <si>
    <t>12365.264.3</t>
  </si>
  <si>
    <t>12365.264.4</t>
  </si>
  <si>
    <t>49415.1.12</t>
  </si>
  <si>
    <t>49415.1.16</t>
  </si>
  <si>
    <t>49415.2.13</t>
  </si>
  <si>
    <t>65070.71.33</t>
  </si>
  <si>
    <t>65070.12.38</t>
  </si>
  <si>
    <t>65070.12.39</t>
  </si>
  <si>
    <t>65070.12.44</t>
  </si>
  <si>
    <t>65070.12.41</t>
  </si>
  <si>
    <t>03068.25.19</t>
  </si>
  <si>
    <t>03068.29.6</t>
  </si>
  <si>
    <t>24935.19.22</t>
  </si>
  <si>
    <t>24935.40.13</t>
  </si>
  <si>
    <t>56722.31.16</t>
  </si>
  <si>
    <t>56722.132.5</t>
  </si>
  <si>
    <t>38145.121.33</t>
  </si>
  <si>
    <t>38145.228.12</t>
  </si>
  <si>
    <t>56865.139.118</t>
  </si>
  <si>
    <t>65070.214.111</t>
  </si>
  <si>
    <t>Стоп.двор-вр. неизп. нива</t>
  </si>
  <si>
    <t>Депозит - 20лв./дка</t>
  </si>
  <si>
    <t xml:space="preserve">Депозит - 20 лв/дка </t>
  </si>
  <si>
    <t>46841.142.50</t>
  </si>
  <si>
    <t>46841.142.56</t>
  </si>
  <si>
    <t>46841.142.57</t>
  </si>
  <si>
    <t>46841.142.64</t>
  </si>
  <si>
    <t>12601.59.1</t>
  </si>
  <si>
    <t>14876.203.1</t>
  </si>
  <si>
    <t>14876.203.2</t>
  </si>
  <si>
    <t>14876.203.3</t>
  </si>
  <si>
    <t>14876.203.4</t>
  </si>
  <si>
    <t>14876.203.5</t>
  </si>
  <si>
    <t>14876.203.6</t>
  </si>
  <si>
    <t>14888.31.228</t>
  </si>
  <si>
    <t>48204.9.15</t>
  </si>
  <si>
    <t>48204.47.3</t>
  </si>
  <si>
    <t>48204.133.18</t>
  </si>
  <si>
    <t>48204.133.28</t>
  </si>
  <si>
    <t>48204.134.15</t>
  </si>
  <si>
    <t>68045.231.41</t>
  </si>
  <si>
    <t>06210.54.1</t>
  </si>
  <si>
    <t>38145.93.9</t>
  </si>
  <si>
    <t>38145.98.13</t>
  </si>
  <si>
    <t>Из. трайно насаждение</t>
  </si>
  <si>
    <t>38145.228.5</t>
  </si>
  <si>
    <t>40195.24.15</t>
  </si>
  <si>
    <t>40195.24.18</t>
  </si>
  <si>
    <t>40195.321.1</t>
  </si>
  <si>
    <t>53655.13.36</t>
  </si>
  <si>
    <t>56865.139.167</t>
  </si>
  <si>
    <t>44152.143.1</t>
  </si>
  <si>
    <t>Вр. неизп. нива</t>
  </si>
  <si>
    <t>43147.45.4</t>
  </si>
  <si>
    <t>51620.41.20</t>
  </si>
  <si>
    <t>56722.133.4</t>
  </si>
  <si>
    <t>70281.40.68</t>
  </si>
  <si>
    <t>70281.156.1</t>
  </si>
  <si>
    <t>70281.40.25</t>
  </si>
  <si>
    <t>80501.94.15</t>
  </si>
  <si>
    <t>80501.279.10</t>
  </si>
  <si>
    <r>
      <rPr>
        <b/>
        <sz val="11"/>
        <rFont val="Times New Roman"/>
        <family val="1"/>
      </rPr>
      <t>на основание чл. 47о, ал. 2 от ППЗСПЗЗ</t>
    </r>
    <r>
      <rPr>
        <sz val="11"/>
        <rFont val="Times New Roman"/>
        <family val="1"/>
      </rPr>
      <t xml:space="preserve"> (имоти, за които на три последователни тръжни сесии не са подавани предложения и попадат изцяло извън допустимия слой за подпомагане)</t>
    </r>
  </si>
  <si>
    <t>40573.29.5</t>
  </si>
  <si>
    <t>Татари</t>
  </si>
  <si>
    <t>72117.154.1</t>
  </si>
  <si>
    <t>14876.154.13</t>
  </si>
  <si>
    <t>14876.158.34</t>
  </si>
  <si>
    <t>14876.203.8</t>
  </si>
  <si>
    <t>14876.204.4</t>
  </si>
  <si>
    <t>14876.204.6</t>
  </si>
  <si>
    <t>14876.215.1</t>
  </si>
  <si>
    <t>14876.227.4</t>
  </si>
  <si>
    <t>14876.228.3</t>
  </si>
  <si>
    <t>14876.228.4</t>
  </si>
  <si>
    <t>14876.260.11</t>
  </si>
  <si>
    <t>14876.266.1</t>
  </si>
  <si>
    <t>14876.266.2</t>
  </si>
  <si>
    <t>14876.266.5</t>
  </si>
  <si>
    <t>14876.266.10</t>
  </si>
  <si>
    <t>14876.266.18</t>
  </si>
  <si>
    <t>14876.266.29</t>
  </si>
  <si>
    <t>14876.266.30</t>
  </si>
  <si>
    <t>14876.266.31</t>
  </si>
  <si>
    <t>14876.266.33</t>
  </si>
  <si>
    <t>14876.266.34</t>
  </si>
  <si>
    <t>14876.401.2</t>
  </si>
  <si>
    <t>14876.923.1</t>
  </si>
  <si>
    <t>14876.997.4</t>
  </si>
  <si>
    <t>22335.45.15</t>
  </si>
  <si>
    <t>22335.46.64</t>
  </si>
  <si>
    <t>22335.55.44</t>
  </si>
  <si>
    <t>30199.15.34</t>
  </si>
  <si>
    <t>30199.22.72</t>
  </si>
  <si>
    <t>14888.14.18</t>
  </si>
  <si>
    <t>14888.14.19</t>
  </si>
  <si>
    <t>14888.21.2</t>
  </si>
  <si>
    <t>14888.26.4</t>
  </si>
  <si>
    <t>14888.26.6</t>
  </si>
  <si>
    <t>14888.26.14</t>
  </si>
  <si>
    <t>14888.26.15</t>
  </si>
  <si>
    <t>14888.26.16</t>
  </si>
  <si>
    <t>14888.27.11</t>
  </si>
  <si>
    <t>14888.27.23</t>
  </si>
  <si>
    <t>14888.27.24</t>
  </si>
  <si>
    <t>14888.27.62</t>
  </si>
  <si>
    <t>14888.31.175</t>
  </si>
  <si>
    <t>14888.31.194</t>
  </si>
  <si>
    <t>14888.35.3</t>
  </si>
  <si>
    <t>14888.35.9</t>
  </si>
  <si>
    <t>14888.35.10</t>
  </si>
  <si>
    <t>14888.35.40</t>
  </si>
  <si>
    <t>14888.35.42</t>
  </si>
  <si>
    <t>14888.35.51</t>
  </si>
  <si>
    <t>14888.37.1</t>
  </si>
  <si>
    <t>14888.37.2</t>
  </si>
  <si>
    <t>14888.37.9</t>
  </si>
  <si>
    <t>14888.37.35</t>
  </si>
  <si>
    <t>14888.38.16</t>
  </si>
  <si>
    <t>39712.51.17</t>
  </si>
  <si>
    <t>39712.52.11</t>
  </si>
  <si>
    <t>39712.58.4</t>
  </si>
  <si>
    <t>43284.12.5</t>
  </si>
  <si>
    <t>43284.56.10</t>
  </si>
  <si>
    <t>43284.86.24</t>
  </si>
  <si>
    <t>48204.9.12</t>
  </si>
  <si>
    <t>48204.126.19</t>
  </si>
  <si>
    <t>48204.126.21</t>
  </si>
  <si>
    <t>48204.127.2</t>
  </si>
  <si>
    <t>48204.127.6</t>
  </si>
  <si>
    <t>48204.134.1</t>
  </si>
  <si>
    <t>48204.146.18</t>
  </si>
  <si>
    <t>68045.2.8</t>
  </si>
  <si>
    <t>68045.25.1</t>
  </si>
  <si>
    <t>68045.31.17</t>
  </si>
  <si>
    <t>68045.49.22</t>
  </si>
  <si>
    <t>68045.137.3</t>
  </si>
  <si>
    <t>68045.150.2</t>
  </si>
  <si>
    <t>68045.152.6</t>
  </si>
  <si>
    <t>02227.189.1</t>
  </si>
  <si>
    <t>02227.281.1</t>
  </si>
  <si>
    <t>03993.133.2</t>
  </si>
  <si>
    <t>03993.133.4</t>
  </si>
  <si>
    <t>03993.134.5</t>
  </si>
  <si>
    <t>03993.134.12</t>
  </si>
  <si>
    <t>Божурица</t>
  </si>
  <si>
    <t>05013.77.6</t>
  </si>
  <si>
    <t>05013.105.8</t>
  </si>
  <si>
    <t>05013.105.9</t>
  </si>
  <si>
    <t>38145.133.10</t>
  </si>
  <si>
    <t>38145.226.59</t>
  </si>
  <si>
    <t>40195.601.14</t>
  </si>
  <si>
    <t>40195.601.24</t>
  </si>
  <si>
    <t>40195.601.25</t>
  </si>
  <si>
    <t>40195.605.16</t>
  </si>
  <si>
    <t>53655.23.30</t>
  </si>
  <si>
    <t>53655.35.13</t>
  </si>
  <si>
    <t>56865.139.116</t>
  </si>
  <si>
    <t>62596.29.1</t>
  </si>
  <si>
    <t>62596.90.10</t>
  </si>
  <si>
    <t>62596.138.18</t>
  </si>
  <si>
    <t>62596.185.2</t>
  </si>
  <si>
    <t>Ставерци</t>
  </si>
  <si>
    <t>68607.382.1</t>
  </si>
  <si>
    <t>40213.139.3</t>
  </si>
  <si>
    <t>40213.139.4</t>
  </si>
  <si>
    <t>40213.144.33</t>
  </si>
  <si>
    <t>40213.144.35</t>
  </si>
  <si>
    <t>40213.144.38</t>
  </si>
  <si>
    <t>40213.144.57</t>
  </si>
  <si>
    <t>40213.301.1</t>
  </si>
  <si>
    <t>40213.301.2</t>
  </si>
  <si>
    <t>40213.301.6</t>
  </si>
  <si>
    <t>65070.65.29</t>
  </si>
  <si>
    <t>65070.65.37</t>
  </si>
  <si>
    <t>65070.72.20</t>
  </si>
  <si>
    <t>65070.72.29</t>
  </si>
  <si>
    <t>65070.72.33</t>
  </si>
  <si>
    <t>65070.189.174</t>
  </si>
  <si>
    <t>65070.286.7</t>
  </si>
  <si>
    <t>65070.307.2</t>
  </si>
  <si>
    <t>Община КНЕЖА</t>
  </si>
  <si>
    <t>27509.77.119</t>
  </si>
  <si>
    <t>27509.77.120</t>
  </si>
  <si>
    <t>27509.77.122</t>
  </si>
  <si>
    <t>27509.80.146</t>
  </si>
  <si>
    <t>Всичко за Община Кнежа</t>
  </si>
  <si>
    <t>Евлогиево</t>
  </si>
  <si>
    <t>27019.219.2</t>
  </si>
  <si>
    <t>44152.146.2</t>
  </si>
  <si>
    <t>03068.17.7</t>
  </si>
  <si>
    <t>03068.83.280</t>
  </si>
  <si>
    <t>06690.50.61</t>
  </si>
  <si>
    <t>06690.51.3</t>
  </si>
  <si>
    <t>06690.110.142</t>
  </si>
  <si>
    <t>06690.122.33</t>
  </si>
  <si>
    <t>06690.122.217</t>
  </si>
  <si>
    <t>06690.122.743</t>
  </si>
  <si>
    <t>06690.431.11</t>
  </si>
  <si>
    <t>06690.501.5</t>
  </si>
  <si>
    <t>06690.501.6</t>
  </si>
  <si>
    <t>06690.501.8</t>
  </si>
  <si>
    <t>06690.501.9</t>
  </si>
  <si>
    <t>06999.10.2</t>
  </si>
  <si>
    <t>12752.110.744</t>
  </si>
  <si>
    <t>24935.29.1</t>
  </si>
  <si>
    <t>37856.97.39</t>
  </si>
  <si>
    <t>43147.15.3</t>
  </si>
  <si>
    <t>43147.15.21</t>
  </si>
  <si>
    <t>Изост.нива</t>
  </si>
  <si>
    <t>43147.18.10</t>
  </si>
  <si>
    <t>43147.40.27</t>
  </si>
  <si>
    <t>43147.42.5</t>
  </si>
  <si>
    <t>51620.23.53</t>
  </si>
  <si>
    <t>51620.42.1</t>
  </si>
  <si>
    <t>51620.42.3</t>
  </si>
  <si>
    <t>51620.42.8</t>
  </si>
  <si>
    <t>51620.45.97</t>
  </si>
  <si>
    <t>51620.46.69</t>
  </si>
  <si>
    <t>51620.46.70</t>
  </si>
  <si>
    <t>51620.47.6</t>
  </si>
  <si>
    <t>51620.47.9</t>
  </si>
  <si>
    <t>51620.47.20</t>
  </si>
  <si>
    <t>51620.47.45</t>
  </si>
  <si>
    <t>51620.47.98</t>
  </si>
  <si>
    <t>51620.48.8</t>
  </si>
  <si>
    <t>51620.49.6</t>
  </si>
  <si>
    <t>51620.51.45</t>
  </si>
  <si>
    <t>51620.55.12</t>
  </si>
  <si>
    <t>51620.61.30</t>
  </si>
  <si>
    <t>51620.63.67</t>
  </si>
  <si>
    <t>51620.65.57</t>
  </si>
  <si>
    <t>51620.66.205</t>
  </si>
  <si>
    <t>51620.66.216</t>
  </si>
  <si>
    <t>51620.66.250</t>
  </si>
  <si>
    <t>51620.66.264</t>
  </si>
  <si>
    <t>51620.82.11</t>
  </si>
  <si>
    <t>51620.103.36</t>
  </si>
  <si>
    <t>51620.110.14</t>
  </si>
  <si>
    <t>51620.110.24</t>
  </si>
  <si>
    <t>51620.110.56</t>
  </si>
  <si>
    <t>51620.110.76</t>
  </si>
  <si>
    <t>51620.111.2</t>
  </si>
  <si>
    <t>51620.111.18</t>
  </si>
  <si>
    <t>51620.112.51</t>
  </si>
  <si>
    <t>51620.113.38</t>
  </si>
  <si>
    <t>51620.129.10</t>
  </si>
  <si>
    <t>51620.129.13</t>
  </si>
  <si>
    <t>51620.150.44</t>
  </si>
  <si>
    <t>51620.170.12</t>
  </si>
  <si>
    <t>56722.46.3</t>
  </si>
  <si>
    <t>56722.48.15</t>
  </si>
  <si>
    <t>56722.54.1</t>
  </si>
  <si>
    <t>56722.78.9</t>
  </si>
  <si>
    <t>56722.82.5</t>
  </si>
  <si>
    <t>56722.105.9</t>
  </si>
  <si>
    <t>56722.124.8</t>
  </si>
  <si>
    <t>56722.126.1</t>
  </si>
  <si>
    <t>56722.131.4</t>
  </si>
  <si>
    <t>56722.151.3</t>
  </si>
  <si>
    <t>56722.201.4</t>
  </si>
  <si>
    <t>56722.208.16</t>
  </si>
  <si>
    <t>56722.214.7</t>
  </si>
  <si>
    <t>56722.228.3</t>
  </si>
  <si>
    <t>56722.228.4</t>
  </si>
  <si>
    <t>56722.262.13</t>
  </si>
  <si>
    <t>56722.262.14</t>
  </si>
  <si>
    <t>56722.262.15</t>
  </si>
  <si>
    <t>56722.329.1</t>
  </si>
  <si>
    <t>56722.329.6</t>
  </si>
  <si>
    <t>56722.333.1</t>
  </si>
  <si>
    <t>Ралево</t>
  </si>
  <si>
    <t>62116.78.263</t>
  </si>
  <si>
    <t>67088.190.11</t>
  </si>
  <si>
    <t>67088.327.241</t>
  </si>
  <si>
    <t>67088.374.12</t>
  </si>
  <si>
    <t>87597.71.29</t>
  </si>
  <si>
    <t>87597.81.8</t>
  </si>
  <si>
    <t>87597.106.1</t>
  </si>
  <si>
    <t>87597.120.1</t>
  </si>
  <si>
    <t>87597.123.2</t>
  </si>
  <si>
    <t>87597.135.1</t>
  </si>
  <si>
    <t>Борислав</t>
  </si>
  <si>
    <t>05493.14.1</t>
  </si>
  <si>
    <t>изост.орна земя</t>
  </si>
  <si>
    <t xml:space="preserve">не </t>
  </si>
  <si>
    <t>Горник</t>
  </si>
  <si>
    <t>16540.67.6</t>
  </si>
  <si>
    <t>16540.67.15</t>
  </si>
  <si>
    <t>61580.476.11</t>
  </si>
  <si>
    <t>70281.156.176</t>
  </si>
  <si>
    <t>81551.89.5</t>
  </si>
  <si>
    <t>81551.89.36</t>
  </si>
  <si>
    <t xml:space="preserve">Забележка: Описаните имоти в предложението се предоставят за ползване при условията на чл. 47о, ал. 2 от ППЗСПЗЗ. За тези </t>
  </si>
  <si>
    <t>Имотите се отдават за срок от 10 стопански години. За първата стопанска година не се дължи арендна вноска, при условията на</t>
  </si>
  <si>
    <t>00761.64.36</t>
  </si>
  <si>
    <t>16540.40.2</t>
  </si>
  <si>
    <t>(ИЛИЯНА НИНОВА)</t>
  </si>
  <si>
    <t>Изгрев</t>
  </si>
  <si>
    <t>72117.173.115</t>
  </si>
  <si>
    <t>22438.502.362</t>
  </si>
  <si>
    <t>12365.256.1</t>
  </si>
  <si>
    <t>Телиш</t>
  </si>
  <si>
    <t>72206.200.70</t>
  </si>
  <si>
    <t>72206.200.130</t>
  </si>
  <si>
    <t>72206.466.1</t>
  </si>
  <si>
    <t>37863.364.1</t>
  </si>
  <si>
    <t>80501.30.2</t>
  </si>
  <si>
    <t>80501.119.8</t>
  </si>
  <si>
    <t>80501.127.16</t>
  </si>
  <si>
    <t>80501.127.18</t>
  </si>
  <si>
    <t>80501.341.6</t>
  </si>
  <si>
    <t>02227.7.2</t>
  </si>
  <si>
    <t>Друг вид нива</t>
  </si>
  <si>
    <t>53655.115.23</t>
  </si>
  <si>
    <t>03068.57.24</t>
  </si>
  <si>
    <t>06690.47.9</t>
  </si>
  <si>
    <t>37856.12.13</t>
  </si>
  <si>
    <t>53583.23.20</t>
  </si>
  <si>
    <t>06999.26.8</t>
  </si>
  <si>
    <t>06999.36.1</t>
  </si>
  <si>
    <t>14876.773.19</t>
  </si>
  <si>
    <t>14876.998.1</t>
  </si>
  <si>
    <t>48204.127.39</t>
  </si>
  <si>
    <t>48204.133.31</t>
  </si>
  <si>
    <t>32531.3.49</t>
  </si>
  <si>
    <t>46841.142.48</t>
  </si>
  <si>
    <t>46841.142.49</t>
  </si>
  <si>
    <t>Всичко за Община Левски</t>
  </si>
  <si>
    <t>"Площи, допустими за подпомагане".</t>
  </si>
  <si>
    <t>чл. 24а, ал. 9 от ЗСПЗЗ. Арендаторът е задължен да привежда в добро земеделско състояние не по-малко от 20% от площта на имота всяка</t>
  </si>
  <si>
    <t>стопанска година от датата на влизане на сила на договора, до изтичане на петата стопанска година от договора.</t>
  </si>
  <si>
    <t>имоти не са подавани предложения в три последователни търга (тръжни сесии) и попадат до 20% в специализирания слой</t>
  </si>
  <si>
    <t>73359.404.410</t>
  </si>
  <si>
    <t>56865.139.78</t>
  </si>
  <si>
    <t>56865.139.70</t>
  </si>
  <si>
    <t>56865.139.71</t>
  </si>
  <si>
    <r>
      <t xml:space="preserve">за срок от </t>
    </r>
    <r>
      <rPr>
        <b/>
        <sz val="11"/>
        <rFont val="Times New Roman"/>
        <family val="1"/>
      </rPr>
      <t xml:space="preserve">5 /пет/ </t>
    </r>
    <r>
      <rPr>
        <sz val="11"/>
        <rFont val="Times New Roman"/>
        <family val="1"/>
      </rPr>
      <t xml:space="preserve">стопански години в Област Плевен за </t>
    </r>
    <r>
      <rPr>
        <b/>
        <sz val="11"/>
        <rFont val="Times New Roman"/>
        <family val="1"/>
      </rPr>
      <t>2023/2024 стопанска година</t>
    </r>
  </si>
  <si>
    <t>(първа тръжна сесия)</t>
  </si>
  <si>
    <r>
      <t xml:space="preserve">за срок от </t>
    </r>
    <r>
      <rPr>
        <b/>
        <sz val="11"/>
        <rFont val="Times New Roman"/>
        <family val="1"/>
      </rPr>
      <t>1 /ЕДНА/</t>
    </r>
    <r>
      <rPr>
        <sz val="11"/>
        <rFont val="Times New Roman"/>
        <family val="1"/>
      </rPr>
      <t xml:space="preserve"> стопанска година в Област Плевен за </t>
    </r>
    <r>
      <rPr>
        <b/>
        <sz val="11"/>
        <rFont val="Times New Roman"/>
        <family val="1"/>
      </rPr>
      <t>2023/2024 стопанска година</t>
    </r>
  </si>
  <si>
    <r>
      <t xml:space="preserve">за срок от </t>
    </r>
    <r>
      <rPr>
        <b/>
        <sz val="11"/>
        <rFont val="Times New Roman"/>
        <family val="1"/>
      </rPr>
      <t>5 /ПЕТ/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2023/2024 стопанска година</t>
    </r>
  </si>
  <si>
    <r>
      <t>за срок от</t>
    </r>
    <r>
      <rPr>
        <b/>
        <sz val="11"/>
        <rFont val="Times New Roman"/>
        <family val="1"/>
      </rPr>
      <t xml:space="preserve"> 10 /ДЕСЕТ/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2023/2024 стопанска година,</t>
    </r>
  </si>
  <si>
    <r>
      <t xml:space="preserve">под аренда в Област Плевен за </t>
    </r>
    <r>
      <rPr>
        <b/>
        <sz val="11"/>
        <rFont val="Times New Roman"/>
        <family val="1"/>
      </rPr>
      <t>2023/2024 стопанска година</t>
    </r>
  </si>
  <si>
    <r>
      <t xml:space="preserve">за отглеждане на едногодишни полски култури за срок от 1 /ЕДНА/ стопанска година в Област Плевен за </t>
    </r>
    <r>
      <rPr>
        <b/>
        <sz val="11"/>
        <rFont val="Times New Roman"/>
        <family val="1"/>
      </rPr>
      <t>2023/2024 стопанска година</t>
    </r>
  </si>
  <si>
    <t>00761.9.28</t>
  </si>
  <si>
    <t>00761.16.22</t>
  </si>
  <si>
    <t>00761.22.29</t>
  </si>
  <si>
    <t>00761.22.30</t>
  </si>
  <si>
    <t>00761.24.42</t>
  </si>
  <si>
    <t>00761.33.15</t>
  </si>
  <si>
    <t>00761.44.21</t>
  </si>
  <si>
    <t>00761.51.26</t>
  </si>
  <si>
    <t>00761.55.36</t>
  </si>
  <si>
    <t>00761.57.17</t>
  </si>
  <si>
    <t>00761.58.51</t>
  </si>
  <si>
    <t>00761.58.53</t>
  </si>
  <si>
    <t>00761.62.45</t>
  </si>
  <si>
    <t>00761.73.27</t>
  </si>
  <si>
    <t>69153.148.14</t>
  </si>
  <si>
    <t>69153.179.6</t>
  </si>
  <si>
    <t>Градище</t>
  </si>
  <si>
    <t>17556.300.4</t>
  </si>
  <si>
    <t>17556.300.7</t>
  </si>
  <si>
    <t>17556.300.24</t>
  </si>
  <si>
    <t>17556.469.3</t>
  </si>
  <si>
    <t>32531.54.28</t>
  </si>
  <si>
    <t>32531.54.29</t>
  </si>
  <si>
    <t>46841.142.74</t>
  </si>
  <si>
    <t>53089.666.2</t>
  </si>
  <si>
    <t>00761.25.3</t>
  </si>
  <si>
    <t>Божурлук</t>
  </si>
  <si>
    <t>05044.13.33</t>
  </si>
  <si>
    <t>05044.18.4</t>
  </si>
  <si>
    <t>05044.20.2</t>
  </si>
  <si>
    <t>05044.25.11</t>
  </si>
  <si>
    <t>05044.33.28</t>
  </si>
  <si>
    <t>05044.36.9</t>
  </si>
  <si>
    <t>Българене</t>
  </si>
  <si>
    <t>07274.14.68</t>
  </si>
  <si>
    <t>07274.38.72</t>
  </si>
  <si>
    <t>07274.45.40</t>
  </si>
  <si>
    <t>07274.55.13</t>
  </si>
  <si>
    <t>07274.65.12</t>
  </si>
  <si>
    <t>07274.67.44</t>
  </si>
  <si>
    <t>07274.70.22</t>
  </si>
  <si>
    <t>07274.93.2</t>
  </si>
  <si>
    <t>07274.104.14</t>
  </si>
  <si>
    <t>17556.302.7</t>
  </si>
  <si>
    <t>17556.384.10</t>
  </si>
  <si>
    <t>17556.392.41</t>
  </si>
  <si>
    <t>17556.335.51</t>
  </si>
  <si>
    <t>17556.368.11</t>
  </si>
  <si>
    <t>17556.473.3</t>
  </si>
  <si>
    <t>17556.473.4</t>
  </si>
  <si>
    <t>17556.473.5</t>
  </si>
  <si>
    <t>17556.473.6</t>
  </si>
  <si>
    <t>17556.473.11</t>
  </si>
  <si>
    <t>17556.473.12</t>
  </si>
  <si>
    <t>17556.473.13</t>
  </si>
  <si>
    <t>17556.473.14</t>
  </si>
  <si>
    <t>17556.473.16</t>
  </si>
  <si>
    <t>17556.473.17</t>
  </si>
  <si>
    <t>32531.3.48</t>
  </si>
  <si>
    <t>32531.3.50</t>
  </si>
  <si>
    <t>32531.5.48</t>
  </si>
  <si>
    <t>32531.5.49</t>
  </si>
  <si>
    <t>32531.5.50</t>
  </si>
  <si>
    <t>32531.5.51</t>
  </si>
  <si>
    <t>46841.526.1</t>
  </si>
  <si>
    <t>53089.17.34</t>
  </si>
  <si>
    <t>53089.27.10</t>
  </si>
  <si>
    <t>53089.59.11</t>
  </si>
  <si>
    <t>53089.92.6</t>
  </si>
  <si>
    <t>53089.99.33</t>
  </si>
  <si>
    <t>53089.101.1</t>
  </si>
  <si>
    <t>53089.103.6</t>
  </si>
  <si>
    <t>53089.131.13</t>
  </si>
  <si>
    <t>53089.162.6</t>
  </si>
  <si>
    <t>53089.175.3</t>
  </si>
  <si>
    <t>53089.178.16</t>
  </si>
  <si>
    <t>53089.189.8</t>
  </si>
  <si>
    <t>53089.190.35</t>
  </si>
  <si>
    <t>53089.203.8</t>
  </si>
  <si>
    <t>53089.217.21</t>
  </si>
  <si>
    <t>53089.227.9</t>
  </si>
  <si>
    <t>69153.2.5</t>
  </si>
  <si>
    <t>69153.4.6</t>
  </si>
  <si>
    <t>69153.5.5</t>
  </si>
  <si>
    <t>69153.8.13</t>
  </si>
  <si>
    <t>69153.14.9</t>
  </si>
  <si>
    <t>69153.14.18</t>
  </si>
  <si>
    <t>69153.15.4</t>
  </si>
  <si>
    <t>69153.17.14</t>
  </si>
  <si>
    <t>69153.17.34</t>
  </si>
  <si>
    <t>69153.31.9</t>
  </si>
  <si>
    <t>69153.37.14</t>
  </si>
  <si>
    <t>69153.43.9</t>
  </si>
  <si>
    <t>69153.44.3</t>
  </si>
  <si>
    <t>69153.52.4</t>
  </si>
  <si>
    <t>69153.57.22</t>
  </si>
  <si>
    <t>69153.59.24</t>
  </si>
  <si>
    <t>69153.65.26</t>
  </si>
  <si>
    <t>69153.69.18</t>
  </si>
  <si>
    <t>69153.86.2</t>
  </si>
  <si>
    <t>69153.90.7</t>
  </si>
  <si>
    <t>69153.95.2</t>
  </si>
  <si>
    <t>69153.97.11</t>
  </si>
  <si>
    <t>69153.102.1</t>
  </si>
  <si>
    <t>69153.104.5</t>
  </si>
  <si>
    <t>69153.106.7</t>
  </si>
  <si>
    <t>69153.107.5</t>
  </si>
  <si>
    <t>69153.107.13</t>
  </si>
  <si>
    <t>69153.113.2</t>
  </si>
  <si>
    <t>69153.118.17</t>
  </si>
  <si>
    <t>69153.121.1</t>
  </si>
  <si>
    <t>69153.124.6</t>
  </si>
  <si>
    <t>69153.125.10</t>
  </si>
  <si>
    <t>69153.132.11</t>
  </si>
  <si>
    <t>69153.136.1</t>
  </si>
  <si>
    <t>69153.146.10</t>
  </si>
  <si>
    <t>69153.147.14</t>
  </si>
  <si>
    <t>69153.151.1</t>
  </si>
  <si>
    <t>69153.155.4</t>
  </si>
  <si>
    <t>69153.155.6</t>
  </si>
  <si>
    <t>69153.160.8</t>
  </si>
  <si>
    <t>69153.164.1</t>
  </si>
  <si>
    <t>69153.164.9</t>
  </si>
  <si>
    <t>69153.169.8</t>
  </si>
  <si>
    <t>69153.170.11</t>
  </si>
  <si>
    <t>69153.173.11</t>
  </si>
  <si>
    <t>69153.174.12</t>
  </si>
  <si>
    <t>69153.174.26</t>
  </si>
  <si>
    <t>69153.179.12</t>
  </si>
  <si>
    <t>69153.179.13</t>
  </si>
  <si>
    <t>69153.201.28</t>
  </si>
  <si>
    <t>69153.202.11</t>
  </si>
  <si>
    <t>69153.206.12</t>
  </si>
  <si>
    <t>73345.4.32</t>
  </si>
  <si>
    <t>73345.36.12</t>
  </si>
  <si>
    <t>Варана</t>
  </si>
  <si>
    <t>10080.21.41</t>
  </si>
  <si>
    <t>10080.28.8</t>
  </si>
  <si>
    <t>10080.29.6</t>
  </si>
  <si>
    <t>10080.35.10</t>
  </si>
  <si>
    <t>10080.37.6</t>
  </si>
  <si>
    <t>10080.38.32</t>
  </si>
  <si>
    <t>03366.69.24</t>
  </si>
  <si>
    <t>03366.69.25</t>
  </si>
  <si>
    <t>03366.69.30</t>
  </si>
  <si>
    <t>03366.69.31</t>
  </si>
  <si>
    <t>03366.81.1</t>
  </si>
  <si>
    <t>03366.83.2</t>
  </si>
  <si>
    <t>03366.97.13</t>
  </si>
  <si>
    <t>03366.97.14</t>
  </si>
  <si>
    <t>03366.97.18</t>
  </si>
  <si>
    <t>03366.97.19</t>
  </si>
  <si>
    <t>03366.97.20</t>
  </si>
  <si>
    <t>03366.97.21</t>
  </si>
  <si>
    <t>03366.97.22</t>
  </si>
  <si>
    <t>03366.98.38</t>
  </si>
  <si>
    <t>07630.158.5</t>
  </si>
  <si>
    <t>07630.159.70</t>
  </si>
  <si>
    <t>07630.159.75</t>
  </si>
  <si>
    <t>07630.163.16</t>
  </si>
  <si>
    <t>07630.163.31</t>
  </si>
  <si>
    <t>07630.163.44</t>
  </si>
  <si>
    <t>07630.180.1</t>
  </si>
  <si>
    <t>07630.182.7</t>
  </si>
  <si>
    <t>07630.183.9</t>
  </si>
  <si>
    <t>07630.198.3</t>
  </si>
  <si>
    <t>07630.212.14</t>
  </si>
  <si>
    <t>07630.212.16</t>
  </si>
  <si>
    <t>07630.232.2</t>
  </si>
  <si>
    <t>07630.233.1</t>
  </si>
  <si>
    <t>07630.262.1</t>
  </si>
  <si>
    <t>07630.271.6</t>
  </si>
  <si>
    <t>07630.271.7</t>
  </si>
  <si>
    <t>07630.320.14</t>
  </si>
  <si>
    <t>07630.323.1</t>
  </si>
  <si>
    <t>Деков</t>
  </si>
  <si>
    <t>20537.12.30</t>
  </si>
  <si>
    <t>20537.24.3</t>
  </si>
  <si>
    <t>20537.52.7</t>
  </si>
  <si>
    <t>20537.52.10</t>
  </si>
  <si>
    <t>20537.69.25</t>
  </si>
  <si>
    <t>20537.100.10</t>
  </si>
  <si>
    <t>20537.100.26</t>
  </si>
  <si>
    <t>20537.101.10</t>
  </si>
  <si>
    <t>20537.105.15</t>
  </si>
  <si>
    <t>20537.109.30</t>
  </si>
  <si>
    <t>20537.118.53</t>
  </si>
  <si>
    <t>20537.118.64</t>
  </si>
  <si>
    <t>20537.120.55</t>
  </si>
  <si>
    <t>20537.140.1</t>
  </si>
  <si>
    <t>20537.141.21</t>
  </si>
  <si>
    <t>20537.144.1</t>
  </si>
  <si>
    <t>20537.151.17</t>
  </si>
  <si>
    <t>20537.152.12</t>
  </si>
  <si>
    <t>40573.20.19</t>
  </si>
  <si>
    <t>40573.99.17</t>
  </si>
  <si>
    <t>40573.100.3</t>
  </si>
  <si>
    <t>40573.101.3</t>
  </si>
  <si>
    <t>40573.122.17</t>
  </si>
  <si>
    <t>40573.147.1</t>
  </si>
  <si>
    <t>40573.175.10</t>
  </si>
  <si>
    <t>40573.178.17</t>
  </si>
  <si>
    <t>40573.185.1</t>
  </si>
  <si>
    <t>Петокладенци</t>
  </si>
  <si>
    <t>56085.13.3</t>
  </si>
  <si>
    <t>56085.13.13</t>
  </si>
  <si>
    <t>56085.16.13</t>
  </si>
  <si>
    <t>56085.17.8</t>
  </si>
  <si>
    <t>56085.35.14</t>
  </si>
  <si>
    <t>56085.36.6</t>
  </si>
  <si>
    <t>56085.37.6</t>
  </si>
  <si>
    <t>56085.37.7</t>
  </si>
  <si>
    <t>56085.37.8</t>
  </si>
  <si>
    <t>56085.38.29</t>
  </si>
  <si>
    <t>56085.55.8</t>
  </si>
  <si>
    <t>56085.60.9</t>
  </si>
  <si>
    <t>56085.75.15</t>
  </si>
  <si>
    <t>56085.76.28</t>
  </si>
  <si>
    <t>56085.86.5</t>
  </si>
  <si>
    <t>56085.125.13</t>
  </si>
  <si>
    <t>56085.126.16</t>
  </si>
  <si>
    <t>56085.132.5</t>
  </si>
  <si>
    <t>56085.134.7</t>
  </si>
  <si>
    <t>56085.137.3</t>
  </si>
  <si>
    <t>56085.158.4</t>
  </si>
  <si>
    <t>56085.165.1</t>
  </si>
  <si>
    <t>56085.166.22</t>
  </si>
  <si>
    <t>56085.168.19</t>
  </si>
  <si>
    <t>56085.171.19</t>
  </si>
  <si>
    <t>56085.173.18</t>
  </si>
  <si>
    <t>72117.12.3</t>
  </si>
  <si>
    <t>72117.21.20</t>
  </si>
  <si>
    <t>72117.28.19</t>
  </si>
  <si>
    <t>72117.33.1</t>
  </si>
  <si>
    <t>72117.33.11</t>
  </si>
  <si>
    <t>72117.34.35</t>
  </si>
  <si>
    <t>72117.35.21</t>
  </si>
  <si>
    <t>72117.38.12</t>
  </si>
  <si>
    <t>72117.42.5</t>
  </si>
  <si>
    <t>72117.43.5</t>
  </si>
  <si>
    <t>72117.44.5</t>
  </si>
  <si>
    <t>72117.45.3</t>
  </si>
  <si>
    <t>72117.48.1</t>
  </si>
  <si>
    <t>72117.49.4</t>
  </si>
  <si>
    <t>72117.49.16</t>
  </si>
  <si>
    <t>72117.49.19</t>
  </si>
  <si>
    <t>72117.51.3</t>
  </si>
  <si>
    <t>72117.51.7</t>
  </si>
  <si>
    <t>72117.52.16</t>
  </si>
  <si>
    <t>72117.53.6</t>
  </si>
  <si>
    <t>72117.55.6</t>
  </si>
  <si>
    <t>72117.68.4</t>
  </si>
  <si>
    <t>72117.68.12</t>
  </si>
  <si>
    <t>72117.70.4</t>
  </si>
  <si>
    <t>72117.70.31</t>
  </si>
  <si>
    <t>72117.73.1</t>
  </si>
  <si>
    <t>72117.74.9</t>
  </si>
  <si>
    <t>72117.74.17</t>
  </si>
  <si>
    <t>72117.76.22</t>
  </si>
  <si>
    <t>72117.76.23</t>
  </si>
  <si>
    <t>72117.76.39</t>
  </si>
  <si>
    <t>72117.77.3</t>
  </si>
  <si>
    <t>72117.77.6</t>
  </si>
  <si>
    <t>72117.78.11</t>
  </si>
  <si>
    <t>72117.78.15</t>
  </si>
  <si>
    <t>72117.79.1</t>
  </si>
  <si>
    <t>72117.80.2</t>
  </si>
  <si>
    <t>72117.80.8</t>
  </si>
  <si>
    <t>72117.82.17</t>
  </si>
  <si>
    <t>72117.83.4</t>
  </si>
  <si>
    <t>72117.83.5</t>
  </si>
  <si>
    <t>72117.83.6</t>
  </si>
  <si>
    <t>72117.84.7</t>
  </si>
  <si>
    <t>72117.89.3</t>
  </si>
  <si>
    <t>72117.90.13</t>
  </si>
  <si>
    <t>72117.97.1</t>
  </si>
  <si>
    <t>72117.101.2</t>
  </si>
  <si>
    <t>72117.101.6</t>
  </si>
  <si>
    <t>72117.101.9</t>
  </si>
  <si>
    <t>72117.102.5</t>
  </si>
  <si>
    <t>72117.102.13</t>
  </si>
  <si>
    <t>72117.103.9</t>
  </si>
  <si>
    <t>72117.104.5</t>
  </si>
  <si>
    <t>72117.104.13</t>
  </si>
  <si>
    <t>72117.105.22</t>
  </si>
  <si>
    <t>72117.105.23</t>
  </si>
  <si>
    <t>72117.105.24</t>
  </si>
  <si>
    <t>72117.108.1</t>
  </si>
  <si>
    <t>72117.108.4</t>
  </si>
  <si>
    <t>72117.111.1</t>
  </si>
  <si>
    <t>72117.111.16</t>
  </si>
  <si>
    <t>72117.115.17</t>
  </si>
  <si>
    <t>72117.116.21</t>
  </si>
  <si>
    <t>72117.118.1</t>
  </si>
  <si>
    <t>72117.123.7</t>
  </si>
  <si>
    <t>72117.125.1</t>
  </si>
  <si>
    <t>72117.126.3</t>
  </si>
  <si>
    <t>72117.126.6</t>
  </si>
  <si>
    <t>72117.127.30</t>
  </si>
  <si>
    <t>72117.128.12</t>
  </si>
  <si>
    <t>72117.128.19</t>
  </si>
  <si>
    <t>72117.131.6</t>
  </si>
  <si>
    <t>72117.131.8</t>
  </si>
  <si>
    <t>72117.131.11</t>
  </si>
  <si>
    <t>72117.132.2</t>
  </si>
  <si>
    <t>72117.134.11</t>
  </si>
  <si>
    <t>72117.136.9</t>
  </si>
  <si>
    <t>72117.136.10</t>
  </si>
  <si>
    <t>72117.137.4</t>
  </si>
  <si>
    <t>72117.138.3</t>
  </si>
  <si>
    <t>72117.138.4</t>
  </si>
  <si>
    <t>72117.138.13</t>
  </si>
  <si>
    <t>72117.138.16</t>
  </si>
  <si>
    <t>72117.140.2</t>
  </si>
  <si>
    <t>72117.143.3</t>
  </si>
  <si>
    <t>72117.144.4</t>
  </si>
  <si>
    <t>72117.144.5</t>
  </si>
  <si>
    <t>72117.149.15</t>
  </si>
  <si>
    <t>72117.150.14</t>
  </si>
  <si>
    <t>07</t>
  </si>
  <si>
    <t>20537.37.23</t>
  </si>
  <si>
    <t>22438.65.19</t>
  </si>
  <si>
    <t>22438.411.2</t>
  </si>
  <si>
    <t>22438.462.1</t>
  </si>
  <si>
    <t>22438.503.445</t>
  </si>
  <si>
    <t>зеленчукова градина</t>
  </si>
  <si>
    <t>55782.3.6</t>
  </si>
  <si>
    <t>55782.3.57</t>
  </si>
  <si>
    <t>55782.10.5</t>
  </si>
  <si>
    <t>55782.18.6</t>
  </si>
  <si>
    <t>55782.25.18</t>
  </si>
  <si>
    <t>55782.27.19</t>
  </si>
  <si>
    <t>55782.32.2</t>
  </si>
  <si>
    <t>55782.35.21</t>
  </si>
  <si>
    <t>55782.58.6</t>
  </si>
  <si>
    <t>55782.69.20</t>
  </si>
  <si>
    <t>55782.75.21</t>
  </si>
  <si>
    <t>55782.76.1</t>
  </si>
  <si>
    <t>55782.89.21</t>
  </si>
  <si>
    <t>55782.101.8</t>
  </si>
  <si>
    <t>55782.116.5</t>
  </si>
  <si>
    <t>55782.121.8</t>
  </si>
  <si>
    <t>55782.129.4</t>
  </si>
  <si>
    <t>55782.132.4</t>
  </si>
  <si>
    <t>55782.137.25</t>
  </si>
  <si>
    <t>Староселци</t>
  </si>
  <si>
    <t>69095.30.19</t>
  </si>
  <si>
    <t>69095.70.58</t>
  </si>
  <si>
    <t>69095.88.24</t>
  </si>
  <si>
    <t>69095.88.34</t>
  </si>
  <si>
    <t>69095.111.37</t>
  </si>
  <si>
    <t>69095.119.20</t>
  </si>
  <si>
    <t>69095.120.4</t>
  </si>
  <si>
    <t>Писарово</t>
  </si>
  <si>
    <t>56493.218.16</t>
  </si>
  <si>
    <t>56493.233.20</t>
  </si>
  <si>
    <t>56493.288.5</t>
  </si>
  <si>
    <t>56493.299.23</t>
  </si>
  <si>
    <t>56493.324.10</t>
  </si>
  <si>
    <t>22438.502.14</t>
  </si>
  <si>
    <t>05493.15.1</t>
  </si>
  <si>
    <t>05493.37.38</t>
  </si>
  <si>
    <t>12601.15.68</t>
  </si>
  <si>
    <t>12601.37.1</t>
  </si>
  <si>
    <t>12601.123.18</t>
  </si>
  <si>
    <t>Згалево</t>
  </si>
  <si>
    <t>30590.10.7</t>
  </si>
  <si>
    <t>30590.10.10</t>
  </si>
  <si>
    <t>30590.10.12</t>
  </si>
  <si>
    <t>30590.21.17</t>
  </si>
  <si>
    <t>30590.28.4</t>
  </si>
  <si>
    <t>30590.38.7</t>
  </si>
  <si>
    <t>Каменец</t>
  </si>
  <si>
    <t>35780.11.21</t>
  </si>
  <si>
    <t>35780.11.46</t>
  </si>
  <si>
    <t>35780.20.10</t>
  </si>
  <si>
    <t>35780.32.30</t>
  </si>
  <si>
    <t>35780.45.9</t>
  </si>
  <si>
    <t>35780.50.8</t>
  </si>
  <si>
    <t>35780.70.25</t>
  </si>
  <si>
    <t>35780.124.14</t>
  </si>
  <si>
    <t>35780.124.15</t>
  </si>
  <si>
    <t>35780.124.19</t>
  </si>
  <si>
    <t>35780.124.20</t>
  </si>
  <si>
    <t>Катерица</t>
  </si>
  <si>
    <t>36614.23.41</t>
  </si>
  <si>
    <t>36614.24.8</t>
  </si>
  <si>
    <t>36614.24.24</t>
  </si>
  <si>
    <t>36614.30.10</t>
  </si>
  <si>
    <t>36614.30.11</t>
  </si>
  <si>
    <t>36614.31.21</t>
  </si>
  <si>
    <t>Одърне</t>
  </si>
  <si>
    <t>53446.14.10</t>
  </si>
  <si>
    <t>53446.18.38</t>
  </si>
  <si>
    <t>53446.23.15</t>
  </si>
  <si>
    <t>53446.24.9</t>
  </si>
  <si>
    <t>53446.36.17</t>
  </si>
  <si>
    <t>53446.42.9</t>
  </si>
  <si>
    <t>53446.42.22</t>
  </si>
  <si>
    <t>53446.49.13</t>
  </si>
  <si>
    <t>53446.55.6</t>
  </si>
  <si>
    <t>53446.58.18</t>
  </si>
  <si>
    <t>53446.59.2</t>
  </si>
  <si>
    <t>Пордим</t>
  </si>
  <si>
    <t>57772.28.3</t>
  </si>
  <si>
    <t>57772.66.12</t>
  </si>
  <si>
    <t>57772.253.15</t>
  </si>
  <si>
    <t>Тотлебен</t>
  </si>
  <si>
    <t>72881.2.5</t>
  </si>
  <si>
    <t>72881.60.13</t>
  </si>
  <si>
    <t>72881.60.16</t>
  </si>
  <si>
    <t>72881.83.11</t>
  </si>
  <si>
    <t>72881.198.12</t>
  </si>
  <si>
    <t>72881.199.16</t>
  </si>
  <si>
    <t>72881.351.3</t>
  </si>
  <si>
    <t>Брест</t>
  </si>
  <si>
    <t>06402.17.10</t>
  </si>
  <si>
    <t>06402.18.9</t>
  </si>
  <si>
    <t>06402.28.20</t>
  </si>
  <si>
    <t>06402.33.27</t>
  </si>
  <si>
    <t>06402.33.66</t>
  </si>
  <si>
    <t>06402.33.68</t>
  </si>
  <si>
    <t>06402.33.71</t>
  </si>
  <si>
    <t>06402.33.74</t>
  </si>
  <si>
    <t>06402.41.4</t>
  </si>
  <si>
    <t>06402.42.29</t>
  </si>
  <si>
    <t>06402.50.20</t>
  </si>
  <si>
    <t>06402.51.16</t>
  </si>
  <si>
    <t>06402.59.15</t>
  </si>
  <si>
    <t>06402.60.3</t>
  </si>
  <si>
    <t>06402.63.12</t>
  </si>
  <si>
    <t>06402.67.9</t>
  </si>
  <si>
    <t>06402.80.36</t>
  </si>
  <si>
    <t>06402.80.169</t>
  </si>
  <si>
    <t>06402.85.4</t>
  </si>
  <si>
    <t>06402.88.16</t>
  </si>
  <si>
    <t>06402.95.7</t>
  </si>
  <si>
    <t>06402.96.8</t>
  </si>
  <si>
    <t>06402.104.27</t>
  </si>
  <si>
    <t>06402.106.1</t>
  </si>
  <si>
    <t>06402.107.163</t>
  </si>
  <si>
    <t>06402.108.50</t>
  </si>
  <si>
    <t>06402.109.1</t>
  </si>
  <si>
    <t>06402.110.29</t>
  </si>
  <si>
    <t>06402.110.60</t>
  </si>
  <si>
    <t>06402.122.9</t>
  </si>
  <si>
    <t>06402.122.19</t>
  </si>
  <si>
    <t>06402.123.5</t>
  </si>
  <si>
    <t>06402.123.20</t>
  </si>
  <si>
    <t>06402.126.13</t>
  </si>
  <si>
    <t>06402.126.40</t>
  </si>
  <si>
    <t>06402.127.5</t>
  </si>
  <si>
    <t>06402.127.6</t>
  </si>
  <si>
    <t>06402.129.6</t>
  </si>
  <si>
    <t>06402.135.24</t>
  </si>
  <si>
    <t>06402.136.18</t>
  </si>
  <si>
    <t>06402.136.21</t>
  </si>
  <si>
    <t>06402.137.28</t>
  </si>
  <si>
    <t>06402.137.29</t>
  </si>
  <si>
    <t>06402.137.46</t>
  </si>
  <si>
    <t>06402.137.51</t>
  </si>
  <si>
    <t>06402.140.32</t>
  </si>
  <si>
    <t>06402.141.131</t>
  </si>
  <si>
    <t>06402.147.8</t>
  </si>
  <si>
    <t>06402.147.14</t>
  </si>
  <si>
    <t>06402.153.9</t>
  </si>
  <si>
    <t>06402.167.12</t>
  </si>
  <si>
    <t>06402.168.14</t>
  </si>
  <si>
    <t>06402.168.35</t>
  </si>
  <si>
    <t>06402.171.23</t>
  </si>
  <si>
    <t>06402.171.32</t>
  </si>
  <si>
    <t>06402.174.18</t>
  </si>
  <si>
    <t>06402.176.36</t>
  </si>
  <si>
    <t>06402.176.82</t>
  </si>
  <si>
    <t>06402.181.6</t>
  </si>
  <si>
    <t>06402.185.18</t>
  </si>
  <si>
    <t>06402.188.9</t>
  </si>
  <si>
    <t>06402.193.2</t>
  </si>
  <si>
    <t>06402.195.15</t>
  </si>
  <si>
    <t>06402.195.23</t>
  </si>
  <si>
    <t>06402.220.8</t>
  </si>
  <si>
    <t>06402.220.22</t>
  </si>
  <si>
    <t>06402.220.29</t>
  </si>
  <si>
    <t>06402.220.56</t>
  </si>
  <si>
    <t>06402.220.80</t>
  </si>
  <si>
    <t>06402.220.90</t>
  </si>
  <si>
    <t>06402.221.16</t>
  </si>
  <si>
    <t>06402.221.36</t>
  </si>
  <si>
    <t>06402.221.37</t>
  </si>
  <si>
    <t>06402.221.41</t>
  </si>
  <si>
    <t>06402.221.42</t>
  </si>
  <si>
    <t>06402.221.47</t>
  </si>
  <si>
    <t>06402.221.52</t>
  </si>
  <si>
    <t>06402.221.66</t>
  </si>
  <si>
    <t>06402.221.76</t>
  </si>
  <si>
    <t>06402.221.82</t>
  </si>
  <si>
    <t>06402.221.84</t>
  </si>
  <si>
    <t>06402.221.100</t>
  </si>
  <si>
    <t>06402.222.4</t>
  </si>
  <si>
    <t>06402.222.19</t>
  </si>
  <si>
    <t>06402.222.23</t>
  </si>
  <si>
    <t>06402.222.35</t>
  </si>
  <si>
    <t>06402.222.56</t>
  </si>
  <si>
    <t>06402.222.57</t>
  </si>
  <si>
    <t>06402.222.62</t>
  </si>
  <si>
    <t>06402.222.80</t>
  </si>
  <si>
    <t>06402.223.8</t>
  </si>
  <si>
    <t>06402.223.22</t>
  </si>
  <si>
    <t>06402.223.28</t>
  </si>
  <si>
    <t>06402.223.32</t>
  </si>
  <si>
    <t>06402.223.44</t>
  </si>
  <si>
    <t>06402.223.69</t>
  </si>
  <si>
    <t>06402.223.80</t>
  </si>
  <si>
    <t>06402.224.5</t>
  </si>
  <si>
    <t>06402.224.7</t>
  </si>
  <si>
    <t>06402.224.8</t>
  </si>
  <si>
    <t>06402.224.15</t>
  </si>
  <si>
    <t>06402.225.1</t>
  </si>
  <si>
    <t>06402.225.4</t>
  </si>
  <si>
    <t>06402.225.8</t>
  </si>
  <si>
    <t>06402.225.15</t>
  </si>
  <si>
    <t>06402.225.39</t>
  </si>
  <si>
    <t>06402.225.47</t>
  </si>
  <si>
    <t>06402.226.5</t>
  </si>
  <si>
    <t>06402.226.6</t>
  </si>
  <si>
    <t>06402.226.13</t>
  </si>
  <si>
    <t>06402.226.36</t>
  </si>
  <si>
    <t>06402.226.40</t>
  </si>
  <si>
    <t>06402.226.43</t>
  </si>
  <si>
    <t>06402.226.53</t>
  </si>
  <si>
    <t>06402.226.58</t>
  </si>
  <si>
    <t>06402.226.67</t>
  </si>
  <si>
    <t>06402.226.72</t>
  </si>
  <si>
    <t>06402.227.3</t>
  </si>
  <si>
    <t>06402.227.15</t>
  </si>
  <si>
    <t>06402.227.16</t>
  </si>
  <si>
    <t>06402.227.32</t>
  </si>
  <si>
    <t>06402.227.55</t>
  </si>
  <si>
    <t>06402.227.59</t>
  </si>
  <si>
    <t>06402.227.64</t>
  </si>
  <si>
    <t>06402.227.71</t>
  </si>
  <si>
    <t>06402.227.85</t>
  </si>
  <si>
    <t>06402.227.103</t>
  </si>
  <si>
    <t>06402.227.107</t>
  </si>
  <si>
    <t>06402.228.6</t>
  </si>
  <si>
    <t>06402.228.8</t>
  </si>
  <si>
    <t>06402.228.15</t>
  </si>
  <si>
    <t>06402.228.24</t>
  </si>
  <si>
    <t>06402.228.33</t>
  </si>
  <si>
    <t>06402.228.41</t>
  </si>
  <si>
    <t>06402.228.49</t>
  </si>
  <si>
    <t>06402.228.50</t>
  </si>
  <si>
    <t>06402.228.53</t>
  </si>
  <si>
    <t>06402.228.73</t>
  </si>
  <si>
    <t>06402.228.78</t>
  </si>
  <si>
    <t>06402.228.81</t>
  </si>
  <si>
    <t>06402.228.82</t>
  </si>
  <si>
    <t>06402.228.91</t>
  </si>
  <si>
    <t>06402.228.99</t>
  </si>
  <si>
    <t>06402.228.117</t>
  </si>
  <si>
    <t>06402.228.118</t>
  </si>
  <si>
    <t>06402.228.128</t>
  </si>
  <si>
    <t>06402.229.2</t>
  </si>
  <si>
    <t>06402.229.3</t>
  </si>
  <si>
    <t>06402.229.9</t>
  </si>
  <si>
    <t>06402.229.21</t>
  </si>
  <si>
    <t>06402.229.39</t>
  </si>
  <si>
    <t>06402.229.50</t>
  </si>
  <si>
    <t>06402.229.60</t>
  </si>
  <si>
    <t>06402.229.63</t>
  </si>
  <si>
    <t>14876.21.3</t>
  </si>
  <si>
    <t>14876.36.3</t>
  </si>
  <si>
    <t>14876.39.4</t>
  </si>
  <si>
    <t>14876.39.10</t>
  </si>
  <si>
    <t>14876.39.11</t>
  </si>
  <si>
    <t>14876.40.2</t>
  </si>
  <si>
    <t>14876.63.22</t>
  </si>
  <si>
    <t>14876.47.14</t>
  </si>
  <si>
    <t>14876.85.14</t>
  </si>
  <si>
    <t>14876.86.10</t>
  </si>
  <si>
    <t>14876.86.11</t>
  </si>
  <si>
    <t>14876.86.13</t>
  </si>
  <si>
    <t>14876.88.10</t>
  </si>
  <si>
    <t>14876.103.2</t>
  </si>
  <si>
    <t>14876.132.9</t>
  </si>
  <si>
    <t>14876.139.6</t>
  </si>
  <si>
    <t>14876.176.4</t>
  </si>
  <si>
    <t>14876.176.7</t>
  </si>
  <si>
    <t>14876.200.23</t>
  </si>
  <si>
    <t>14876.202.7</t>
  </si>
  <si>
    <t>14876.212.1</t>
  </si>
  <si>
    <t>14876.214.11</t>
  </si>
  <si>
    <t>14876.226.1</t>
  </si>
  <si>
    <t>14876.227.5</t>
  </si>
  <si>
    <t>14876.263.11</t>
  </si>
  <si>
    <t>14876.284.5</t>
  </si>
  <si>
    <t>14876.284.7</t>
  </si>
  <si>
    <t>14876.284.8</t>
  </si>
  <si>
    <t>14876.285.2</t>
  </si>
  <si>
    <t>14876.287.16</t>
  </si>
  <si>
    <t>14876.301.9</t>
  </si>
  <si>
    <t>14876.500.177</t>
  </si>
  <si>
    <t>14876.763.2</t>
  </si>
  <si>
    <t>14876.766.1</t>
  </si>
  <si>
    <t>14876.922.21</t>
  </si>
  <si>
    <t>18099.138.14</t>
  </si>
  <si>
    <t>18099.198.18</t>
  </si>
  <si>
    <t>18099.212.26</t>
  </si>
  <si>
    <t>18099.220.86</t>
  </si>
  <si>
    <t>18099.221.13</t>
  </si>
  <si>
    <t>18099.239.44</t>
  </si>
  <si>
    <t>18099.243.45</t>
  </si>
  <si>
    <t>18099.246.6</t>
  </si>
  <si>
    <t>18099.247.23</t>
  </si>
  <si>
    <t>18099.262.18</t>
  </si>
  <si>
    <t>18099.265.6</t>
  </si>
  <si>
    <t>18099.272.27</t>
  </si>
  <si>
    <t>18099.301.9</t>
  </si>
  <si>
    <t>18099.333.60</t>
  </si>
  <si>
    <t>18099.336.1</t>
  </si>
  <si>
    <t>24308.7.36</t>
  </si>
  <si>
    <t>24308.7.42</t>
  </si>
  <si>
    <t>24308.12.12</t>
  </si>
  <si>
    <t>24308.17.49</t>
  </si>
  <si>
    <t>24308.32.38</t>
  </si>
  <si>
    <t>14888.10.6</t>
  </si>
  <si>
    <t>14888.10.29</t>
  </si>
  <si>
    <t>14888.12.19</t>
  </si>
  <si>
    <t>14888.31.206</t>
  </si>
  <si>
    <t>14888.35.32</t>
  </si>
  <si>
    <t>14888.35.34</t>
  </si>
  <si>
    <t>14888.35.35</t>
  </si>
  <si>
    <t>14888.36.32</t>
  </si>
  <si>
    <t>14888.37.14</t>
  </si>
  <si>
    <t>14888.37.33</t>
  </si>
  <si>
    <t>14888.39.54</t>
  </si>
  <si>
    <t>14888.39.146</t>
  </si>
  <si>
    <t>14888.43.25</t>
  </si>
  <si>
    <t>14888.44.33</t>
  </si>
  <si>
    <t>14888.44.36</t>
  </si>
  <si>
    <t>14888.44.39</t>
  </si>
  <si>
    <t>43284.11.9</t>
  </si>
  <si>
    <t>43284.15.8</t>
  </si>
  <si>
    <t>43284.17.7</t>
  </si>
  <si>
    <t>43284.18.8</t>
  </si>
  <si>
    <t>43284.18.10</t>
  </si>
  <si>
    <t>43284.33.10</t>
  </si>
  <si>
    <t>43284.58.17</t>
  </si>
  <si>
    <t>43284.67.3</t>
  </si>
  <si>
    <t>43284.71.28</t>
  </si>
  <si>
    <t>43284.84.16</t>
  </si>
  <si>
    <t>43284.85.15</t>
  </si>
  <si>
    <t>43284.86.1</t>
  </si>
  <si>
    <t>43284.101.32</t>
  </si>
  <si>
    <t>43284.106.7</t>
  </si>
  <si>
    <t>43284.106.21</t>
  </si>
  <si>
    <t>43284.107.9</t>
  </si>
  <si>
    <t>43284.110.11</t>
  </si>
  <si>
    <t>43284.118.12</t>
  </si>
  <si>
    <t>43284.123.6</t>
  </si>
  <si>
    <t>43284.127.30</t>
  </si>
  <si>
    <t>43284.130.27</t>
  </si>
  <si>
    <t>43284.131.25</t>
  </si>
  <si>
    <t>43284.132.16</t>
  </si>
  <si>
    <t>43284.169.15</t>
  </si>
  <si>
    <t>43284.170.10</t>
  </si>
  <si>
    <t>43284.206.3</t>
  </si>
  <si>
    <t>43284.451.8</t>
  </si>
  <si>
    <t>43284.451.9</t>
  </si>
  <si>
    <t>48204.14.33</t>
  </si>
  <si>
    <t>48204.14.42</t>
  </si>
  <si>
    <t>48204.17.5</t>
  </si>
  <si>
    <t>48204.21.2</t>
  </si>
  <si>
    <t>48204.27.3</t>
  </si>
  <si>
    <t>48204.30.44</t>
  </si>
  <si>
    <t>48204.37.29</t>
  </si>
  <si>
    <t>48204.39.61</t>
  </si>
  <si>
    <t>48204.40.8</t>
  </si>
  <si>
    <t>48204.41.2</t>
  </si>
  <si>
    <t>48204.41.3</t>
  </si>
  <si>
    <t>48204.41.30</t>
  </si>
  <si>
    <t>48204.41.31</t>
  </si>
  <si>
    <t>48204.41.34</t>
  </si>
  <si>
    <t>48204.42.2</t>
  </si>
  <si>
    <t>48204.87.1</t>
  </si>
  <si>
    <t>48204.87.7</t>
  </si>
  <si>
    <t>48204.87.10</t>
  </si>
  <si>
    <t>48204.87.12</t>
  </si>
  <si>
    <t>48204.87.18</t>
  </si>
  <si>
    <t>48204.88.3</t>
  </si>
  <si>
    <t>48204.88.7</t>
  </si>
  <si>
    <t>48204.88.10</t>
  </si>
  <si>
    <t>48204.88.11</t>
  </si>
  <si>
    <t>48204.88.12</t>
  </si>
  <si>
    <t>48204.88.17</t>
  </si>
  <si>
    <t>48204.88.19</t>
  </si>
  <si>
    <t>48204.88.21</t>
  </si>
  <si>
    <t>48204.88.22</t>
  </si>
  <si>
    <t>48204.88.24</t>
  </si>
  <si>
    <t>48204.88.25</t>
  </si>
  <si>
    <t>48204.88.28</t>
  </si>
  <si>
    <t>48204.88.29</t>
  </si>
  <si>
    <t>48204.88.39</t>
  </si>
  <si>
    <t>48204.88.45</t>
  </si>
  <si>
    <t>48204.88.52</t>
  </si>
  <si>
    <t>48204.88.53</t>
  </si>
  <si>
    <t>48204.88.59</t>
  </si>
  <si>
    <t>48204.88.60</t>
  </si>
  <si>
    <t>48204.88.62</t>
  </si>
  <si>
    <t>48204.88.63</t>
  </si>
  <si>
    <t>48204.89.9</t>
  </si>
  <si>
    <t>48204.89.11</t>
  </si>
  <si>
    <t>48204.93.9</t>
  </si>
  <si>
    <t>48204.94.36</t>
  </si>
  <si>
    <t>48204.95.22</t>
  </si>
  <si>
    <t>48204.99.10</t>
  </si>
  <si>
    <t>48204.102.22</t>
  </si>
  <si>
    <t>48204.103.7</t>
  </si>
  <si>
    <t>48204.103.16</t>
  </si>
  <si>
    <t>48204.105.2</t>
  </si>
  <si>
    <t>48204.105.11</t>
  </si>
  <si>
    <t>48204.105.21</t>
  </si>
  <si>
    <t>48204.105.36</t>
  </si>
  <si>
    <t>48204.106.7</t>
  </si>
  <si>
    <t>48204.107.9</t>
  </si>
  <si>
    <t>48204.107.22</t>
  </si>
  <si>
    <t>48204.107.26</t>
  </si>
  <si>
    <t>48204.109.1</t>
  </si>
  <si>
    <t>48204.109.2</t>
  </si>
  <si>
    <t>48204.110.8</t>
  </si>
  <si>
    <t>48204.111.2</t>
  </si>
  <si>
    <t>48204.116.10</t>
  </si>
  <si>
    <t>48204.116.12</t>
  </si>
  <si>
    <t>48204.116.20</t>
  </si>
  <si>
    <t>48204.117.1</t>
  </si>
  <si>
    <t>48204.117.8</t>
  </si>
  <si>
    <t>48204.117.9</t>
  </si>
  <si>
    <t>48204.117.11</t>
  </si>
  <si>
    <t>48204.117.12</t>
  </si>
  <si>
    <t>48204.123.10</t>
  </si>
  <si>
    <t>48204.126.5</t>
  </si>
  <si>
    <t>48204.126.6</t>
  </si>
  <si>
    <t>48204.127.13</t>
  </si>
  <si>
    <t>48204.127.35</t>
  </si>
  <si>
    <t>48204.128.21</t>
  </si>
  <si>
    <t>48204.128.27</t>
  </si>
  <si>
    <t>48204.128.29</t>
  </si>
  <si>
    <t>48204.128.49</t>
  </si>
  <si>
    <t>48204.129.12</t>
  </si>
  <si>
    <t>48204.130.8</t>
  </si>
  <si>
    <t>48204.131.1</t>
  </si>
  <si>
    <t>48204.131.6</t>
  </si>
  <si>
    <t>48204.131.8</t>
  </si>
  <si>
    <t>48204.131.22</t>
  </si>
  <si>
    <t>48204.132.8</t>
  </si>
  <si>
    <t>48204.132.10</t>
  </si>
  <si>
    <t>48204.132.11</t>
  </si>
  <si>
    <t>48204.133.3</t>
  </si>
  <si>
    <t>48204.133.4</t>
  </si>
  <si>
    <t>48204.133.5</t>
  </si>
  <si>
    <t>48204.133.6</t>
  </si>
  <si>
    <t>48204.133.9</t>
  </si>
  <si>
    <t>48204.133.11</t>
  </si>
  <si>
    <t>48204.136.3</t>
  </si>
  <si>
    <t>48204.136.4</t>
  </si>
  <si>
    <t>48204.136.11</t>
  </si>
  <si>
    <t>48204.136.12</t>
  </si>
  <si>
    <t>48204.136.14</t>
  </si>
  <si>
    <t>48204.136.15</t>
  </si>
  <si>
    <t>48204.136.16</t>
  </si>
  <si>
    <t>48204.136.29</t>
  </si>
  <si>
    <t>48204.137.3</t>
  </si>
  <si>
    <t>48204.137.8</t>
  </si>
  <si>
    <t>48204.137.13</t>
  </si>
  <si>
    <t>48204.137.14</t>
  </si>
  <si>
    <t>48204.137.21</t>
  </si>
  <si>
    <t>48204.137.25</t>
  </si>
  <si>
    <t>48204.137.27</t>
  </si>
  <si>
    <t>48204.138.4</t>
  </si>
  <si>
    <t>48204.138.13</t>
  </si>
  <si>
    <t>48204.138.15</t>
  </si>
  <si>
    <t>48204.138.17</t>
  </si>
  <si>
    <t>48204.138.18</t>
  </si>
  <si>
    <t>48204.138.19</t>
  </si>
  <si>
    <t>48204.138.20</t>
  </si>
  <si>
    <t>48204.138.21</t>
  </si>
  <si>
    <t>48204.139.2</t>
  </si>
  <si>
    <t>48204.139.11</t>
  </si>
  <si>
    <t>48204.139.12</t>
  </si>
  <si>
    <t>48204.139.15</t>
  </si>
  <si>
    <t>48204.139.18</t>
  </si>
  <si>
    <t>48204.139.23</t>
  </si>
  <si>
    <t>48204.139.28</t>
  </si>
  <si>
    <t>48204.139.34</t>
  </si>
  <si>
    <t>48204.139.36</t>
  </si>
  <si>
    <t>48204.139.42</t>
  </si>
  <si>
    <t>48204.139.43</t>
  </si>
  <si>
    <t>48204.139.45</t>
  </si>
  <si>
    <t>48204.139.47</t>
  </si>
  <si>
    <t>48204.140.2</t>
  </si>
  <si>
    <t>48204.140.16</t>
  </si>
  <si>
    <t>48204.140.17</t>
  </si>
  <si>
    <t>48204.140.20</t>
  </si>
  <si>
    <t>48204.140.27</t>
  </si>
  <si>
    <t>48204.140.29</t>
  </si>
  <si>
    <t>48204.140.32</t>
  </si>
  <si>
    <t>48204.140.35</t>
  </si>
  <si>
    <t>48204.142.17</t>
  </si>
  <si>
    <t>48204.146.2</t>
  </si>
  <si>
    <t>48204.146.4</t>
  </si>
  <si>
    <t>48204.146.12</t>
  </si>
  <si>
    <t>48204.146.24</t>
  </si>
  <si>
    <t>48204.146.25</t>
  </si>
  <si>
    <t>48204.146.30</t>
  </si>
  <si>
    <t>48204.146.31</t>
  </si>
  <si>
    <t>48204.150.22</t>
  </si>
  <si>
    <t>48204.151.10</t>
  </si>
  <si>
    <t>48204.151.13</t>
  </si>
  <si>
    <t>48204.151.14</t>
  </si>
  <si>
    <t>48204.151.16</t>
  </si>
  <si>
    <t>48204.151.23</t>
  </si>
  <si>
    <t>48204.151.24</t>
  </si>
  <si>
    <t>48204.151.30</t>
  </si>
  <si>
    <t>48204.152.7</t>
  </si>
  <si>
    <t>48204.152.8</t>
  </si>
  <si>
    <t>48204.152.9</t>
  </si>
  <si>
    <t>48204.152.10</t>
  </si>
  <si>
    <t>48204.152.11</t>
  </si>
  <si>
    <t>48204.152.14</t>
  </si>
  <si>
    <t>48204.152.15</t>
  </si>
  <si>
    <t>48204.152.17</t>
  </si>
  <si>
    <t>48204.152.27</t>
  </si>
  <si>
    <t>48204.155.1</t>
  </si>
  <si>
    <t>48204.156.22</t>
  </si>
  <si>
    <t>48204.158.15</t>
  </si>
  <si>
    <t>48204.159.8</t>
  </si>
  <si>
    <t>48204.159.17</t>
  </si>
  <si>
    <t>48204.162.5</t>
  </si>
  <si>
    <t>48204.162.20</t>
  </si>
  <si>
    <t>48204.163.13</t>
  </si>
  <si>
    <t>48204.164.13</t>
  </si>
  <si>
    <t>48204.177.10</t>
  </si>
  <si>
    <t>48204.177.20</t>
  </si>
  <si>
    <t>48204.178.11</t>
  </si>
  <si>
    <t>48204.179.32</t>
  </si>
  <si>
    <t>48204.183.1</t>
  </si>
  <si>
    <t>48204.183.3</t>
  </si>
  <si>
    <t>48204.183.4</t>
  </si>
  <si>
    <t>48204.183.7</t>
  </si>
  <si>
    <t>48204.204.4</t>
  </si>
  <si>
    <t>48204.204.6</t>
  </si>
  <si>
    <t>48204.204.14</t>
  </si>
  <si>
    <t>48204.204.16</t>
  </si>
  <si>
    <t>48204.204.32</t>
  </si>
  <si>
    <t>48204.204.39</t>
  </si>
  <si>
    <t>48204.205.8</t>
  </si>
  <si>
    <t>48204.207.13</t>
  </si>
  <si>
    <t>48204.208.1</t>
  </si>
  <si>
    <t>48204.208.15</t>
  </si>
  <si>
    <t>48204.208.17</t>
  </si>
  <si>
    <t>48204.235.6</t>
  </si>
  <si>
    <t>48204.235.8</t>
  </si>
  <si>
    <t>48204.235.20</t>
  </si>
  <si>
    <t>48204.235.21</t>
  </si>
  <si>
    <t>48204.235.22</t>
  </si>
  <si>
    <t>48204.235.28</t>
  </si>
  <si>
    <t>48204.235.30</t>
  </si>
  <si>
    <t>48204.235.32</t>
  </si>
  <si>
    <t>48204.236.48</t>
  </si>
  <si>
    <t>48204.236.50</t>
  </si>
  <si>
    <t>48204.236.51</t>
  </si>
  <si>
    <t>48204.236.56</t>
  </si>
  <si>
    <t>48204.236.59</t>
  </si>
  <si>
    <t>48204.236.61</t>
  </si>
  <si>
    <t>48204.236.64</t>
  </si>
  <si>
    <t>48204.236.66</t>
  </si>
  <si>
    <t>48204.236.68</t>
  </si>
  <si>
    <t>48204.236.70</t>
  </si>
  <si>
    <t>48204.236.71</t>
  </si>
  <si>
    <t>48204.241.39</t>
  </si>
  <si>
    <t>48204.241.61</t>
  </si>
  <si>
    <t>48204.244.2</t>
  </si>
  <si>
    <t>48204.246.13</t>
  </si>
  <si>
    <t>48204.253.8</t>
  </si>
  <si>
    <t>48204.254.2</t>
  </si>
  <si>
    <t>48204.254.5</t>
  </si>
  <si>
    <t>48204.254.7</t>
  </si>
  <si>
    <t>48204.269.3</t>
  </si>
  <si>
    <t>48204.269.5</t>
  </si>
  <si>
    <t>48204.269.6</t>
  </si>
  <si>
    <t>48204.269.10</t>
  </si>
  <si>
    <t>48204.269.18</t>
  </si>
  <si>
    <t>48204.269.19</t>
  </si>
  <si>
    <t>48204.269.25</t>
  </si>
  <si>
    <t>48204.273.28</t>
  </si>
  <si>
    <t>48204.273.33</t>
  </si>
  <si>
    <t>48204.275.17</t>
  </si>
  <si>
    <t>48204.276.2</t>
  </si>
  <si>
    <t>48204.276.20</t>
  </si>
  <si>
    <t>48204.277.8</t>
  </si>
  <si>
    <t>48204.279.18</t>
  </si>
  <si>
    <t>48204.281.8</t>
  </si>
  <si>
    <t>48204.281.10</t>
  </si>
  <si>
    <t>48204.281.16</t>
  </si>
  <si>
    <t>48204.281.17</t>
  </si>
  <si>
    <t>48204.281.20</t>
  </si>
  <si>
    <t>48204.281.25</t>
  </si>
  <si>
    <t>48204.281.26</t>
  </si>
  <si>
    <t>48204.281.27</t>
  </si>
  <si>
    <t>48204.281.28</t>
  </si>
  <si>
    <t>48204.281.32</t>
  </si>
  <si>
    <t>48204.281.33</t>
  </si>
  <si>
    <t>48204.282.13</t>
  </si>
  <si>
    <t>48204.282.18</t>
  </si>
  <si>
    <t>48204.282.22</t>
  </si>
  <si>
    <t>48204.282.25</t>
  </si>
  <si>
    <t>48204.282.36</t>
  </si>
  <si>
    <t>48204.282.38</t>
  </si>
  <si>
    <t>48204.283.2</t>
  </si>
  <si>
    <t>48204.283.6</t>
  </si>
  <si>
    <t>48204.283.8</t>
  </si>
  <si>
    <t>48204.283.18</t>
  </si>
  <si>
    <t>48204.283.25</t>
  </si>
  <si>
    <t>48204.283.28</t>
  </si>
  <si>
    <t>48204.283.34</t>
  </si>
  <si>
    <t>48204.284.12</t>
  </si>
  <si>
    <t>48204.284.13</t>
  </si>
  <si>
    <t>48204.284.14</t>
  </si>
  <si>
    <t>48204.285.6</t>
  </si>
  <si>
    <t>48204.288.12</t>
  </si>
  <si>
    <t>48204.288.26</t>
  </si>
  <si>
    <t>48204.290.6</t>
  </si>
  <si>
    <t>Шияково</t>
  </si>
  <si>
    <t>83394.36.1</t>
  </si>
  <si>
    <t>83394.39.3</t>
  </si>
  <si>
    <t>83394.46.16</t>
  </si>
  <si>
    <t>14876.200.26</t>
  </si>
  <si>
    <t>14876.200.27</t>
  </si>
  <si>
    <t>14876.301.18</t>
  </si>
  <si>
    <t>24308.32.14</t>
  </si>
  <si>
    <t>14888.37.8</t>
  </si>
  <si>
    <t>14888.38.13</t>
  </si>
  <si>
    <t>48204.146.16</t>
  </si>
  <si>
    <t>48204.146.20</t>
  </si>
  <si>
    <t>48204.146.21</t>
  </si>
  <si>
    <t>48204.269.9</t>
  </si>
  <si>
    <t>14876.502.1</t>
  </si>
  <si>
    <t>30199.342.6</t>
  </si>
  <si>
    <t>30199.343.5</t>
  </si>
  <si>
    <t>30199.16.242</t>
  </si>
  <si>
    <t>30199.16.243</t>
  </si>
  <si>
    <t>30199.23.50</t>
  </si>
  <si>
    <t>30199.23.52</t>
  </si>
  <si>
    <t>Никопол</t>
  </si>
  <si>
    <t>23193.1.7</t>
  </si>
  <si>
    <t>Бацова махала</t>
  </si>
  <si>
    <t>02957.25.6</t>
  </si>
  <si>
    <t>02957.30.2</t>
  </si>
  <si>
    <t>12365.78.55</t>
  </si>
  <si>
    <t>друг вид зем. земя</t>
  </si>
  <si>
    <t>12365.87.21</t>
  </si>
  <si>
    <t>Дебово</t>
  </si>
  <si>
    <t>20314.10.3</t>
  </si>
  <si>
    <t>20314.43.14</t>
  </si>
  <si>
    <t>20314.57.46</t>
  </si>
  <si>
    <t>20314.66.51</t>
  </si>
  <si>
    <t>44152.4.3</t>
  </si>
  <si>
    <t>44152.70.3</t>
  </si>
  <si>
    <t>49415.34.11</t>
  </si>
  <si>
    <t>49415.34.17</t>
  </si>
  <si>
    <t>49415.44.15</t>
  </si>
  <si>
    <t>49415.58.47</t>
  </si>
  <si>
    <t>49415.58.48</t>
  </si>
  <si>
    <t>49415.68.15</t>
  </si>
  <si>
    <t>49415.77.2</t>
  </si>
  <si>
    <t>49415.80.8</t>
  </si>
  <si>
    <t>49415.91.5</t>
  </si>
  <si>
    <t>49415.93.10</t>
  </si>
  <si>
    <t>49415.97.24</t>
  </si>
  <si>
    <t>Новачене</t>
  </si>
  <si>
    <t>51932.145.3</t>
  </si>
  <si>
    <t>51932.167.1</t>
  </si>
  <si>
    <t>65320.11.4</t>
  </si>
  <si>
    <t>65320.22.84</t>
  </si>
  <si>
    <t>65320.31.30</t>
  </si>
  <si>
    <t>65320.31.38</t>
  </si>
  <si>
    <t>65320.44.12</t>
  </si>
  <si>
    <t>65320.44.14</t>
  </si>
  <si>
    <t>65320.45.4</t>
  </si>
  <si>
    <t>65320.46.13</t>
  </si>
  <si>
    <t>65320.49.47</t>
  </si>
  <si>
    <t>65320.50.10</t>
  </si>
  <si>
    <t>65320.52.5</t>
  </si>
  <si>
    <t>65320.58.34</t>
  </si>
  <si>
    <t>65320.62.30</t>
  </si>
  <si>
    <t>65320.63.61</t>
  </si>
  <si>
    <t>65320.64.60</t>
  </si>
  <si>
    <t>65320.65.24</t>
  </si>
  <si>
    <t>65320.65.91</t>
  </si>
  <si>
    <t>65320.69.14</t>
  </si>
  <si>
    <t>65320.78.55</t>
  </si>
  <si>
    <t>65320.80.12</t>
  </si>
  <si>
    <t>65320.83.8</t>
  </si>
  <si>
    <t>65320.85.24</t>
  </si>
  <si>
    <t>65320.90.40</t>
  </si>
  <si>
    <t>65320.91.7</t>
  </si>
  <si>
    <t>65320.92.14</t>
  </si>
  <si>
    <t>65320.94.29</t>
  </si>
  <si>
    <t>65320.141.12</t>
  </si>
  <si>
    <t>65320.143.32</t>
  </si>
  <si>
    <t>65320.169.9</t>
  </si>
  <si>
    <t>65320.169.20</t>
  </si>
  <si>
    <t>65320.171.30</t>
  </si>
  <si>
    <t>65320.171.35</t>
  </si>
  <si>
    <t>65320.174.28</t>
  </si>
  <si>
    <t>02957.77.38</t>
  </si>
  <si>
    <t>01</t>
  </si>
  <si>
    <t>02957.77.39</t>
  </si>
  <si>
    <t>02957.77.40</t>
  </si>
  <si>
    <t>02957.77.41</t>
  </si>
  <si>
    <t>02957.77.42</t>
  </si>
  <si>
    <t>Драгаш войвода</t>
  </si>
  <si>
    <t>51723.37.2</t>
  </si>
  <si>
    <t>51723.78.30</t>
  </si>
  <si>
    <t>Глава</t>
  </si>
  <si>
    <t>14934.115.34</t>
  </si>
  <si>
    <t>20383.199.23</t>
  </si>
  <si>
    <t>61580.232.4</t>
  </si>
  <si>
    <t>61580.351.27</t>
  </si>
  <si>
    <t>61580.493.21</t>
  </si>
  <si>
    <t>61950.14.3</t>
  </si>
  <si>
    <t>61950.52.8</t>
  </si>
  <si>
    <t>61950.52.28</t>
  </si>
  <si>
    <t>61950.52.32</t>
  </si>
  <si>
    <t>61950.62.47</t>
  </si>
  <si>
    <t>61950.126.9</t>
  </si>
  <si>
    <t>62503.229.21</t>
  </si>
  <si>
    <t>62503.229.28</t>
  </si>
  <si>
    <t>62503.230.4</t>
  </si>
  <si>
    <t>62503.230.8</t>
  </si>
  <si>
    <t>62503.230.12</t>
  </si>
  <si>
    <t>62503.232.18</t>
  </si>
  <si>
    <t>62503.253.23</t>
  </si>
  <si>
    <t>62503.253.35</t>
  </si>
  <si>
    <t>62503.259.11</t>
  </si>
  <si>
    <t>62503.259.15</t>
  </si>
  <si>
    <t>62503.277.7</t>
  </si>
  <si>
    <t>62503.280.8</t>
  </si>
  <si>
    <t>62503.280.9</t>
  </si>
  <si>
    <t>62503.286.2</t>
  </si>
  <si>
    <t>62503.289.7</t>
  </si>
  <si>
    <t>62503.325.22</t>
  </si>
  <si>
    <t>62503.327.29</t>
  </si>
  <si>
    <t>62503.327.43</t>
  </si>
  <si>
    <t>62503.327.44</t>
  </si>
  <si>
    <t>62503.327.45</t>
  </si>
  <si>
    <t>62503.326.24</t>
  </si>
  <si>
    <t>62503.329.4</t>
  </si>
  <si>
    <t>62503.330.1</t>
  </si>
  <si>
    <t>62503.330.3</t>
  </si>
  <si>
    <t>62503.330.9</t>
  </si>
  <si>
    <t>62503.330.16</t>
  </si>
  <si>
    <t>62503.331.4</t>
  </si>
  <si>
    <t>70281.50.63</t>
  </si>
  <si>
    <t>70281.161.1</t>
  </si>
  <si>
    <t>80501.49.15</t>
  </si>
  <si>
    <t>80501.95.22</t>
  </si>
  <si>
    <t>80501.203.1</t>
  </si>
  <si>
    <t>80501.206.1</t>
  </si>
  <si>
    <t>81551.60.17</t>
  </si>
  <si>
    <t>81551.98.15</t>
  </si>
  <si>
    <t>61580.52.80</t>
  </si>
  <si>
    <t>61580.52.78</t>
  </si>
  <si>
    <t>70281.161.159</t>
  </si>
  <si>
    <t>81551.78.1</t>
  </si>
  <si>
    <t>Община Кнежа</t>
  </si>
  <si>
    <t>27509.93.9</t>
  </si>
  <si>
    <t>Бреница</t>
  </si>
  <si>
    <t>06375.26.117</t>
  </si>
  <si>
    <t>Всичко за Община Кнежа:</t>
  </si>
  <si>
    <t>Кнежа</t>
  </si>
  <si>
    <t>37376.512.13</t>
  </si>
  <si>
    <t>06375.448.2</t>
  </si>
  <si>
    <t>06375.20.32</t>
  </si>
  <si>
    <t>06375.45.57</t>
  </si>
  <si>
    <t>06375.42.104</t>
  </si>
  <si>
    <t>06375.44.84</t>
  </si>
  <si>
    <t>06375.10.34</t>
  </si>
  <si>
    <t>06375.5.15</t>
  </si>
  <si>
    <t>06375.46.120</t>
  </si>
  <si>
    <t>06375.62.99</t>
  </si>
  <si>
    <t>Лазарово</t>
  </si>
  <si>
    <t>43044.14.11</t>
  </si>
  <si>
    <t>43044.33.15</t>
  </si>
  <si>
    <t>Долни Дъбник</t>
  </si>
  <si>
    <t>22407.132.24</t>
  </si>
  <si>
    <t>Горни Дъбник</t>
  </si>
  <si>
    <t>16537.196.12</t>
  </si>
  <si>
    <t>40213.144.39</t>
  </si>
  <si>
    <t>56201.35.35</t>
  </si>
  <si>
    <t>56201.56.1</t>
  </si>
  <si>
    <t>56201.71.1</t>
  </si>
  <si>
    <t>56201.136.16</t>
  </si>
  <si>
    <t>56201.141.12</t>
  </si>
  <si>
    <t>56201.165.6</t>
  </si>
  <si>
    <t>56201.169.32</t>
  </si>
  <si>
    <t>56201.177.15</t>
  </si>
  <si>
    <t>56201.179.12</t>
  </si>
  <si>
    <t>56201.179.26</t>
  </si>
  <si>
    <t>56201.184.25</t>
  </si>
  <si>
    <t>56201.189.2</t>
  </si>
  <si>
    <t>56201.191.9</t>
  </si>
  <si>
    <t>56201.191.29</t>
  </si>
  <si>
    <t>56201.204.3</t>
  </si>
  <si>
    <t>56201.52.21</t>
  </si>
  <si>
    <t>56201.52.22</t>
  </si>
  <si>
    <t>56201.138.10</t>
  </si>
  <si>
    <t>56201.165.23</t>
  </si>
  <si>
    <t>65070.189.129</t>
  </si>
  <si>
    <t>65070.194.26</t>
  </si>
  <si>
    <t>65070.264.40</t>
  </si>
  <si>
    <t>65070.286.16</t>
  </si>
  <si>
    <t>65070.311.2</t>
  </si>
  <si>
    <t>65070.315.1</t>
  </si>
  <si>
    <t>22407.291.31</t>
  </si>
  <si>
    <t>22407.291.32</t>
  </si>
  <si>
    <t>22407.291.33</t>
  </si>
  <si>
    <t>22407.291.34</t>
  </si>
  <si>
    <t>22407.291.35</t>
  </si>
  <si>
    <t>22407.291.36</t>
  </si>
  <si>
    <t>22407.291.37</t>
  </si>
  <si>
    <t>22407.291.38</t>
  </si>
  <si>
    <t>22407.292.4</t>
  </si>
  <si>
    <t>65070.11.5</t>
  </si>
  <si>
    <t>65070.11.10</t>
  </si>
  <si>
    <t>65070.11.11</t>
  </si>
  <si>
    <t>03068.6.12</t>
  </si>
  <si>
    <t>03068.57.3</t>
  </si>
  <si>
    <t>03068.62.22</t>
  </si>
  <si>
    <t>03068.63.56</t>
  </si>
  <si>
    <t>03068.66.5</t>
  </si>
  <si>
    <t>03068.82.25</t>
  </si>
  <si>
    <t>03068.96.8</t>
  </si>
  <si>
    <t>03068.105.32</t>
  </si>
  <si>
    <t>Бохот</t>
  </si>
  <si>
    <t>05921.25.2</t>
  </si>
  <si>
    <t>05921.83.15</t>
  </si>
  <si>
    <t>05921.97.58</t>
  </si>
  <si>
    <t>06690.1.7</t>
  </si>
  <si>
    <t>06690.6.4</t>
  </si>
  <si>
    <t>06690.23.12</t>
  </si>
  <si>
    <t>06690.24.22</t>
  </si>
  <si>
    <t>06690.56.9</t>
  </si>
  <si>
    <t>06690.112.8</t>
  </si>
  <si>
    <t>06690.121.24</t>
  </si>
  <si>
    <t>06690.121.25</t>
  </si>
  <si>
    <t>06690.123.56</t>
  </si>
  <si>
    <t>06690.581.1</t>
  </si>
  <si>
    <t>06690.601.11</t>
  </si>
  <si>
    <t>06690.663.9</t>
  </si>
  <si>
    <t>06999.17.26</t>
  </si>
  <si>
    <t>06999.20.6</t>
  </si>
  <si>
    <t>17258.58.19</t>
  </si>
  <si>
    <t>17854.63.4</t>
  </si>
  <si>
    <t>17854.92.10</t>
  </si>
  <si>
    <t>17854.96.14</t>
  </si>
  <si>
    <t>24935.18.20</t>
  </si>
  <si>
    <t>37856.35.1</t>
  </si>
  <si>
    <t>37856.55.52</t>
  </si>
  <si>
    <t>37856.77.66</t>
  </si>
  <si>
    <t>37856.94.48</t>
  </si>
  <si>
    <t>37856.96.30</t>
  </si>
  <si>
    <t>37856.101.14</t>
  </si>
  <si>
    <t>37856.119.18</t>
  </si>
  <si>
    <t>37856.119.20</t>
  </si>
  <si>
    <t>37856.140.23</t>
  </si>
  <si>
    <t>47963.31.3</t>
  </si>
  <si>
    <t>47963.33.26</t>
  </si>
  <si>
    <t>47963.34.17</t>
  </si>
  <si>
    <t>47963.71.4</t>
  </si>
  <si>
    <t>47963.72.7</t>
  </si>
  <si>
    <t>47963.72.19</t>
  </si>
  <si>
    <t>47963.78.19</t>
  </si>
  <si>
    <t>47963.87.5</t>
  </si>
  <si>
    <t>47963.89.19</t>
  </si>
  <si>
    <t>47963.124.13</t>
  </si>
  <si>
    <t>51620.21.28</t>
  </si>
  <si>
    <t>51620.24.13</t>
  </si>
  <si>
    <t>51620.28.1</t>
  </si>
  <si>
    <t>51620.31.102</t>
  </si>
  <si>
    <t>51620.41.53</t>
  </si>
  <si>
    <t>51620.51.158</t>
  </si>
  <si>
    <t>51620.51.159</t>
  </si>
  <si>
    <t>51620.54.15</t>
  </si>
  <si>
    <t>51620.59.39</t>
  </si>
  <si>
    <t>51620.95.11</t>
  </si>
  <si>
    <t>51620.97.20</t>
  </si>
  <si>
    <t>51620.118.14</t>
  </si>
  <si>
    <t>51620.119.52</t>
  </si>
  <si>
    <t>51620.126.6</t>
  </si>
  <si>
    <t>51620.128.19</t>
  </si>
  <si>
    <t>51620.152.116</t>
  </si>
  <si>
    <t>Пелишат</t>
  </si>
  <si>
    <t>55765.29.90</t>
  </si>
  <si>
    <t>55765.40.76</t>
  </si>
  <si>
    <t>55765.58.116</t>
  </si>
  <si>
    <t>55765.87.132</t>
  </si>
  <si>
    <t>55765.88.20</t>
  </si>
  <si>
    <t>55765.95.61</t>
  </si>
  <si>
    <t>55765.100.20</t>
  </si>
  <si>
    <t>55765.103.60</t>
  </si>
  <si>
    <t>55765.103.71</t>
  </si>
  <si>
    <t>55765.114.20</t>
  </si>
  <si>
    <t>55765.114.30</t>
  </si>
  <si>
    <t>55765.119.132</t>
  </si>
  <si>
    <t>55765.119.173</t>
  </si>
  <si>
    <t>55765.179.21</t>
  </si>
  <si>
    <t>55765.179.22</t>
  </si>
  <si>
    <t>55765.182.13</t>
  </si>
  <si>
    <t>56722.67.16</t>
  </si>
  <si>
    <t>56722.77.2</t>
  </si>
  <si>
    <t>56722.77.9</t>
  </si>
  <si>
    <t>56722.98.5</t>
  </si>
  <si>
    <t>56722.141.2</t>
  </si>
  <si>
    <t>56722.141.3</t>
  </si>
  <si>
    <t>56722.144.3</t>
  </si>
  <si>
    <t>56722.147.8</t>
  </si>
  <si>
    <t>56722.148.6</t>
  </si>
  <si>
    <t>56722.157.2</t>
  </si>
  <si>
    <t>56722.159.8</t>
  </si>
  <si>
    <t>56722.189.7</t>
  </si>
  <si>
    <t>56722.205.3</t>
  </si>
  <si>
    <t>56722.208.9</t>
  </si>
  <si>
    <t>56722.211.3</t>
  </si>
  <si>
    <t>56722.215.2</t>
  </si>
  <si>
    <t>56722.215.5</t>
  </si>
  <si>
    <t>56722.215.6</t>
  </si>
  <si>
    <t>56722.215.7</t>
  </si>
  <si>
    <t>56722.218.16</t>
  </si>
  <si>
    <t>56722.218.17</t>
  </si>
  <si>
    <t>56722.219.9</t>
  </si>
  <si>
    <t>56722.220.8</t>
  </si>
  <si>
    <t>56722.221.9</t>
  </si>
  <si>
    <t>56722.222.7</t>
  </si>
  <si>
    <t>56722.223.5</t>
  </si>
  <si>
    <t>56722.231.11</t>
  </si>
  <si>
    <t>56722.245.1</t>
  </si>
  <si>
    <t>56722.254.31</t>
  </si>
  <si>
    <t>56722.257.8</t>
  </si>
  <si>
    <t>56722.263.5</t>
  </si>
  <si>
    <t>56722.300.2</t>
  </si>
  <si>
    <t>56722.311.3</t>
  </si>
  <si>
    <t>56722.316.2</t>
  </si>
  <si>
    <t>56722.316.3</t>
  </si>
  <si>
    <t>56722.316.5</t>
  </si>
  <si>
    <t>56722.316.7</t>
  </si>
  <si>
    <t>56722.326.2</t>
  </si>
  <si>
    <t>56722.474.209</t>
  </si>
  <si>
    <t>61426.12.17</t>
  </si>
  <si>
    <t>61426.36.9</t>
  </si>
  <si>
    <t>61426.68.24</t>
  </si>
  <si>
    <t>61426.123.15</t>
  </si>
  <si>
    <t>67088.17.33</t>
  </si>
  <si>
    <t>67088.98.11</t>
  </si>
  <si>
    <t>67088.141.10</t>
  </si>
  <si>
    <t>67088.261.23</t>
  </si>
  <si>
    <t>67088.261.81</t>
  </si>
  <si>
    <t>67088.284.20</t>
  </si>
  <si>
    <t>67088.284.70</t>
  </si>
  <si>
    <t>67088.284.140</t>
  </si>
  <si>
    <t>67088.285.40</t>
  </si>
  <si>
    <t>67088.307.192</t>
  </si>
  <si>
    <t>67088.310.50</t>
  </si>
  <si>
    <t>67088.311.10</t>
  </si>
  <si>
    <t>67088.327.240</t>
  </si>
  <si>
    <t>67088.309.12</t>
  </si>
  <si>
    <t>Тодорово</t>
  </si>
  <si>
    <t>72566.8.57</t>
  </si>
  <si>
    <t>72566.9.39</t>
  </si>
  <si>
    <t>72566.12.25</t>
  </si>
  <si>
    <t>72566.18.6</t>
  </si>
  <si>
    <t>72566.26.26</t>
  </si>
  <si>
    <t>72566.27.23</t>
  </si>
  <si>
    <t>72566.36.43</t>
  </si>
  <si>
    <t>87597.14.7</t>
  </si>
  <si>
    <t>87597.19.13</t>
  </si>
  <si>
    <t>06690.56.3</t>
  </si>
  <si>
    <t>06690.492.12</t>
  </si>
  <si>
    <t>изост. Тр. насажд</t>
  </si>
  <si>
    <t>06690.492.13</t>
  </si>
  <si>
    <t>06690.511.5</t>
  </si>
  <si>
    <t>40974.30.2</t>
  </si>
  <si>
    <t>56722.295.7</t>
  </si>
  <si>
    <t>06690.26.10</t>
  </si>
  <si>
    <t>67088.139.290</t>
  </si>
  <si>
    <t>67088.139.360</t>
  </si>
  <si>
    <t>56722.292.5</t>
  </si>
  <si>
    <t>56722.282.9</t>
  </si>
  <si>
    <t>72566.40.17</t>
  </si>
  <si>
    <t>72566.36.47</t>
  </si>
  <si>
    <t>Брестовец</t>
  </si>
  <si>
    <t>06495.152.15</t>
  </si>
  <si>
    <t>Д.Митрополия</t>
  </si>
  <si>
    <t>22215.8.23</t>
  </si>
  <si>
    <t>22215.11.15</t>
  </si>
  <si>
    <t>22215.52.1</t>
  </si>
  <si>
    <t>02227.93.49</t>
  </si>
  <si>
    <t>02227.93.52</t>
  </si>
  <si>
    <t>02227.111.43</t>
  </si>
  <si>
    <t>02227.163.6</t>
  </si>
  <si>
    <t>02227.179.9</t>
  </si>
  <si>
    <t>03993.129.15</t>
  </si>
  <si>
    <t>03993.134.37</t>
  </si>
  <si>
    <t>05013.13.25</t>
  </si>
  <si>
    <t>05013.23.5</t>
  </si>
  <si>
    <t>05013.23.44</t>
  </si>
  <si>
    <t>05013.29.20</t>
  </si>
  <si>
    <t>05013.38.25</t>
  </si>
  <si>
    <t>05013.65.22</t>
  </si>
  <si>
    <t>05013.75.18</t>
  </si>
  <si>
    <t>05013.90.1</t>
  </si>
  <si>
    <t>05013.108.57</t>
  </si>
  <si>
    <t>05013.116.16</t>
  </si>
  <si>
    <t>05013.135.22</t>
  </si>
  <si>
    <t>Г.Митрополия</t>
  </si>
  <si>
    <t>16345.2.25</t>
  </si>
  <si>
    <t>16345.2.37</t>
  </si>
  <si>
    <t>16345.12.7</t>
  </si>
  <si>
    <t>16345.108.29</t>
  </si>
  <si>
    <t>16345.108.30</t>
  </si>
  <si>
    <t>16345.108.31</t>
  </si>
  <si>
    <t>16345.108.32</t>
  </si>
  <si>
    <t>16345.158.29</t>
  </si>
  <si>
    <t>16345.176.19</t>
  </si>
  <si>
    <t>16345.176.20</t>
  </si>
  <si>
    <t>16345.176.21</t>
  </si>
  <si>
    <t>16345.176.22</t>
  </si>
  <si>
    <t>16345.176.23</t>
  </si>
  <si>
    <t>16345.176.26</t>
  </si>
  <si>
    <t>16345.176.31</t>
  </si>
  <si>
    <t>Гостиля</t>
  </si>
  <si>
    <t>17364.5.10</t>
  </si>
  <si>
    <t>17364.51.48</t>
  </si>
  <si>
    <t>38145.3.14</t>
  </si>
  <si>
    <t>38145.31.16</t>
  </si>
  <si>
    <t>38145.31.22</t>
  </si>
  <si>
    <t>38145.39.5</t>
  </si>
  <si>
    <t>38145.41.5</t>
  </si>
  <si>
    <t>38145.43.6</t>
  </si>
  <si>
    <t>38145.63.27</t>
  </si>
  <si>
    <t>38145.78.38</t>
  </si>
  <si>
    <t>38145.79.3</t>
  </si>
  <si>
    <t>38145.85.5</t>
  </si>
  <si>
    <t>38145.99.14</t>
  </si>
  <si>
    <t>38145.123.20</t>
  </si>
  <si>
    <t>38145.201.75</t>
  </si>
  <si>
    <t>38145.201.98</t>
  </si>
  <si>
    <t>38145.204.19</t>
  </si>
  <si>
    <t>38145.209.34</t>
  </si>
  <si>
    <t>38145.211.77</t>
  </si>
  <si>
    <t>38145.214.13</t>
  </si>
  <si>
    <t>38145.220.31</t>
  </si>
  <si>
    <t>38145.223.31</t>
  </si>
  <si>
    <t>38145.226.39</t>
  </si>
  <si>
    <t>38145.227.13</t>
  </si>
  <si>
    <t>38145.283.1</t>
  </si>
  <si>
    <t>38145.283.6</t>
  </si>
  <si>
    <t>40195.103.18</t>
  </si>
  <si>
    <t>40195.329.1</t>
  </si>
  <si>
    <t>Неизползвана нива</t>
  </si>
  <si>
    <t>57025.20.15</t>
  </si>
  <si>
    <t>57025.38.50</t>
  </si>
  <si>
    <t>57025.39.21</t>
  </si>
  <si>
    <t>57025.39.22</t>
  </si>
  <si>
    <t>57025.42.1</t>
  </si>
  <si>
    <t>57025.42.20</t>
  </si>
  <si>
    <t>57025.62.35</t>
  </si>
  <si>
    <t>57025.299.34</t>
  </si>
  <si>
    <t>57025.299.47</t>
  </si>
  <si>
    <t>57025.299.48</t>
  </si>
  <si>
    <t>57025.299.51</t>
  </si>
  <si>
    <t>57025.910.5</t>
  </si>
  <si>
    <t>62596.29.3</t>
  </si>
  <si>
    <t>62596.30.6</t>
  </si>
  <si>
    <t>62596.31.6</t>
  </si>
  <si>
    <t>62596.31.7</t>
  </si>
  <si>
    <t>62596.41.24</t>
  </si>
  <si>
    <t>62596.59.20</t>
  </si>
  <si>
    <t>62596.70.21</t>
  </si>
  <si>
    <t>62596.74.5</t>
  </si>
  <si>
    <t>62596.74.6</t>
  </si>
  <si>
    <t>62596.81.2</t>
  </si>
  <si>
    <t>62596.85.19</t>
  </si>
  <si>
    <t>62596.86.14</t>
  </si>
  <si>
    <t>62596.92.10</t>
  </si>
  <si>
    <t>62596.126.6</t>
  </si>
  <si>
    <t>62596.127.10</t>
  </si>
  <si>
    <t>62596.129.17</t>
  </si>
  <si>
    <t>62596.129.18</t>
  </si>
  <si>
    <t>62596.149.5</t>
  </si>
  <si>
    <t>62596.154.11</t>
  </si>
  <si>
    <t>62596.159.20</t>
  </si>
  <si>
    <t>62596.162.8</t>
  </si>
  <si>
    <t>62596.184.7</t>
  </si>
  <si>
    <t>68607.131.24</t>
  </si>
  <si>
    <t>68607.191.13</t>
  </si>
  <si>
    <t>68607.191.14</t>
  </si>
  <si>
    <t>68607.231.6</t>
  </si>
  <si>
    <t>68607.234.1</t>
  </si>
  <si>
    <t>68607.296.10</t>
  </si>
  <si>
    <t>68607.299.7</t>
  </si>
  <si>
    <t>68607.299.8</t>
  </si>
  <si>
    <t>68607.310.24</t>
  </si>
  <si>
    <t>Зеленчукова градина</t>
  </si>
  <si>
    <t>56865.139.61</t>
  </si>
  <si>
    <t>73359.28.6</t>
  </si>
  <si>
    <t>73359.52.19</t>
  </si>
  <si>
    <t>73359.81.96</t>
  </si>
  <si>
    <t>73359.96.49</t>
  </si>
  <si>
    <t>Славовица</t>
  </si>
  <si>
    <t>67012.141.22</t>
  </si>
  <si>
    <t>67012.153.9</t>
  </si>
  <si>
    <t>67012.167.3</t>
  </si>
  <si>
    <t>53655.24.37</t>
  </si>
  <si>
    <t>Друг вид земеделска земя</t>
  </si>
  <si>
    <t>53655.85.49</t>
  </si>
  <si>
    <t>53655.85.50</t>
  </si>
  <si>
    <t>53655.102.38</t>
  </si>
  <si>
    <t>53655.116.39</t>
  </si>
  <si>
    <t>38145.142.1</t>
  </si>
  <si>
    <t>Изоставено трайно насаждение</t>
  </si>
  <si>
    <t>40195.64.13</t>
  </si>
  <si>
    <t>06210.150.16</t>
  </si>
  <si>
    <t>за стопански двор</t>
  </si>
  <si>
    <t>56722.122.22</t>
  </si>
  <si>
    <t>56722.255.802</t>
  </si>
  <si>
    <t>Лозови насаждения- винени, десертни</t>
  </si>
  <si>
    <t>4-7</t>
  </si>
  <si>
    <t>8-20</t>
  </si>
  <si>
    <t>56722.255.808</t>
  </si>
  <si>
    <t>14876.26.10</t>
  </si>
  <si>
    <t>14876.924.4</t>
  </si>
  <si>
    <t>14876.949.2</t>
  </si>
  <si>
    <t>14876.202.6</t>
  </si>
  <si>
    <t>14876.205.3</t>
  </si>
  <si>
    <t>14876.205.4</t>
  </si>
  <si>
    <t>14876.208.5</t>
  </si>
  <si>
    <t>14888.11.1</t>
  </si>
  <si>
    <t>14888.11.2</t>
  </si>
  <si>
    <t>14888.11.3</t>
  </si>
  <si>
    <t>14888.22.3</t>
  </si>
  <si>
    <t>14888.27.9</t>
  </si>
  <si>
    <t>14888.29.6</t>
  </si>
  <si>
    <t>14888.29.20</t>
  </si>
  <si>
    <t>14888.29.42</t>
  </si>
  <si>
    <t>14888.30.29</t>
  </si>
  <si>
    <t>14888.33.13</t>
  </si>
  <si>
    <t>14888.33.28</t>
  </si>
  <si>
    <t>14888.33.30</t>
  </si>
  <si>
    <t>14888.38.4</t>
  </si>
  <si>
    <t>14888.38.24</t>
  </si>
  <si>
    <t>14888.39.124</t>
  </si>
  <si>
    <t>14888.41.17</t>
  </si>
  <si>
    <t>14888.41.18</t>
  </si>
  <si>
    <t>14888.41.27</t>
  </si>
  <si>
    <t>14888.41.38</t>
  </si>
  <si>
    <t>14888.41.56</t>
  </si>
  <si>
    <t>14888.41.85</t>
  </si>
  <si>
    <t>14888.41.84</t>
  </si>
  <si>
    <t>14888.41.89</t>
  </si>
  <si>
    <t>14888.41.103</t>
  </si>
  <si>
    <t>14888.43.56</t>
  </si>
  <si>
    <t>14876.26.8</t>
  </si>
  <si>
    <t>14876.109.27</t>
  </si>
  <si>
    <t>14876.175.7</t>
  </si>
  <si>
    <t>14876.202.5</t>
  </si>
  <si>
    <t>14876.208.6</t>
  </si>
  <si>
    <t>14876.226.3</t>
  </si>
  <si>
    <t>14876.226.9</t>
  </si>
  <si>
    <t>14876.226.10</t>
  </si>
  <si>
    <t>14876.921.2</t>
  </si>
  <si>
    <t>54</t>
  </si>
  <si>
    <t>14</t>
  </si>
  <si>
    <r>
      <t xml:space="preserve">под наем в Област Плевен за </t>
    </r>
    <r>
      <rPr>
        <b/>
        <sz val="10"/>
        <rFont val="Times New Roman"/>
        <family val="1"/>
      </rPr>
      <t>2023/2024 стопанска година</t>
    </r>
  </si>
  <si>
    <r>
      <t xml:space="preserve"> за отглеждане на</t>
    </r>
    <r>
      <rPr>
        <b/>
        <sz val="10"/>
        <rFont val="Times New Roman"/>
        <family val="1"/>
      </rPr>
      <t xml:space="preserve"> съществуващи трайни насаждения</t>
    </r>
    <r>
      <rPr>
        <sz val="10"/>
        <rFont val="Times New Roman"/>
        <family val="1"/>
      </rPr>
      <t xml:space="preserve"> от ДПФ за срок от</t>
    </r>
    <r>
      <rPr>
        <b/>
        <sz val="10"/>
        <rFont val="Times New Roman"/>
        <family val="1"/>
      </rPr>
      <t xml:space="preserve"> 3 /ТРИ/ стопански години</t>
    </r>
  </si>
  <si>
    <t>........................./п/................................</t>
  </si>
  <si>
    <t>.........................../п/..............................</t>
  </si>
  <si>
    <t>........................../п/...............................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</si>
</sst>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"/>
    <numFmt numFmtId="183" formatCode="000000"/>
    <numFmt numFmtId="184" formatCode="0.000"/>
    <numFmt numFmtId="185" formatCode="#,##0.000"/>
    <numFmt numFmtId="186" formatCode="#,##0.000_ ;\-#,##0.000\ "/>
    <numFmt numFmtId="187" formatCode="0.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&quot;0&quot;"/>
    <numFmt numFmtId="194" formatCode="#.000&quot; &quot;\д\к\а"/>
    <numFmt numFmtId="195" formatCode="0.000&quot;&quot;\ &quot;дка&quot;"/>
    <numFmt numFmtId="196" formatCode="&quot;Да&quot;;&quot;Да&quot;;&quot;Не&quot;"/>
    <numFmt numFmtId="197" formatCode="&quot;Истина&quot;;&quot; Истина &quot;;&quot; Неистина &quot;"/>
    <numFmt numFmtId="198" formatCode="&quot;Вкл.&quot;;&quot; Вкл. &quot;;&quot; Изкл.&quot;"/>
    <numFmt numFmtId="199" formatCode="[$¥€-2]\ #,##0.00_);[Red]\([$¥€-2]\ #,##0.00\)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8" borderId="6" applyNumberFormat="0" applyAlignment="0" applyProtection="0"/>
    <xf numFmtId="0" fontId="51" fillId="28" borderId="2" applyNumberFormat="0" applyAlignment="0" applyProtection="0"/>
    <xf numFmtId="0" fontId="52" fillId="29" borderId="7" applyNumberFormat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184" fontId="5" fillId="32" borderId="10" xfId="35" applyNumberFormat="1" applyFont="1" applyFill="1" applyBorder="1" applyAlignment="1">
      <alignment horizontal="center" vertical="center" wrapText="1"/>
      <protection/>
    </xf>
    <xf numFmtId="49" fontId="5" fillId="32" borderId="10" xfId="35" applyNumberFormat="1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vertical="center"/>
    </xf>
    <xf numFmtId="184" fontId="1" fillId="32" borderId="10" xfId="0" applyNumberFormat="1" applyFont="1" applyFill="1" applyBorder="1" applyAlignment="1">
      <alignment horizontal="right" vertical="center"/>
    </xf>
    <xf numFmtId="1" fontId="5" fillId="32" borderId="10" xfId="35" applyNumberFormat="1" applyFont="1" applyFill="1" applyBorder="1" applyAlignment="1">
      <alignment horizontal="center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2" fontId="1" fillId="32" borderId="0" xfId="0" applyNumberFormat="1" applyFont="1" applyFill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vertical="center"/>
      <protection/>
    </xf>
    <xf numFmtId="184" fontId="5" fillId="32" borderId="10" xfId="35" applyNumberFormat="1" applyFont="1" applyFill="1" applyBorder="1" applyAlignment="1">
      <alignment horizontal="right" vertical="center"/>
      <protection/>
    </xf>
    <xf numFmtId="0" fontId="5" fillId="32" borderId="0" xfId="0" applyFont="1" applyFill="1" applyAlignment="1">
      <alignment vertical="center"/>
    </xf>
    <xf numFmtId="183" fontId="5" fillId="32" borderId="0" xfId="0" applyNumberFormat="1" applyFont="1" applyFill="1" applyAlignment="1">
      <alignment horizontal="center" vertical="center"/>
    </xf>
    <xf numFmtId="184" fontId="5" fillId="32" borderId="0" xfId="0" applyNumberFormat="1" applyFont="1" applyFill="1" applyAlignment="1">
      <alignment horizontal="right" vertical="center"/>
    </xf>
    <xf numFmtId="182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4" fontId="5" fillId="0" borderId="10" xfId="35" applyNumberFormat="1" applyFont="1" applyFill="1" applyBorder="1" applyAlignment="1">
      <alignment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184" fontId="5" fillId="0" borderId="10" xfId="0" applyNumberFormat="1" applyFont="1" applyBorder="1" applyAlignment="1">
      <alignment horizontal="right"/>
    </xf>
    <xf numFmtId="0" fontId="0" fillId="32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/>
    </xf>
    <xf numFmtId="184" fontId="0" fillId="32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/>
    </xf>
    <xf numFmtId="184" fontId="5" fillId="0" borderId="10" xfId="0" applyNumberFormat="1" applyFont="1" applyFill="1" applyBorder="1" applyAlignment="1">
      <alignment horizontal="right" vertical="center" wrapText="1"/>
    </xf>
    <xf numFmtId="1" fontId="5" fillId="32" borderId="10" xfId="35" applyNumberFormat="1" applyFont="1" applyFill="1" applyBorder="1" applyAlignment="1">
      <alignment horizontal="right" vertical="center"/>
      <protection/>
    </xf>
    <xf numFmtId="0" fontId="0" fillId="32" borderId="0" xfId="0" applyFont="1" applyFill="1" applyAlignment="1">
      <alignment horizontal="center" vertical="center"/>
    </xf>
    <xf numFmtId="182" fontId="0" fillId="32" borderId="0" xfId="0" applyNumberFormat="1" applyFont="1" applyFill="1" applyAlignment="1">
      <alignment horizontal="center" vertical="center"/>
    </xf>
    <xf numFmtId="183" fontId="5" fillId="32" borderId="0" xfId="0" applyNumberFormat="1" applyFont="1" applyFill="1" applyAlignment="1">
      <alignment horizontal="left" vertical="center"/>
    </xf>
    <xf numFmtId="2" fontId="5" fillId="32" borderId="0" xfId="0" applyNumberFormat="1" applyFont="1" applyFill="1" applyAlignment="1">
      <alignment horizontal="right" vertical="center"/>
    </xf>
    <xf numFmtId="183" fontId="0" fillId="32" borderId="0" xfId="0" applyNumberFormat="1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83" fontId="1" fillId="32" borderId="10" xfId="0" applyNumberFormat="1" applyFont="1" applyFill="1" applyBorder="1" applyAlignment="1">
      <alignment horizontal="center" vertical="center"/>
    </xf>
    <xf numFmtId="184" fontId="7" fillId="0" borderId="10" xfId="35" applyNumberFormat="1" applyFont="1" applyFill="1" applyBorder="1" applyAlignment="1">
      <alignment vertical="center"/>
      <protection/>
    </xf>
    <xf numFmtId="2" fontId="12" fillId="0" borderId="10" xfId="0" applyNumberFormat="1" applyFont="1" applyBorder="1" applyAlignment="1">
      <alignment horizontal="right" vertical="center" wrapText="1"/>
    </xf>
    <xf numFmtId="0" fontId="7" fillId="32" borderId="10" xfId="35" applyNumberFormat="1" applyFont="1" applyFill="1" applyBorder="1" applyAlignment="1">
      <alignment vertical="center" wrapText="1"/>
      <protection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2" fontId="12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Font="1" applyFill="1" applyBorder="1" applyAlignment="1">
      <alignment vertical="center" wrapText="1"/>
      <protection/>
    </xf>
    <xf numFmtId="1" fontId="7" fillId="32" borderId="10" xfId="0" applyNumberFormat="1" applyFont="1" applyFill="1" applyBorder="1" applyAlignment="1">
      <alignment horizontal="right" vertical="center"/>
    </xf>
    <xf numFmtId="1" fontId="5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/>
    </xf>
    <xf numFmtId="182" fontId="12" fillId="32" borderId="10" xfId="35" applyNumberFormat="1" applyFont="1" applyFill="1" applyBorder="1" applyAlignment="1" applyProtection="1">
      <alignment horizontal="center" vertical="center" wrapText="1"/>
      <protection/>
    </xf>
    <xf numFmtId="2" fontId="12" fillId="32" borderId="10" xfId="35" applyNumberFormat="1" applyFont="1" applyFill="1" applyBorder="1" applyAlignment="1" applyProtection="1">
      <alignment horizontal="right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0" fontId="9" fillId="4" borderId="10" xfId="35" applyNumberFormat="1" applyFont="1" applyFill="1" applyBorder="1" applyAlignment="1">
      <alignment vertical="center" wrapText="1"/>
      <protection/>
    </xf>
    <xf numFmtId="1" fontId="9" fillId="4" borderId="10" xfId="35" applyNumberFormat="1" applyFont="1" applyFill="1" applyBorder="1" applyAlignment="1">
      <alignment horizontal="right" vertical="center" wrapText="1"/>
      <protection/>
    </xf>
    <xf numFmtId="1" fontId="9" fillId="4" borderId="10" xfId="35" applyNumberFormat="1" applyFont="1" applyFill="1" applyBorder="1" applyAlignment="1">
      <alignment horizontal="left" vertical="center" wrapText="1"/>
      <protection/>
    </xf>
    <xf numFmtId="184" fontId="9" fillId="4" borderId="10" xfId="35" applyNumberFormat="1" applyFont="1" applyFill="1" applyBorder="1" applyAlignment="1">
      <alignment horizontal="right" vertical="center" wrapText="1"/>
      <protection/>
    </xf>
    <xf numFmtId="0" fontId="9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182" fontId="9" fillId="4" borderId="10" xfId="35" applyNumberFormat="1" applyFont="1" applyFill="1" applyBorder="1" applyAlignment="1">
      <alignment horizontal="center" vertical="center" wrapText="1"/>
      <protection/>
    </xf>
    <xf numFmtId="0" fontId="9" fillId="4" borderId="10" xfId="35" applyFont="1" applyFill="1" applyBorder="1" applyAlignment="1">
      <alignment vertical="center" wrapText="1"/>
      <protection/>
    </xf>
    <xf numFmtId="2" fontId="9" fillId="4" borderId="10" xfId="35" applyNumberFormat="1" applyFont="1" applyFill="1" applyBorder="1" applyAlignment="1">
      <alignment horizontal="right" vertical="center" wrapText="1"/>
      <protection/>
    </xf>
    <xf numFmtId="2" fontId="10" fillId="4" borderId="10" xfId="0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center" vertical="center" wrapText="1"/>
    </xf>
    <xf numFmtId="183" fontId="10" fillId="32" borderId="0" xfId="0" applyNumberFormat="1" applyFont="1" applyFill="1" applyBorder="1" applyAlignment="1">
      <alignment horizontal="center" vertical="center" wrapText="1"/>
    </xf>
    <xf numFmtId="184" fontId="10" fillId="32" borderId="0" xfId="0" applyNumberFormat="1" applyFont="1" applyFill="1" applyBorder="1" applyAlignment="1">
      <alignment horizontal="right" vertical="center" wrapText="1"/>
    </xf>
    <xf numFmtId="182" fontId="10" fillId="32" borderId="0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0" xfId="35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2" fontId="1" fillId="32" borderId="10" xfId="0" applyNumberFormat="1" applyFont="1" applyFill="1" applyBorder="1" applyAlignment="1">
      <alignment vertical="center" wrapText="1"/>
    </xf>
    <xf numFmtId="184" fontId="7" fillId="32" borderId="10" xfId="0" applyNumberFormat="1" applyFont="1" applyFill="1" applyBorder="1" applyAlignment="1">
      <alignment/>
    </xf>
    <xf numFmtId="2" fontId="7" fillId="32" borderId="10" xfId="35" applyNumberFormat="1" applyFont="1" applyFill="1" applyBorder="1" applyAlignment="1">
      <alignment/>
      <protection/>
    </xf>
    <xf numFmtId="4" fontId="7" fillId="0" borderId="10" xfId="0" applyNumberFormat="1" applyFont="1" applyBorder="1" applyAlignment="1">
      <alignment vertical="center" wrapText="1"/>
    </xf>
    <xf numFmtId="182" fontId="7" fillId="0" borderId="10" xfId="0" applyNumberFormat="1" applyFont="1" applyFill="1" applyBorder="1" applyAlignment="1">
      <alignment vertical="center" wrapText="1"/>
    </xf>
    <xf numFmtId="2" fontId="7" fillId="32" borderId="10" xfId="35" applyNumberFormat="1" applyFont="1" applyFill="1" applyBorder="1" applyAlignment="1">
      <alignment vertical="center"/>
      <protection/>
    </xf>
    <xf numFmtId="2" fontId="7" fillId="32" borderId="10" xfId="0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2" fontId="5" fillId="0" borderId="10" xfId="0" applyNumberFormat="1" applyFont="1" applyBorder="1" applyAlignment="1">
      <alignment horizontal="right" vertical="center" wrapText="1"/>
    </xf>
    <xf numFmtId="0" fontId="16" fillId="32" borderId="10" xfId="0" applyFont="1" applyFill="1" applyBorder="1" applyAlignment="1">
      <alignment horizontal="center" vertical="center"/>
    </xf>
    <xf numFmtId="182" fontId="16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2" fontId="16" fillId="32" borderId="10" xfId="0" applyNumberFormat="1" applyFont="1" applyFill="1" applyBorder="1" applyAlignment="1">
      <alignment horizontal="right" vertical="center"/>
    </xf>
    <xf numFmtId="184" fontId="17" fillId="32" borderId="10" xfId="0" applyNumberFormat="1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/>
    </xf>
    <xf numFmtId="2" fontId="5" fillId="32" borderId="10" xfId="35" applyNumberFormat="1" applyFont="1" applyFill="1" applyBorder="1" applyAlignment="1">
      <alignment horizontal="right" vertical="center"/>
      <protection/>
    </xf>
    <xf numFmtId="184" fontId="5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" fontId="7" fillId="32" borderId="10" xfId="0" applyNumberFormat="1" applyFont="1" applyFill="1" applyBorder="1" applyAlignment="1">
      <alignment horizontal="left" vertical="center"/>
    </xf>
    <xf numFmtId="184" fontId="1" fillId="0" borderId="11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left" vertical="center" wrapText="1"/>
    </xf>
    <xf numFmtId="1" fontId="7" fillId="32" borderId="10" xfId="35" applyNumberFormat="1" applyFont="1" applyFill="1" applyBorder="1" applyAlignment="1">
      <alignment horizontal="right" vertical="center" wrapText="1"/>
      <protection/>
    </xf>
    <xf numFmtId="184" fontId="7" fillId="0" borderId="10" xfId="0" applyNumberFormat="1" applyFont="1" applyFill="1" applyBorder="1" applyAlignment="1">
      <alignment horizontal="left" vertical="center" wrapText="1"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184" fontId="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right" vertical="center" wrapText="1"/>
      <protection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184" fontId="5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right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32" borderId="10" xfId="35" applyFont="1" applyFill="1" applyBorder="1" applyAlignment="1">
      <alignment horizontal="left" vertical="center"/>
      <protection/>
    </xf>
    <xf numFmtId="182" fontId="5" fillId="32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183" fontId="5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183" fontId="1" fillId="32" borderId="0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182" fontId="1" fillId="32" borderId="0" xfId="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wrapText="1"/>
    </xf>
    <xf numFmtId="0" fontId="12" fillId="32" borderId="0" xfId="0" applyFont="1" applyFill="1" applyAlignment="1">
      <alignment vertical="center"/>
    </xf>
    <xf numFmtId="184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182" fontId="1" fillId="32" borderId="0" xfId="0" applyNumberFormat="1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7" fillId="32" borderId="10" xfId="35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left" vertical="center" wrapText="1"/>
    </xf>
    <xf numFmtId="49" fontId="5" fillId="32" borderId="10" xfId="35" applyNumberFormat="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horizontal="left" vertical="center"/>
    </xf>
    <xf numFmtId="0" fontId="59" fillId="0" borderId="10" xfId="0" applyFont="1" applyBorder="1" applyAlignment="1">
      <alignment/>
    </xf>
    <xf numFmtId="0" fontId="59" fillId="32" borderId="10" xfId="0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/>
    </xf>
    <xf numFmtId="184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184" fontId="7" fillId="0" borderId="10" xfId="35" applyNumberFormat="1" applyFont="1" applyFill="1" applyBorder="1" applyAlignment="1">
      <alignment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184" fontId="60" fillId="0" borderId="10" xfId="0" applyNumberFormat="1" applyFont="1" applyFill="1" applyBorder="1" applyAlignment="1">
      <alignment vertical="center"/>
    </xf>
    <xf numFmtId="1" fontId="60" fillId="0" borderId="10" xfId="0" applyNumberFormat="1" applyFont="1" applyBorder="1" applyAlignment="1">
      <alignment vertical="center"/>
    </xf>
    <xf numFmtId="184" fontId="60" fillId="0" borderId="10" xfId="0" applyNumberFormat="1" applyFont="1" applyFill="1" applyBorder="1" applyAlignment="1">
      <alignment vertical="center" wrapText="1"/>
    </xf>
    <xf numFmtId="184" fontId="60" fillId="0" borderId="10" xfId="0" applyNumberFormat="1" applyFont="1" applyFill="1" applyBorder="1" applyAlignment="1">
      <alignment horizontal="right" vertical="center" wrapText="1"/>
    </xf>
    <xf numFmtId="0" fontId="59" fillId="32" borderId="10" xfId="0" applyFont="1" applyFill="1" applyBorder="1" applyAlignment="1" quotePrefix="1">
      <alignment horizontal="center" vertical="center"/>
    </xf>
    <xf numFmtId="0" fontId="60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184" fontId="5" fillId="0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right" vertical="center" wrapText="1"/>
    </xf>
    <xf numFmtId="184" fontId="61" fillId="32" borderId="0" xfId="0" applyNumberFormat="1" applyFont="1" applyFill="1" applyAlignment="1">
      <alignment vertical="center" wrapText="1"/>
    </xf>
    <xf numFmtId="182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1" xfId="35" applyFont="1" applyFill="1" applyBorder="1" applyAlignment="1">
      <alignment vertical="center"/>
      <protection/>
    </xf>
    <xf numFmtId="1" fontId="1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left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49" fontId="16" fillId="32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center" vertical="center" wrapText="1"/>
    </xf>
    <xf numFmtId="184" fontId="61" fillId="32" borderId="10" xfId="0" applyNumberFormat="1" applyFont="1" applyFill="1" applyBorder="1" applyAlignment="1">
      <alignment vertical="center"/>
    </xf>
    <xf numFmtId="184" fontId="61" fillId="0" borderId="10" xfId="35" applyNumberFormat="1" applyFont="1" applyFill="1" applyBorder="1" applyAlignment="1">
      <alignment vertical="center" wrapText="1"/>
      <protection/>
    </xf>
    <xf numFmtId="184" fontId="20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/>
    </xf>
    <xf numFmtId="184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49" fontId="61" fillId="32" borderId="10" xfId="35" applyNumberFormat="1" applyFont="1" applyFill="1" applyBorder="1" applyAlignment="1">
      <alignment horizontal="left" vertical="center"/>
      <protection/>
    </xf>
    <xf numFmtId="0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0" xfId="35" applyNumberFormat="1" applyFont="1" applyFill="1" applyBorder="1" applyAlignment="1">
      <alignment vertical="center"/>
      <protection/>
    </xf>
    <xf numFmtId="18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35" applyNumberFormat="1" applyFont="1" applyFill="1" applyBorder="1" applyAlignment="1">
      <alignment horizontal="right" vertical="center" wrapText="1"/>
      <protection/>
    </xf>
    <xf numFmtId="182" fontId="5" fillId="33" borderId="10" xfId="35" applyNumberFormat="1" applyFont="1" applyFill="1" applyBorder="1" applyAlignment="1">
      <alignment horizontal="center" vertical="center" wrapText="1"/>
      <protection/>
    </xf>
    <xf numFmtId="2" fontId="5" fillId="33" borderId="10" xfId="35" applyNumberFormat="1" applyFont="1" applyFill="1" applyBorder="1" applyAlignment="1">
      <alignment horizontal="right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61" fillId="33" borderId="10" xfId="35" applyNumberFormat="1" applyFont="1" applyFill="1" applyBorder="1" applyAlignment="1">
      <alignment vertical="center" wrapText="1"/>
      <protection/>
    </xf>
    <xf numFmtId="1" fontId="61" fillId="33" borderId="10" xfId="0" applyNumberFormat="1" applyFont="1" applyFill="1" applyBorder="1" applyAlignment="1">
      <alignment horizontal="right" vertical="center"/>
    </xf>
    <xf numFmtId="1" fontId="61" fillId="33" borderId="10" xfId="0" applyNumberFormat="1" applyFont="1" applyFill="1" applyBorder="1" applyAlignment="1">
      <alignment horizontal="left" vertical="center"/>
    </xf>
    <xf numFmtId="184" fontId="61" fillId="33" borderId="10" xfId="0" applyNumberFormat="1" applyFont="1" applyFill="1" applyBorder="1" applyAlignment="1">
      <alignment horizontal="right" vertical="center"/>
    </xf>
    <xf numFmtId="184" fontId="61" fillId="33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horizontal="right" vertical="center"/>
      <protection/>
    </xf>
    <xf numFmtId="182" fontId="5" fillId="32" borderId="10" xfId="35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right"/>
    </xf>
    <xf numFmtId="0" fontId="61" fillId="32" borderId="10" xfId="35" applyFont="1" applyFill="1" applyBorder="1" applyAlignment="1">
      <alignment horizontal="left"/>
      <protection/>
    </xf>
    <xf numFmtId="184" fontId="61" fillId="0" borderId="11" xfId="0" applyNumberFormat="1" applyFont="1" applyFill="1" applyBorder="1" applyAlignment="1">
      <alignment horizontal="right"/>
    </xf>
    <xf numFmtId="184" fontId="61" fillId="32" borderId="10" xfId="0" applyNumberFormat="1" applyFont="1" applyFill="1" applyBorder="1" applyAlignment="1">
      <alignment/>
    </xf>
    <xf numFmtId="0" fontId="1" fillId="32" borderId="10" xfId="35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184" fontId="1" fillId="32" borderId="10" xfId="0" applyNumberFormat="1" applyFont="1" applyFill="1" applyBorder="1" applyAlignment="1">
      <alignment/>
    </xf>
    <xf numFmtId="2" fontId="1" fillId="32" borderId="10" xfId="35" applyNumberFormat="1" applyFont="1" applyFill="1" applyBorder="1" applyAlignment="1">
      <alignment vertical="center"/>
      <protection/>
    </xf>
    <xf numFmtId="2" fontId="1" fillId="32" borderId="10" xfId="0" applyNumberFormat="1" applyFont="1" applyFill="1" applyBorder="1" applyAlignment="1">
      <alignment vertical="center" wrapText="1"/>
    </xf>
    <xf numFmtId="49" fontId="1" fillId="32" borderId="10" xfId="35" applyNumberFormat="1" applyFont="1" applyFill="1" applyBorder="1" applyAlignment="1">
      <alignment horizontal="center" vertical="center"/>
      <protection/>
    </xf>
    <xf numFmtId="184" fontId="1" fillId="32" borderId="10" xfId="35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vertical="center"/>
      <protection/>
    </xf>
    <xf numFmtId="0" fontId="1" fillId="32" borderId="10" xfId="0" applyFont="1" applyFill="1" applyBorder="1" applyAlignment="1">
      <alignment horizontal="center" vertical="center"/>
    </xf>
    <xf numFmtId="1" fontId="1" fillId="32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83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 vertical="center"/>
    </xf>
    <xf numFmtId="182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2" borderId="10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184" fontId="1" fillId="0" borderId="10" xfId="0" applyNumberFormat="1" applyFont="1" applyFill="1" applyBorder="1" applyAlignment="1">
      <alignment/>
    </xf>
    <xf numFmtId="2" fontId="1" fillId="0" borderId="10" xfId="35" applyNumberFormat="1" applyFont="1" applyFill="1" applyBorder="1" applyAlignment="1">
      <alignment horizontal="center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/>
    </xf>
    <xf numFmtId="182" fontId="1" fillId="0" borderId="10" xfId="35" applyNumberFormat="1" applyFont="1" applyFill="1" applyBorder="1" applyAlignment="1">
      <alignment horizontal="left" vertical="center" indent="2"/>
      <protection/>
    </xf>
    <xf numFmtId="0" fontId="7" fillId="32" borderId="10" xfId="35" applyNumberFormat="1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vertical="center"/>
    </xf>
    <xf numFmtId="183" fontId="0" fillId="32" borderId="0" xfId="0" applyNumberFormat="1" applyFont="1" applyFill="1" applyAlignment="1">
      <alignment horizontal="center" vertical="center"/>
    </xf>
    <xf numFmtId="184" fontId="0" fillId="32" borderId="10" xfId="0" applyNumberFormat="1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left"/>
    </xf>
    <xf numFmtId="184" fontId="61" fillId="32" borderId="10" xfId="35" applyNumberFormat="1" applyFont="1" applyFill="1" applyBorder="1" applyAlignment="1">
      <alignment horizontal="right" vertical="center"/>
      <protection/>
    </xf>
    <xf numFmtId="1" fontId="61" fillId="32" borderId="10" xfId="35" applyNumberFormat="1" applyFont="1" applyFill="1" applyBorder="1" applyAlignment="1">
      <alignment horizontal="right"/>
      <protection/>
    </xf>
    <xf numFmtId="0" fontId="61" fillId="32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32" borderId="10" xfId="0" applyFont="1" applyFill="1" applyBorder="1" applyAlignment="1">
      <alignment horizontal="center" vertical="center"/>
    </xf>
    <xf numFmtId="2" fontId="62" fillId="0" borderId="10" xfId="0" applyNumberFormat="1" applyFont="1" applyBorder="1" applyAlignment="1">
      <alignment horizontal="right" vertical="center" wrapText="1"/>
    </xf>
    <xf numFmtId="4" fontId="62" fillId="0" borderId="10" xfId="0" applyNumberFormat="1" applyFont="1" applyFill="1" applyBorder="1" applyAlignment="1">
      <alignment horizontal="right" vertical="center" wrapText="1"/>
    </xf>
    <xf numFmtId="184" fontId="61" fillId="0" borderId="10" xfId="0" applyNumberFormat="1" applyFont="1" applyFill="1" applyBorder="1" applyAlignment="1">
      <alignment horizontal="right" wrapText="1"/>
    </xf>
    <xf numFmtId="182" fontId="1" fillId="33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 quotePrefix="1">
      <alignment horizontal="center" vertical="center"/>
    </xf>
    <xf numFmtId="0" fontId="4" fillId="33" borderId="10" xfId="35" applyNumberFormat="1" applyFont="1" applyFill="1" applyBorder="1" applyAlignment="1">
      <alignment horizontal="center" vertical="center"/>
      <protection/>
    </xf>
    <xf numFmtId="0" fontId="22" fillId="32" borderId="0" xfId="0" applyFont="1" applyFill="1" applyAlignment="1">
      <alignment vertical="center"/>
    </xf>
    <xf numFmtId="183" fontId="23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184" fontId="22" fillId="32" borderId="0" xfId="0" applyNumberFormat="1" applyFont="1" applyFill="1" applyAlignment="1">
      <alignment horizontal="right" vertical="center"/>
    </xf>
    <xf numFmtId="182" fontId="22" fillId="32" borderId="0" xfId="0" applyNumberFormat="1" applyFont="1" applyFill="1" applyAlignment="1">
      <alignment horizontal="center" vertical="center"/>
    </xf>
    <xf numFmtId="2" fontId="22" fillId="32" borderId="0" xfId="0" applyNumberFormat="1" applyFont="1" applyFill="1" applyAlignment="1">
      <alignment horizontal="right" vertical="center"/>
    </xf>
    <xf numFmtId="0" fontId="22" fillId="32" borderId="0" xfId="0" applyFont="1" applyFill="1" applyBorder="1" applyAlignment="1">
      <alignment horizontal="left" vertical="center"/>
    </xf>
    <xf numFmtId="183" fontId="22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184" fontId="22" fillId="32" borderId="0" xfId="0" applyNumberFormat="1" applyFont="1" applyFill="1" applyBorder="1" applyAlignment="1">
      <alignment horizontal="right" vertical="center" wrapText="1"/>
    </xf>
    <xf numFmtId="182" fontId="22" fillId="32" borderId="0" xfId="0" applyNumberFormat="1" applyFont="1" applyFill="1" applyBorder="1" applyAlignment="1">
      <alignment horizontal="center" vertical="center" wrapText="1"/>
    </xf>
    <xf numFmtId="2" fontId="22" fillId="32" borderId="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 quotePrefix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right" vertical="center"/>
    </xf>
    <xf numFmtId="2" fontId="4" fillId="33" borderId="10" xfId="35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 vertical="center"/>
    </xf>
    <xf numFmtId="184" fontId="0" fillId="32" borderId="0" xfId="0" applyNumberFormat="1" applyFont="1" applyFill="1" applyAlignment="1">
      <alignment horizontal="right" vertical="center"/>
    </xf>
    <xf numFmtId="182" fontId="0" fillId="32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vertical="center"/>
    </xf>
    <xf numFmtId="49" fontId="1" fillId="32" borderId="10" xfId="35" applyNumberFormat="1" applyFont="1" applyFill="1" applyBorder="1" applyAlignment="1">
      <alignment horizontal="left" vertical="center"/>
      <protection/>
    </xf>
    <xf numFmtId="183" fontId="1" fillId="0" borderId="10" xfId="0" applyNumberFormat="1" applyFont="1" applyFill="1" applyBorder="1" applyAlignment="1">
      <alignment horizontal="right"/>
    </xf>
    <xf numFmtId="0" fontId="1" fillId="0" borderId="10" xfId="35" applyNumberFormat="1" applyFont="1" applyFill="1" applyBorder="1" applyAlignment="1">
      <alignment horizontal="center" vertical="center"/>
      <protection/>
    </xf>
    <xf numFmtId="0" fontId="1" fillId="0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2" fontId="1" fillId="0" borderId="10" xfId="35" applyNumberFormat="1" applyFont="1" applyFill="1" applyBorder="1" applyAlignment="1">
      <alignment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35" applyNumberFormat="1" applyFont="1" applyFill="1" applyBorder="1" applyAlignment="1">
      <alignment horizontal="right" vertical="center"/>
      <protection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3" fontId="1" fillId="0" borderId="10" xfId="0" applyNumberFormat="1" applyFont="1" applyFill="1" applyBorder="1" applyAlignment="1">
      <alignment horizontal="right" vertical="center" wrapText="1"/>
    </xf>
    <xf numFmtId="0" fontId="5" fillId="33" borderId="10" xfId="35" applyNumberFormat="1" applyFont="1" applyFill="1" applyBorder="1" applyAlignment="1">
      <alignment horizontal="right"/>
      <protection/>
    </xf>
    <xf numFmtId="184" fontId="5" fillId="32" borderId="10" xfId="35" applyNumberFormat="1" applyFont="1" applyFill="1" applyBorder="1" applyAlignment="1">
      <alignment horizontal="right"/>
      <protection/>
    </xf>
    <xf numFmtId="184" fontId="59" fillId="0" borderId="10" xfId="35" applyNumberFormat="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184" fontId="60" fillId="0" borderId="10" xfId="0" applyNumberFormat="1" applyFont="1" applyBorder="1" applyAlignment="1">
      <alignment vertical="center"/>
    </xf>
    <xf numFmtId="184" fontId="60" fillId="0" borderId="10" xfId="0" applyNumberFormat="1" applyFont="1" applyFill="1" applyBorder="1" applyAlignment="1">
      <alignment horizontal="left" vertical="center"/>
    </xf>
    <xf numFmtId="1" fontId="5" fillId="0" borderId="10" xfId="35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/>
    </xf>
    <xf numFmtId="183" fontId="1" fillId="0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left" vertical="center"/>
    </xf>
    <xf numFmtId="184" fontId="7" fillId="32" borderId="10" xfId="0" applyNumberFormat="1" applyFont="1" applyFill="1" applyBorder="1" applyAlignment="1">
      <alignment horizontal="right" vertical="center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18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/>
    </xf>
    <xf numFmtId="0" fontId="1" fillId="33" borderId="10" xfId="35" applyNumberFormat="1" applyFont="1" applyFill="1" applyBorder="1" applyAlignment="1">
      <alignment horizontal="center" vertical="center"/>
      <protection/>
    </xf>
    <xf numFmtId="184" fontId="1" fillId="33" borderId="10" xfId="35" applyNumberFormat="1" applyFont="1" applyFill="1" applyBorder="1" applyAlignment="1">
      <alignment vertical="center"/>
      <protection/>
    </xf>
    <xf numFmtId="0" fontId="5" fillId="33" borderId="10" xfId="35" applyNumberFormat="1" applyFont="1" applyFill="1" applyBorder="1" applyAlignment="1">
      <alignment horizontal="center" vertical="center"/>
      <protection/>
    </xf>
    <xf numFmtId="182" fontId="5" fillId="33" borderId="10" xfId="35" applyNumberFormat="1" applyFont="1" applyFill="1" applyBorder="1" applyAlignment="1">
      <alignment horizontal="center" vertical="center"/>
      <protection/>
    </xf>
    <xf numFmtId="184" fontId="1" fillId="33" borderId="10" xfId="0" applyNumberFormat="1" applyFont="1" applyFill="1" applyBorder="1" applyAlignment="1">
      <alignment horizontal="right" vertical="center"/>
    </xf>
    <xf numFmtId="182" fontId="1" fillId="33" borderId="10" xfId="35" applyNumberFormat="1" applyFont="1" applyFill="1" applyBorder="1" applyAlignment="1">
      <alignment horizontal="center" vertical="center" wrapText="1"/>
      <protection/>
    </xf>
    <xf numFmtId="184" fontId="1" fillId="33" borderId="10" xfId="0" applyNumberFormat="1" applyFont="1" applyFill="1" applyBorder="1" applyAlignment="1">
      <alignment vertical="center"/>
    </xf>
    <xf numFmtId="183" fontId="1" fillId="33" borderId="10" xfId="0" applyNumberFormat="1" applyFont="1" applyFill="1" applyBorder="1" applyAlignment="1">
      <alignment horizontal="right" vertical="center"/>
    </xf>
    <xf numFmtId="0" fontId="1" fillId="33" borderId="10" xfId="35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right" vertical="center" wrapText="1"/>
    </xf>
    <xf numFmtId="183" fontId="59" fillId="0" borderId="10" xfId="0" applyNumberFormat="1" applyFont="1" applyFill="1" applyBorder="1" applyAlignment="1">
      <alignment horizontal="right" vertical="center"/>
    </xf>
    <xf numFmtId="1" fontId="60" fillId="0" borderId="10" xfId="0" applyNumberFormat="1" applyFont="1" applyFill="1" applyBorder="1" applyAlignment="1">
      <alignment horizontal="right" vertical="center"/>
    </xf>
    <xf numFmtId="183" fontId="1" fillId="33" borderId="10" xfId="35" applyNumberFormat="1" applyFont="1" applyFill="1" applyBorder="1" applyAlignment="1">
      <alignment horizontal="right" vertical="center"/>
      <protection/>
    </xf>
    <xf numFmtId="183" fontId="1" fillId="33" borderId="10" xfId="0" applyNumberFormat="1" applyFont="1" applyFill="1" applyBorder="1" applyAlignment="1">
      <alignment horizontal="right"/>
    </xf>
    <xf numFmtId="1" fontId="1" fillId="0" borderId="10" xfId="35" applyNumberFormat="1" applyFont="1" applyFill="1" applyBorder="1" applyAlignment="1">
      <alignment horizontal="right" vertical="center"/>
      <protection/>
    </xf>
    <xf numFmtId="1" fontId="7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3" fontId="0" fillId="32" borderId="0" xfId="0" applyNumberFormat="1" applyFont="1" applyFill="1" applyAlignment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 wrapText="1"/>
    </xf>
    <xf numFmtId="0" fontId="1" fillId="0" borderId="10" xfId="35" applyFont="1" applyFill="1" applyBorder="1" applyAlignment="1">
      <alignment vertical="center"/>
      <protection/>
    </xf>
    <xf numFmtId="0" fontId="9" fillId="0" borderId="0" xfId="35" applyNumberFormat="1" applyFont="1" applyFill="1" applyBorder="1" applyAlignment="1">
      <alignment vertical="center" wrapText="1"/>
      <protection/>
    </xf>
    <xf numFmtId="1" fontId="9" fillId="0" borderId="0" xfId="35" applyNumberFormat="1" applyFont="1" applyFill="1" applyBorder="1" applyAlignment="1">
      <alignment horizontal="right" vertical="center" wrapText="1"/>
      <protection/>
    </xf>
    <xf numFmtId="1" fontId="9" fillId="0" borderId="0" xfId="35" applyNumberFormat="1" applyFont="1" applyFill="1" applyBorder="1" applyAlignment="1">
      <alignment horizontal="left" vertical="center" wrapText="1"/>
      <protection/>
    </xf>
    <xf numFmtId="184" fontId="9" fillId="0" borderId="0" xfId="35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9" fillId="0" borderId="0" xfId="35" applyNumberFormat="1" applyFont="1" applyFill="1" applyBorder="1" applyAlignment="1">
      <alignment horizontal="center" vertical="center" wrapText="1"/>
      <protection/>
    </xf>
    <xf numFmtId="2" fontId="9" fillId="0" borderId="0" xfId="35" applyNumberFormat="1" applyFont="1" applyFill="1" applyBorder="1" applyAlignment="1">
      <alignment horizontal="right" vertical="center" wrapText="1"/>
      <protection/>
    </xf>
    <xf numFmtId="2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" fontId="10" fillId="32" borderId="0" xfId="0" applyNumberFormat="1" applyFont="1" applyFill="1" applyBorder="1" applyAlignment="1">
      <alignment horizontal="left" vertical="center" wrapText="1"/>
    </xf>
    <xf numFmtId="2" fontId="14" fillId="32" borderId="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32" borderId="10" xfId="0" applyNumberFormat="1" applyFont="1" applyFill="1" applyBorder="1" applyAlignment="1">
      <alignment vertical="center" wrapText="1"/>
    </xf>
    <xf numFmtId="2" fontId="5" fillId="32" borderId="0" xfId="0" applyNumberFormat="1" applyFont="1" applyFill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9" fillId="4" borderId="10" xfId="3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84" fontId="1" fillId="0" borderId="10" xfId="35" applyNumberFormat="1" applyFont="1" applyFill="1" applyBorder="1" applyAlignment="1">
      <alignment horizontal="right"/>
      <protection/>
    </xf>
    <xf numFmtId="2" fontId="1" fillId="0" borderId="10" xfId="35" applyNumberFormat="1" applyFont="1" applyFill="1" applyBorder="1" applyAlignment="1">
      <alignment horizontal="right"/>
      <protection/>
    </xf>
    <xf numFmtId="49" fontId="1" fillId="0" borderId="10" xfId="0" applyNumberFormat="1" applyFont="1" applyFill="1" applyBorder="1" applyAlignment="1">
      <alignment horizontal="left"/>
    </xf>
    <xf numFmtId="184" fontId="5" fillId="0" borderId="10" xfId="35" applyNumberFormat="1" applyFont="1" applyFill="1" applyBorder="1" applyAlignment="1">
      <alignment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vertical="center"/>
    </xf>
    <xf numFmtId="184" fontId="5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top" wrapText="1" readingOrder="1"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/>
    </xf>
    <xf numFmtId="183" fontId="16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right" wrapText="1"/>
    </xf>
    <xf numFmtId="1" fontId="1" fillId="32" borderId="10" xfId="0" applyNumberFormat="1" applyFont="1" applyFill="1" applyBorder="1" applyAlignment="1" quotePrefix="1">
      <alignment horizontal="right" vertical="center" wrapText="1"/>
    </xf>
    <xf numFmtId="1" fontId="1" fillId="32" borderId="10" xfId="0" applyNumberFormat="1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 quotePrefix="1">
      <alignment horizontal="right"/>
    </xf>
    <xf numFmtId="0" fontId="1" fillId="32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 vertical="center"/>
    </xf>
    <xf numFmtId="0" fontId="5" fillId="0" borderId="10" xfId="35" applyNumberFormat="1" applyFont="1" applyFill="1" applyBorder="1" applyAlignment="1" quotePrefix="1">
      <alignment horizontal="center" vertical="center"/>
      <protection/>
    </xf>
    <xf numFmtId="184" fontId="1" fillId="0" borderId="10" xfId="0" applyNumberFormat="1" applyFont="1" applyFill="1" applyBorder="1" applyAlignment="1" quotePrefix="1">
      <alignment horizontal="center"/>
    </xf>
    <xf numFmtId="18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49" fontId="18" fillId="0" borderId="10" xfId="0" applyNumberFormat="1" applyFont="1" applyFill="1" applyBorder="1" applyAlignment="1">
      <alignment horizontal="right" vertical="center" wrapText="1"/>
    </xf>
    <xf numFmtId="183" fontId="18" fillId="0" borderId="10" xfId="0" applyNumberFormat="1" applyFont="1" applyFill="1" applyBorder="1" applyAlignment="1">
      <alignment horizontal="right" vertical="center" wrapText="1"/>
    </xf>
    <xf numFmtId="0" fontId="1" fillId="0" borderId="10" xfId="35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right" vertical="center"/>
    </xf>
    <xf numFmtId="2" fontId="59" fillId="0" borderId="10" xfId="0" applyNumberFormat="1" applyFont="1" applyFill="1" applyBorder="1" applyAlignment="1">
      <alignment horizontal="center"/>
    </xf>
    <xf numFmtId="0" fontId="5" fillId="0" borderId="10" xfId="35" applyFont="1" applyFill="1" applyBorder="1" applyAlignment="1">
      <alignment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83" fontId="16" fillId="0" borderId="13" xfId="0" applyNumberFormat="1" applyFont="1" applyFill="1" applyBorder="1" applyAlignment="1">
      <alignment horizontal="right" vertical="center"/>
    </xf>
    <xf numFmtId="184" fontId="1" fillId="0" borderId="13" xfId="0" applyNumberFormat="1" applyFont="1" applyFill="1" applyBorder="1" applyAlignment="1">
      <alignment horizontal="right" vertical="center"/>
    </xf>
    <xf numFmtId="184" fontId="5" fillId="0" borderId="14" xfId="35" applyNumberFormat="1" applyFont="1" applyFill="1" applyBorder="1" applyAlignment="1">
      <alignment vertical="center"/>
      <protection/>
    </xf>
    <xf numFmtId="0" fontId="45" fillId="27" borderId="10" xfId="46" applyBorder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/>
    </xf>
    <xf numFmtId="18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2" fontId="0" fillId="32" borderId="10" xfId="0" applyNumberFormat="1" applyFont="1" applyFill="1" applyBorder="1" applyAlignment="1">
      <alignment horizontal="right" vertical="center"/>
    </xf>
    <xf numFmtId="2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184" fontId="1" fillId="32" borderId="0" xfId="0" applyNumberFormat="1" applyFont="1" applyFill="1" applyAlignment="1">
      <alignment horizontal="right" vertical="center"/>
    </xf>
    <xf numFmtId="0" fontId="5" fillId="0" borderId="10" xfId="35" applyNumberFormat="1" applyFont="1" applyFill="1" applyBorder="1" applyAlignment="1">
      <alignment horizontal="left" vertical="center"/>
      <protection/>
    </xf>
    <xf numFmtId="2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/>
    </xf>
    <xf numFmtId="2" fontId="59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183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82" fontId="1" fillId="0" borderId="10" xfId="35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35" applyNumberFormat="1" applyFont="1" applyFill="1" applyBorder="1" applyAlignment="1">
      <alignment vertical="center" wrapText="1"/>
      <protection/>
    </xf>
    <xf numFmtId="2" fontId="1" fillId="32" borderId="11" xfId="0" applyNumberFormat="1" applyFont="1" applyFill="1" applyBorder="1" applyAlignment="1">
      <alignment vertical="center" wrapText="1"/>
    </xf>
    <xf numFmtId="2" fontId="1" fillId="32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5" fillId="32" borderId="11" xfId="35" applyNumberFormat="1" applyFont="1" applyFill="1" applyBorder="1" applyAlignment="1">
      <alignment horizontal="right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" fontId="5" fillId="32" borderId="11" xfId="35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1" fillId="32" borderId="11" xfId="35" applyNumberFormat="1" applyFont="1" applyFill="1" applyBorder="1" applyAlignment="1">
      <alignment horizontal="right" vertical="center"/>
      <protection/>
    </xf>
    <xf numFmtId="2" fontId="5" fillId="32" borderId="11" xfId="35" applyNumberFormat="1" applyFont="1" applyFill="1" applyBorder="1" applyAlignment="1">
      <alignment horizontal="center" vertical="center"/>
      <protection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9" fillId="4" borderId="11" xfId="35" applyNumberFormat="1" applyFont="1" applyFill="1" applyBorder="1" applyAlignment="1">
      <alignment horizontal="center" vertical="center" wrapText="1"/>
      <protection/>
    </xf>
    <xf numFmtId="2" fontId="1" fillId="32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left" vertical="center" wrapText="1"/>
    </xf>
    <xf numFmtId="184" fontId="59" fillId="0" borderId="10" xfId="0" applyNumberFormat="1" applyFont="1" applyFill="1" applyBorder="1" applyAlignment="1">
      <alignment horizontal="right" vertical="center" wrapText="1"/>
    </xf>
    <xf numFmtId="184" fontId="60" fillId="0" borderId="10" xfId="35" applyNumberFormat="1" applyFont="1" applyFill="1" applyBorder="1" applyAlignment="1">
      <alignment vertical="center" wrapText="1"/>
      <protection/>
    </xf>
    <xf numFmtId="0" fontId="7" fillId="0" borderId="10" xfId="35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5" fillId="33" borderId="10" xfId="35" applyNumberFormat="1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183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9" fontId="1" fillId="0" borderId="10" xfId="35" applyNumberFormat="1" applyFont="1" applyFill="1" applyBorder="1" applyAlignment="1">
      <alignment horizontal="center" vertical="center"/>
      <protection/>
    </xf>
    <xf numFmtId="182" fontId="18" fillId="0" borderId="10" xfId="0" applyNumberFormat="1" applyFont="1" applyFill="1" applyBorder="1" applyAlignment="1" quotePrefix="1">
      <alignment horizontal="center" vertical="center" wrapText="1"/>
    </xf>
    <xf numFmtId="184" fontId="59" fillId="0" borderId="10" xfId="0" applyNumberFormat="1" applyFont="1" applyFill="1" applyBorder="1" applyAlignment="1">
      <alignment vertical="center" wrapText="1"/>
    </xf>
    <xf numFmtId="183" fontId="59" fillId="0" borderId="10" xfId="0" applyNumberFormat="1" applyFont="1" applyFill="1" applyBorder="1" applyAlignment="1">
      <alignment horizontal="right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0" fontId="1" fillId="0" borderId="15" xfId="35" applyFont="1" applyFill="1" applyBorder="1" applyAlignment="1">
      <alignment horizontal="center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10" xfId="3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2" fontId="5" fillId="0" borderId="10" xfId="35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1" fontId="1" fillId="0" borderId="10" xfId="35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1" fillId="0" borderId="10" xfId="35" applyFont="1" applyFill="1" applyBorder="1" applyAlignment="1">
      <alignment horizontal="center" vertical="center"/>
      <protection/>
    </xf>
    <xf numFmtId="2" fontId="1" fillId="0" borderId="12" xfId="35" applyNumberFormat="1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184" fontId="12" fillId="32" borderId="10" xfId="35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182" fontId="1" fillId="0" borderId="12" xfId="35" applyNumberFormat="1" applyFont="1" applyFill="1" applyBorder="1" applyAlignment="1">
      <alignment horizontal="left" vertical="center" indent="2"/>
      <protection/>
    </xf>
    <xf numFmtId="182" fontId="1" fillId="0" borderId="12" xfId="35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/>
    </xf>
    <xf numFmtId="0" fontId="1" fillId="0" borderId="13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0" xfId="34">
      <alignment/>
      <protection/>
    </xf>
    <xf numFmtId="49" fontId="5" fillId="0" borderId="10" xfId="0" applyNumberFormat="1" applyFont="1" applyFill="1" applyBorder="1" applyAlignment="1">
      <alignment horizontal="left" vertical="center"/>
    </xf>
    <xf numFmtId="1" fontId="5" fillId="32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82" fontId="5" fillId="0" borderId="10" xfId="0" applyNumberFormat="1" applyFont="1" applyFill="1" applyBorder="1" applyAlignment="1">
      <alignment horizontal="center"/>
    </xf>
    <xf numFmtId="184" fontId="5" fillId="0" borderId="10" xfId="3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0" fillId="4" borderId="1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49" fontId="5" fillId="0" borderId="10" xfId="35" applyNumberFormat="1" applyFont="1" applyFill="1" applyBorder="1" applyAlignment="1">
      <alignment horizontal="center" vertical="center"/>
      <protection/>
    </xf>
    <xf numFmtId="0" fontId="1" fillId="0" borderId="12" xfId="35" applyNumberFormat="1" applyFont="1" applyFill="1" applyBorder="1" applyAlignment="1">
      <alignment horizontal="left" vertical="center"/>
      <protection/>
    </xf>
    <xf numFmtId="18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182" fontId="1" fillId="0" borderId="10" xfId="0" applyNumberFormat="1" applyFont="1" applyFill="1" applyBorder="1" applyAlignment="1" quotePrefix="1">
      <alignment horizontal="center" vertical="center"/>
    </xf>
    <xf numFmtId="0" fontId="5" fillId="0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/>
    </xf>
    <xf numFmtId="49" fontId="1" fillId="0" borderId="10" xfId="35" applyNumberFormat="1" applyFont="1" applyFill="1" applyBorder="1" applyAlignment="1">
      <alignment horizontal="left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0" xfId="35" applyNumberFormat="1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left" vertical="center" wrapText="1"/>
    </xf>
    <xf numFmtId="184" fontId="20" fillId="0" borderId="12" xfId="0" applyNumberFormat="1" applyFont="1" applyFill="1" applyBorder="1" applyAlignment="1">
      <alignment horizontal="right" vertical="center" wrapText="1"/>
    </xf>
    <xf numFmtId="49" fontId="1" fillId="0" borderId="10" xfId="35" applyNumberFormat="1" applyFont="1" applyFill="1" applyBorder="1" applyAlignment="1" quotePrefix="1">
      <alignment horizontal="center" vertical="center"/>
      <protection/>
    </xf>
    <xf numFmtId="0" fontId="7" fillId="0" borderId="10" xfId="35" applyNumberFormat="1" applyFont="1" applyFill="1" applyBorder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right" vertical="center"/>
    </xf>
    <xf numFmtId="184" fontId="7" fillId="0" borderId="10" xfId="35" applyNumberFormat="1" applyFont="1" applyFill="1" applyBorder="1" applyAlignment="1">
      <alignment vertical="center" wrapText="1"/>
      <protection/>
    </xf>
    <xf numFmtId="182" fontId="7" fillId="0" borderId="10" xfId="35" applyNumberFormat="1" applyFont="1" applyFill="1" applyBorder="1" applyAlignment="1">
      <alignment horizontal="center" vertical="center" wrapText="1"/>
      <protection/>
    </xf>
    <xf numFmtId="2" fontId="7" fillId="0" borderId="10" xfId="35" applyNumberFormat="1" applyFont="1" applyFill="1" applyBorder="1" applyAlignment="1">
      <alignment horizontal="right" vertical="center" wrapText="1"/>
      <protection/>
    </xf>
    <xf numFmtId="2" fontId="12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/>
    </xf>
    <xf numFmtId="182" fontId="5" fillId="0" borderId="10" xfId="35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right"/>
    </xf>
    <xf numFmtId="182" fontId="59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/>
      <protection/>
    </xf>
    <xf numFmtId="2" fontId="1" fillId="0" borderId="12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vertical="center" wrapText="1"/>
      <protection/>
    </xf>
    <xf numFmtId="184" fontId="1" fillId="0" borderId="10" xfId="0" applyNumberFormat="1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vertical="center" wrapText="1"/>
      <protection/>
    </xf>
    <xf numFmtId="2" fontId="1" fillId="0" borderId="10" xfId="35" applyNumberFormat="1" applyFont="1" applyFill="1" applyBorder="1" applyAlignment="1">
      <alignment horizontal="right" vertical="center" wrapText="1"/>
      <protection/>
    </xf>
    <xf numFmtId="0" fontId="5" fillId="0" borderId="11" xfId="35" applyFont="1" applyFill="1" applyBorder="1" applyAlignment="1">
      <alignment vertical="center"/>
      <protection/>
    </xf>
    <xf numFmtId="1" fontId="17" fillId="0" borderId="10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18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right" vertical="center"/>
    </xf>
    <xf numFmtId="184" fontId="5" fillId="0" borderId="12" xfId="35" applyNumberFormat="1" applyFont="1" applyFill="1" applyBorder="1" applyAlignment="1">
      <alignment vertical="center"/>
      <protection/>
    </xf>
    <xf numFmtId="184" fontId="59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2" fontId="5" fillId="0" borderId="10" xfId="35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 quotePrefix="1">
      <alignment horizontal="center"/>
    </xf>
    <xf numFmtId="182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horizontal="right"/>
    </xf>
    <xf numFmtId="184" fontId="60" fillId="0" borderId="10" xfId="0" applyNumberFormat="1" applyFont="1" applyFill="1" applyBorder="1" applyAlignment="1">
      <alignment horizontal="left"/>
    </xf>
    <xf numFmtId="184" fontId="60" fillId="0" borderId="10" xfId="0" applyNumberFormat="1" applyFont="1" applyFill="1" applyBorder="1" applyAlignment="1">
      <alignment/>
    </xf>
    <xf numFmtId="2" fontId="60" fillId="0" borderId="10" xfId="35" applyNumberFormat="1" applyFont="1" applyFill="1" applyBorder="1" applyAlignment="1">
      <alignment vertical="center"/>
      <protection/>
    </xf>
    <xf numFmtId="2" fontId="60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 quotePrefix="1">
      <alignment horizontal="center"/>
    </xf>
    <xf numFmtId="49" fontId="5" fillId="0" borderId="10" xfId="35" applyNumberFormat="1" applyFont="1" applyFill="1" applyBorder="1" applyAlignment="1" quotePrefix="1">
      <alignment horizontal="center" vertical="center"/>
      <protection/>
    </xf>
    <xf numFmtId="1" fontId="60" fillId="0" borderId="10" xfId="0" applyNumberFormat="1" applyFont="1" applyFill="1" applyBorder="1" applyAlignment="1">
      <alignment horizontal="right"/>
    </xf>
    <xf numFmtId="49" fontId="60" fillId="0" borderId="10" xfId="35" applyNumberFormat="1" applyFont="1" applyFill="1" applyBorder="1" applyAlignment="1" quotePrefix="1">
      <alignment horizontal="center" vertical="center"/>
      <protection/>
    </xf>
    <xf numFmtId="0" fontId="60" fillId="0" borderId="10" xfId="35" applyNumberFormat="1" applyFont="1" applyFill="1" applyBorder="1" applyAlignment="1" quotePrefix="1">
      <alignment horizontal="center" vertical="center"/>
      <protection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/>
    </xf>
    <xf numFmtId="184" fontId="1" fillId="0" borderId="13" xfId="0" applyNumberFormat="1" applyFont="1" applyFill="1" applyBorder="1" applyAlignment="1" applyProtection="1">
      <alignment vertical="center" wrapText="1"/>
      <protection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 vertical="center"/>
    </xf>
    <xf numFmtId="2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4" fontId="60" fillId="33" borderId="10" xfId="0" applyNumberFormat="1" applyFont="1" applyFill="1" applyBorder="1" applyAlignment="1">
      <alignment vertical="center"/>
    </xf>
    <xf numFmtId="184" fontId="61" fillId="33" borderId="10" xfId="0" applyNumberFormat="1" applyFont="1" applyFill="1" applyBorder="1" applyAlignment="1">
      <alignment vertical="center"/>
    </xf>
    <xf numFmtId="1" fontId="61" fillId="33" borderId="10" xfId="0" applyNumberFormat="1" applyFont="1" applyFill="1" applyBorder="1" applyAlignment="1">
      <alignment vertical="center"/>
    </xf>
    <xf numFmtId="49" fontId="5" fillId="33" borderId="10" xfId="35" applyNumberFormat="1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left"/>
    </xf>
    <xf numFmtId="184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 vertical="center" wrapText="1"/>
    </xf>
    <xf numFmtId="182" fontId="5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5" fillId="0" borderId="15" xfId="35" applyFont="1" applyFill="1" applyBorder="1" applyAlignment="1">
      <alignment horizontal="center" vertical="center"/>
      <protection/>
    </xf>
    <xf numFmtId="0" fontId="5" fillId="0" borderId="10" xfId="35" applyNumberFormat="1" applyFont="1" applyFill="1" applyBorder="1" applyAlignment="1">
      <alignment vertical="center"/>
      <protection/>
    </xf>
    <xf numFmtId="0" fontId="5" fillId="33" borderId="10" xfId="35" applyNumberFormat="1" applyFont="1" applyFill="1" applyBorder="1" applyAlignment="1">
      <alignment horizontal="right" vertical="center"/>
      <protection/>
    </xf>
    <xf numFmtId="0" fontId="5" fillId="33" borderId="10" xfId="35" applyNumberFormat="1" applyFont="1" applyFill="1" applyBorder="1" applyAlignment="1">
      <alignment horizontal="left" vertical="center"/>
      <protection/>
    </xf>
    <xf numFmtId="184" fontId="5" fillId="33" borderId="10" xfId="35" applyNumberFormat="1" applyFont="1" applyFill="1" applyBorder="1" applyAlignment="1">
      <alignment horizontal="right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182" fontId="59" fillId="0" borderId="10" xfId="0" applyNumberFormat="1" applyFont="1" applyFill="1" applyBorder="1" applyAlignment="1">
      <alignment horizontal="center" wrapText="1"/>
    </xf>
    <xf numFmtId="183" fontId="1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183" fontId="1" fillId="0" borderId="11" xfId="62" applyNumberFormat="1" applyFont="1" applyFill="1" applyBorder="1" applyAlignment="1">
      <alignment horizontal="right"/>
    </xf>
    <xf numFmtId="0" fontId="1" fillId="0" borderId="10" xfId="62" applyFont="1" applyFill="1" applyBorder="1" applyAlignment="1">
      <alignment horizontal="left"/>
    </xf>
    <xf numFmtId="184" fontId="1" fillId="0" borderId="10" xfId="62" applyNumberFormat="1" applyFont="1" applyFill="1" applyBorder="1" applyAlignment="1" applyProtection="1">
      <alignment horizontal="right" vertical="center" wrapText="1"/>
      <protection/>
    </xf>
    <xf numFmtId="184" fontId="1" fillId="0" borderId="10" xfId="0" applyNumberFormat="1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 quotePrefix="1">
      <alignment horizontal="center" vertical="center"/>
    </xf>
    <xf numFmtId="0" fontId="1" fillId="0" borderId="12" xfId="35" applyFont="1" applyFill="1" applyBorder="1" applyAlignment="1">
      <alignment vertical="center"/>
      <protection/>
    </xf>
    <xf numFmtId="1" fontId="1" fillId="0" borderId="12" xfId="35" applyNumberFormat="1" applyFont="1" applyFill="1" applyBorder="1" applyAlignment="1">
      <alignment horizontal="right" vertical="center"/>
      <protection/>
    </xf>
    <xf numFmtId="184" fontId="1" fillId="0" borderId="12" xfId="35" applyNumberFormat="1" applyFont="1" applyFill="1" applyBorder="1" applyAlignment="1">
      <alignment horizontal="right" vertical="center"/>
      <protection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2" fontId="1" fillId="0" borderId="12" xfId="0" applyNumberFormat="1" applyFont="1" applyFill="1" applyBorder="1" applyAlignment="1">
      <alignment vertical="center" wrapText="1"/>
    </xf>
    <xf numFmtId="1" fontId="60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84" fontId="59" fillId="0" borderId="10" xfId="0" applyNumberFormat="1" applyFont="1" applyFill="1" applyBorder="1" applyAlignment="1" applyProtection="1">
      <alignment vertical="center" wrapText="1"/>
      <protection/>
    </xf>
    <xf numFmtId="1" fontId="1" fillId="0" borderId="10" xfId="35" applyNumberFormat="1" applyFont="1" applyFill="1" applyBorder="1" applyAlignment="1" quotePrefix="1">
      <alignment horizontal="center" vertical="center"/>
      <protection/>
    </xf>
    <xf numFmtId="183" fontId="59" fillId="0" borderId="10" xfId="0" applyNumberFormat="1" applyFont="1" applyFill="1" applyBorder="1" applyAlignment="1">
      <alignment wrapText="1"/>
    </xf>
    <xf numFmtId="49" fontId="5" fillId="0" borderId="10" xfId="35" applyNumberFormat="1" applyFont="1" applyFill="1" applyBorder="1" applyAlignment="1">
      <alignment horizontal="left" vertical="center"/>
      <protection/>
    </xf>
    <xf numFmtId="183" fontId="1" fillId="0" borderId="10" xfId="0" applyNumberFormat="1" applyFont="1" applyFill="1" applyBorder="1" applyAlignment="1">
      <alignment wrapText="1"/>
    </xf>
    <xf numFmtId="183" fontId="63" fillId="0" borderId="10" xfId="0" applyNumberFormat="1" applyFont="1" applyFill="1" applyBorder="1" applyAlignment="1">
      <alignment vertical="top" wrapText="1"/>
    </xf>
    <xf numFmtId="184" fontId="1" fillId="0" borderId="10" xfId="0" applyNumberFormat="1" applyFont="1" applyFill="1" applyBorder="1" applyAlignment="1" applyProtection="1">
      <alignment vertical="top" wrapText="1"/>
      <protection/>
    </xf>
    <xf numFmtId="0" fontId="59" fillId="0" borderId="10" xfId="0" applyFont="1" applyFill="1" applyBorder="1" applyAlignment="1">
      <alignment horizontal="center"/>
    </xf>
    <xf numFmtId="184" fontId="59" fillId="0" borderId="10" xfId="0" applyNumberFormat="1" applyFont="1" applyFill="1" applyBorder="1" applyAlignment="1">
      <alignment/>
    </xf>
    <xf numFmtId="184" fontId="59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vertical="center"/>
    </xf>
    <xf numFmtId="0" fontId="1" fillId="0" borderId="10" xfId="35" applyNumberFormat="1" applyFont="1" applyFill="1" applyBorder="1" applyAlignment="1">
      <alignment horizontal="left"/>
      <protection/>
    </xf>
    <xf numFmtId="0" fontId="1" fillId="0" borderId="10" xfId="35" applyNumberFormat="1" applyFont="1" applyFill="1" applyBorder="1" applyAlignment="1">
      <alignment horizontal="right"/>
      <protection/>
    </xf>
    <xf numFmtId="0" fontId="1" fillId="0" borderId="10" xfId="35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left"/>
    </xf>
    <xf numFmtId="183" fontId="18" fillId="0" borderId="10" xfId="0" applyNumberFormat="1" applyFont="1" applyFill="1" applyBorder="1" applyAlignment="1">
      <alignment horizontal="right"/>
    </xf>
    <xf numFmtId="49" fontId="1" fillId="0" borderId="10" xfId="35" applyNumberFormat="1" applyFont="1" applyFill="1" applyBorder="1" applyAlignment="1">
      <alignment horizontal="center"/>
      <protection/>
    </xf>
    <xf numFmtId="184" fontId="18" fillId="0" borderId="10" xfId="0" applyNumberFormat="1" applyFont="1" applyFill="1" applyBorder="1" applyAlignment="1">
      <alignment horizontal="right"/>
    </xf>
    <xf numFmtId="184" fontId="18" fillId="0" borderId="10" xfId="0" applyNumberFormat="1" applyFont="1" applyFill="1" applyBorder="1" applyAlignment="1">
      <alignment horizontal="center"/>
    </xf>
    <xf numFmtId="184" fontId="20" fillId="0" borderId="16" xfId="0" applyNumberFormat="1" applyFont="1" applyFill="1" applyBorder="1" applyAlignment="1">
      <alignment horizontal="right" vertical="center" wrapText="1"/>
    </xf>
    <xf numFmtId="2" fontId="1" fillId="0" borderId="10" xfId="35" applyNumberFormat="1" applyFont="1" applyFill="1" applyBorder="1" applyAlignment="1">
      <alignment horizontal="center" vertical="center" wrapText="1"/>
      <protection/>
    </xf>
    <xf numFmtId="182" fontId="1" fillId="0" borderId="10" xfId="35" applyNumberFormat="1" applyFont="1" applyFill="1" applyBorder="1" applyAlignment="1" quotePrefix="1">
      <alignment horizontal="center" vertical="center" wrapText="1"/>
      <protection/>
    </xf>
    <xf numFmtId="183" fontId="59" fillId="0" borderId="10" xfId="0" applyNumberFormat="1" applyFont="1" applyFill="1" applyBorder="1" applyAlignment="1">
      <alignment horizontal="right"/>
    </xf>
    <xf numFmtId="184" fontId="59" fillId="0" borderId="10" xfId="0" applyNumberFormat="1" applyFont="1" applyFill="1" applyBorder="1" applyAlignment="1">
      <alignment horizontal="center"/>
    </xf>
    <xf numFmtId="2" fontId="59" fillId="0" borderId="10" xfId="35" applyNumberFormat="1" applyFont="1" applyFill="1" applyBorder="1" applyAlignment="1">
      <alignment vertical="center"/>
      <protection/>
    </xf>
    <xf numFmtId="49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vertical="center"/>
    </xf>
    <xf numFmtId="1" fontId="59" fillId="0" borderId="10" xfId="0" applyNumberFormat="1" applyFont="1" applyFill="1" applyBorder="1" applyAlignment="1">
      <alignment horizontal="right"/>
    </xf>
    <xf numFmtId="49" fontId="59" fillId="0" borderId="10" xfId="35" applyNumberFormat="1" applyFont="1" applyFill="1" applyBorder="1" applyAlignment="1" quotePrefix="1">
      <alignment horizontal="center" vertical="center"/>
      <protection/>
    </xf>
    <xf numFmtId="0" fontId="59" fillId="0" borderId="10" xfId="35" applyNumberFormat="1" applyFont="1" applyFill="1" applyBorder="1" applyAlignment="1" quotePrefix="1">
      <alignment horizontal="center" vertical="center"/>
      <protection/>
    </xf>
    <xf numFmtId="1" fontId="1" fillId="0" borderId="10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horizontal="left"/>
    </xf>
    <xf numFmtId="0" fontId="1" fillId="0" borderId="13" xfId="35" applyFont="1" applyFill="1" applyBorder="1" applyAlignment="1">
      <alignment horizontal="right" vertical="center"/>
      <protection/>
    </xf>
    <xf numFmtId="184" fontId="1" fillId="0" borderId="13" xfId="35" applyNumberFormat="1" applyFont="1" applyFill="1" applyBorder="1" applyAlignment="1">
      <alignment vertical="center"/>
      <protection/>
    </xf>
    <xf numFmtId="0" fontId="1" fillId="0" borderId="14" xfId="35" applyFont="1" applyFill="1" applyBorder="1" applyAlignment="1">
      <alignment vertical="center"/>
      <protection/>
    </xf>
    <xf numFmtId="0" fontId="1" fillId="0" borderId="10" xfId="35" applyNumberFormat="1" applyFont="1" applyFill="1" applyBorder="1" applyAlignment="1">
      <alignment horizontal="left" vertical="center"/>
      <protection/>
    </xf>
    <xf numFmtId="0" fontId="4" fillId="0" borderId="10" xfId="35" applyNumberFormat="1" applyFont="1" applyFill="1" applyBorder="1" applyAlignment="1">
      <alignment horizontal="center" vertical="center"/>
      <protection/>
    </xf>
    <xf numFmtId="0" fontId="1" fillId="0" borderId="10" xfId="35" applyNumberFormat="1" applyFont="1" applyFill="1" applyBorder="1" applyAlignment="1">
      <alignment vertical="center"/>
      <protection/>
    </xf>
    <xf numFmtId="182" fontId="1" fillId="0" borderId="10" xfId="35" applyNumberFormat="1" applyFont="1" applyFill="1" applyBorder="1" applyAlignment="1" quotePrefix="1">
      <alignment horizontal="center" vertical="center"/>
      <protection/>
    </xf>
    <xf numFmtId="183" fontId="59" fillId="0" borderId="10" xfId="0" applyNumberFormat="1" applyFont="1" applyFill="1" applyBorder="1" applyAlignment="1">
      <alignment horizontal="right" vertical="top" wrapText="1"/>
    </xf>
    <xf numFmtId="0" fontId="59" fillId="0" borderId="10" xfId="0" applyFont="1" applyFill="1" applyBorder="1" applyAlignment="1">
      <alignment vertical="top"/>
    </xf>
    <xf numFmtId="182" fontId="1" fillId="0" borderId="10" xfId="0" applyNumberFormat="1" applyFont="1" applyBorder="1" applyAlignment="1" quotePrefix="1">
      <alignment horizontal="center"/>
    </xf>
    <xf numFmtId="182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35" applyNumberFormat="1" applyFont="1" applyFill="1" applyBorder="1" applyAlignment="1">
      <alignment horizontal="right" vertical="center"/>
      <protection/>
    </xf>
    <xf numFmtId="49" fontId="10" fillId="0" borderId="10" xfId="46" applyNumberFormat="1" applyFont="1" applyFill="1" applyBorder="1" applyAlignment="1">
      <alignment horizontal="center" vertical="center"/>
    </xf>
    <xf numFmtId="0" fontId="10" fillId="0" borderId="10" xfId="57" applyNumberFormat="1" applyFont="1" applyFill="1" applyBorder="1" applyAlignment="1">
      <alignment horizontal="center" vertical="center"/>
    </xf>
    <xf numFmtId="1" fontId="1" fillId="0" borderId="10" xfId="35" applyNumberFormat="1" applyFont="1" applyFill="1" applyBorder="1" applyAlignment="1">
      <alignment horizontal="right"/>
      <protection/>
    </xf>
    <xf numFmtId="49" fontId="10" fillId="0" borderId="10" xfId="46" applyNumberFormat="1" applyFont="1" applyFill="1" applyBorder="1" applyAlignment="1">
      <alignment horizontal="center"/>
    </xf>
    <xf numFmtId="0" fontId="4" fillId="0" borderId="10" xfId="35" applyNumberFormat="1" applyFont="1" applyFill="1" applyBorder="1" applyAlignment="1">
      <alignment horizontal="right"/>
      <protection/>
    </xf>
    <xf numFmtId="49" fontId="1" fillId="0" borderId="10" xfId="46" applyNumberFormat="1" applyFont="1" applyFill="1" applyBorder="1" applyAlignment="1">
      <alignment horizontal="center"/>
    </xf>
    <xf numFmtId="183" fontId="59" fillId="0" borderId="10" xfId="0" applyNumberFormat="1" applyFont="1" applyFill="1" applyBorder="1" applyAlignment="1">
      <alignment horizontal="left" vertical="center"/>
    </xf>
    <xf numFmtId="0" fontId="4" fillId="32" borderId="0" xfId="35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4" fillId="32" borderId="0" xfId="35" applyFont="1" applyFill="1" applyBorder="1" applyAlignment="1">
      <alignment horizontal="center" vertical="center" wrapText="1"/>
      <protection/>
    </xf>
    <xf numFmtId="0" fontId="10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5" fillId="32" borderId="10" xfId="35" applyFont="1" applyFill="1" applyBorder="1" applyAlignment="1">
      <alignment horizontal="center" vertical="center" wrapText="1"/>
      <protection/>
    </xf>
    <xf numFmtId="49" fontId="5" fillId="32" borderId="10" xfId="35" applyNumberFormat="1" applyFont="1" applyFill="1" applyBorder="1" applyAlignment="1">
      <alignment horizontal="center" vertical="center" wrapText="1"/>
      <protection/>
    </xf>
    <xf numFmtId="183" fontId="5" fillId="32" borderId="10" xfId="35" applyNumberFormat="1" applyFont="1" applyFill="1" applyBorder="1" applyAlignment="1">
      <alignment horizontal="center" vertical="center" wrapText="1"/>
      <protection/>
    </xf>
    <xf numFmtId="0" fontId="21" fillId="32" borderId="0" xfId="35" applyFont="1" applyFill="1" applyBorder="1" applyAlignment="1">
      <alignment horizontal="left" vertical="center" wrapText="1"/>
      <protection/>
    </xf>
    <xf numFmtId="2" fontId="5" fillId="32" borderId="10" xfId="0" applyNumberFormat="1" applyFont="1" applyFill="1" applyBorder="1" applyAlignment="1">
      <alignment horizontal="center" vertical="center" textRotation="90" wrapText="1"/>
    </xf>
    <xf numFmtId="0" fontId="4" fillId="34" borderId="10" xfId="35" applyNumberFormat="1" applyFont="1" applyFill="1" applyBorder="1" applyAlignment="1">
      <alignment horizontal="center" vertical="center"/>
      <protection/>
    </xf>
    <xf numFmtId="182" fontId="5" fillId="32" borderId="10" xfId="35" applyNumberFormat="1" applyFont="1" applyFill="1" applyBorder="1" applyAlignment="1">
      <alignment horizontal="center" vertical="center" textRotation="90" wrapText="1"/>
      <protection/>
    </xf>
    <xf numFmtId="2" fontId="5" fillId="32" borderId="10" xfId="35" applyNumberFormat="1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textRotation="90" wrapText="1"/>
      <protection/>
    </xf>
    <xf numFmtId="0" fontId="4" fillId="34" borderId="11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35" applyNumberFormat="1" applyFont="1" applyFill="1" applyBorder="1" applyAlignment="1">
      <alignment horizontal="center" vertical="center"/>
      <protection/>
    </xf>
    <xf numFmtId="0" fontId="4" fillId="34" borderId="17" xfId="35" applyNumberFormat="1" applyFont="1" applyFill="1" applyBorder="1" applyAlignment="1">
      <alignment horizontal="center" vertical="center"/>
      <protection/>
    </xf>
    <xf numFmtId="0" fontId="4" fillId="34" borderId="15" xfId="35" applyNumberFormat="1" applyFont="1" applyFill="1" applyBorder="1" applyAlignment="1">
      <alignment horizontal="center" vertical="center"/>
      <protection/>
    </xf>
    <xf numFmtId="183" fontId="5" fillId="32" borderId="10" xfId="3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34" borderId="11" xfId="35" applyNumberFormat="1" applyFont="1" applyFill="1" applyBorder="1" applyAlignment="1">
      <alignment horizontal="center" vertical="center"/>
      <protection/>
    </xf>
    <xf numFmtId="0" fontId="9" fillId="34" borderId="17" xfId="35" applyNumberFormat="1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32" borderId="13" xfId="35" applyFont="1" applyFill="1" applyBorder="1" applyAlignment="1">
      <alignment horizontal="center" vertical="center" textRotation="90" wrapText="1"/>
      <protection/>
    </xf>
    <xf numFmtId="0" fontId="5" fillId="32" borderId="12" xfId="35" applyFont="1" applyFill="1" applyBorder="1" applyAlignment="1">
      <alignment horizontal="center" vertical="center" textRotation="90" wrapText="1"/>
      <protection/>
    </xf>
    <xf numFmtId="0" fontId="9" fillId="32" borderId="0" xfId="0" applyFont="1" applyFill="1" applyBorder="1" applyAlignment="1">
      <alignment horizontal="center" vertical="center" wrapText="1"/>
    </xf>
    <xf numFmtId="0" fontId="9" fillId="34" borderId="10" xfId="35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vertical="center"/>
    </xf>
    <xf numFmtId="2" fontId="5" fillId="32" borderId="11" xfId="35" applyNumberFormat="1" applyFont="1" applyFill="1" applyBorder="1" applyAlignment="1">
      <alignment horizontal="center" vertical="center" wrapText="1"/>
      <protection/>
    </xf>
    <xf numFmtId="0" fontId="5" fillId="32" borderId="0" xfId="35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textRotation="90" wrapText="1"/>
    </xf>
    <xf numFmtId="0" fontId="5" fillId="32" borderId="10" xfId="35" applyFont="1" applyFill="1" applyBorder="1" applyAlignment="1">
      <alignment horizontal="left" vertical="center" wrapText="1"/>
      <protection/>
    </xf>
    <xf numFmtId="49" fontId="5" fillId="32" borderId="19" xfId="35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3" xfId="34"/>
    <cellStyle name="Normal_Sheet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 2" xfId="59"/>
    <cellStyle name="Нормален 4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699890613556"/>
      </font>
      <fill>
        <patternFill>
          <bgColor theme="6"/>
        </patternFill>
      </fill>
    </dxf>
    <dxf>
      <font>
        <strike val="0"/>
        <color theme="7" tint="-0.4999699890613556"/>
      </font>
      <fill>
        <patternFill>
          <fgColor theme="6"/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30"/>
  <sheetViews>
    <sheetView tabSelected="1" workbookViewId="0" topLeftCell="A1">
      <selection activeCell="N51" sqref="N51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9.00390625" style="0" customWidth="1"/>
    <col min="4" max="4" width="10.7109375" style="0" customWidth="1"/>
  </cols>
  <sheetData>
    <row r="4" spans="1:10" s="37" customFormat="1" ht="16.5" customHeight="1">
      <c r="A4" s="762" t="s">
        <v>28</v>
      </c>
      <c r="B4" s="762"/>
      <c r="C4" s="762"/>
      <c r="D4" s="762"/>
      <c r="E4" s="762"/>
      <c r="F4" s="762"/>
      <c r="G4" s="762"/>
      <c r="H4" s="762"/>
      <c r="I4" s="762"/>
      <c r="J4" s="762"/>
    </row>
    <row r="5" spans="1:10" s="37" customFormat="1" ht="15" customHeight="1">
      <c r="A5" s="763" t="s">
        <v>269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0" s="37" customFormat="1" ht="15" customHeight="1">
      <c r="A6" s="763" t="s">
        <v>964</v>
      </c>
      <c r="B6" s="763"/>
      <c r="C6" s="763"/>
      <c r="D6" s="763"/>
      <c r="E6" s="763"/>
      <c r="F6" s="763"/>
      <c r="G6" s="763"/>
      <c r="H6" s="763"/>
      <c r="I6" s="763"/>
      <c r="J6" s="763"/>
    </row>
    <row r="7" spans="1:10" s="37" customFormat="1" ht="15">
      <c r="A7" s="764" t="s">
        <v>965</v>
      </c>
      <c r="B7" s="764"/>
      <c r="C7" s="764"/>
      <c r="D7" s="764"/>
      <c r="E7" s="764"/>
      <c r="F7" s="764"/>
      <c r="G7" s="764"/>
      <c r="H7" s="764"/>
      <c r="I7" s="764"/>
      <c r="J7" s="764"/>
    </row>
    <row r="8" spans="1:10" s="37" customFormat="1" ht="15">
      <c r="A8" s="84"/>
      <c r="B8" s="85"/>
      <c r="C8" s="84"/>
      <c r="D8" s="86"/>
      <c r="E8" s="84"/>
      <c r="F8" s="84"/>
      <c r="G8" s="87"/>
      <c r="H8" s="87"/>
      <c r="I8" s="88"/>
      <c r="J8" s="88"/>
    </row>
    <row r="9" spans="1:10" s="44" customFormat="1" ht="12.75">
      <c r="A9" s="766" t="s">
        <v>0</v>
      </c>
      <c r="B9" s="766"/>
      <c r="C9" s="766"/>
      <c r="D9" s="766"/>
      <c r="E9" s="766"/>
      <c r="F9" s="766"/>
      <c r="G9" s="766"/>
      <c r="H9" s="766"/>
      <c r="I9" s="766"/>
      <c r="J9" s="766"/>
    </row>
    <row r="10" spans="1:10" s="44" customFormat="1" ht="12.75" customHeight="1">
      <c r="A10" s="765" t="s">
        <v>1</v>
      </c>
      <c r="B10" s="767" t="s">
        <v>2</v>
      </c>
      <c r="C10" s="765" t="s">
        <v>3</v>
      </c>
      <c r="D10" s="765" t="s">
        <v>4</v>
      </c>
      <c r="E10" s="765"/>
      <c r="F10" s="765" t="s">
        <v>53</v>
      </c>
      <c r="G10" s="771" t="s">
        <v>5</v>
      </c>
      <c r="H10" s="773" t="s">
        <v>6</v>
      </c>
      <c r="I10" s="772" t="s">
        <v>35</v>
      </c>
      <c r="J10" s="769" t="s">
        <v>39</v>
      </c>
    </row>
    <row r="11" spans="1:10" s="44" customFormat="1" ht="46.5" customHeight="1">
      <c r="A11" s="765"/>
      <c r="B11" s="767"/>
      <c r="C11" s="765"/>
      <c r="D11" s="1" t="s">
        <v>8</v>
      </c>
      <c r="E11" s="1" t="s">
        <v>32</v>
      </c>
      <c r="F11" s="765"/>
      <c r="G11" s="771"/>
      <c r="H11" s="773"/>
      <c r="I11" s="772"/>
      <c r="J11" s="769"/>
    </row>
    <row r="12" spans="1:10" s="44" customFormat="1" ht="12.75">
      <c r="A12" s="2" t="s">
        <v>29</v>
      </c>
      <c r="B12" s="5">
        <v>2</v>
      </c>
      <c r="C12" s="2">
        <v>3</v>
      </c>
      <c r="D12" s="7" t="s">
        <v>9</v>
      </c>
      <c r="E12" s="2" t="s">
        <v>10</v>
      </c>
      <c r="F12" s="2" t="s">
        <v>36</v>
      </c>
      <c r="G12" s="5">
        <v>6</v>
      </c>
      <c r="H12" s="2" t="s">
        <v>37</v>
      </c>
      <c r="I12" s="5">
        <v>8</v>
      </c>
      <c r="J12" s="6">
        <v>9</v>
      </c>
    </row>
    <row r="13" spans="1:10" s="44" customFormat="1" ht="15.75">
      <c r="A13" s="770" t="s">
        <v>13</v>
      </c>
      <c r="B13" s="770"/>
      <c r="C13" s="770"/>
      <c r="D13" s="770"/>
      <c r="E13" s="770"/>
      <c r="F13" s="770"/>
      <c r="G13" s="770"/>
      <c r="H13" s="770"/>
      <c r="I13" s="770"/>
      <c r="J13" s="770"/>
    </row>
    <row r="14" spans="1:10" s="627" customFormat="1" ht="12.75">
      <c r="A14" s="341" t="s">
        <v>581</v>
      </c>
      <c r="B14" s="350" t="s">
        <v>583</v>
      </c>
      <c r="C14" s="450" t="s">
        <v>582</v>
      </c>
      <c r="D14" s="450">
        <v>151</v>
      </c>
      <c r="E14" s="264"/>
      <c r="F14" s="467">
        <v>54</v>
      </c>
      <c r="G14" s="241">
        <v>4</v>
      </c>
      <c r="H14" s="563" t="s">
        <v>11</v>
      </c>
      <c r="I14" s="325">
        <f>D14*F14</f>
        <v>8154</v>
      </c>
      <c r="J14" s="245">
        <f>I14*20%</f>
        <v>1630.8000000000002</v>
      </c>
    </row>
    <row r="15" spans="1:10" s="409" customFormat="1" ht="12.75">
      <c r="A15" s="645" t="s">
        <v>581</v>
      </c>
      <c r="B15" s="678" t="s">
        <v>1113</v>
      </c>
      <c r="C15" s="282" t="s">
        <v>168</v>
      </c>
      <c r="D15" s="283">
        <v>4.901</v>
      </c>
      <c r="E15" s="679"/>
      <c r="F15" s="649">
        <v>54</v>
      </c>
      <c r="G15" s="650" t="s">
        <v>99</v>
      </c>
      <c r="H15" s="563" t="s">
        <v>11</v>
      </c>
      <c r="I15" s="651">
        <f aca="true" t="shared" si="0" ref="I15:I28">D15*F15</f>
        <v>264.654</v>
      </c>
      <c r="J15" s="652">
        <f aca="true" t="shared" si="1" ref="J15:J28">I15*20%</f>
        <v>52.930800000000005</v>
      </c>
    </row>
    <row r="16" spans="1:10" s="409" customFormat="1" ht="12.75">
      <c r="A16" s="645" t="s">
        <v>581</v>
      </c>
      <c r="B16" s="678" t="s">
        <v>1114</v>
      </c>
      <c r="C16" s="282" t="s">
        <v>168</v>
      </c>
      <c r="D16" s="283">
        <v>4.902</v>
      </c>
      <c r="E16" s="481"/>
      <c r="F16" s="649">
        <v>54</v>
      </c>
      <c r="G16" s="650" t="s">
        <v>99</v>
      </c>
      <c r="H16" s="563" t="s">
        <v>11</v>
      </c>
      <c r="I16" s="651">
        <f t="shared" si="0"/>
        <v>264.708</v>
      </c>
      <c r="J16" s="652">
        <f t="shared" si="1"/>
        <v>52.94160000000001</v>
      </c>
    </row>
    <row r="17" spans="1:10" s="409" customFormat="1" ht="12.75">
      <c r="A17" s="645" t="s">
        <v>581</v>
      </c>
      <c r="B17" s="678" t="s">
        <v>1115</v>
      </c>
      <c r="C17" s="282" t="s">
        <v>168</v>
      </c>
      <c r="D17" s="283">
        <v>3.001</v>
      </c>
      <c r="E17" s="481"/>
      <c r="F17" s="649">
        <v>54</v>
      </c>
      <c r="G17" s="650" t="s">
        <v>99</v>
      </c>
      <c r="H17" s="563" t="s">
        <v>11</v>
      </c>
      <c r="I17" s="651">
        <f t="shared" si="0"/>
        <v>162.054</v>
      </c>
      <c r="J17" s="652">
        <f t="shared" si="1"/>
        <v>32.4108</v>
      </c>
    </row>
    <row r="18" spans="1:10" s="409" customFormat="1" ht="12.75">
      <c r="A18" s="645" t="s">
        <v>581</v>
      </c>
      <c r="B18" s="678" t="s">
        <v>1116</v>
      </c>
      <c r="C18" s="282" t="s">
        <v>168</v>
      </c>
      <c r="D18" s="283">
        <v>3</v>
      </c>
      <c r="E18" s="481"/>
      <c r="F18" s="649">
        <v>54</v>
      </c>
      <c r="G18" s="650" t="s">
        <v>99</v>
      </c>
      <c r="H18" s="563" t="s">
        <v>11</v>
      </c>
      <c r="I18" s="651">
        <f t="shared" si="0"/>
        <v>162</v>
      </c>
      <c r="J18" s="652">
        <f t="shared" si="1"/>
        <v>32.4</v>
      </c>
    </row>
    <row r="19" spans="1:10" s="409" customFormat="1" ht="12.75">
      <c r="A19" s="645" t="s">
        <v>581</v>
      </c>
      <c r="B19" s="680" t="s">
        <v>1117</v>
      </c>
      <c r="C19" s="681" t="s">
        <v>168</v>
      </c>
      <c r="D19" s="283">
        <v>196.214</v>
      </c>
      <c r="E19" s="481"/>
      <c r="F19" s="649">
        <v>54</v>
      </c>
      <c r="G19" s="650" t="s">
        <v>98</v>
      </c>
      <c r="H19" s="563" t="s">
        <v>11</v>
      </c>
      <c r="I19" s="651">
        <f t="shared" si="0"/>
        <v>10595.556</v>
      </c>
      <c r="J19" s="652">
        <f t="shared" si="1"/>
        <v>2119.1112000000003</v>
      </c>
    </row>
    <row r="20" spans="1:10" s="409" customFormat="1" ht="12.75">
      <c r="A20" s="645" t="s">
        <v>581</v>
      </c>
      <c r="B20" s="680" t="s">
        <v>1118</v>
      </c>
      <c r="C20" s="681" t="s">
        <v>168</v>
      </c>
      <c r="D20" s="682">
        <v>77.852</v>
      </c>
      <c r="E20" s="481"/>
      <c r="F20" s="649">
        <v>54</v>
      </c>
      <c r="G20" s="650" t="s">
        <v>98</v>
      </c>
      <c r="H20" s="563" t="s">
        <v>11</v>
      </c>
      <c r="I20" s="651">
        <f t="shared" si="0"/>
        <v>4204.008</v>
      </c>
      <c r="J20" s="652">
        <f t="shared" si="1"/>
        <v>840.8016</v>
      </c>
    </row>
    <row r="21" spans="1:10" s="409" customFormat="1" ht="12.75">
      <c r="A21" s="645" t="s">
        <v>581</v>
      </c>
      <c r="B21" s="678" t="s">
        <v>1119</v>
      </c>
      <c r="C21" s="282" t="s">
        <v>168</v>
      </c>
      <c r="D21" s="283">
        <v>15.001</v>
      </c>
      <c r="E21" s="481"/>
      <c r="F21" s="649">
        <v>54</v>
      </c>
      <c r="G21" s="650" t="s">
        <v>96</v>
      </c>
      <c r="H21" s="563" t="s">
        <v>11</v>
      </c>
      <c r="I21" s="651">
        <f t="shared" si="0"/>
        <v>810.054</v>
      </c>
      <c r="J21" s="652">
        <f t="shared" si="1"/>
        <v>162.01080000000002</v>
      </c>
    </row>
    <row r="22" spans="1:10" s="409" customFormat="1" ht="12.75">
      <c r="A22" s="645" t="s">
        <v>581</v>
      </c>
      <c r="B22" s="678" t="s">
        <v>1120</v>
      </c>
      <c r="C22" s="282" t="s">
        <v>168</v>
      </c>
      <c r="D22" s="283">
        <v>5.001</v>
      </c>
      <c r="E22" s="481"/>
      <c r="F22" s="649">
        <v>54</v>
      </c>
      <c r="G22" s="650" t="s">
        <v>96</v>
      </c>
      <c r="H22" s="563" t="s">
        <v>11</v>
      </c>
      <c r="I22" s="651">
        <f t="shared" si="0"/>
        <v>270.05400000000003</v>
      </c>
      <c r="J22" s="652">
        <f t="shared" si="1"/>
        <v>54.01080000000001</v>
      </c>
    </row>
    <row r="23" spans="1:10" s="409" customFormat="1" ht="12.75">
      <c r="A23" s="645" t="s">
        <v>581</v>
      </c>
      <c r="B23" s="678" t="s">
        <v>1121</v>
      </c>
      <c r="C23" s="282" t="s">
        <v>168</v>
      </c>
      <c r="D23" s="283">
        <v>4.999</v>
      </c>
      <c r="E23" s="481"/>
      <c r="F23" s="649">
        <v>54</v>
      </c>
      <c r="G23" s="650" t="s">
        <v>96</v>
      </c>
      <c r="H23" s="563" t="s">
        <v>11</v>
      </c>
      <c r="I23" s="651">
        <f t="shared" si="0"/>
        <v>269.94599999999997</v>
      </c>
      <c r="J23" s="652">
        <f t="shared" si="1"/>
        <v>53.9892</v>
      </c>
    </row>
    <row r="24" spans="1:10" s="409" customFormat="1" ht="12.75">
      <c r="A24" s="645" t="s">
        <v>581</v>
      </c>
      <c r="B24" s="678" t="s">
        <v>1122</v>
      </c>
      <c r="C24" s="282" t="s">
        <v>168</v>
      </c>
      <c r="D24" s="283">
        <v>4.5</v>
      </c>
      <c r="E24" s="481"/>
      <c r="F24" s="649">
        <v>54</v>
      </c>
      <c r="G24" s="650" t="s">
        <v>96</v>
      </c>
      <c r="H24" s="563" t="s">
        <v>11</v>
      </c>
      <c r="I24" s="651">
        <f t="shared" si="0"/>
        <v>243</v>
      </c>
      <c r="J24" s="652">
        <f t="shared" si="1"/>
        <v>48.6</v>
      </c>
    </row>
    <row r="25" spans="1:10" s="409" customFormat="1" ht="12.75">
      <c r="A25" s="645" t="s">
        <v>581</v>
      </c>
      <c r="B25" s="678" t="s">
        <v>1123</v>
      </c>
      <c r="C25" s="282" t="s">
        <v>168</v>
      </c>
      <c r="D25" s="283">
        <v>5.001</v>
      </c>
      <c r="E25" s="481"/>
      <c r="F25" s="649">
        <v>54</v>
      </c>
      <c r="G25" s="650" t="s">
        <v>96</v>
      </c>
      <c r="H25" s="563" t="s">
        <v>11</v>
      </c>
      <c r="I25" s="651">
        <f t="shared" si="0"/>
        <v>270.05400000000003</v>
      </c>
      <c r="J25" s="652">
        <f t="shared" si="1"/>
        <v>54.01080000000001</v>
      </c>
    </row>
    <row r="26" spans="1:10" s="409" customFormat="1" ht="12.75">
      <c r="A26" s="645" t="s">
        <v>581</v>
      </c>
      <c r="B26" s="678" t="s">
        <v>1124</v>
      </c>
      <c r="C26" s="282" t="s">
        <v>168</v>
      </c>
      <c r="D26" s="283">
        <v>5.004</v>
      </c>
      <c r="E26" s="481"/>
      <c r="F26" s="649">
        <v>54</v>
      </c>
      <c r="G26" s="650" t="s">
        <v>96</v>
      </c>
      <c r="H26" s="563" t="s">
        <v>11</v>
      </c>
      <c r="I26" s="651">
        <f t="shared" si="0"/>
        <v>270.21599999999995</v>
      </c>
      <c r="J26" s="652">
        <f t="shared" si="1"/>
        <v>54.04319999999999</v>
      </c>
    </row>
    <row r="27" spans="1:10" s="409" customFormat="1" ht="12.75">
      <c r="A27" s="645" t="s">
        <v>581</v>
      </c>
      <c r="B27" s="678" t="s">
        <v>1125</v>
      </c>
      <c r="C27" s="282" t="s">
        <v>168</v>
      </c>
      <c r="D27" s="283">
        <v>3.999</v>
      </c>
      <c r="E27" s="481"/>
      <c r="F27" s="649">
        <v>54</v>
      </c>
      <c r="G27" s="650" t="s">
        <v>96</v>
      </c>
      <c r="H27" s="563" t="s">
        <v>11</v>
      </c>
      <c r="I27" s="651">
        <f t="shared" si="0"/>
        <v>215.946</v>
      </c>
      <c r="J27" s="652">
        <f t="shared" si="1"/>
        <v>43.1892</v>
      </c>
    </row>
    <row r="28" spans="1:10" s="409" customFormat="1" ht="12.75">
      <c r="A28" s="645" t="s">
        <v>581</v>
      </c>
      <c r="B28" s="680" t="s">
        <v>1126</v>
      </c>
      <c r="C28" s="681" t="s">
        <v>168</v>
      </c>
      <c r="D28" s="283">
        <v>4.43</v>
      </c>
      <c r="E28" s="481"/>
      <c r="F28" s="649">
        <v>54</v>
      </c>
      <c r="G28" s="650" t="s">
        <v>96</v>
      </c>
      <c r="H28" s="563" t="s">
        <v>11</v>
      </c>
      <c r="I28" s="651">
        <f t="shared" si="0"/>
        <v>239.21999999999997</v>
      </c>
      <c r="J28" s="652">
        <f t="shared" si="1"/>
        <v>47.843999999999994</v>
      </c>
    </row>
    <row r="29" spans="1:10" s="409" customFormat="1" ht="12.75">
      <c r="A29" s="341" t="s">
        <v>581</v>
      </c>
      <c r="B29" s="490" t="s">
        <v>174</v>
      </c>
      <c r="C29" s="246" t="s">
        <v>168</v>
      </c>
      <c r="D29" s="451">
        <v>3.861</v>
      </c>
      <c r="E29" s="246"/>
      <c r="F29" s="467">
        <v>54</v>
      </c>
      <c r="G29" s="580" t="s">
        <v>98</v>
      </c>
      <c r="H29" s="563" t="s">
        <v>11</v>
      </c>
      <c r="I29" s="325">
        <f>D29*F29</f>
        <v>208.494</v>
      </c>
      <c r="J29" s="245">
        <f>I29*20%</f>
        <v>41.698800000000006</v>
      </c>
    </row>
    <row r="30" spans="1:10" s="409" customFormat="1" ht="12.75">
      <c r="A30" s="341" t="s">
        <v>581</v>
      </c>
      <c r="B30" s="490" t="s">
        <v>171</v>
      </c>
      <c r="C30" s="246" t="s">
        <v>172</v>
      </c>
      <c r="D30" s="451">
        <v>10.228</v>
      </c>
      <c r="E30" s="246"/>
      <c r="F30" s="467">
        <v>54</v>
      </c>
      <c r="G30" s="580" t="s">
        <v>99</v>
      </c>
      <c r="H30" s="563" t="s">
        <v>11</v>
      </c>
      <c r="I30" s="325">
        <f>D30*F30</f>
        <v>552.312</v>
      </c>
      <c r="J30" s="245">
        <f>I30*20%</f>
        <v>110.4624</v>
      </c>
    </row>
    <row r="31" spans="1:10" s="409" customFormat="1" ht="12.75">
      <c r="A31" s="645" t="s">
        <v>581</v>
      </c>
      <c r="B31" s="646" t="s">
        <v>173</v>
      </c>
      <c r="C31" s="647" t="s">
        <v>168</v>
      </c>
      <c r="D31" s="648">
        <v>92.012</v>
      </c>
      <c r="E31" s="647"/>
      <c r="F31" s="467">
        <v>54</v>
      </c>
      <c r="G31" s="650" t="s">
        <v>98</v>
      </c>
      <c r="H31" s="563" t="s">
        <v>11</v>
      </c>
      <c r="I31" s="651">
        <f>D31*F31</f>
        <v>4968.648</v>
      </c>
      <c r="J31" s="652">
        <f>I31*20%</f>
        <v>993.7296000000001</v>
      </c>
    </row>
    <row r="32" spans="1:10" s="37" customFormat="1" ht="12.75">
      <c r="A32" s="38" t="s">
        <v>20</v>
      </c>
      <c r="B32" s="185">
        <v>18</v>
      </c>
      <c r="C32" s="192" t="s">
        <v>27</v>
      </c>
      <c r="D32" s="190">
        <f>SUM(D14:D31)</f>
        <v>594.906</v>
      </c>
      <c r="E32" s="186" t="s">
        <v>47</v>
      </c>
      <c r="F32" s="173"/>
      <c r="G32" s="174"/>
      <c r="H32" s="174"/>
      <c r="I32" s="175"/>
      <c r="J32" s="176"/>
    </row>
    <row r="33" spans="1:10" s="37" customFormat="1" ht="33.75" customHeight="1">
      <c r="A33" s="144" t="s">
        <v>21</v>
      </c>
      <c r="B33" s="297">
        <f>B32</f>
        <v>18</v>
      </c>
      <c r="C33" s="298" t="s">
        <v>27</v>
      </c>
      <c r="D33" s="304">
        <f>D32</f>
        <v>594.906</v>
      </c>
      <c r="E33" s="299" t="s">
        <v>47</v>
      </c>
      <c r="F33" s="300"/>
      <c r="G33" s="301"/>
      <c r="H33" s="301"/>
      <c r="I33" s="302"/>
      <c r="J33" s="303"/>
    </row>
    <row r="34" spans="1:10" s="37" customFormat="1" ht="16.5" customHeight="1">
      <c r="A34" s="770" t="s">
        <v>17</v>
      </c>
      <c r="B34" s="770"/>
      <c r="C34" s="770"/>
      <c r="D34" s="770"/>
      <c r="E34" s="770"/>
      <c r="F34" s="770"/>
      <c r="G34" s="770"/>
      <c r="H34" s="770"/>
      <c r="I34" s="770"/>
      <c r="J34" s="770"/>
    </row>
    <row r="35" spans="1:10" s="37" customFormat="1" ht="14.25" customHeight="1">
      <c r="A35" s="550" t="s">
        <v>1992</v>
      </c>
      <c r="B35" s="395" t="s">
        <v>1925</v>
      </c>
      <c r="C35" s="282" t="s">
        <v>248</v>
      </c>
      <c r="D35" s="683">
        <v>6.714</v>
      </c>
      <c r="E35" s="246"/>
      <c r="F35" s="649">
        <v>54</v>
      </c>
      <c r="G35" s="580" t="s">
        <v>97</v>
      </c>
      <c r="H35" s="563" t="s">
        <v>11</v>
      </c>
      <c r="I35" s="325">
        <f>D35*F35</f>
        <v>362.55600000000004</v>
      </c>
      <c r="J35" s="245">
        <f>I35*20%</f>
        <v>72.51120000000002</v>
      </c>
    </row>
    <row r="36" spans="1:10" s="37" customFormat="1" ht="14.25" customHeight="1">
      <c r="A36" s="90" t="s">
        <v>20</v>
      </c>
      <c r="B36" s="634">
        <v>1</v>
      </c>
      <c r="C36" s="192" t="s">
        <v>27</v>
      </c>
      <c r="D36" s="190">
        <f>SUM(D35)</f>
        <v>6.714</v>
      </c>
      <c r="E36" s="481" t="s">
        <v>47</v>
      </c>
      <c r="F36" s="177"/>
      <c r="G36" s="519"/>
      <c r="H36" s="519"/>
      <c r="I36" s="412"/>
      <c r="J36" s="176"/>
    </row>
    <row r="37" spans="1:10" s="37" customFormat="1" ht="14.25" customHeight="1">
      <c r="A37" s="480" t="s">
        <v>1924</v>
      </c>
      <c r="B37" s="684" t="s">
        <v>1993</v>
      </c>
      <c r="C37" s="685" t="s">
        <v>168</v>
      </c>
      <c r="D37" s="524">
        <v>11.507</v>
      </c>
      <c r="E37" s="481"/>
      <c r="F37" s="649">
        <v>54</v>
      </c>
      <c r="G37" s="686" t="s">
        <v>98</v>
      </c>
      <c r="H37" s="519" t="s">
        <v>11</v>
      </c>
      <c r="I37" s="412">
        <f>D37*F37</f>
        <v>621.3779999999999</v>
      </c>
      <c r="J37" s="176">
        <f>I37*20%</f>
        <v>124.2756</v>
      </c>
    </row>
    <row r="38" spans="1:10" s="37" customFormat="1" ht="14.25" customHeight="1">
      <c r="A38" s="480" t="s">
        <v>1924</v>
      </c>
      <c r="B38" s="684" t="s">
        <v>1994</v>
      </c>
      <c r="C38" s="685" t="s">
        <v>168</v>
      </c>
      <c r="D38" s="524">
        <v>13.896</v>
      </c>
      <c r="E38" s="481"/>
      <c r="F38" s="649">
        <v>54</v>
      </c>
      <c r="G38" s="686" t="s">
        <v>96</v>
      </c>
      <c r="H38" s="519" t="s">
        <v>11</v>
      </c>
      <c r="I38" s="412">
        <f>D38*F38</f>
        <v>750.384</v>
      </c>
      <c r="J38" s="176">
        <f>I38*20%</f>
        <v>150.07680000000002</v>
      </c>
    </row>
    <row r="39" spans="1:10" s="37" customFormat="1" ht="14.25" customHeight="1">
      <c r="A39" s="38" t="s">
        <v>20</v>
      </c>
      <c r="B39" s="185">
        <v>2</v>
      </c>
      <c r="C39" s="192" t="s">
        <v>27</v>
      </c>
      <c r="D39" s="190">
        <f>SUM(D37:D38)</f>
        <v>25.403</v>
      </c>
      <c r="E39" s="186" t="s">
        <v>47</v>
      </c>
      <c r="F39" s="173"/>
      <c r="G39" s="174"/>
      <c r="H39" s="174"/>
      <c r="I39" s="175"/>
      <c r="J39" s="176"/>
    </row>
    <row r="40" spans="1:10" s="37" customFormat="1" ht="38.25" customHeight="1">
      <c r="A40" s="144" t="s">
        <v>24</v>
      </c>
      <c r="B40" s="297">
        <f>B36+B39</f>
        <v>3</v>
      </c>
      <c r="C40" s="298" t="s">
        <v>27</v>
      </c>
      <c r="D40" s="304">
        <f>D36+D39</f>
        <v>32.117</v>
      </c>
      <c r="E40" s="299" t="s">
        <v>47</v>
      </c>
      <c r="F40" s="300"/>
      <c r="G40" s="301"/>
      <c r="H40" s="301"/>
      <c r="I40" s="302"/>
      <c r="J40" s="303"/>
    </row>
    <row r="41" spans="1:10" s="37" customFormat="1" ht="42.75">
      <c r="A41" s="71" t="s">
        <v>31</v>
      </c>
      <c r="B41" s="72">
        <f>B33+B40</f>
        <v>21</v>
      </c>
      <c r="C41" s="73" t="s">
        <v>27</v>
      </c>
      <c r="D41" s="74">
        <f>D33+D40</f>
        <v>627.0229999999999</v>
      </c>
      <c r="E41" s="75" t="s">
        <v>47</v>
      </c>
      <c r="F41" s="579"/>
      <c r="G41" s="77"/>
      <c r="H41" s="77"/>
      <c r="I41" s="79"/>
      <c r="J41" s="80"/>
    </row>
    <row r="42" spans="1:10" s="37" customFormat="1" ht="15">
      <c r="A42" s="84"/>
      <c r="B42" s="85"/>
      <c r="C42" s="84"/>
      <c r="D42" s="86"/>
      <c r="E42" s="84"/>
      <c r="F42" s="84"/>
      <c r="G42" s="87"/>
      <c r="H42" s="87"/>
      <c r="I42" s="88"/>
      <c r="J42" s="88"/>
    </row>
    <row r="43" spans="1:10" s="37" customFormat="1" ht="12.75">
      <c r="A43" s="768" t="s">
        <v>154</v>
      </c>
      <c r="B43" s="768"/>
      <c r="C43" s="768"/>
      <c r="D43" s="768"/>
      <c r="E43" s="768"/>
      <c r="F43" s="768"/>
      <c r="G43" s="768"/>
      <c r="H43" s="768"/>
      <c r="I43" s="768"/>
      <c r="J43" s="768"/>
    </row>
    <row r="44" spans="1:10" s="37" customFormat="1" ht="12.75">
      <c r="A44" s="308" t="s">
        <v>608</v>
      </c>
      <c r="B44" s="309"/>
      <c r="C44" s="310"/>
      <c r="D44" s="311"/>
      <c r="E44" s="308"/>
      <c r="F44" s="308"/>
      <c r="G44" s="312"/>
      <c r="H44" s="312"/>
      <c r="I44" s="313"/>
      <c r="J44" s="313"/>
    </row>
    <row r="45" spans="1:10" s="37" customFormat="1" ht="12.75">
      <c r="A45" s="314" t="s">
        <v>609</v>
      </c>
      <c r="B45" s="315"/>
      <c r="C45" s="316"/>
      <c r="D45" s="317"/>
      <c r="E45" s="316"/>
      <c r="F45" s="316"/>
      <c r="G45" s="318"/>
      <c r="H45" s="318"/>
      <c r="I45" s="319"/>
      <c r="J45" s="319"/>
    </row>
    <row r="46" spans="1:10" s="37" customFormat="1" ht="15">
      <c r="A46" s="84"/>
      <c r="B46" s="85"/>
      <c r="C46" s="84"/>
      <c r="D46" s="86"/>
      <c r="E46" s="84"/>
      <c r="F46" s="84"/>
      <c r="G46" s="87"/>
      <c r="H46" s="87"/>
      <c r="I46" s="88"/>
      <c r="J46" s="88"/>
    </row>
    <row r="47" spans="1:10" s="37" customFormat="1" ht="12.75">
      <c r="A47" s="291"/>
      <c r="B47" s="163"/>
      <c r="C47" s="172"/>
      <c r="D47" s="162"/>
      <c r="E47" s="12"/>
      <c r="G47" s="45"/>
      <c r="H47" s="45"/>
      <c r="I47" s="49"/>
      <c r="J47" s="9"/>
    </row>
    <row r="48" spans="1:10" s="37" customFormat="1" ht="12.75">
      <c r="A48" s="291"/>
      <c r="B48" s="163"/>
      <c r="C48" s="172"/>
      <c r="D48" s="162"/>
      <c r="E48" s="12"/>
      <c r="F48" s="46"/>
      <c r="G48" s="761" t="s">
        <v>30</v>
      </c>
      <c r="H48" s="761"/>
      <c r="I48" s="761"/>
      <c r="J48" s="761"/>
    </row>
    <row r="49" spans="1:10" s="37" customFormat="1" ht="12.75">
      <c r="A49" s="291"/>
      <c r="B49" s="163"/>
      <c r="C49" s="172"/>
      <c r="D49" s="162"/>
      <c r="E49" s="12"/>
      <c r="G49" s="761" t="s">
        <v>2456</v>
      </c>
      <c r="H49" s="761"/>
      <c r="I49" s="761"/>
      <c r="J49" s="761"/>
    </row>
    <row r="50" spans="1:10" s="37" customFormat="1" ht="12.75">
      <c r="A50" s="291"/>
      <c r="B50" s="21"/>
      <c r="C50" s="24"/>
      <c r="D50" s="22"/>
      <c r="G50" s="761" t="s">
        <v>924</v>
      </c>
      <c r="H50" s="761"/>
      <c r="I50" s="761"/>
      <c r="J50" s="761"/>
    </row>
    <row r="51" spans="1:10" s="37" customFormat="1" ht="15">
      <c r="A51" s="759"/>
      <c r="B51" s="85"/>
      <c r="C51" s="84"/>
      <c r="D51" s="86"/>
      <c r="E51" s="84"/>
      <c r="F51" s="84"/>
      <c r="G51" s="87"/>
      <c r="H51" s="87"/>
      <c r="I51" s="88"/>
      <c r="J51" s="88"/>
    </row>
    <row r="52" spans="1:10" s="37" customFormat="1" ht="15">
      <c r="A52" s="84"/>
      <c r="B52" s="85"/>
      <c r="C52" s="84"/>
      <c r="D52" s="86"/>
      <c r="E52" s="84"/>
      <c r="F52" s="84"/>
      <c r="G52" s="87"/>
      <c r="H52" s="87"/>
      <c r="I52" s="88"/>
      <c r="J52" s="410"/>
    </row>
    <row r="53" spans="1:10" s="37" customFormat="1" ht="15">
      <c r="A53" s="84"/>
      <c r="B53" s="85"/>
      <c r="C53" s="84"/>
      <c r="D53" s="86"/>
      <c r="E53" s="84"/>
      <c r="F53" s="84"/>
      <c r="G53" s="87"/>
      <c r="H53" s="87"/>
      <c r="I53" s="88"/>
      <c r="J53" s="88"/>
    </row>
    <row r="54" spans="1:10" s="37" customFormat="1" ht="15">
      <c r="A54" s="84"/>
      <c r="B54" s="85"/>
      <c r="C54" s="84"/>
      <c r="D54" s="86"/>
      <c r="E54" s="84"/>
      <c r="F54" s="84"/>
      <c r="G54" s="87"/>
      <c r="H54" s="87"/>
      <c r="I54" s="88"/>
      <c r="J54" s="88"/>
    </row>
    <row r="55" spans="1:10" s="37" customFormat="1" ht="15">
      <c r="A55" s="84"/>
      <c r="B55" s="85"/>
      <c r="C55" s="84"/>
      <c r="D55" s="86"/>
      <c r="E55" s="84"/>
      <c r="F55" s="84"/>
      <c r="G55" s="87"/>
      <c r="H55" s="87"/>
      <c r="I55" s="88"/>
      <c r="J55" s="88"/>
    </row>
    <row r="56" spans="1:10" s="37" customFormat="1" ht="15">
      <c r="A56" s="84"/>
      <c r="B56" s="85"/>
      <c r="C56" s="84"/>
      <c r="D56" s="86"/>
      <c r="E56" s="84"/>
      <c r="F56" s="84"/>
      <c r="G56" s="87"/>
      <c r="H56" s="87"/>
      <c r="I56" s="88"/>
      <c r="J56" s="88"/>
    </row>
    <row r="57" spans="1:10" s="37" customFormat="1" ht="15">
      <c r="A57" s="84"/>
      <c r="B57" s="85"/>
      <c r="C57" s="84"/>
      <c r="D57" s="86"/>
      <c r="E57" s="84"/>
      <c r="F57" s="84"/>
      <c r="G57" s="87"/>
      <c r="H57" s="87"/>
      <c r="I57" s="88"/>
      <c r="J57" s="88"/>
    </row>
    <row r="58" spans="1:10" s="37" customFormat="1" ht="15">
      <c r="A58" s="84"/>
      <c r="B58" s="85"/>
      <c r="C58" s="84"/>
      <c r="D58" s="86"/>
      <c r="E58" s="84"/>
      <c r="F58" s="84"/>
      <c r="G58" s="87"/>
      <c r="H58" s="87"/>
      <c r="I58" s="88"/>
      <c r="J58" s="88"/>
    </row>
    <row r="59" spans="1:10" s="37" customFormat="1" ht="15">
      <c r="A59" s="84"/>
      <c r="B59" s="85"/>
      <c r="C59" s="84"/>
      <c r="D59" s="86"/>
      <c r="E59" s="84"/>
      <c r="F59" s="84"/>
      <c r="G59" s="87"/>
      <c r="H59" s="87"/>
      <c r="I59" s="88"/>
      <c r="J59" s="88"/>
    </row>
    <row r="60" spans="1:10" s="37" customFormat="1" ht="15">
      <c r="A60" s="84"/>
      <c r="B60" s="85"/>
      <c r="C60" s="84"/>
      <c r="D60" s="86"/>
      <c r="E60" s="84"/>
      <c r="F60" s="84"/>
      <c r="G60" s="87"/>
      <c r="H60" s="87"/>
      <c r="I60" s="88"/>
      <c r="J60" s="88"/>
    </row>
    <row r="61" spans="1:10" s="37" customFormat="1" ht="15">
      <c r="A61" s="84"/>
      <c r="B61" s="85"/>
      <c r="C61" s="84"/>
      <c r="D61" s="86"/>
      <c r="E61" s="84"/>
      <c r="F61" s="84"/>
      <c r="G61" s="87"/>
      <c r="H61" s="87"/>
      <c r="I61" s="88"/>
      <c r="J61" s="88"/>
    </row>
    <row r="62" spans="1:10" s="37" customFormat="1" ht="15">
      <c r="A62" s="84"/>
      <c r="B62" s="85"/>
      <c r="C62" s="84"/>
      <c r="D62" s="86"/>
      <c r="E62" s="84"/>
      <c r="F62" s="84"/>
      <c r="G62" s="87"/>
      <c r="H62" s="87"/>
      <c r="I62" s="88"/>
      <c r="J62" s="88"/>
    </row>
    <row r="63" spans="1:10" s="37" customFormat="1" ht="15">
      <c r="A63" s="84"/>
      <c r="B63" s="85"/>
      <c r="C63" s="84"/>
      <c r="D63" s="86"/>
      <c r="E63" s="84"/>
      <c r="F63" s="84"/>
      <c r="G63" s="87"/>
      <c r="H63" s="87"/>
      <c r="I63" s="88"/>
      <c r="J63" s="88"/>
    </row>
    <row r="64" spans="1:10" s="37" customFormat="1" ht="15">
      <c r="A64" s="84"/>
      <c r="B64" s="85"/>
      <c r="C64" s="84"/>
      <c r="D64" s="86"/>
      <c r="E64" s="84"/>
      <c r="F64" s="84"/>
      <c r="G64" s="87"/>
      <c r="H64" s="87"/>
      <c r="I64" s="88"/>
      <c r="J64" s="88"/>
    </row>
    <row r="65" spans="1:10" s="37" customFormat="1" ht="15">
      <c r="A65" s="84"/>
      <c r="B65" s="85"/>
      <c r="C65" s="84"/>
      <c r="D65" s="86"/>
      <c r="E65" s="84"/>
      <c r="F65" s="84"/>
      <c r="G65" s="87"/>
      <c r="H65" s="87"/>
      <c r="I65" s="88"/>
      <c r="J65" s="88"/>
    </row>
    <row r="66" spans="1:10" s="37" customFormat="1" ht="15">
      <c r="A66" s="84"/>
      <c r="B66" s="85"/>
      <c r="C66" s="84"/>
      <c r="D66" s="86"/>
      <c r="E66" s="84"/>
      <c r="F66" s="84"/>
      <c r="G66" s="87"/>
      <c r="H66" s="87"/>
      <c r="I66" s="88"/>
      <c r="J66" s="88"/>
    </row>
    <row r="67" spans="1:10" s="37" customFormat="1" ht="15">
      <c r="A67" s="84"/>
      <c r="B67" s="85"/>
      <c r="C67" s="84"/>
      <c r="D67" s="86"/>
      <c r="E67" s="84"/>
      <c r="F67" s="84"/>
      <c r="G67" s="87"/>
      <c r="H67" s="87"/>
      <c r="I67" s="88"/>
      <c r="J67" s="88"/>
    </row>
    <row r="68" spans="1:10" s="37" customFormat="1" ht="15">
      <c r="A68" s="84"/>
      <c r="B68" s="85"/>
      <c r="C68" s="84"/>
      <c r="D68" s="86"/>
      <c r="E68" s="84"/>
      <c r="F68" s="84"/>
      <c r="G68" s="87"/>
      <c r="H68" s="87"/>
      <c r="I68" s="88"/>
      <c r="J68" s="88"/>
    </row>
    <row r="69" spans="1:10" s="37" customFormat="1" ht="15">
      <c r="A69" s="84"/>
      <c r="B69" s="85"/>
      <c r="C69" s="84"/>
      <c r="D69" s="86"/>
      <c r="E69" s="84"/>
      <c r="F69" s="84"/>
      <c r="G69" s="87"/>
      <c r="H69" s="87"/>
      <c r="I69" s="88"/>
      <c r="J69" s="88"/>
    </row>
    <row r="70" spans="1:10" s="37" customFormat="1" ht="15">
      <c r="A70" s="84"/>
      <c r="B70" s="85"/>
      <c r="C70" s="84"/>
      <c r="D70" s="86"/>
      <c r="E70" s="84"/>
      <c r="F70" s="84"/>
      <c r="G70" s="87"/>
      <c r="H70" s="87"/>
      <c r="I70" s="88"/>
      <c r="J70" s="88"/>
    </row>
    <row r="71" spans="1:10" s="37" customFormat="1" ht="15">
      <c r="A71" s="84"/>
      <c r="B71" s="85"/>
      <c r="C71" s="84"/>
      <c r="D71" s="86"/>
      <c r="E71" s="84"/>
      <c r="F71" s="84"/>
      <c r="G71" s="87"/>
      <c r="H71" s="87"/>
      <c r="I71" s="88"/>
      <c r="J71" s="88"/>
    </row>
    <row r="72" spans="1:10" s="37" customFormat="1" ht="15">
      <c r="A72" s="84"/>
      <c r="B72" s="85"/>
      <c r="C72" s="84"/>
      <c r="D72" s="86"/>
      <c r="E72" s="84"/>
      <c r="F72" s="84"/>
      <c r="G72" s="87"/>
      <c r="H72" s="87"/>
      <c r="I72" s="88"/>
      <c r="J72" s="88"/>
    </row>
    <row r="73" spans="1:10" s="37" customFormat="1" ht="15">
      <c r="A73" s="84"/>
      <c r="B73" s="85"/>
      <c r="C73" s="84"/>
      <c r="D73" s="86"/>
      <c r="E73" s="84"/>
      <c r="F73" s="84"/>
      <c r="G73" s="87"/>
      <c r="H73" s="87"/>
      <c r="I73" s="88"/>
      <c r="J73" s="88"/>
    </row>
    <row r="74" spans="1:10" s="37" customFormat="1" ht="15">
      <c r="A74" s="84"/>
      <c r="B74" s="85"/>
      <c r="C74" s="84"/>
      <c r="D74" s="86"/>
      <c r="E74" s="84"/>
      <c r="F74" s="84"/>
      <c r="G74" s="87"/>
      <c r="H74" s="87"/>
      <c r="I74" s="88"/>
      <c r="J74" s="88"/>
    </row>
    <row r="75" spans="1:10" s="37" customFormat="1" ht="15">
      <c r="A75" s="84"/>
      <c r="B75" s="85"/>
      <c r="C75" s="84"/>
      <c r="D75" s="86"/>
      <c r="E75" s="84"/>
      <c r="F75" s="84"/>
      <c r="G75" s="87"/>
      <c r="H75" s="87"/>
      <c r="I75" s="88"/>
      <c r="J75" s="88"/>
    </row>
    <row r="76" spans="1:10" s="37" customFormat="1" ht="15">
      <c r="A76" s="84"/>
      <c r="B76" s="85"/>
      <c r="C76" s="84"/>
      <c r="D76" s="86"/>
      <c r="E76" s="84"/>
      <c r="F76" s="84"/>
      <c r="G76" s="87"/>
      <c r="H76" s="87"/>
      <c r="I76" s="88"/>
      <c r="J76" s="88"/>
    </row>
    <row r="77" spans="1:10" s="37" customFormat="1" ht="15">
      <c r="A77" s="84"/>
      <c r="B77" s="85"/>
      <c r="C77" s="84"/>
      <c r="D77" s="86"/>
      <c r="E77" s="84"/>
      <c r="F77" s="84"/>
      <c r="G77" s="87"/>
      <c r="H77" s="87"/>
      <c r="I77" s="88"/>
      <c r="J77" s="88"/>
    </row>
    <row r="78" spans="1:10" s="37" customFormat="1" ht="15">
      <c r="A78" s="84"/>
      <c r="B78" s="85"/>
      <c r="C78" s="84"/>
      <c r="D78" s="86"/>
      <c r="E78" s="84"/>
      <c r="F78" s="84"/>
      <c r="G78" s="87"/>
      <c r="H78" s="87"/>
      <c r="I78" s="88"/>
      <c r="J78" s="88"/>
    </row>
    <row r="79" spans="1:10" s="37" customFormat="1" ht="15">
      <c r="A79" s="84"/>
      <c r="B79" s="85"/>
      <c r="C79" s="84"/>
      <c r="D79" s="86"/>
      <c r="E79" s="84"/>
      <c r="F79" s="84"/>
      <c r="G79" s="87"/>
      <c r="H79" s="87"/>
      <c r="I79" s="88"/>
      <c r="J79" s="88"/>
    </row>
    <row r="80" spans="1:10" s="37" customFormat="1" ht="15">
      <c r="A80" s="84"/>
      <c r="B80" s="85"/>
      <c r="C80" s="84"/>
      <c r="D80" s="86"/>
      <c r="E80" s="84"/>
      <c r="F80" s="84"/>
      <c r="G80" s="87"/>
      <c r="H80" s="87"/>
      <c r="I80" s="88"/>
      <c r="J80" s="88"/>
    </row>
    <row r="81" spans="1:10" s="37" customFormat="1" ht="15">
      <c r="A81" s="84"/>
      <c r="B81" s="85"/>
      <c r="C81" s="84"/>
      <c r="D81" s="86"/>
      <c r="E81" s="84"/>
      <c r="F81" s="84"/>
      <c r="G81" s="87"/>
      <c r="H81" s="87"/>
      <c r="I81" s="88"/>
      <c r="J81" s="88"/>
    </row>
    <row r="82" spans="1:10" s="37" customFormat="1" ht="15">
      <c r="A82" s="84"/>
      <c r="B82" s="85"/>
      <c r="C82" s="84"/>
      <c r="D82" s="86"/>
      <c r="E82" s="84"/>
      <c r="F82" s="84"/>
      <c r="G82" s="87"/>
      <c r="H82" s="87"/>
      <c r="I82" s="88"/>
      <c r="J82" s="88"/>
    </row>
    <row r="83" spans="1:10" s="37" customFormat="1" ht="15">
      <c r="A83" s="84"/>
      <c r="B83" s="85"/>
      <c r="C83" s="84"/>
      <c r="D83" s="86"/>
      <c r="E83" s="84"/>
      <c r="F83" s="84"/>
      <c r="G83" s="87"/>
      <c r="H83" s="87"/>
      <c r="I83" s="88"/>
      <c r="J83" s="88"/>
    </row>
    <row r="84" spans="1:10" s="37" customFormat="1" ht="15">
      <c r="A84" s="84"/>
      <c r="B84" s="85"/>
      <c r="C84" s="84"/>
      <c r="D84" s="86"/>
      <c r="E84" s="84"/>
      <c r="F84" s="84"/>
      <c r="G84" s="87"/>
      <c r="H84" s="87"/>
      <c r="I84" s="88"/>
      <c r="J84" s="88"/>
    </row>
    <row r="85" spans="1:10" s="37" customFormat="1" ht="15">
      <c r="A85" s="84"/>
      <c r="B85" s="85"/>
      <c r="C85" s="84"/>
      <c r="D85" s="86"/>
      <c r="E85" s="84"/>
      <c r="F85" s="84"/>
      <c r="G85" s="87"/>
      <c r="H85" s="87"/>
      <c r="I85" s="88"/>
      <c r="J85" s="88"/>
    </row>
    <row r="86" spans="1:10" s="37" customFormat="1" ht="15">
      <c r="A86" s="84"/>
      <c r="B86" s="85"/>
      <c r="C86" s="84"/>
      <c r="D86" s="86"/>
      <c r="E86" s="84"/>
      <c r="F86" s="84"/>
      <c r="G86" s="87"/>
      <c r="H86" s="87"/>
      <c r="I86" s="88"/>
      <c r="J86" s="88"/>
    </row>
    <row r="87" spans="1:10" s="37" customFormat="1" ht="15">
      <c r="A87" s="84"/>
      <c r="B87" s="85"/>
      <c r="C87" s="84"/>
      <c r="D87" s="86"/>
      <c r="E87" s="84"/>
      <c r="F87" s="84"/>
      <c r="G87" s="87"/>
      <c r="H87" s="87"/>
      <c r="I87" s="88"/>
      <c r="J87" s="88"/>
    </row>
    <row r="88" spans="1:10" s="37" customFormat="1" ht="15">
      <c r="A88" s="84"/>
      <c r="B88" s="85"/>
      <c r="C88" s="84"/>
      <c r="D88" s="86"/>
      <c r="E88" s="84"/>
      <c r="F88" s="84"/>
      <c r="G88" s="87"/>
      <c r="H88" s="87"/>
      <c r="I88" s="88"/>
      <c r="J88" s="88"/>
    </row>
    <row r="89" spans="1:10" s="37" customFormat="1" ht="15">
      <c r="A89" s="84"/>
      <c r="B89" s="85"/>
      <c r="C89" s="84"/>
      <c r="D89" s="86"/>
      <c r="E89" s="84"/>
      <c r="F89" s="84"/>
      <c r="G89" s="87"/>
      <c r="H89" s="87"/>
      <c r="I89" s="88"/>
      <c r="J89" s="88"/>
    </row>
    <row r="90" spans="1:10" s="37" customFormat="1" ht="15">
      <c r="A90" s="84"/>
      <c r="B90" s="85"/>
      <c r="C90" s="84"/>
      <c r="D90" s="86"/>
      <c r="E90" s="84"/>
      <c r="F90" s="84"/>
      <c r="G90" s="87"/>
      <c r="H90" s="87"/>
      <c r="I90" s="88"/>
      <c r="J90" s="88"/>
    </row>
    <row r="91" spans="1:10" s="37" customFormat="1" ht="15">
      <c r="A91" s="84"/>
      <c r="B91" s="85"/>
      <c r="C91" s="84"/>
      <c r="D91" s="86"/>
      <c r="E91" s="84"/>
      <c r="F91" s="84"/>
      <c r="G91" s="87"/>
      <c r="H91" s="87"/>
      <c r="I91" s="88"/>
      <c r="J91" s="88"/>
    </row>
    <row r="92" spans="1:10" s="37" customFormat="1" ht="15">
      <c r="A92" s="84"/>
      <c r="B92" s="85"/>
      <c r="C92" s="84"/>
      <c r="D92" s="86"/>
      <c r="E92" s="84"/>
      <c r="F92" s="84"/>
      <c r="G92" s="87"/>
      <c r="H92" s="87"/>
      <c r="I92" s="88"/>
      <c r="J92" s="88"/>
    </row>
    <row r="93" spans="1:10" s="37" customFormat="1" ht="15">
      <c r="A93" s="84"/>
      <c r="B93" s="85"/>
      <c r="C93" s="84"/>
      <c r="D93" s="86"/>
      <c r="E93" s="84"/>
      <c r="F93" s="84"/>
      <c r="G93" s="87"/>
      <c r="H93" s="87"/>
      <c r="I93" s="88"/>
      <c r="J93" s="88"/>
    </row>
    <row r="94" spans="1:10" s="37" customFormat="1" ht="15">
      <c r="A94" s="84"/>
      <c r="B94" s="85"/>
      <c r="C94" s="84"/>
      <c r="D94" s="86"/>
      <c r="E94" s="84"/>
      <c r="F94" s="84"/>
      <c r="G94" s="87"/>
      <c r="H94" s="87"/>
      <c r="I94" s="88"/>
      <c r="J94" s="88"/>
    </row>
    <row r="95" spans="1:10" s="37" customFormat="1" ht="15">
      <c r="A95" s="84"/>
      <c r="B95" s="85"/>
      <c r="C95" s="84"/>
      <c r="D95" s="86"/>
      <c r="E95" s="84"/>
      <c r="F95" s="84"/>
      <c r="G95" s="87"/>
      <c r="H95" s="87"/>
      <c r="I95" s="88"/>
      <c r="J95" s="88"/>
    </row>
    <row r="96" spans="1:10" s="37" customFormat="1" ht="15">
      <c r="A96" s="84"/>
      <c r="B96" s="85"/>
      <c r="C96" s="84"/>
      <c r="D96" s="86"/>
      <c r="E96" s="84"/>
      <c r="F96" s="84"/>
      <c r="G96" s="87"/>
      <c r="H96" s="87"/>
      <c r="I96" s="88"/>
      <c r="J96" s="88"/>
    </row>
    <row r="97" spans="1:10" s="37" customFormat="1" ht="15">
      <c r="A97" s="84"/>
      <c r="B97" s="85"/>
      <c r="C97" s="84"/>
      <c r="D97" s="86"/>
      <c r="E97" s="84"/>
      <c r="F97" s="84"/>
      <c r="G97" s="87"/>
      <c r="H97" s="87"/>
      <c r="I97" s="88"/>
      <c r="J97" s="88"/>
    </row>
    <row r="98" spans="1:10" s="37" customFormat="1" ht="15">
      <c r="A98" s="84"/>
      <c r="B98" s="85"/>
      <c r="C98" s="84"/>
      <c r="D98" s="86"/>
      <c r="E98" s="84"/>
      <c r="F98" s="84"/>
      <c r="G98" s="87"/>
      <c r="H98" s="87"/>
      <c r="I98" s="88"/>
      <c r="J98" s="88"/>
    </row>
    <row r="99" spans="1:10" s="37" customFormat="1" ht="15">
      <c r="A99" s="84"/>
      <c r="B99" s="85"/>
      <c r="C99" s="84"/>
      <c r="D99" s="86"/>
      <c r="E99" s="84"/>
      <c r="F99" s="84"/>
      <c r="G99" s="87"/>
      <c r="H99" s="87"/>
      <c r="I99" s="88"/>
      <c r="J99" s="88"/>
    </row>
    <row r="100" spans="1:10" s="37" customFormat="1" ht="15">
      <c r="A100" s="84"/>
      <c r="B100" s="85"/>
      <c r="C100" s="84"/>
      <c r="D100" s="86"/>
      <c r="E100" s="84"/>
      <c r="F100" s="84"/>
      <c r="G100" s="87"/>
      <c r="H100" s="87"/>
      <c r="I100" s="88"/>
      <c r="J100" s="88"/>
    </row>
    <row r="101" spans="1:10" s="37" customFormat="1" ht="15">
      <c r="A101" s="84"/>
      <c r="B101" s="85"/>
      <c r="C101" s="84"/>
      <c r="D101" s="86"/>
      <c r="E101" s="84"/>
      <c r="F101" s="84"/>
      <c r="G101" s="87"/>
      <c r="H101" s="87"/>
      <c r="I101" s="88"/>
      <c r="J101" s="88"/>
    </row>
    <row r="102" spans="1:10" s="37" customFormat="1" ht="15">
      <c r="A102" s="84"/>
      <c r="B102" s="85"/>
      <c r="C102" s="84"/>
      <c r="D102" s="86"/>
      <c r="E102" s="84"/>
      <c r="F102" s="84"/>
      <c r="G102" s="87"/>
      <c r="H102" s="87"/>
      <c r="I102" s="88"/>
      <c r="J102" s="88"/>
    </row>
    <row r="103" spans="1:10" s="37" customFormat="1" ht="15">
      <c r="A103" s="84"/>
      <c r="B103" s="85"/>
      <c r="C103" s="84"/>
      <c r="D103" s="86"/>
      <c r="E103" s="84"/>
      <c r="F103" s="84"/>
      <c r="G103" s="87"/>
      <c r="H103" s="87"/>
      <c r="I103" s="88"/>
      <c r="J103" s="88"/>
    </row>
    <row r="104" spans="1:10" s="37" customFormat="1" ht="15">
      <c r="A104" s="84"/>
      <c r="B104" s="85"/>
      <c r="C104" s="84"/>
      <c r="D104" s="86"/>
      <c r="E104" s="84"/>
      <c r="F104" s="84"/>
      <c r="G104" s="87"/>
      <c r="H104" s="87"/>
      <c r="I104" s="88"/>
      <c r="J104" s="88"/>
    </row>
    <row r="105" spans="1:10" s="37" customFormat="1" ht="15">
      <c r="A105" s="84"/>
      <c r="B105" s="85"/>
      <c r="C105" s="84"/>
      <c r="D105" s="86"/>
      <c r="E105" s="84"/>
      <c r="F105" s="84"/>
      <c r="G105" s="87"/>
      <c r="H105" s="87"/>
      <c r="I105" s="88"/>
      <c r="J105" s="88"/>
    </row>
    <row r="106" spans="1:10" s="37" customFormat="1" ht="15">
      <c r="A106" s="84"/>
      <c r="B106" s="85"/>
      <c r="C106" s="84"/>
      <c r="D106" s="86"/>
      <c r="E106" s="84"/>
      <c r="F106" s="84"/>
      <c r="G106" s="87"/>
      <c r="H106" s="87"/>
      <c r="I106" s="88"/>
      <c r="J106" s="88"/>
    </row>
    <row r="107" spans="1:10" s="37" customFormat="1" ht="15">
      <c r="A107" s="84"/>
      <c r="B107" s="85"/>
      <c r="C107" s="84"/>
      <c r="D107" s="86"/>
      <c r="E107" s="84"/>
      <c r="F107" s="84"/>
      <c r="G107" s="87"/>
      <c r="H107" s="87"/>
      <c r="I107" s="88"/>
      <c r="J107" s="88"/>
    </row>
    <row r="108" spans="1:10" s="37" customFormat="1" ht="15">
      <c r="A108" s="84"/>
      <c r="B108" s="85"/>
      <c r="C108" s="84"/>
      <c r="D108" s="86"/>
      <c r="E108" s="84"/>
      <c r="F108" s="84"/>
      <c r="G108" s="87"/>
      <c r="H108" s="87"/>
      <c r="I108" s="88"/>
      <c r="J108" s="88"/>
    </row>
    <row r="109" spans="1:10" s="37" customFormat="1" ht="15">
      <c r="A109" s="84"/>
      <c r="B109" s="85"/>
      <c r="C109" s="84"/>
      <c r="D109" s="86"/>
      <c r="E109" s="84"/>
      <c r="F109" s="84"/>
      <c r="G109" s="87"/>
      <c r="H109" s="87"/>
      <c r="I109" s="88"/>
      <c r="J109" s="88"/>
    </row>
    <row r="110" spans="1:10" s="37" customFormat="1" ht="15">
      <c r="A110" s="84"/>
      <c r="B110" s="85"/>
      <c r="C110" s="84"/>
      <c r="D110" s="86"/>
      <c r="E110" s="84"/>
      <c r="F110" s="84"/>
      <c r="G110" s="87"/>
      <c r="H110" s="87"/>
      <c r="I110" s="88"/>
      <c r="J110" s="88"/>
    </row>
    <row r="111" spans="1:10" s="37" customFormat="1" ht="15">
      <c r="A111" s="84"/>
      <c r="B111" s="85"/>
      <c r="C111" s="84"/>
      <c r="D111" s="86"/>
      <c r="E111" s="84"/>
      <c r="F111" s="84"/>
      <c r="G111" s="87"/>
      <c r="H111" s="87"/>
      <c r="I111" s="88"/>
      <c r="J111" s="88"/>
    </row>
    <row r="112" spans="1:10" s="37" customFormat="1" ht="15">
      <c r="A112" s="84"/>
      <c r="B112" s="85"/>
      <c r="C112" s="84"/>
      <c r="D112" s="86"/>
      <c r="E112" s="84"/>
      <c r="F112" s="84"/>
      <c r="G112" s="87"/>
      <c r="H112" s="87"/>
      <c r="I112" s="88"/>
      <c r="J112" s="88"/>
    </row>
    <row r="113" spans="1:10" s="37" customFormat="1" ht="15">
      <c r="A113" s="84"/>
      <c r="B113" s="85"/>
      <c r="C113" s="84"/>
      <c r="D113" s="86"/>
      <c r="E113" s="84"/>
      <c r="F113" s="84"/>
      <c r="G113" s="87"/>
      <c r="H113" s="87"/>
      <c r="I113" s="88"/>
      <c r="J113" s="88"/>
    </row>
    <row r="114" spans="1:10" s="37" customFormat="1" ht="15">
      <c r="A114" s="84"/>
      <c r="B114" s="85"/>
      <c r="C114" s="84"/>
      <c r="D114" s="86"/>
      <c r="E114" s="84"/>
      <c r="F114" s="84"/>
      <c r="G114" s="87"/>
      <c r="H114" s="87"/>
      <c r="I114" s="88"/>
      <c r="J114" s="88"/>
    </row>
    <row r="115" spans="1:10" s="37" customFormat="1" ht="15">
      <c r="A115" s="84"/>
      <c r="B115" s="85"/>
      <c r="C115" s="84"/>
      <c r="D115" s="86"/>
      <c r="E115" s="84"/>
      <c r="F115" s="84"/>
      <c r="G115" s="87"/>
      <c r="H115" s="87"/>
      <c r="I115" s="88"/>
      <c r="J115" s="88"/>
    </row>
    <row r="116" spans="1:10" s="37" customFormat="1" ht="15">
      <c r="A116" s="84"/>
      <c r="B116" s="85"/>
      <c r="C116" s="84"/>
      <c r="D116" s="86"/>
      <c r="E116" s="84"/>
      <c r="F116" s="84"/>
      <c r="G116" s="87"/>
      <c r="H116" s="87"/>
      <c r="I116" s="88"/>
      <c r="J116" s="88"/>
    </row>
    <row r="117" spans="1:10" s="37" customFormat="1" ht="15">
      <c r="A117" s="84"/>
      <c r="B117" s="85"/>
      <c r="C117" s="84"/>
      <c r="D117" s="86"/>
      <c r="E117" s="84"/>
      <c r="F117" s="84"/>
      <c r="G117" s="87"/>
      <c r="H117" s="87"/>
      <c r="I117" s="88"/>
      <c r="J117" s="88"/>
    </row>
    <row r="118" spans="1:10" s="37" customFormat="1" ht="15">
      <c r="A118" s="84"/>
      <c r="B118" s="85"/>
      <c r="C118" s="84"/>
      <c r="D118" s="86"/>
      <c r="E118" s="84"/>
      <c r="F118" s="84"/>
      <c r="G118" s="87"/>
      <c r="H118" s="87"/>
      <c r="I118" s="88"/>
      <c r="J118" s="88"/>
    </row>
    <row r="119" spans="1:10" s="37" customFormat="1" ht="15">
      <c r="A119" s="84"/>
      <c r="B119" s="85"/>
      <c r="C119" s="84"/>
      <c r="D119" s="86"/>
      <c r="E119" s="84"/>
      <c r="F119" s="84"/>
      <c r="G119" s="87"/>
      <c r="H119" s="87"/>
      <c r="I119" s="88"/>
      <c r="J119" s="88"/>
    </row>
    <row r="120" spans="1:10" s="37" customFormat="1" ht="15">
      <c r="A120" s="84"/>
      <c r="B120" s="85"/>
      <c r="C120" s="84"/>
      <c r="D120" s="86"/>
      <c r="E120" s="84"/>
      <c r="F120" s="84"/>
      <c r="G120" s="87"/>
      <c r="H120" s="87"/>
      <c r="I120" s="88"/>
      <c r="J120" s="88"/>
    </row>
    <row r="121" spans="1:10" s="37" customFormat="1" ht="15">
      <c r="A121" s="84"/>
      <c r="B121" s="85"/>
      <c r="C121" s="84"/>
      <c r="D121" s="86"/>
      <c r="E121" s="84"/>
      <c r="F121" s="84"/>
      <c r="G121" s="87"/>
      <c r="H121" s="87"/>
      <c r="I121" s="88"/>
      <c r="J121" s="88"/>
    </row>
    <row r="122" spans="1:10" s="37" customFormat="1" ht="15">
      <c r="A122" s="84"/>
      <c r="B122" s="85"/>
      <c r="C122" s="84"/>
      <c r="D122" s="86"/>
      <c r="E122" s="84"/>
      <c r="F122" s="84"/>
      <c r="G122" s="87"/>
      <c r="H122" s="87"/>
      <c r="I122" s="88"/>
      <c r="J122" s="88"/>
    </row>
    <row r="123" spans="1:10" s="37" customFormat="1" ht="15">
      <c r="A123" s="84"/>
      <c r="B123" s="85"/>
      <c r="C123" s="84"/>
      <c r="D123" s="86"/>
      <c r="E123" s="84"/>
      <c r="F123" s="84"/>
      <c r="G123" s="87"/>
      <c r="H123" s="87"/>
      <c r="I123" s="88"/>
      <c r="J123" s="88"/>
    </row>
    <row r="124" spans="1:10" s="37" customFormat="1" ht="15">
      <c r="A124" s="84"/>
      <c r="B124" s="85"/>
      <c r="C124" s="84"/>
      <c r="D124" s="86"/>
      <c r="E124" s="84"/>
      <c r="F124" s="84"/>
      <c r="G124" s="87"/>
      <c r="H124" s="87"/>
      <c r="I124" s="88"/>
      <c r="J124" s="88"/>
    </row>
    <row r="125" spans="1:10" s="37" customFormat="1" ht="15">
      <c r="A125" s="84"/>
      <c r="B125" s="85"/>
      <c r="C125" s="84"/>
      <c r="D125" s="86"/>
      <c r="E125" s="84"/>
      <c r="F125" s="84"/>
      <c r="G125" s="87"/>
      <c r="H125" s="87"/>
      <c r="I125" s="88"/>
      <c r="J125" s="88"/>
    </row>
    <row r="126" spans="1:10" s="37" customFormat="1" ht="15">
      <c r="A126" s="84"/>
      <c r="B126" s="85"/>
      <c r="C126" s="84"/>
      <c r="D126" s="86"/>
      <c r="E126" s="84"/>
      <c r="F126" s="84"/>
      <c r="G126" s="87"/>
      <c r="H126" s="87"/>
      <c r="I126" s="88"/>
      <c r="J126" s="88"/>
    </row>
    <row r="127" spans="1:10" s="37" customFormat="1" ht="15">
      <c r="A127" s="84"/>
      <c r="B127" s="85"/>
      <c r="C127" s="84"/>
      <c r="D127" s="86"/>
      <c r="E127" s="84"/>
      <c r="F127" s="84"/>
      <c r="G127" s="87"/>
      <c r="H127" s="87"/>
      <c r="I127" s="88"/>
      <c r="J127" s="88"/>
    </row>
    <row r="128" spans="1:10" s="37" customFormat="1" ht="15">
      <c r="A128" s="84"/>
      <c r="B128" s="85"/>
      <c r="C128" s="84"/>
      <c r="D128" s="86"/>
      <c r="E128" s="84"/>
      <c r="F128" s="84"/>
      <c r="G128" s="87"/>
      <c r="H128" s="87"/>
      <c r="I128" s="88"/>
      <c r="J128" s="88"/>
    </row>
    <row r="129" spans="1:10" s="37" customFormat="1" ht="15">
      <c r="A129" s="84"/>
      <c r="B129" s="85"/>
      <c r="C129" s="84"/>
      <c r="D129" s="86"/>
      <c r="E129" s="84"/>
      <c r="F129" s="84"/>
      <c r="G129" s="87"/>
      <c r="H129" s="87"/>
      <c r="I129" s="88"/>
      <c r="J129" s="88"/>
    </row>
    <row r="130" spans="1:10" s="37" customFormat="1" ht="15">
      <c r="A130" s="84"/>
      <c r="B130" s="85"/>
      <c r="C130" s="84"/>
      <c r="D130" s="86"/>
      <c r="E130" s="84"/>
      <c r="F130" s="84"/>
      <c r="G130" s="87"/>
      <c r="H130" s="87"/>
      <c r="I130" s="88"/>
      <c r="J130" s="88"/>
    </row>
    <row r="131" spans="1:10" s="37" customFormat="1" ht="15">
      <c r="A131" s="84"/>
      <c r="B131" s="85"/>
      <c r="C131" s="84"/>
      <c r="D131" s="86"/>
      <c r="E131" s="84"/>
      <c r="F131" s="84"/>
      <c r="G131" s="87"/>
      <c r="H131" s="87"/>
      <c r="I131" s="88"/>
      <c r="J131" s="88"/>
    </row>
    <row r="132" spans="1:10" s="37" customFormat="1" ht="15">
      <c r="A132" s="84"/>
      <c r="B132" s="85"/>
      <c r="C132" s="84"/>
      <c r="D132" s="86"/>
      <c r="E132" s="84"/>
      <c r="F132" s="84"/>
      <c r="G132" s="87"/>
      <c r="H132" s="87"/>
      <c r="I132" s="88"/>
      <c r="J132" s="88"/>
    </row>
    <row r="133" spans="1:10" s="37" customFormat="1" ht="15">
      <c r="A133" s="84"/>
      <c r="B133" s="85"/>
      <c r="C133" s="84"/>
      <c r="D133" s="86"/>
      <c r="E133" s="84"/>
      <c r="F133" s="84"/>
      <c r="G133" s="87"/>
      <c r="H133" s="87"/>
      <c r="I133" s="88"/>
      <c r="J133" s="88"/>
    </row>
    <row r="134" spans="1:10" s="37" customFormat="1" ht="15">
      <c r="A134" s="84"/>
      <c r="B134" s="85"/>
      <c r="C134" s="84"/>
      <c r="D134" s="86"/>
      <c r="E134" s="84"/>
      <c r="F134" s="84"/>
      <c r="G134" s="87"/>
      <c r="H134" s="87"/>
      <c r="I134" s="88"/>
      <c r="J134" s="88"/>
    </row>
    <row r="135" spans="1:10" s="37" customFormat="1" ht="15">
      <c r="A135" s="84"/>
      <c r="B135" s="85"/>
      <c r="C135" s="84"/>
      <c r="D135" s="86"/>
      <c r="E135" s="84"/>
      <c r="F135" s="84"/>
      <c r="G135" s="87"/>
      <c r="H135" s="87"/>
      <c r="I135" s="88"/>
      <c r="J135" s="88"/>
    </row>
    <row r="136" spans="1:10" s="37" customFormat="1" ht="15">
      <c r="A136" s="84"/>
      <c r="B136" s="85"/>
      <c r="C136" s="84"/>
      <c r="D136" s="86"/>
      <c r="E136" s="84"/>
      <c r="F136" s="84"/>
      <c r="G136" s="87"/>
      <c r="H136" s="87"/>
      <c r="I136" s="88"/>
      <c r="J136" s="88"/>
    </row>
    <row r="137" spans="1:10" s="37" customFormat="1" ht="15">
      <c r="A137" s="84"/>
      <c r="B137" s="85"/>
      <c r="C137" s="84"/>
      <c r="D137" s="86"/>
      <c r="E137" s="84"/>
      <c r="F137" s="84"/>
      <c r="G137" s="87"/>
      <c r="H137" s="87"/>
      <c r="I137" s="88"/>
      <c r="J137" s="88"/>
    </row>
    <row r="138" spans="1:10" s="37" customFormat="1" ht="15">
      <c r="A138" s="84"/>
      <c r="B138" s="85"/>
      <c r="C138" s="84"/>
      <c r="D138" s="86"/>
      <c r="E138" s="84"/>
      <c r="F138" s="84"/>
      <c r="G138" s="87"/>
      <c r="H138" s="87"/>
      <c r="I138" s="88"/>
      <c r="J138" s="88"/>
    </row>
    <row r="139" spans="1:10" s="37" customFormat="1" ht="15">
      <c r="A139" s="84"/>
      <c r="B139" s="85"/>
      <c r="C139" s="84"/>
      <c r="D139" s="86"/>
      <c r="E139" s="84"/>
      <c r="F139" s="84"/>
      <c r="G139" s="87"/>
      <c r="H139" s="87"/>
      <c r="I139" s="88"/>
      <c r="J139" s="88"/>
    </row>
    <row r="140" spans="1:10" s="37" customFormat="1" ht="15">
      <c r="A140" s="84"/>
      <c r="B140" s="85"/>
      <c r="C140" s="84"/>
      <c r="D140" s="86"/>
      <c r="E140" s="84"/>
      <c r="F140" s="84"/>
      <c r="G140" s="87"/>
      <c r="H140" s="87"/>
      <c r="I140" s="88"/>
      <c r="J140" s="88"/>
    </row>
    <row r="141" spans="1:10" s="37" customFormat="1" ht="15">
      <c r="A141" s="84"/>
      <c r="B141" s="85"/>
      <c r="C141" s="84"/>
      <c r="D141" s="86"/>
      <c r="E141" s="84"/>
      <c r="F141" s="84"/>
      <c r="G141" s="87"/>
      <c r="H141" s="87"/>
      <c r="I141" s="88"/>
      <c r="J141" s="88"/>
    </row>
    <row r="142" spans="1:10" s="37" customFormat="1" ht="15">
      <c r="A142" s="84"/>
      <c r="B142" s="85"/>
      <c r="C142" s="84"/>
      <c r="D142" s="86"/>
      <c r="E142" s="84"/>
      <c r="F142" s="84"/>
      <c r="G142" s="87"/>
      <c r="H142" s="87"/>
      <c r="I142" s="88"/>
      <c r="J142" s="88"/>
    </row>
    <row r="143" spans="1:10" s="37" customFormat="1" ht="15">
      <c r="A143" s="84"/>
      <c r="B143" s="85"/>
      <c r="C143" s="84"/>
      <c r="D143" s="86"/>
      <c r="E143" s="84"/>
      <c r="F143" s="84"/>
      <c r="G143" s="87"/>
      <c r="H143" s="87"/>
      <c r="I143" s="88"/>
      <c r="J143" s="88"/>
    </row>
    <row r="144" spans="1:10" s="37" customFormat="1" ht="15">
      <c r="A144" s="84"/>
      <c r="B144" s="85"/>
      <c r="C144" s="84"/>
      <c r="D144" s="86"/>
      <c r="E144" s="84"/>
      <c r="F144" s="84"/>
      <c r="G144" s="87"/>
      <c r="H144" s="87"/>
      <c r="I144" s="88"/>
      <c r="J144" s="88"/>
    </row>
    <row r="145" spans="1:10" s="37" customFormat="1" ht="15">
      <c r="A145" s="84"/>
      <c r="B145" s="85"/>
      <c r="C145" s="84"/>
      <c r="D145" s="86"/>
      <c r="E145" s="84"/>
      <c r="F145" s="84"/>
      <c r="G145" s="87"/>
      <c r="H145" s="87"/>
      <c r="I145" s="88"/>
      <c r="J145" s="88"/>
    </row>
    <row r="146" spans="1:10" s="37" customFormat="1" ht="15">
      <c r="A146" s="84"/>
      <c r="B146" s="85"/>
      <c r="C146" s="84"/>
      <c r="D146" s="86"/>
      <c r="E146" s="84"/>
      <c r="F146" s="84"/>
      <c r="G146" s="87"/>
      <c r="H146" s="87"/>
      <c r="I146" s="88"/>
      <c r="J146" s="88"/>
    </row>
    <row r="147" spans="1:10" s="37" customFormat="1" ht="15">
      <c r="A147" s="84"/>
      <c r="B147" s="85"/>
      <c r="C147" s="84"/>
      <c r="D147" s="86"/>
      <c r="E147" s="84"/>
      <c r="F147" s="84"/>
      <c r="G147" s="87"/>
      <c r="H147" s="87"/>
      <c r="I147" s="88"/>
      <c r="J147" s="88"/>
    </row>
    <row r="148" spans="1:10" s="37" customFormat="1" ht="15">
      <c r="A148" s="84"/>
      <c r="B148" s="85"/>
      <c r="C148" s="84"/>
      <c r="D148" s="86"/>
      <c r="E148" s="84"/>
      <c r="F148" s="84"/>
      <c r="G148" s="87"/>
      <c r="H148" s="87"/>
      <c r="I148" s="88"/>
      <c r="J148" s="88"/>
    </row>
    <row r="149" spans="1:10" s="37" customFormat="1" ht="15">
      <c r="A149" s="84"/>
      <c r="B149" s="85"/>
      <c r="C149" s="84"/>
      <c r="D149" s="86"/>
      <c r="E149" s="84"/>
      <c r="F149" s="84"/>
      <c r="G149" s="87"/>
      <c r="H149" s="87"/>
      <c r="I149" s="88"/>
      <c r="J149" s="88"/>
    </row>
    <row r="150" spans="1:10" s="37" customFormat="1" ht="15">
      <c r="A150" s="84"/>
      <c r="B150" s="85"/>
      <c r="C150" s="84"/>
      <c r="D150" s="86"/>
      <c r="E150" s="84"/>
      <c r="F150" s="84"/>
      <c r="G150" s="87"/>
      <c r="H150" s="87"/>
      <c r="I150" s="88"/>
      <c r="J150" s="88"/>
    </row>
    <row r="151" spans="1:10" s="37" customFormat="1" ht="15">
      <c r="A151" s="84"/>
      <c r="B151" s="85"/>
      <c r="C151" s="84"/>
      <c r="D151" s="86"/>
      <c r="E151" s="84"/>
      <c r="F151" s="84"/>
      <c r="G151" s="87"/>
      <c r="H151" s="87"/>
      <c r="I151" s="88"/>
      <c r="J151" s="88"/>
    </row>
    <row r="152" spans="1:10" s="37" customFormat="1" ht="15">
      <c r="A152" s="84"/>
      <c r="B152" s="85"/>
      <c r="C152" s="84"/>
      <c r="D152" s="86"/>
      <c r="E152" s="84"/>
      <c r="F152" s="84"/>
      <c r="G152" s="87"/>
      <c r="H152" s="87"/>
      <c r="I152" s="88"/>
      <c r="J152" s="88"/>
    </row>
    <row r="153" spans="1:10" s="37" customFormat="1" ht="15">
      <c r="A153" s="84"/>
      <c r="B153" s="85"/>
      <c r="C153" s="84"/>
      <c r="D153" s="86"/>
      <c r="E153" s="84"/>
      <c r="F153" s="84"/>
      <c r="G153" s="87"/>
      <c r="H153" s="87"/>
      <c r="I153" s="88"/>
      <c r="J153" s="88"/>
    </row>
    <row r="154" spans="1:10" s="37" customFormat="1" ht="15">
      <c r="A154" s="84"/>
      <c r="B154" s="85"/>
      <c r="C154" s="84"/>
      <c r="D154" s="86"/>
      <c r="E154" s="84"/>
      <c r="F154" s="84"/>
      <c r="G154" s="87"/>
      <c r="H154" s="87"/>
      <c r="I154" s="88"/>
      <c r="J154" s="88"/>
    </row>
    <row r="155" spans="1:10" s="37" customFormat="1" ht="15">
      <c r="A155" s="84"/>
      <c r="B155" s="85"/>
      <c r="C155" s="84"/>
      <c r="D155" s="86"/>
      <c r="E155" s="84"/>
      <c r="F155" s="84"/>
      <c r="G155" s="87"/>
      <c r="H155" s="87"/>
      <c r="I155" s="88"/>
      <c r="J155" s="88"/>
    </row>
    <row r="156" spans="1:10" s="37" customFormat="1" ht="15">
      <c r="A156" s="84"/>
      <c r="B156" s="85"/>
      <c r="C156" s="84"/>
      <c r="D156" s="86"/>
      <c r="E156" s="84"/>
      <c r="F156" s="84"/>
      <c r="G156" s="87"/>
      <c r="H156" s="87"/>
      <c r="I156" s="88"/>
      <c r="J156" s="88"/>
    </row>
    <row r="157" spans="1:10" s="37" customFormat="1" ht="15">
      <c r="A157" s="84"/>
      <c r="B157" s="85"/>
      <c r="C157" s="84"/>
      <c r="D157" s="86"/>
      <c r="E157" s="84"/>
      <c r="F157" s="84"/>
      <c r="G157" s="87"/>
      <c r="H157" s="87"/>
      <c r="I157" s="88"/>
      <c r="J157" s="88"/>
    </row>
    <row r="158" spans="1:10" s="37" customFormat="1" ht="15">
      <c r="A158" s="84"/>
      <c r="B158" s="85"/>
      <c r="C158" s="84"/>
      <c r="D158" s="86"/>
      <c r="E158" s="84"/>
      <c r="F158" s="84"/>
      <c r="G158" s="87"/>
      <c r="H158" s="87"/>
      <c r="I158" s="88"/>
      <c r="J158" s="88"/>
    </row>
    <row r="159" spans="1:10" s="37" customFormat="1" ht="15">
      <c r="A159" s="84"/>
      <c r="B159" s="85"/>
      <c r="C159" s="84"/>
      <c r="D159" s="86"/>
      <c r="E159" s="84"/>
      <c r="F159" s="84"/>
      <c r="G159" s="87"/>
      <c r="H159" s="87"/>
      <c r="I159" s="88"/>
      <c r="J159" s="88"/>
    </row>
    <row r="160" spans="1:10" s="37" customFormat="1" ht="15">
      <c r="A160" s="84"/>
      <c r="B160" s="85"/>
      <c r="C160" s="84"/>
      <c r="D160" s="86"/>
      <c r="E160" s="84"/>
      <c r="F160" s="84"/>
      <c r="G160" s="87"/>
      <c r="H160" s="87"/>
      <c r="I160" s="88"/>
      <c r="J160" s="88"/>
    </row>
    <row r="161" spans="1:10" s="37" customFormat="1" ht="15">
      <c r="A161" s="84"/>
      <c r="B161" s="85"/>
      <c r="C161" s="84"/>
      <c r="D161" s="86"/>
      <c r="E161" s="84"/>
      <c r="F161" s="84"/>
      <c r="G161" s="87"/>
      <c r="H161" s="87"/>
      <c r="I161" s="88"/>
      <c r="J161" s="88"/>
    </row>
    <row r="162" spans="1:10" s="37" customFormat="1" ht="15">
      <c r="A162" s="84"/>
      <c r="B162" s="85"/>
      <c r="C162" s="84"/>
      <c r="D162" s="86"/>
      <c r="E162" s="84"/>
      <c r="F162" s="84"/>
      <c r="G162" s="87"/>
      <c r="H162" s="87"/>
      <c r="I162" s="88"/>
      <c r="J162" s="88"/>
    </row>
    <row r="163" spans="1:10" s="37" customFormat="1" ht="15">
      <c r="A163" s="84"/>
      <c r="B163" s="85"/>
      <c r="C163" s="84"/>
      <c r="D163" s="86"/>
      <c r="E163" s="84"/>
      <c r="F163" s="84"/>
      <c r="G163" s="87"/>
      <c r="H163" s="87"/>
      <c r="I163" s="88"/>
      <c r="J163" s="88"/>
    </row>
    <row r="164" spans="1:10" s="37" customFormat="1" ht="15">
      <c r="A164" s="84"/>
      <c r="B164" s="85"/>
      <c r="C164" s="84"/>
      <c r="D164" s="86"/>
      <c r="E164" s="84"/>
      <c r="F164" s="84"/>
      <c r="G164" s="87"/>
      <c r="H164" s="87"/>
      <c r="I164" s="88"/>
      <c r="J164" s="88"/>
    </row>
    <row r="165" spans="1:10" s="37" customFormat="1" ht="15">
      <c r="A165" s="84"/>
      <c r="B165" s="85"/>
      <c r="C165" s="84"/>
      <c r="D165" s="86"/>
      <c r="E165" s="84"/>
      <c r="F165" s="84"/>
      <c r="G165" s="87"/>
      <c r="H165" s="87"/>
      <c r="I165" s="88"/>
      <c r="J165" s="88"/>
    </row>
    <row r="166" spans="1:10" s="37" customFormat="1" ht="15">
      <c r="A166" s="84"/>
      <c r="B166" s="85"/>
      <c r="C166" s="84"/>
      <c r="D166" s="86"/>
      <c r="E166" s="84"/>
      <c r="F166" s="84"/>
      <c r="G166" s="87"/>
      <c r="H166" s="87"/>
      <c r="I166" s="88"/>
      <c r="J166" s="88"/>
    </row>
    <row r="167" spans="1:10" s="37" customFormat="1" ht="15">
      <c r="A167" s="84"/>
      <c r="B167" s="85"/>
      <c r="C167" s="84"/>
      <c r="D167" s="86"/>
      <c r="E167" s="84"/>
      <c r="F167" s="84"/>
      <c r="G167" s="87"/>
      <c r="H167" s="87"/>
      <c r="I167" s="88"/>
      <c r="J167" s="88"/>
    </row>
    <row r="168" spans="1:10" s="37" customFormat="1" ht="15">
      <c r="A168" s="84"/>
      <c r="B168" s="85"/>
      <c r="C168" s="84"/>
      <c r="D168" s="86"/>
      <c r="E168" s="84"/>
      <c r="F168" s="84"/>
      <c r="G168" s="87"/>
      <c r="H168" s="87"/>
      <c r="I168" s="88"/>
      <c r="J168" s="88"/>
    </row>
    <row r="169" spans="1:10" s="37" customFormat="1" ht="15">
      <c r="A169" s="84"/>
      <c r="B169" s="85"/>
      <c r="C169" s="84"/>
      <c r="D169" s="86"/>
      <c r="E169" s="84"/>
      <c r="F169" s="84"/>
      <c r="G169" s="87"/>
      <c r="H169" s="87"/>
      <c r="I169" s="88"/>
      <c r="J169" s="88"/>
    </row>
    <row r="170" spans="1:10" s="37" customFormat="1" ht="15">
      <c r="A170" s="84"/>
      <c r="B170" s="85"/>
      <c r="C170" s="84"/>
      <c r="D170" s="86"/>
      <c r="E170" s="84"/>
      <c r="F170" s="84"/>
      <c r="G170" s="87"/>
      <c r="H170" s="87"/>
      <c r="I170" s="88"/>
      <c r="J170" s="88"/>
    </row>
    <row r="171" spans="1:10" s="37" customFormat="1" ht="15">
      <c r="A171" s="84"/>
      <c r="B171" s="85"/>
      <c r="C171" s="84"/>
      <c r="D171" s="86"/>
      <c r="E171" s="84"/>
      <c r="F171" s="84"/>
      <c r="G171" s="87"/>
      <c r="H171" s="87"/>
      <c r="I171" s="88"/>
      <c r="J171" s="88"/>
    </row>
    <row r="172" spans="1:10" s="37" customFormat="1" ht="15">
      <c r="A172" s="84"/>
      <c r="B172" s="85"/>
      <c r="C172" s="84"/>
      <c r="D172" s="86"/>
      <c r="E172" s="84"/>
      <c r="F172" s="84"/>
      <c r="G172" s="87"/>
      <c r="H172" s="87"/>
      <c r="I172" s="88"/>
      <c r="J172" s="88"/>
    </row>
    <row r="173" spans="1:10" s="37" customFormat="1" ht="15">
      <c r="A173" s="84"/>
      <c r="B173" s="85"/>
      <c r="C173" s="84"/>
      <c r="D173" s="86"/>
      <c r="E173" s="84"/>
      <c r="F173" s="84"/>
      <c r="G173" s="87"/>
      <c r="H173" s="87"/>
      <c r="I173" s="88"/>
      <c r="J173" s="88"/>
    </row>
    <row r="174" spans="1:10" s="37" customFormat="1" ht="15">
      <c r="A174" s="84"/>
      <c r="B174" s="85"/>
      <c r="C174" s="84"/>
      <c r="D174" s="86"/>
      <c r="E174" s="84"/>
      <c r="F174" s="84"/>
      <c r="G174" s="87"/>
      <c r="H174" s="87"/>
      <c r="I174" s="88"/>
      <c r="J174" s="88"/>
    </row>
    <row r="175" spans="1:10" s="37" customFormat="1" ht="15">
      <c r="A175" s="84"/>
      <c r="B175" s="85"/>
      <c r="C175" s="84"/>
      <c r="D175" s="86"/>
      <c r="E175" s="84"/>
      <c r="F175" s="84"/>
      <c r="G175" s="87"/>
      <c r="H175" s="87"/>
      <c r="I175" s="88"/>
      <c r="J175" s="88"/>
    </row>
    <row r="176" spans="1:10" s="37" customFormat="1" ht="15">
      <c r="A176" s="84"/>
      <c r="B176" s="85"/>
      <c r="C176" s="84"/>
      <c r="D176" s="86"/>
      <c r="E176" s="84"/>
      <c r="F176" s="84"/>
      <c r="G176" s="87"/>
      <c r="H176" s="87"/>
      <c r="I176" s="88"/>
      <c r="J176" s="88"/>
    </row>
    <row r="177" spans="1:10" s="37" customFormat="1" ht="15">
      <c r="A177" s="84"/>
      <c r="B177" s="85"/>
      <c r="C177" s="84"/>
      <c r="D177" s="86"/>
      <c r="E177" s="84"/>
      <c r="F177" s="84"/>
      <c r="G177" s="87"/>
      <c r="H177" s="87"/>
      <c r="I177" s="88"/>
      <c r="J177" s="88"/>
    </row>
    <row r="178" spans="1:10" s="37" customFormat="1" ht="15">
      <c r="A178" s="84"/>
      <c r="B178" s="85"/>
      <c r="C178" s="84"/>
      <c r="D178" s="86"/>
      <c r="E178" s="84"/>
      <c r="F178" s="84"/>
      <c r="G178" s="87"/>
      <c r="H178" s="87"/>
      <c r="I178" s="88"/>
      <c r="J178" s="88"/>
    </row>
    <row r="179" spans="1:10" s="37" customFormat="1" ht="15">
      <c r="A179" s="84"/>
      <c r="B179" s="85"/>
      <c r="C179" s="84"/>
      <c r="D179" s="86"/>
      <c r="E179" s="84"/>
      <c r="F179" s="84"/>
      <c r="G179" s="87"/>
      <c r="H179" s="87"/>
      <c r="I179" s="88"/>
      <c r="J179" s="88"/>
    </row>
    <row r="180" spans="1:10" s="37" customFormat="1" ht="15">
      <c r="A180" s="84"/>
      <c r="B180" s="85"/>
      <c r="C180" s="84"/>
      <c r="D180" s="86"/>
      <c r="E180" s="84"/>
      <c r="F180" s="84"/>
      <c r="G180" s="87"/>
      <c r="H180" s="87"/>
      <c r="I180" s="88"/>
      <c r="J180" s="88"/>
    </row>
    <row r="181" spans="1:10" s="37" customFormat="1" ht="15">
      <c r="A181" s="84"/>
      <c r="B181" s="85"/>
      <c r="C181" s="84"/>
      <c r="D181" s="86"/>
      <c r="E181" s="84"/>
      <c r="F181" s="84"/>
      <c r="G181" s="87"/>
      <c r="H181" s="87"/>
      <c r="I181" s="88"/>
      <c r="J181" s="88"/>
    </row>
    <row r="182" spans="1:10" s="37" customFormat="1" ht="15">
      <c r="A182" s="84"/>
      <c r="B182" s="85"/>
      <c r="C182" s="84"/>
      <c r="D182" s="86"/>
      <c r="E182" s="84"/>
      <c r="F182" s="84"/>
      <c r="G182" s="87"/>
      <c r="H182" s="87"/>
      <c r="I182" s="88"/>
      <c r="J182" s="88"/>
    </row>
    <row r="183" spans="1:10" s="37" customFormat="1" ht="15">
      <c r="A183" s="84"/>
      <c r="B183" s="85"/>
      <c r="C183" s="84"/>
      <c r="D183" s="86"/>
      <c r="E183" s="84"/>
      <c r="F183" s="84"/>
      <c r="G183" s="87"/>
      <c r="H183" s="87"/>
      <c r="I183" s="88"/>
      <c r="J183" s="88"/>
    </row>
    <row r="184" spans="1:10" s="37" customFormat="1" ht="15">
      <c r="A184" s="84"/>
      <c r="B184" s="85"/>
      <c r="C184" s="84"/>
      <c r="D184" s="86"/>
      <c r="E184" s="84"/>
      <c r="F184" s="84"/>
      <c r="G184" s="87"/>
      <c r="H184" s="87"/>
      <c r="I184" s="88"/>
      <c r="J184" s="88"/>
    </row>
    <row r="185" spans="1:10" s="37" customFormat="1" ht="15">
      <c r="A185" s="84"/>
      <c r="B185" s="85"/>
      <c r="C185" s="84"/>
      <c r="D185" s="86"/>
      <c r="E185" s="84"/>
      <c r="F185" s="84"/>
      <c r="G185" s="87"/>
      <c r="H185" s="87"/>
      <c r="I185" s="88"/>
      <c r="J185" s="88"/>
    </row>
    <row r="186" spans="1:10" s="37" customFormat="1" ht="15">
      <c r="A186" s="84"/>
      <c r="B186" s="85"/>
      <c r="C186" s="84"/>
      <c r="D186" s="86"/>
      <c r="E186" s="84"/>
      <c r="F186" s="84"/>
      <c r="G186" s="87"/>
      <c r="H186" s="87"/>
      <c r="I186" s="88"/>
      <c r="J186" s="88"/>
    </row>
    <row r="187" spans="1:10" s="37" customFormat="1" ht="15">
      <c r="A187" s="84"/>
      <c r="B187" s="85"/>
      <c r="C187" s="84"/>
      <c r="D187" s="86"/>
      <c r="E187" s="84"/>
      <c r="F187" s="84"/>
      <c r="G187" s="87"/>
      <c r="H187" s="87"/>
      <c r="I187" s="88"/>
      <c r="J187" s="88"/>
    </row>
    <row r="188" spans="1:10" s="37" customFormat="1" ht="15">
      <c r="A188" s="84"/>
      <c r="B188" s="85"/>
      <c r="C188" s="84"/>
      <c r="D188" s="86"/>
      <c r="E188" s="84"/>
      <c r="F188" s="84"/>
      <c r="G188" s="87"/>
      <c r="H188" s="87"/>
      <c r="I188" s="88"/>
      <c r="J188" s="88"/>
    </row>
    <row r="189" spans="1:10" s="37" customFormat="1" ht="15">
      <c r="A189" s="84"/>
      <c r="B189" s="85"/>
      <c r="C189" s="84"/>
      <c r="D189" s="86"/>
      <c r="E189" s="84"/>
      <c r="F189" s="84"/>
      <c r="G189" s="87"/>
      <c r="H189" s="87"/>
      <c r="I189" s="88"/>
      <c r="J189" s="88"/>
    </row>
    <row r="190" spans="1:10" s="37" customFormat="1" ht="15">
      <c r="A190" s="84"/>
      <c r="B190" s="85"/>
      <c r="C190" s="84"/>
      <c r="D190" s="86"/>
      <c r="E190" s="84"/>
      <c r="F190" s="84"/>
      <c r="G190" s="87"/>
      <c r="H190" s="87"/>
      <c r="I190" s="88"/>
      <c r="J190" s="88"/>
    </row>
    <row r="191" spans="1:10" s="37" customFormat="1" ht="15">
      <c r="A191" s="84"/>
      <c r="B191" s="85"/>
      <c r="C191" s="84"/>
      <c r="D191" s="86"/>
      <c r="E191" s="84"/>
      <c r="F191" s="84"/>
      <c r="G191" s="87"/>
      <c r="H191" s="87"/>
      <c r="I191" s="88"/>
      <c r="J191" s="88"/>
    </row>
    <row r="192" spans="1:10" s="37" customFormat="1" ht="15">
      <c r="A192" s="84"/>
      <c r="B192" s="85"/>
      <c r="C192" s="84"/>
      <c r="D192" s="86"/>
      <c r="E192" s="84"/>
      <c r="F192" s="84"/>
      <c r="G192" s="87"/>
      <c r="H192" s="87"/>
      <c r="I192" s="88"/>
      <c r="J192" s="88"/>
    </row>
    <row r="193" spans="1:10" s="37" customFormat="1" ht="15">
      <c r="A193" s="84"/>
      <c r="B193" s="85"/>
      <c r="C193" s="84"/>
      <c r="D193" s="86"/>
      <c r="E193" s="84"/>
      <c r="F193" s="84"/>
      <c r="G193" s="87"/>
      <c r="H193" s="87"/>
      <c r="I193" s="88"/>
      <c r="J193" s="88"/>
    </row>
    <row r="194" spans="1:10" s="37" customFormat="1" ht="15">
      <c r="A194" s="84"/>
      <c r="B194" s="85"/>
      <c r="C194" s="84"/>
      <c r="D194" s="86"/>
      <c r="E194" s="84"/>
      <c r="F194" s="84"/>
      <c r="G194" s="87"/>
      <c r="H194" s="87"/>
      <c r="I194" s="88"/>
      <c r="J194" s="88"/>
    </row>
    <row r="195" spans="1:10" s="37" customFormat="1" ht="15">
      <c r="A195" s="84"/>
      <c r="B195" s="85"/>
      <c r="C195" s="84"/>
      <c r="D195" s="86"/>
      <c r="E195" s="84"/>
      <c r="F195" s="84"/>
      <c r="G195" s="87"/>
      <c r="H195" s="87"/>
      <c r="I195" s="88"/>
      <c r="J195" s="88"/>
    </row>
    <row r="196" spans="1:10" s="37" customFormat="1" ht="15">
      <c r="A196" s="84"/>
      <c r="B196" s="85"/>
      <c r="C196" s="84"/>
      <c r="D196" s="86"/>
      <c r="E196" s="84"/>
      <c r="F196" s="84"/>
      <c r="G196" s="87"/>
      <c r="H196" s="87"/>
      <c r="I196" s="88"/>
      <c r="J196" s="88"/>
    </row>
    <row r="197" spans="1:10" s="37" customFormat="1" ht="15">
      <c r="A197" s="84"/>
      <c r="B197" s="85"/>
      <c r="C197" s="84"/>
      <c r="D197" s="86"/>
      <c r="E197" s="84"/>
      <c r="F197" s="84"/>
      <c r="G197" s="87"/>
      <c r="H197" s="87"/>
      <c r="I197" s="88"/>
      <c r="J197" s="88"/>
    </row>
    <row r="198" spans="1:10" s="37" customFormat="1" ht="15">
      <c r="A198" s="84"/>
      <c r="B198" s="85"/>
      <c r="C198" s="84"/>
      <c r="D198" s="86"/>
      <c r="E198" s="84"/>
      <c r="F198" s="84"/>
      <c r="G198" s="87"/>
      <c r="H198" s="87"/>
      <c r="I198" s="88"/>
      <c r="J198" s="88"/>
    </row>
    <row r="199" spans="1:10" s="37" customFormat="1" ht="15">
      <c r="A199" s="84"/>
      <c r="B199" s="85"/>
      <c r="C199" s="84"/>
      <c r="D199" s="86"/>
      <c r="E199" s="84"/>
      <c r="F199" s="84"/>
      <c r="G199" s="87"/>
      <c r="H199" s="87"/>
      <c r="I199" s="88"/>
      <c r="J199" s="88"/>
    </row>
    <row r="200" spans="1:10" s="37" customFormat="1" ht="15">
      <c r="A200" s="84"/>
      <c r="B200" s="85"/>
      <c r="C200" s="84"/>
      <c r="D200" s="86"/>
      <c r="E200" s="84"/>
      <c r="F200" s="84"/>
      <c r="G200" s="87"/>
      <c r="H200" s="87"/>
      <c r="I200" s="88"/>
      <c r="J200" s="88"/>
    </row>
    <row r="201" spans="1:10" s="37" customFormat="1" ht="15">
      <c r="A201" s="84"/>
      <c r="B201" s="85"/>
      <c r="C201" s="84"/>
      <c r="D201" s="86"/>
      <c r="E201" s="84"/>
      <c r="F201" s="84"/>
      <c r="G201" s="87"/>
      <c r="H201" s="87"/>
      <c r="I201" s="88"/>
      <c r="J201" s="88"/>
    </row>
    <row r="202" spans="1:10" s="37" customFormat="1" ht="15">
      <c r="A202" s="84"/>
      <c r="B202" s="85"/>
      <c r="C202" s="84"/>
      <c r="D202" s="86"/>
      <c r="E202" s="84"/>
      <c r="F202" s="84"/>
      <c r="G202" s="87"/>
      <c r="H202" s="87"/>
      <c r="I202" s="88"/>
      <c r="J202" s="88"/>
    </row>
    <row r="203" spans="1:10" s="37" customFormat="1" ht="15">
      <c r="A203" s="84"/>
      <c r="B203" s="85"/>
      <c r="C203" s="84"/>
      <c r="D203" s="86"/>
      <c r="E203" s="84"/>
      <c r="F203" s="84"/>
      <c r="G203" s="87"/>
      <c r="H203" s="87"/>
      <c r="I203" s="88"/>
      <c r="J203" s="88"/>
    </row>
    <row r="204" spans="1:10" s="37" customFormat="1" ht="15">
      <c r="A204" s="84"/>
      <c r="B204" s="85"/>
      <c r="C204" s="84"/>
      <c r="D204" s="86"/>
      <c r="E204" s="84"/>
      <c r="F204" s="84"/>
      <c r="G204" s="87"/>
      <c r="H204" s="87"/>
      <c r="I204" s="88"/>
      <c r="J204" s="88"/>
    </row>
    <row r="205" spans="1:10" s="37" customFormat="1" ht="15">
      <c r="A205" s="84"/>
      <c r="B205" s="85"/>
      <c r="C205" s="84"/>
      <c r="D205" s="86"/>
      <c r="E205" s="84"/>
      <c r="F205" s="84"/>
      <c r="G205" s="87"/>
      <c r="H205" s="87"/>
      <c r="I205" s="88"/>
      <c r="J205" s="88"/>
    </row>
    <row r="206" spans="1:10" s="37" customFormat="1" ht="15">
      <c r="A206" s="84"/>
      <c r="B206" s="85"/>
      <c r="C206" s="84"/>
      <c r="D206" s="86"/>
      <c r="E206" s="84"/>
      <c r="F206" s="84"/>
      <c r="G206" s="87"/>
      <c r="H206" s="87"/>
      <c r="I206" s="88"/>
      <c r="J206" s="88"/>
    </row>
    <row r="207" spans="1:10" s="37" customFormat="1" ht="15">
      <c r="A207" s="84"/>
      <c r="B207" s="85"/>
      <c r="C207" s="84"/>
      <c r="D207" s="86"/>
      <c r="E207" s="84"/>
      <c r="F207" s="84"/>
      <c r="G207" s="87"/>
      <c r="H207" s="87"/>
      <c r="I207" s="88"/>
      <c r="J207" s="88"/>
    </row>
    <row r="208" spans="1:10" s="37" customFormat="1" ht="15">
      <c r="A208" s="84"/>
      <c r="B208" s="85"/>
      <c r="C208" s="84"/>
      <c r="D208" s="86"/>
      <c r="E208" s="84"/>
      <c r="F208" s="84"/>
      <c r="G208" s="87"/>
      <c r="H208" s="87"/>
      <c r="I208" s="88"/>
      <c r="J208" s="88"/>
    </row>
    <row r="209" spans="1:10" s="37" customFormat="1" ht="15">
      <c r="A209" s="84"/>
      <c r="B209" s="85"/>
      <c r="C209" s="84"/>
      <c r="D209" s="86"/>
      <c r="E209" s="84"/>
      <c r="F209" s="84"/>
      <c r="G209" s="87"/>
      <c r="H209" s="87"/>
      <c r="I209" s="88"/>
      <c r="J209" s="88"/>
    </row>
    <row r="210" spans="1:10" s="37" customFormat="1" ht="15">
      <c r="A210" s="84"/>
      <c r="B210" s="85"/>
      <c r="C210" s="84"/>
      <c r="D210" s="86"/>
      <c r="E210" s="84"/>
      <c r="F210" s="84"/>
      <c r="G210" s="87"/>
      <c r="H210" s="87"/>
      <c r="I210" s="88"/>
      <c r="J210" s="88"/>
    </row>
    <row r="211" spans="1:10" s="37" customFormat="1" ht="15">
      <c r="A211" s="84"/>
      <c r="B211" s="85"/>
      <c r="C211" s="84"/>
      <c r="D211" s="86"/>
      <c r="E211" s="84"/>
      <c r="F211" s="84"/>
      <c r="G211" s="87"/>
      <c r="H211" s="87"/>
      <c r="I211" s="88"/>
      <c r="J211" s="88"/>
    </row>
    <row r="212" spans="1:10" s="37" customFormat="1" ht="15">
      <c r="A212" s="84"/>
      <c r="B212" s="85"/>
      <c r="C212" s="84"/>
      <c r="D212" s="86"/>
      <c r="E212" s="84"/>
      <c r="F212" s="84"/>
      <c r="G212" s="87"/>
      <c r="H212" s="87"/>
      <c r="I212" s="88"/>
      <c r="J212" s="88"/>
    </row>
    <row r="213" spans="1:10" s="37" customFormat="1" ht="15">
      <c r="A213" s="84"/>
      <c r="B213" s="85"/>
      <c r="C213" s="84"/>
      <c r="D213" s="86"/>
      <c r="E213" s="84"/>
      <c r="F213" s="84"/>
      <c r="G213" s="87"/>
      <c r="H213" s="87"/>
      <c r="I213" s="88"/>
      <c r="J213" s="88"/>
    </row>
    <row r="214" spans="1:10" s="37" customFormat="1" ht="15">
      <c r="A214" s="84"/>
      <c r="B214" s="85"/>
      <c r="C214" s="84"/>
      <c r="D214" s="86"/>
      <c r="E214" s="84"/>
      <c r="F214" s="84"/>
      <c r="G214" s="87"/>
      <c r="H214" s="87"/>
      <c r="I214" s="88"/>
      <c r="J214" s="88"/>
    </row>
    <row r="215" spans="1:10" s="37" customFormat="1" ht="15">
      <c r="A215" s="84"/>
      <c r="B215" s="85"/>
      <c r="C215" s="84"/>
      <c r="D215" s="86"/>
      <c r="E215" s="84"/>
      <c r="F215" s="84"/>
      <c r="G215" s="87"/>
      <c r="H215" s="87"/>
      <c r="I215" s="88"/>
      <c r="J215" s="88"/>
    </row>
    <row r="216" spans="1:10" s="37" customFormat="1" ht="15">
      <c r="A216" s="84"/>
      <c r="B216" s="85"/>
      <c r="C216" s="84"/>
      <c r="D216" s="86"/>
      <c r="E216" s="84"/>
      <c r="F216" s="84"/>
      <c r="G216" s="87"/>
      <c r="H216" s="87"/>
      <c r="I216" s="88"/>
      <c r="J216" s="88"/>
    </row>
    <row r="217" spans="1:10" s="37" customFormat="1" ht="15">
      <c r="A217" s="84"/>
      <c r="B217" s="85"/>
      <c r="C217" s="84"/>
      <c r="D217" s="86"/>
      <c r="E217" s="84"/>
      <c r="F217" s="84"/>
      <c r="G217" s="87"/>
      <c r="H217" s="87"/>
      <c r="I217" s="88"/>
      <c r="J217" s="88"/>
    </row>
    <row r="218" spans="1:10" s="37" customFormat="1" ht="15">
      <c r="A218" s="84"/>
      <c r="B218" s="85"/>
      <c r="C218" s="84"/>
      <c r="D218" s="86"/>
      <c r="E218" s="84"/>
      <c r="F218" s="84"/>
      <c r="G218" s="87"/>
      <c r="H218" s="87"/>
      <c r="I218" s="88"/>
      <c r="J218" s="88"/>
    </row>
    <row r="219" spans="1:10" s="37" customFormat="1" ht="15">
      <c r="A219" s="84"/>
      <c r="B219" s="85"/>
      <c r="C219" s="84"/>
      <c r="D219" s="86"/>
      <c r="E219" s="84"/>
      <c r="F219" s="84"/>
      <c r="G219" s="87"/>
      <c r="H219" s="87"/>
      <c r="I219" s="88"/>
      <c r="J219" s="88"/>
    </row>
    <row r="220" spans="1:10" s="37" customFormat="1" ht="15">
      <c r="A220" s="84"/>
      <c r="B220" s="85"/>
      <c r="C220" s="84"/>
      <c r="D220" s="86"/>
      <c r="E220" s="84"/>
      <c r="F220" s="84"/>
      <c r="G220" s="87"/>
      <c r="H220" s="87"/>
      <c r="I220" s="88"/>
      <c r="J220" s="88"/>
    </row>
    <row r="221" spans="1:10" s="37" customFormat="1" ht="15">
      <c r="A221" s="84"/>
      <c r="B221" s="85"/>
      <c r="C221" s="84"/>
      <c r="D221" s="86"/>
      <c r="E221" s="84"/>
      <c r="F221" s="84"/>
      <c r="G221" s="87"/>
      <c r="H221" s="87"/>
      <c r="I221" s="88"/>
      <c r="J221" s="88"/>
    </row>
    <row r="222" spans="1:10" s="37" customFormat="1" ht="15">
      <c r="A222" s="84"/>
      <c r="B222" s="85"/>
      <c r="C222" s="84"/>
      <c r="D222" s="86"/>
      <c r="E222" s="84"/>
      <c r="F222" s="84"/>
      <c r="G222" s="87"/>
      <c r="H222" s="87"/>
      <c r="I222" s="88"/>
      <c r="J222" s="88"/>
    </row>
    <row r="223" spans="1:10" s="37" customFormat="1" ht="15">
      <c r="A223" s="84"/>
      <c r="B223" s="85"/>
      <c r="C223" s="84"/>
      <c r="D223" s="86"/>
      <c r="E223" s="84"/>
      <c r="F223" s="84"/>
      <c r="G223" s="87"/>
      <c r="H223" s="87"/>
      <c r="I223" s="88"/>
      <c r="J223" s="88"/>
    </row>
    <row r="224" spans="1:10" s="37" customFormat="1" ht="15">
      <c r="A224" s="84"/>
      <c r="B224" s="85"/>
      <c r="C224" s="84"/>
      <c r="D224" s="86"/>
      <c r="E224" s="84"/>
      <c r="F224" s="84"/>
      <c r="G224" s="87"/>
      <c r="H224" s="87"/>
      <c r="I224" s="88"/>
      <c r="J224" s="88"/>
    </row>
    <row r="225" spans="1:10" s="37" customFormat="1" ht="15">
      <c r="A225" s="84"/>
      <c r="B225" s="85"/>
      <c r="C225" s="84"/>
      <c r="D225" s="86"/>
      <c r="E225" s="84"/>
      <c r="F225" s="84"/>
      <c r="G225" s="87"/>
      <c r="H225" s="87"/>
      <c r="I225" s="88"/>
      <c r="J225" s="88"/>
    </row>
    <row r="226" spans="1:10" s="37" customFormat="1" ht="15">
      <c r="A226" s="84"/>
      <c r="B226" s="85"/>
      <c r="C226" s="84"/>
      <c r="D226" s="86"/>
      <c r="E226" s="84"/>
      <c r="F226" s="84"/>
      <c r="G226" s="87"/>
      <c r="H226" s="87"/>
      <c r="I226" s="88"/>
      <c r="J226" s="88"/>
    </row>
    <row r="227" spans="1:10" s="37" customFormat="1" ht="15">
      <c r="A227" s="84"/>
      <c r="B227" s="85"/>
      <c r="C227" s="84"/>
      <c r="D227" s="86"/>
      <c r="E227" s="84"/>
      <c r="F227" s="84"/>
      <c r="G227" s="87"/>
      <c r="H227" s="87"/>
      <c r="I227" s="88"/>
      <c r="J227" s="88"/>
    </row>
    <row r="228" spans="1:10" s="37" customFormat="1" ht="15">
      <c r="A228" s="84"/>
      <c r="B228" s="85"/>
      <c r="C228" s="84"/>
      <c r="D228" s="86"/>
      <c r="E228" s="84"/>
      <c r="F228" s="84"/>
      <c r="G228" s="87"/>
      <c r="H228" s="87"/>
      <c r="I228" s="88"/>
      <c r="J228" s="88"/>
    </row>
    <row r="229" spans="1:10" s="37" customFormat="1" ht="15">
      <c r="A229" s="84"/>
      <c r="B229" s="85"/>
      <c r="C229" s="84"/>
      <c r="D229" s="86"/>
      <c r="E229" s="84"/>
      <c r="F229" s="84"/>
      <c r="G229" s="87"/>
      <c r="H229" s="87"/>
      <c r="I229" s="88"/>
      <c r="J229" s="88"/>
    </row>
    <row r="230" spans="1:10" s="37" customFormat="1" ht="15">
      <c r="A230" s="84"/>
      <c r="B230" s="85"/>
      <c r="C230" s="84"/>
      <c r="D230" s="86"/>
      <c r="E230" s="84"/>
      <c r="F230" s="84"/>
      <c r="G230" s="87"/>
      <c r="H230" s="87"/>
      <c r="I230" s="88"/>
      <c r="J230" s="88"/>
    </row>
    <row r="231" spans="1:10" s="37" customFormat="1" ht="15">
      <c r="A231" s="84"/>
      <c r="B231" s="85"/>
      <c r="C231" s="84"/>
      <c r="D231" s="86"/>
      <c r="E231" s="84"/>
      <c r="F231" s="84"/>
      <c r="G231" s="87"/>
      <c r="H231" s="87"/>
      <c r="I231" s="88"/>
      <c r="J231" s="88"/>
    </row>
    <row r="232" spans="1:10" s="37" customFormat="1" ht="15">
      <c r="A232" s="84"/>
      <c r="B232" s="85"/>
      <c r="C232" s="84"/>
      <c r="D232" s="86"/>
      <c r="E232" s="84"/>
      <c r="F232" s="84"/>
      <c r="G232" s="87"/>
      <c r="H232" s="87"/>
      <c r="I232" s="88"/>
      <c r="J232" s="88"/>
    </row>
    <row r="233" spans="1:10" s="37" customFormat="1" ht="15">
      <c r="A233" s="84"/>
      <c r="B233" s="85"/>
      <c r="C233" s="84"/>
      <c r="D233" s="86"/>
      <c r="E233" s="84"/>
      <c r="F233" s="84"/>
      <c r="G233" s="87"/>
      <c r="H233" s="87"/>
      <c r="I233" s="88"/>
      <c r="J233" s="88"/>
    </row>
    <row r="234" spans="1:10" s="37" customFormat="1" ht="15">
      <c r="A234" s="84"/>
      <c r="B234" s="85"/>
      <c r="C234" s="84"/>
      <c r="D234" s="86"/>
      <c r="E234" s="84"/>
      <c r="F234" s="84"/>
      <c r="G234" s="87"/>
      <c r="H234" s="87"/>
      <c r="I234" s="88"/>
      <c r="J234" s="88"/>
    </row>
    <row r="235" spans="1:10" s="37" customFormat="1" ht="15">
      <c r="A235" s="84"/>
      <c r="B235" s="85"/>
      <c r="C235" s="84"/>
      <c r="D235" s="86"/>
      <c r="E235" s="84"/>
      <c r="F235" s="84"/>
      <c r="G235" s="87"/>
      <c r="H235" s="87"/>
      <c r="I235" s="88"/>
      <c r="J235" s="88"/>
    </row>
    <row r="236" spans="1:10" s="37" customFormat="1" ht="15">
      <c r="A236" s="84"/>
      <c r="B236" s="85"/>
      <c r="C236" s="84"/>
      <c r="D236" s="86"/>
      <c r="E236" s="84"/>
      <c r="F236" s="84"/>
      <c r="G236" s="87"/>
      <c r="H236" s="87"/>
      <c r="I236" s="88"/>
      <c r="J236" s="88"/>
    </row>
    <row r="237" spans="1:10" s="37" customFormat="1" ht="15">
      <c r="A237" s="84"/>
      <c r="B237" s="85"/>
      <c r="C237" s="84"/>
      <c r="D237" s="86"/>
      <c r="E237" s="84"/>
      <c r="F237" s="84"/>
      <c r="G237" s="87"/>
      <c r="H237" s="87"/>
      <c r="I237" s="88"/>
      <c r="J237" s="88"/>
    </row>
    <row r="238" spans="1:10" s="37" customFormat="1" ht="15">
      <c r="A238" s="84"/>
      <c r="B238" s="85"/>
      <c r="C238" s="84"/>
      <c r="D238" s="86"/>
      <c r="E238" s="84"/>
      <c r="F238" s="84"/>
      <c r="G238" s="87"/>
      <c r="H238" s="87"/>
      <c r="I238" s="88"/>
      <c r="J238" s="88"/>
    </row>
    <row r="239" spans="1:10" s="37" customFormat="1" ht="15">
      <c r="A239" s="84"/>
      <c r="B239" s="85"/>
      <c r="C239" s="84"/>
      <c r="D239" s="86"/>
      <c r="E239" s="84"/>
      <c r="F239" s="84"/>
      <c r="G239" s="87"/>
      <c r="H239" s="87"/>
      <c r="I239" s="88"/>
      <c r="J239" s="88"/>
    </row>
    <row r="240" spans="1:10" s="37" customFormat="1" ht="15">
      <c r="A240" s="84"/>
      <c r="B240" s="85"/>
      <c r="C240" s="84"/>
      <c r="D240" s="86"/>
      <c r="E240" s="84"/>
      <c r="F240" s="84"/>
      <c r="G240" s="87"/>
      <c r="H240" s="87"/>
      <c r="I240" s="88"/>
      <c r="J240" s="88"/>
    </row>
    <row r="241" spans="1:10" s="37" customFormat="1" ht="15">
      <c r="A241" s="84"/>
      <c r="B241" s="85"/>
      <c r="C241" s="84"/>
      <c r="D241" s="86"/>
      <c r="E241" s="84"/>
      <c r="F241" s="84"/>
      <c r="G241" s="87"/>
      <c r="H241" s="87"/>
      <c r="I241" s="88"/>
      <c r="J241" s="88"/>
    </row>
    <row r="242" spans="1:10" s="37" customFormat="1" ht="15">
      <c r="A242" s="84"/>
      <c r="B242" s="85"/>
      <c r="C242" s="84"/>
      <c r="D242" s="86"/>
      <c r="E242" s="84"/>
      <c r="F242" s="84"/>
      <c r="G242" s="87"/>
      <c r="H242" s="87"/>
      <c r="I242" s="88"/>
      <c r="J242" s="88"/>
    </row>
    <row r="243" spans="1:10" s="37" customFormat="1" ht="15">
      <c r="A243" s="84"/>
      <c r="B243" s="85"/>
      <c r="C243" s="84"/>
      <c r="D243" s="86"/>
      <c r="E243" s="84"/>
      <c r="F243" s="84"/>
      <c r="G243" s="87"/>
      <c r="H243" s="87"/>
      <c r="I243" s="88"/>
      <c r="J243" s="88"/>
    </row>
    <row r="244" spans="1:10" s="37" customFormat="1" ht="15">
      <c r="A244" s="84"/>
      <c r="B244" s="85"/>
      <c r="C244" s="84"/>
      <c r="D244" s="86"/>
      <c r="E244" s="84"/>
      <c r="F244" s="84"/>
      <c r="G244" s="87"/>
      <c r="H244" s="87"/>
      <c r="I244" s="88"/>
      <c r="J244" s="88"/>
    </row>
    <row r="245" spans="1:10" s="37" customFormat="1" ht="15">
      <c r="A245" s="84"/>
      <c r="B245" s="85"/>
      <c r="C245" s="84"/>
      <c r="D245" s="86"/>
      <c r="E245" s="84"/>
      <c r="F245" s="84"/>
      <c r="G245" s="87"/>
      <c r="H245" s="87"/>
      <c r="I245" s="88"/>
      <c r="J245" s="88"/>
    </row>
    <row r="246" spans="1:10" s="37" customFormat="1" ht="15">
      <c r="A246" s="84"/>
      <c r="B246" s="85"/>
      <c r="C246" s="84"/>
      <c r="D246" s="86"/>
      <c r="E246" s="84"/>
      <c r="F246" s="84"/>
      <c r="G246" s="87"/>
      <c r="H246" s="87"/>
      <c r="I246" s="88"/>
      <c r="J246" s="88"/>
    </row>
    <row r="247" spans="1:10" s="37" customFormat="1" ht="15">
      <c r="A247" s="84"/>
      <c r="B247" s="85"/>
      <c r="C247" s="84"/>
      <c r="D247" s="86"/>
      <c r="E247" s="84"/>
      <c r="F247" s="84"/>
      <c r="G247" s="87"/>
      <c r="H247" s="87"/>
      <c r="I247" s="88"/>
      <c r="J247" s="88"/>
    </row>
    <row r="248" spans="1:10" s="37" customFormat="1" ht="15">
      <c r="A248" s="84"/>
      <c r="B248" s="85"/>
      <c r="C248" s="84"/>
      <c r="D248" s="86"/>
      <c r="E248" s="84"/>
      <c r="F248" s="84"/>
      <c r="G248" s="87"/>
      <c r="H248" s="87"/>
      <c r="I248" s="88"/>
      <c r="J248" s="88"/>
    </row>
    <row r="249" spans="1:10" s="37" customFormat="1" ht="15">
      <c r="A249" s="84"/>
      <c r="B249" s="85"/>
      <c r="C249" s="84"/>
      <c r="D249" s="86"/>
      <c r="E249" s="84"/>
      <c r="F249" s="84"/>
      <c r="G249" s="87"/>
      <c r="H249" s="87"/>
      <c r="I249" s="88"/>
      <c r="J249" s="88"/>
    </row>
    <row r="250" spans="1:10" s="37" customFormat="1" ht="15">
      <c r="A250" s="84"/>
      <c r="B250" s="85"/>
      <c r="C250" s="84"/>
      <c r="D250" s="86"/>
      <c r="E250" s="84"/>
      <c r="F250" s="84"/>
      <c r="G250" s="87"/>
      <c r="H250" s="87"/>
      <c r="I250" s="88"/>
      <c r="J250" s="88"/>
    </row>
    <row r="251" spans="1:10" s="37" customFormat="1" ht="15">
      <c r="A251" s="84"/>
      <c r="B251" s="85"/>
      <c r="C251" s="84"/>
      <c r="D251" s="86"/>
      <c r="E251" s="84"/>
      <c r="F251" s="84"/>
      <c r="G251" s="87"/>
      <c r="H251" s="87"/>
      <c r="I251" s="88"/>
      <c r="J251" s="88"/>
    </row>
    <row r="252" spans="1:10" s="37" customFormat="1" ht="15">
      <c r="A252" s="84"/>
      <c r="B252" s="85"/>
      <c r="C252" s="84"/>
      <c r="D252" s="86"/>
      <c r="E252" s="84"/>
      <c r="F252" s="84"/>
      <c r="G252" s="87"/>
      <c r="H252" s="87"/>
      <c r="I252" s="88"/>
      <c r="J252" s="88"/>
    </row>
    <row r="253" spans="1:10" s="37" customFormat="1" ht="15">
      <c r="A253" s="84"/>
      <c r="B253" s="85"/>
      <c r="C253" s="84"/>
      <c r="D253" s="86"/>
      <c r="E253" s="84"/>
      <c r="F253" s="84"/>
      <c r="G253" s="87"/>
      <c r="H253" s="87"/>
      <c r="I253" s="88"/>
      <c r="J253" s="88"/>
    </row>
    <row r="254" spans="1:10" s="37" customFormat="1" ht="15">
      <c r="A254" s="84"/>
      <c r="B254" s="85"/>
      <c r="C254" s="84"/>
      <c r="D254" s="86"/>
      <c r="E254" s="84"/>
      <c r="F254" s="84"/>
      <c r="G254" s="87"/>
      <c r="H254" s="87"/>
      <c r="I254" s="88"/>
      <c r="J254" s="88"/>
    </row>
    <row r="255" spans="1:10" s="37" customFormat="1" ht="15">
      <c r="A255" s="84"/>
      <c r="B255" s="85"/>
      <c r="C255" s="84"/>
      <c r="D255" s="86"/>
      <c r="E255" s="84"/>
      <c r="F255" s="84"/>
      <c r="G255" s="87"/>
      <c r="H255" s="87"/>
      <c r="I255" s="88"/>
      <c r="J255" s="88"/>
    </row>
    <row r="256" spans="1:10" s="37" customFormat="1" ht="15">
      <c r="A256" s="84"/>
      <c r="B256" s="85"/>
      <c r="C256" s="84"/>
      <c r="D256" s="86"/>
      <c r="E256" s="84"/>
      <c r="F256" s="84"/>
      <c r="G256" s="87"/>
      <c r="H256" s="87"/>
      <c r="I256" s="88"/>
      <c r="J256" s="88"/>
    </row>
    <row r="257" spans="1:10" s="37" customFormat="1" ht="15">
      <c r="A257" s="84"/>
      <c r="B257" s="85"/>
      <c r="C257" s="84"/>
      <c r="D257" s="86"/>
      <c r="E257" s="84"/>
      <c r="F257" s="84"/>
      <c r="G257" s="87"/>
      <c r="H257" s="87"/>
      <c r="I257" s="88"/>
      <c r="J257" s="88"/>
    </row>
    <row r="258" spans="1:10" s="37" customFormat="1" ht="15">
      <c r="A258" s="84"/>
      <c r="B258" s="85"/>
      <c r="C258" s="84"/>
      <c r="D258" s="86"/>
      <c r="E258" s="84"/>
      <c r="F258" s="84"/>
      <c r="G258" s="87"/>
      <c r="H258" s="87"/>
      <c r="I258" s="88"/>
      <c r="J258" s="88"/>
    </row>
    <row r="259" spans="1:10" s="37" customFormat="1" ht="15">
      <c r="A259" s="84"/>
      <c r="B259" s="85"/>
      <c r="C259" s="84"/>
      <c r="D259" s="86"/>
      <c r="E259" s="84"/>
      <c r="F259" s="84"/>
      <c r="G259" s="87"/>
      <c r="H259" s="87"/>
      <c r="I259" s="88"/>
      <c r="J259" s="88"/>
    </row>
    <row r="260" spans="1:10" s="37" customFormat="1" ht="15">
      <c r="A260" s="84"/>
      <c r="B260" s="85"/>
      <c r="C260" s="84"/>
      <c r="D260" s="86"/>
      <c r="E260" s="84"/>
      <c r="F260" s="84"/>
      <c r="G260" s="87"/>
      <c r="H260" s="87"/>
      <c r="I260" s="88"/>
      <c r="J260" s="88"/>
    </row>
    <row r="261" spans="1:10" s="37" customFormat="1" ht="15">
      <c r="A261" s="84"/>
      <c r="B261" s="85"/>
      <c r="C261" s="84"/>
      <c r="D261" s="86"/>
      <c r="E261" s="84"/>
      <c r="F261" s="84"/>
      <c r="G261" s="87"/>
      <c r="H261" s="87"/>
      <c r="I261" s="88"/>
      <c r="J261" s="88"/>
    </row>
    <row r="262" spans="1:10" s="37" customFormat="1" ht="15">
      <c r="A262" s="84"/>
      <c r="B262" s="85"/>
      <c r="C262" s="84"/>
      <c r="D262" s="86"/>
      <c r="E262" s="84"/>
      <c r="F262" s="84"/>
      <c r="G262" s="87"/>
      <c r="H262" s="87"/>
      <c r="I262" s="88"/>
      <c r="J262" s="88"/>
    </row>
    <row r="263" spans="1:10" s="37" customFormat="1" ht="15">
      <c r="A263" s="84"/>
      <c r="B263" s="85"/>
      <c r="C263" s="84"/>
      <c r="D263" s="86"/>
      <c r="E263" s="84"/>
      <c r="F263" s="84"/>
      <c r="G263" s="87"/>
      <c r="H263" s="87"/>
      <c r="I263" s="88"/>
      <c r="J263" s="88"/>
    </row>
    <row r="264" spans="1:10" s="37" customFormat="1" ht="15">
      <c r="A264" s="84"/>
      <c r="B264" s="85"/>
      <c r="C264" s="84"/>
      <c r="D264" s="86"/>
      <c r="E264" s="84"/>
      <c r="F264" s="84"/>
      <c r="G264" s="87"/>
      <c r="H264" s="87"/>
      <c r="I264" s="88"/>
      <c r="J264" s="88"/>
    </row>
    <row r="265" spans="1:10" s="37" customFormat="1" ht="15">
      <c r="A265" s="84"/>
      <c r="B265" s="85"/>
      <c r="C265" s="84"/>
      <c r="D265" s="86"/>
      <c r="E265" s="84"/>
      <c r="F265" s="84"/>
      <c r="G265" s="87"/>
      <c r="H265" s="87"/>
      <c r="I265" s="88"/>
      <c r="J265" s="88"/>
    </row>
    <row r="266" spans="1:10" s="37" customFormat="1" ht="15">
      <c r="A266" s="84"/>
      <c r="B266" s="85"/>
      <c r="C266" s="84"/>
      <c r="D266" s="86"/>
      <c r="E266" s="84"/>
      <c r="F266" s="84"/>
      <c r="G266" s="87"/>
      <c r="H266" s="87"/>
      <c r="I266" s="88"/>
      <c r="J266" s="88"/>
    </row>
    <row r="267" spans="1:10" s="37" customFormat="1" ht="15">
      <c r="A267" s="84"/>
      <c r="B267" s="85"/>
      <c r="C267" s="84"/>
      <c r="D267" s="86"/>
      <c r="E267" s="84"/>
      <c r="F267" s="84"/>
      <c r="G267" s="87"/>
      <c r="H267" s="87"/>
      <c r="I267" s="88"/>
      <c r="J267" s="88"/>
    </row>
    <row r="268" spans="1:10" s="37" customFormat="1" ht="15">
      <c r="A268" s="84"/>
      <c r="B268" s="85"/>
      <c r="C268" s="84"/>
      <c r="D268" s="86"/>
      <c r="E268" s="84"/>
      <c r="F268" s="84"/>
      <c r="G268" s="87"/>
      <c r="H268" s="87"/>
      <c r="I268" s="88"/>
      <c r="J268" s="88"/>
    </row>
    <row r="269" spans="1:10" s="37" customFormat="1" ht="15">
      <c r="A269" s="84"/>
      <c r="B269" s="85"/>
      <c r="C269" s="84"/>
      <c r="D269" s="86"/>
      <c r="E269" s="84"/>
      <c r="F269" s="84"/>
      <c r="G269" s="87"/>
      <c r="H269" s="87"/>
      <c r="I269" s="88"/>
      <c r="J269" s="88"/>
    </row>
    <row r="270" spans="1:10" s="37" customFormat="1" ht="15">
      <c r="A270" s="84"/>
      <c r="B270" s="85"/>
      <c r="C270" s="84"/>
      <c r="D270" s="86"/>
      <c r="E270" s="84"/>
      <c r="F270" s="84"/>
      <c r="G270" s="87"/>
      <c r="H270" s="87"/>
      <c r="I270" s="88"/>
      <c r="J270" s="88"/>
    </row>
    <row r="271" spans="1:10" s="37" customFormat="1" ht="15">
      <c r="A271" s="84"/>
      <c r="B271" s="85"/>
      <c r="C271" s="84"/>
      <c r="D271" s="86"/>
      <c r="E271" s="84"/>
      <c r="F271" s="84"/>
      <c r="G271" s="87"/>
      <c r="H271" s="87"/>
      <c r="I271" s="88"/>
      <c r="J271" s="88"/>
    </row>
    <row r="272" spans="1:10" s="37" customFormat="1" ht="15">
      <c r="A272" s="84"/>
      <c r="B272" s="85"/>
      <c r="C272" s="84"/>
      <c r="D272" s="86"/>
      <c r="E272" s="84"/>
      <c r="F272" s="84"/>
      <c r="G272" s="87"/>
      <c r="H272" s="87"/>
      <c r="I272" s="88"/>
      <c r="J272" s="88"/>
    </row>
    <row r="273" spans="1:10" s="37" customFormat="1" ht="15">
      <c r="A273" s="84"/>
      <c r="B273" s="85"/>
      <c r="C273" s="84"/>
      <c r="D273" s="86"/>
      <c r="E273" s="84"/>
      <c r="F273" s="84"/>
      <c r="G273" s="87"/>
      <c r="H273" s="87"/>
      <c r="I273" s="88"/>
      <c r="J273" s="88"/>
    </row>
    <row r="274" spans="1:10" s="37" customFormat="1" ht="15">
      <c r="A274" s="84"/>
      <c r="B274" s="85"/>
      <c r="C274" s="84"/>
      <c r="D274" s="86"/>
      <c r="E274" s="84"/>
      <c r="F274" s="84"/>
      <c r="G274" s="87"/>
      <c r="H274" s="87"/>
      <c r="I274" s="88"/>
      <c r="J274" s="88"/>
    </row>
    <row r="275" spans="1:10" s="37" customFormat="1" ht="15">
      <c r="A275" s="84"/>
      <c r="B275" s="85"/>
      <c r="C275" s="84"/>
      <c r="D275" s="86"/>
      <c r="E275" s="84"/>
      <c r="F275" s="84"/>
      <c r="G275" s="87"/>
      <c r="H275" s="87"/>
      <c r="I275" s="88"/>
      <c r="J275" s="88"/>
    </row>
    <row r="276" spans="1:10" s="37" customFormat="1" ht="15">
      <c r="A276" s="84"/>
      <c r="B276" s="85"/>
      <c r="C276" s="84"/>
      <c r="D276" s="86"/>
      <c r="E276" s="84"/>
      <c r="F276" s="84"/>
      <c r="G276" s="87"/>
      <c r="H276" s="87"/>
      <c r="I276" s="88"/>
      <c r="J276" s="88"/>
    </row>
    <row r="277" spans="1:10" s="37" customFormat="1" ht="15">
      <c r="A277" s="84"/>
      <c r="B277" s="85"/>
      <c r="C277" s="84"/>
      <c r="D277" s="86"/>
      <c r="E277" s="84"/>
      <c r="F277" s="84"/>
      <c r="G277" s="87"/>
      <c r="H277" s="87"/>
      <c r="I277" s="88"/>
      <c r="J277" s="88"/>
    </row>
    <row r="278" spans="1:10" s="37" customFormat="1" ht="15">
      <c r="A278" s="84"/>
      <c r="B278" s="85"/>
      <c r="C278" s="84"/>
      <c r="D278" s="86"/>
      <c r="E278" s="84"/>
      <c r="F278" s="84"/>
      <c r="G278" s="87"/>
      <c r="H278" s="87"/>
      <c r="I278" s="88"/>
      <c r="J278" s="88"/>
    </row>
    <row r="279" spans="1:10" s="37" customFormat="1" ht="15">
      <c r="A279" s="84"/>
      <c r="B279" s="85"/>
      <c r="C279" s="84"/>
      <c r="D279" s="86"/>
      <c r="E279" s="84"/>
      <c r="F279" s="84"/>
      <c r="G279" s="87"/>
      <c r="H279" s="87"/>
      <c r="I279" s="88"/>
      <c r="J279" s="88"/>
    </row>
    <row r="280" spans="1:10" s="37" customFormat="1" ht="15">
      <c r="A280" s="84"/>
      <c r="B280" s="85"/>
      <c r="C280" s="84"/>
      <c r="D280" s="86"/>
      <c r="E280" s="84"/>
      <c r="F280" s="84"/>
      <c r="G280" s="87"/>
      <c r="H280" s="87"/>
      <c r="I280" s="88"/>
      <c r="J280" s="88"/>
    </row>
    <row r="281" spans="1:10" s="37" customFormat="1" ht="15">
      <c r="A281" s="84"/>
      <c r="B281" s="85"/>
      <c r="C281" s="84"/>
      <c r="D281" s="86"/>
      <c r="E281" s="84"/>
      <c r="F281" s="84"/>
      <c r="G281" s="87"/>
      <c r="H281" s="87"/>
      <c r="I281" s="88"/>
      <c r="J281" s="88"/>
    </row>
    <row r="282" spans="1:10" s="37" customFormat="1" ht="15">
      <c r="A282" s="84"/>
      <c r="B282" s="85"/>
      <c r="C282" s="84"/>
      <c r="D282" s="86"/>
      <c r="E282" s="84"/>
      <c r="F282" s="84"/>
      <c r="G282" s="87"/>
      <c r="H282" s="87"/>
      <c r="I282" s="88"/>
      <c r="J282" s="88"/>
    </row>
    <row r="283" spans="1:10" s="37" customFormat="1" ht="15">
      <c r="A283" s="84"/>
      <c r="B283" s="85"/>
      <c r="C283" s="84"/>
      <c r="D283" s="86"/>
      <c r="E283" s="84"/>
      <c r="F283" s="84"/>
      <c r="G283" s="87"/>
      <c r="H283" s="87"/>
      <c r="I283" s="88"/>
      <c r="J283" s="88"/>
    </row>
    <row r="284" spans="1:10" s="37" customFormat="1" ht="15">
      <c r="A284" s="84"/>
      <c r="B284" s="85"/>
      <c r="C284" s="84"/>
      <c r="D284" s="86"/>
      <c r="E284" s="84"/>
      <c r="F284" s="84"/>
      <c r="G284" s="87"/>
      <c r="H284" s="87"/>
      <c r="I284" s="88"/>
      <c r="J284" s="88"/>
    </row>
    <row r="285" spans="1:10" s="37" customFormat="1" ht="15">
      <c r="A285" s="84"/>
      <c r="B285" s="85"/>
      <c r="C285" s="84"/>
      <c r="D285" s="86"/>
      <c r="E285" s="84"/>
      <c r="F285" s="84"/>
      <c r="G285" s="87"/>
      <c r="H285" s="87"/>
      <c r="I285" s="88"/>
      <c r="J285" s="88"/>
    </row>
    <row r="286" spans="1:10" s="37" customFormat="1" ht="15">
      <c r="A286" s="84"/>
      <c r="B286" s="85"/>
      <c r="C286" s="84"/>
      <c r="D286" s="86"/>
      <c r="E286" s="84"/>
      <c r="F286" s="84"/>
      <c r="G286" s="87"/>
      <c r="H286" s="87"/>
      <c r="I286" s="88"/>
      <c r="J286" s="88"/>
    </row>
    <row r="287" spans="1:10" s="37" customFormat="1" ht="15">
      <c r="A287" s="84"/>
      <c r="B287" s="85"/>
      <c r="C287" s="84"/>
      <c r="D287" s="86"/>
      <c r="E287" s="84"/>
      <c r="F287" s="84"/>
      <c r="G287" s="87"/>
      <c r="H287" s="87"/>
      <c r="I287" s="88"/>
      <c r="J287" s="88"/>
    </row>
    <row r="288" spans="1:10" s="37" customFormat="1" ht="15">
      <c r="A288" s="84"/>
      <c r="B288" s="85"/>
      <c r="C288" s="84"/>
      <c r="D288" s="86"/>
      <c r="E288" s="84"/>
      <c r="F288" s="84"/>
      <c r="G288" s="87"/>
      <c r="H288" s="87"/>
      <c r="I288" s="88"/>
      <c r="J288" s="88"/>
    </row>
    <row r="289" spans="1:10" s="37" customFormat="1" ht="15">
      <c r="A289" s="84"/>
      <c r="B289" s="85"/>
      <c r="C289" s="84"/>
      <c r="D289" s="86"/>
      <c r="E289" s="84"/>
      <c r="F289" s="84"/>
      <c r="G289" s="87"/>
      <c r="H289" s="87"/>
      <c r="I289" s="88"/>
      <c r="J289" s="88"/>
    </row>
    <row r="290" spans="1:10" s="37" customFormat="1" ht="15">
      <c r="A290" s="84"/>
      <c r="B290" s="85"/>
      <c r="C290" s="84"/>
      <c r="D290" s="86"/>
      <c r="E290" s="84"/>
      <c r="F290" s="84"/>
      <c r="G290" s="87"/>
      <c r="H290" s="87"/>
      <c r="I290" s="88"/>
      <c r="J290" s="88"/>
    </row>
    <row r="291" spans="1:10" s="37" customFormat="1" ht="15">
      <c r="A291" s="84"/>
      <c r="B291" s="85"/>
      <c r="C291" s="84"/>
      <c r="D291" s="86"/>
      <c r="E291" s="84"/>
      <c r="F291" s="84"/>
      <c r="G291" s="87"/>
      <c r="H291" s="87"/>
      <c r="I291" s="88"/>
      <c r="J291" s="88"/>
    </row>
    <row r="292" spans="1:10" s="37" customFormat="1" ht="15">
      <c r="A292" s="84"/>
      <c r="B292" s="85"/>
      <c r="C292" s="84"/>
      <c r="D292" s="86"/>
      <c r="E292" s="84"/>
      <c r="F292" s="84"/>
      <c r="G292" s="87"/>
      <c r="H292" s="87"/>
      <c r="I292" s="88"/>
      <c r="J292" s="88"/>
    </row>
    <row r="293" spans="1:10" s="37" customFormat="1" ht="15">
      <c r="A293" s="84"/>
      <c r="B293" s="85"/>
      <c r="C293" s="84"/>
      <c r="D293" s="86"/>
      <c r="E293" s="84"/>
      <c r="F293" s="84"/>
      <c r="G293" s="87"/>
      <c r="H293" s="87"/>
      <c r="I293" s="88"/>
      <c r="J293" s="88"/>
    </row>
    <row r="294" spans="1:10" s="37" customFormat="1" ht="15">
      <c r="A294" s="84"/>
      <c r="B294" s="85"/>
      <c r="C294" s="84"/>
      <c r="D294" s="86"/>
      <c r="E294" s="84"/>
      <c r="F294" s="84"/>
      <c r="G294" s="87"/>
      <c r="H294" s="87"/>
      <c r="I294" s="88"/>
      <c r="J294" s="88"/>
    </row>
    <row r="295" spans="1:10" s="37" customFormat="1" ht="15">
      <c r="A295" s="84"/>
      <c r="B295" s="85"/>
      <c r="C295" s="84"/>
      <c r="D295" s="86"/>
      <c r="E295" s="84"/>
      <c r="F295" s="84"/>
      <c r="G295" s="87"/>
      <c r="H295" s="87"/>
      <c r="I295" s="88"/>
      <c r="J295" s="88"/>
    </row>
    <row r="296" spans="1:10" s="37" customFormat="1" ht="15">
      <c r="A296" s="84"/>
      <c r="B296" s="85"/>
      <c r="C296" s="84"/>
      <c r="D296" s="86"/>
      <c r="E296" s="84"/>
      <c r="F296" s="84"/>
      <c r="G296" s="87"/>
      <c r="H296" s="87"/>
      <c r="I296" s="88"/>
      <c r="J296" s="88"/>
    </row>
    <row r="297" spans="1:10" s="37" customFormat="1" ht="15">
      <c r="A297" s="84"/>
      <c r="B297" s="85"/>
      <c r="C297" s="84"/>
      <c r="D297" s="86"/>
      <c r="E297" s="84"/>
      <c r="F297" s="84"/>
      <c r="G297" s="87"/>
      <c r="H297" s="87"/>
      <c r="I297" s="88"/>
      <c r="J297" s="88"/>
    </row>
    <row r="298" spans="1:10" s="37" customFormat="1" ht="15">
      <c r="A298" s="84"/>
      <c r="B298" s="85"/>
      <c r="C298" s="84"/>
      <c r="D298" s="86"/>
      <c r="E298" s="84"/>
      <c r="F298" s="84"/>
      <c r="G298" s="87"/>
      <c r="H298" s="87"/>
      <c r="I298" s="88"/>
      <c r="J298" s="88"/>
    </row>
    <row r="299" spans="1:10" s="37" customFormat="1" ht="15">
      <c r="A299" s="84"/>
      <c r="B299" s="85"/>
      <c r="C299" s="84"/>
      <c r="D299" s="86"/>
      <c r="E299" s="84"/>
      <c r="F299" s="84"/>
      <c r="G299" s="87"/>
      <c r="H299" s="87"/>
      <c r="I299" s="88"/>
      <c r="J299" s="88"/>
    </row>
    <row r="300" spans="1:10" s="37" customFormat="1" ht="15">
      <c r="A300" s="84"/>
      <c r="B300" s="85"/>
      <c r="C300" s="84"/>
      <c r="D300" s="86"/>
      <c r="E300" s="84"/>
      <c r="F300" s="84"/>
      <c r="G300" s="87"/>
      <c r="H300" s="87"/>
      <c r="I300" s="88"/>
      <c r="J300" s="88"/>
    </row>
    <row r="301" spans="1:10" s="37" customFormat="1" ht="15">
      <c r="A301" s="84"/>
      <c r="B301" s="85"/>
      <c r="C301" s="84"/>
      <c r="D301" s="86"/>
      <c r="E301" s="84"/>
      <c r="F301" s="84"/>
      <c r="G301" s="87"/>
      <c r="H301" s="87"/>
      <c r="I301" s="88"/>
      <c r="J301" s="88"/>
    </row>
    <row r="302" spans="1:10" s="37" customFormat="1" ht="15">
      <c r="A302" s="84"/>
      <c r="B302" s="85"/>
      <c r="C302" s="84"/>
      <c r="D302" s="86"/>
      <c r="E302" s="84"/>
      <c r="F302" s="84"/>
      <c r="G302" s="87"/>
      <c r="H302" s="87"/>
      <c r="I302" s="88"/>
      <c r="J302" s="88"/>
    </row>
    <row r="303" spans="1:10" s="37" customFormat="1" ht="15">
      <c r="A303" s="84"/>
      <c r="B303" s="85"/>
      <c r="C303" s="84"/>
      <c r="D303" s="86"/>
      <c r="E303" s="84"/>
      <c r="F303" s="84"/>
      <c r="G303" s="87"/>
      <c r="H303" s="87"/>
      <c r="I303" s="88"/>
      <c r="J303" s="88"/>
    </row>
    <row r="304" spans="1:10" s="37" customFormat="1" ht="15">
      <c r="A304" s="84"/>
      <c r="B304" s="85"/>
      <c r="C304" s="84"/>
      <c r="D304" s="86"/>
      <c r="E304" s="84"/>
      <c r="F304" s="84"/>
      <c r="G304" s="87"/>
      <c r="H304" s="87"/>
      <c r="I304" s="88"/>
      <c r="J304" s="88"/>
    </row>
    <row r="305" spans="1:10" s="37" customFormat="1" ht="15">
      <c r="A305" s="84"/>
      <c r="B305" s="85"/>
      <c r="C305" s="84"/>
      <c r="D305" s="86"/>
      <c r="E305" s="84"/>
      <c r="F305" s="84"/>
      <c r="G305" s="87"/>
      <c r="H305" s="87"/>
      <c r="I305" s="88"/>
      <c r="J305" s="88"/>
    </row>
    <row r="306" spans="1:10" s="37" customFormat="1" ht="15">
      <c r="A306" s="84"/>
      <c r="B306" s="85"/>
      <c r="C306" s="84"/>
      <c r="D306" s="86"/>
      <c r="E306" s="84"/>
      <c r="F306" s="84"/>
      <c r="G306" s="87"/>
      <c r="H306" s="87"/>
      <c r="I306" s="88"/>
      <c r="J306" s="88"/>
    </row>
    <row r="307" spans="1:10" s="37" customFormat="1" ht="15">
      <c r="A307" s="84"/>
      <c r="B307" s="85"/>
      <c r="C307" s="84"/>
      <c r="D307" s="86"/>
      <c r="E307" s="84"/>
      <c r="F307" s="84"/>
      <c r="G307" s="87"/>
      <c r="H307" s="87"/>
      <c r="I307" s="88"/>
      <c r="J307" s="88"/>
    </row>
    <row r="308" spans="1:10" s="37" customFormat="1" ht="15">
      <c r="A308" s="84"/>
      <c r="B308" s="85"/>
      <c r="C308" s="84"/>
      <c r="D308" s="86"/>
      <c r="E308" s="84"/>
      <c r="F308" s="84"/>
      <c r="G308" s="87"/>
      <c r="H308" s="87"/>
      <c r="I308" s="88"/>
      <c r="J308" s="88"/>
    </row>
    <row r="309" spans="1:10" s="37" customFormat="1" ht="15">
      <c r="A309" s="84"/>
      <c r="B309" s="85"/>
      <c r="C309" s="84"/>
      <c r="D309" s="86"/>
      <c r="E309" s="84"/>
      <c r="F309" s="84"/>
      <c r="G309" s="87"/>
      <c r="H309" s="87"/>
      <c r="I309" s="88"/>
      <c r="J309" s="88"/>
    </row>
    <row r="310" spans="1:10" s="37" customFormat="1" ht="15">
      <c r="A310" s="84"/>
      <c r="B310" s="85"/>
      <c r="C310" s="84"/>
      <c r="D310" s="86"/>
      <c r="E310" s="84"/>
      <c r="F310" s="84"/>
      <c r="G310" s="87"/>
      <c r="H310" s="87"/>
      <c r="I310" s="88"/>
      <c r="J310" s="88"/>
    </row>
    <row r="311" spans="1:10" s="37" customFormat="1" ht="15">
      <c r="A311" s="84"/>
      <c r="B311" s="85"/>
      <c r="C311" s="84"/>
      <c r="D311" s="86"/>
      <c r="E311" s="84"/>
      <c r="F311" s="84"/>
      <c r="G311" s="87"/>
      <c r="H311" s="87"/>
      <c r="I311" s="88"/>
      <c r="J311" s="88"/>
    </row>
    <row r="312" spans="1:10" s="37" customFormat="1" ht="15">
      <c r="A312" s="84"/>
      <c r="B312" s="85"/>
      <c r="C312" s="84"/>
      <c r="D312" s="86"/>
      <c r="E312" s="84"/>
      <c r="F312" s="84"/>
      <c r="G312" s="87"/>
      <c r="H312" s="87"/>
      <c r="I312" s="88"/>
      <c r="J312" s="88"/>
    </row>
    <row r="313" spans="1:10" s="37" customFormat="1" ht="15">
      <c r="A313" s="84"/>
      <c r="B313" s="85"/>
      <c r="C313" s="84"/>
      <c r="D313" s="86"/>
      <c r="E313" s="84"/>
      <c r="F313" s="84"/>
      <c r="G313" s="87"/>
      <c r="H313" s="87"/>
      <c r="I313" s="88"/>
      <c r="J313" s="88"/>
    </row>
    <row r="314" spans="1:10" s="37" customFormat="1" ht="15">
      <c r="A314" s="84"/>
      <c r="B314" s="85"/>
      <c r="C314" s="84"/>
      <c r="D314" s="86"/>
      <c r="E314" s="84"/>
      <c r="F314" s="84"/>
      <c r="G314" s="87"/>
      <c r="H314" s="87"/>
      <c r="I314" s="88"/>
      <c r="J314" s="88"/>
    </row>
    <row r="315" spans="1:10" s="37" customFormat="1" ht="15">
      <c r="A315" s="84"/>
      <c r="B315" s="85"/>
      <c r="C315" s="84"/>
      <c r="D315" s="86"/>
      <c r="E315" s="84"/>
      <c r="F315" s="84"/>
      <c r="G315" s="87"/>
      <c r="H315" s="87"/>
      <c r="I315" s="88"/>
      <c r="J315" s="88"/>
    </row>
    <row r="316" spans="1:10" s="37" customFormat="1" ht="15">
      <c r="A316" s="84"/>
      <c r="B316" s="85"/>
      <c r="C316" s="84"/>
      <c r="D316" s="86"/>
      <c r="E316" s="84"/>
      <c r="F316" s="84"/>
      <c r="G316" s="87"/>
      <c r="H316" s="87"/>
      <c r="I316" s="88"/>
      <c r="J316" s="88"/>
    </row>
    <row r="317" spans="1:10" s="37" customFormat="1" ht="15">
      <c r="A317" s="84"/>
      <c r="B317" s="85"/>
      <c r="C317" s="84"/>
      <c r="D317" s="86"/>
      <c r="E317" s="84"/>
      <c r="F317" s="84"/>
      <c r="G317" s="87"/>
      <c r="H317" s="87"/>
      <c r="I317" s="88"/>
      <c r="J317" s="88"/>
    </row>
    <row r="318" spans="1:10" s="37" customFormat="1" ht="15">
      <c r="A318" s="84"/>
      <c r="B318" s="85"/>
      <c r="C318" s="84"/>
      <c r="D318" s="86"/>
      <c r="E318" s="84"/>
      <c r="F318" s="84"/>
      <c r="G318" s="87"/>
      <c r="H318" s="87"/>
      <c r="I318" s="88"/>
      <c r="J318" s="88"/>
    </row>
    <row r="319" spans="1:10" s="37" customFormat="1" ht="15">
      <c r="A319" s="84"/>
      <c r="B319" s="85"/>
      <c r="C319" s="84"/>
      <c r="D319" s="86"/>
      <c r="E319" s="84"/>
      <c r="F319" s="84"/>
      <c r="G319" s="87"/>
      <c r="H319" s="87"/>
      <c r="I319" s="88"/>
      <c r="J319" s="88"/>
    </row>
    <row r="320" spans="1:10" s="37" customFormat="1" ht="15">
      <c r="A320" s="84"/>
      <c r="B320" s="85"/>
      <c r="C320" s="84"/>
      <c r="D320" s="86"/>
      <c r="E320" s="84"/>
      <c r="F320" s="84"/>
      <c r="G320" s="87"/>
      <c r="H320" s="87"/>
      <c r="I320" s="88"/>
      <c r="J320" s="88"/>
    </row>
    <row r="321" spans="1:10" s="37" customFormat="1" ht="15">
      <c r="A321" s="84"/>
      <c r="B321" s="85"/>
      <c r="C321" s="84"/>
      <c r="D321" s="86"/>
      <c r="E321" s="84"/>
      <c r="F321" s="84"/>
      <c r="G321" s="87"/>
      <c r="H321" s="87"/>
      <c r="I321" s="88"/>
      <c r="J321" s="88"/>
    </row>
    <row r="322" spans="1:10" s="37" customFormat="1" ht="15">
      <c r="A322" s="84"/>
      <c r="B322" s="85"/>
      <c r="C322" s="84"/>
      <c r="D322" s="86"/>
      <c r="E322" s="84"/>
      <c r="F322" s="84"/>
      <c r="G322" s="87"/>
      <c r="H322" s="87"/>
      <c r="I322" s="88"/>
      <c r="J322" s="88"/>
    </row>
    <row r="323" spans="1:10" s="37" customFormat="1" ht="15">
      <c r="A323" s="84"/>
      <c r="B323" s="85"/>
      <c r="C323" s="84"/>
      <c r="D323" s="86"/>
      <c r="E323" s="84"/>
      <c r="F323" s="84"/>
      <c r="G323" s="87"/>
      <c r="H323" s="87"/>
      <c r="I323" s="88"/>
      <c r="J323" s="88"/>
    </row>
    <row r="324" spans="1:10" s="37" customFormat="1" ht="15">
      <c r="A324" s="84"/>
      <c r="B324" s="85"/>
      <c r="C324" s="84"/>
      <c r="D324" s="86"/>
      <c r="E324" s="84"/>
      <c r="F324" s="84"/>
      <c r="G324" s="87"/>
      <c r="H324" s="87"/>
      <c r="I324" s="88"/>
      <c r="J324" s="88"/>
    </row>
    <row r="325" spans="1:10" s="37" customFormat="1" ht="15">
      <c r="A325" s="84"/>
      <c r="B325" s="85"/>
      <c r="C325" s="84"/>
      <c r="D325" s="86"/>
      <c r="E325" s="84"/>
      <c r="F325" s="84"/>
      <c r="G325" s="87"/>
      <c r="H325" s="87"/>
      <c r="I325" s="88"/>
      <c r="J325" s="88"/>
    </row>
    <row r="326" spans="1:10" s="37" customFormat="1" ht="15">
      <c r="A326" s="84"/>
      <c r="B326" s="85"/>
      <c r="C326" s="84"/>
      <c r="D326" s="86"/>
      <c r="E326" s="84"/>
      <c r="F326" s="84"/>
      <c r="G326" s="87"/>
      <c r="H326" s="87"/>
      <c r="I326" s="88"/>
      <c r="J326" s="88"/>
    </row>
    <row r="327" spans="1:10" s="37" customFormat="1" ht="15">
      <c r="A327" s="84"/>
      <c r="B327" s="85"/>
      <c r="C327" s="84"/>
      <c r="D327" s="86"/>
      <c r="E327" s="84"/>
      <c r="F327" s="84"/>
      <c r="G327" s="87"/>
      <c r="H327" s="87"/>
      <c r="I327" s="88"/>
      <c r="J327" s="88"/>
    </row>
    <row r="328" spans="1:10" s="37" customFormat="1" ht="15">
      <c r="A328" s="84"/>
      <c r="B328" s="85"/>
      <c r="C328" s="84"/>
      <c r="D328" s="86"/>
      <c r="E328" s="84"/>
      <c r="F328" s="84"/>
      <c r="G328" s="87"/>
      <c r="H328" s="87"/>
      <c r="I328" s="88"/>
      <c r="J328" s="88"/>
    </row>
    <row r="329" spans="1:10" s="37" customFormat="1" ht="15">
      <c r="A329" s="84"/>
      <c r="B329" s="85"/>
      <c r="C329" s="84"/>
      <c r="D329" s="86"/>
      <c r="E329" s="84"/>
      <c r="F329" s="84"/>
      <c r="G329" s="87"/>
      <c r="H329" s="87"/>
      <c r="I329" s="88"/>
      <c r="J329" s="88"/>
    </row>
    <row r="330" spans="1:10" s="37" customFormat="1" ht="15">
      <c r="A330" s="84"/>
      <c r="B330" s="85"/>
      <c r="C330" s="84"/>
      <c r="D330" s="86"/>
      <c r="E330" s="84"/>
      <c r="F330" s="84"/>
      <c r="G330" s="87"/>
      <c r="H330" s="87"/>
      <c r="I330" s="88"/>
      <c r="J330" s="88"/>
    </row>
    <row r="331" spans="1:10" s="37" customFormat="1" ht="15">
      <c r="A331" s="84"/>
      <c r="B331" s="85"/>
      <c r="C331" s="84"/>
      <c r="D331" s="86"/>
      <c r="E331" s="84"/>
      <c r="F331" s="84"/>
      <c r="G331" s="87"/>
      <c r="H331" s="87"/>
      <c r="I331" s="88"/>
      <c r="J331" s="88"/>
    </row>
    <row r="332" spans="1:10" s="37" customFormat="1" ht="15">
      <c r="A332" s="84"/>
      <c r="B332" s="85"/>
      <c r="C332" s="84"/>
      <c r="D332" s="86"/>
      <c r="E332" s="84"/>
      <c r="F332" s="84"/>
      <c r="G332" s="87"/>
      <c r="H332" s="87"/>
      <c r="I332" s="88"/>
      <c r="J332" s="88"/>
    </row>
    <row r="333" spans="1:10" s="37" customFormat="1" ht="15">
      <c r="A333" s="84"/>
      <c r="B333" s="85"/>
      <c r="C333" s="84"/>
      <c r="D333" s="86"/>
      <c r="E333" s="84"/>
      <c r="F333" s="84"/>
      <c r="G333" s="87"/>
      <c r="H333" s="87"/>
      <c r="I333" s="88"/>
      <c r="J333" s="88"/>
    </row>
    <row r="334" spans="1:10" s="37" customFormat="1" ht="15">
      <c r="A334" s="84"/>
      <c r="B334" s="85"/>
      <c r="C334" s="84"/>
      <c r="D334" s="86"/>
      <c r="E334" s="84"/>
      <c r="F334" s="84"/>
      <c r="G334" s="87"/>
      <c r="H334" s="87"/>
      <c r="I334" s="88"/>
      <c r="J334" s="88"/>
    </row>
    <row r="335" spans="1:10" s="37" customFormat="1" ht="15">
      <c r="A335" s="84"/>
      <c r="B335" s="85"/>
      <c r="C335" s="84"/>
      <c r="D335" s="86"/>
      <c r="E335" s="84"/>
      <c r="F335" s="84"/>
      <c r="G335" s="87"/>
      <c r="H335" s="87"/>
      <c r="I335" s="88"/>
      <c r="J335" s="88"/>
    </row>
    <row r="336" spans="1:10" s="37" customFormat="1" ht="15">
      <c r="A336" s="84"/>
      <c r="B336" s="85"/>
      <c r="C336" s="84"/>
      <c r="D336" s="86"/>
      <c r="E336" s="84"/>
      <c r="F336" s="84"/>
      <c r="G336" s="87"/>
      <c r="H336" s="87"/>
      <c r="I336" s="88"/>
      <c r="J336" s="88"/>
    </row>
    <row r="337" spans="1:10" s="37" customFormat="1" ht="15">
      <c r="A337" s="84"/>
      <c r="B337" s="85"/>
      <c r="C337" s="84"/>
      <c r="D337" s="86"/>
      <c r="E337" s="84"/>
      <c r="F337" s="84"/>
      <c r="G337" s="87"/>
      <c r="H337" s="87"/>
      <c r="I337" s="88"/>
      <c r="J337" s="88"/>
    </row>
    <row r="338" spans="1:10" s="37" customFormat="1" ht="15">
      <c r="A338" s="84"/>
      <c r="B338" s="85"/>
      <c r="C338" s="84"/>
      <c r="D338" s="86"/>
      <c r="E338" s="84"/>
      <c r="F338" s="84"/>
      <c r="G338" s="87"/>
      <c r="H338" s="87"/>
      <c r="I338" s="88"/>
      <c r="J338" s="88"/>
    </row>
    <row r="339" spans="1:10" s="37" customFormat="1" ht="15">
      <c r="A339" s="84"/>
      <c r="B339" s="85"/>
      <c r="C339" s="84"/>
      <c r="D339" s="86"/>
      <c r="E339" s="84"/>
      <c r="F339" s="84"/>
      <c r="G339" s="87"/>
      <c r="H339" s="87"/>
      <c r="I339" s="88"/>
      <c r="J339" s="88"/>
    </row>
    <row r="340" spans="1:10" s="37" customFormat="1" ht="15">
      <c r="A340" s="84"/>
      <c r="B340" s="85"/>
      <c r="C340" s="84"/>
      <c r="D340" s="86"/>
      <c r="E340" s="84"/>
      <c r="F340" s="84"/>
      <c r="G340" s="87"/>
      <c r="H340" s="87"/>
      <c r="I340" s="88"/>
      <c r="J340" s="88"/>
    </row>
    <row r="341" spans="1:10" s="37" customFormat="1" ht="15">
      <c r="A341" s="84"/>
      <c r="B341" s="85"/>
      <c r="C341" s="84"/>
      <c r="D341" s="86"/>
      <c r="E341" s="84"/>
      <c r="F341" s="84"/>
      <c r="G341" s="87"/>
      <c r="H341" s="87"/>
      <c r="I341" s="88"/>
      <c r="J341" s="88"/>
    </row>
    <row r="342" spans="1:10" s="37" customFormat="1" ht="15">
      <c r="A342" s="84"/>
      <c r="B342" s="85"/>
      <c r="C342" s="84"/>
      <c r="D342" s="86"/>
      <c r="E342" s="84"/>
      <c r="F342" s="84"/>
      <c r="G342" s="87"/>
      <c r="H342" s="87"/>
      <c r="I342" s="88"/>
      <c r="J342" s="88"/>
    </row>
    <row r="343" spans="1:10" s="37" customFormat="1" ht="15">
      <c r="A343" s="84"/>
      <c r="B343" s="85"/>
      <c r="C343" s="84"/>
      <c r="D343" s="86"/>
      <c r="E343" s="84"/>
      <c r="F343" s="84"/>
      <c r="G343" s="87"/>
      <c r="H343" s="87"/>
      <c r="I343" s="88"/>
      <c r="J343" s="88"/>
    </row>
    <row r="344" spans="1:10" s="37" customFormat="1" ht="15">
      <c r="A344" s="84"/>
      <c r="B344" s="85"/>
      <c r="C344" s="84"/>
      <c r="D344" s="86"/>
      <c r="E344" s="84"/>
      <c r="F344" s="84"/>
      <c r="G344" s="87"/>
      <c r="H344" s="87"/>
      <c r="I344" s="88"/>
      <c r="J344" s="88"/>
    </row>
    <row r="345" spans="1:10" s="37" customFormat="1" ht="15">
      <c r="A345" s="84"/>
      <c r="B345" s="85"/>
      <c r="C345" s="84"/>
      <c r="D345" s="86"/>
      <c r="E345" s="84"/>
      <c r="F345" s="84"/>
      <c r="G345" s="87"/>
      <c r="H345" s="87"/>
      <c r="I345" s="88"/>
      <c r="J345" s="88"/>
    </row>
    <row r="346" spans="1:10" s="37" customFormat="1" ht="15">
      <c r="A346" s="84"/>
      <c r="B346" s="85"/>
      <c r="C346" s="84"/>
      <c r="D346" s="86"/>
      <c r="E346" s="84"/>
      <c r="F346" s="84"/>
      <c r="G346" s="87"/>
      <c r="H346" s="87"/>
      <c r="I346" s="88"/>
      <c r="J346" s="88"/>
    </row>
    <row r="347" spans="1:10" s="37" customFormat="1" ht="15">
      <c r="A347" s="84"/>
      <c r="B347" s="85"/>
      <c r="C347" s="84"/>
      <c r="D347" s="86"/>
      <c r="E347" s="84"/>
      <c r="F347" s="84"/>
      <c r="G347" s="87"/>
      <c r="H347" s="87"/>
      <c r="I347" s="88"/>
      <c r="J347" s="88"/>
    </row>
    <row r="348" spans="1:10" s="37" customFormat="1" ht="15">
      <c r="A348" s="84"/>
      <c r="B348" s="85"/>
      <c r="C348" s="84"/>
      <c r="D348" s="86"/>
      <c r="E348" s="84"/>
      <c r="F348" s="84"/>
      <c r="G348" s="87"/>
      <c r="H348" s="87"/>
      <c r="I348" s="88"/>
      <c r="J348" s="88"/>
    </row>
    <row r="349" spans="1:10" s="37" customFormat="1" ht="15">
      <c r="A349" s="84"/>
      <c r="B349" s="85"/>
      <c r="C349" s="84"/>
      <c r="D349" s="86"/>
      <c r="E349" s="84"/>
      <c r="F349" s="84"/>
      <c r="G349" s="87"/>
      <c r="H349" s="87"/>
      <c r="I349" s="88"/>
      <c r="J349" s="88"/>
    </row>
    <row r="350" spans="1:10" s="37" customFormat="1" ht="15">
      <c r="A350" s="84"/>
      <c r="B350" s="85"/>
      <c r="C350" s="84"/>
      <c r="D350" s="86"/>
      <c r="E350" s="84"/>
      <c r="F350" s="84"/>
      <c r="G350" s="87"/>
      <c r="H350" s="87"/>
      <c r="I350" s="88"/>
      <c r="J350" s="88"/>
    </row>
    <row r="351" spans="1:10" s="37" customFormat="1" ht="15">
      <c r="A351" s="84"/>
      <c r="B351" s="85"/>
      <c r="C351" s="84"/>
      <c r="D351" s="86"/>
      <c r="E351" s="84"/>
      <c r="F351" s="84"/>
      <c r="G351" s="87"/>
      <c r="H351" s="87"/>
      <c r="I351" s="88"/>
      <c r="J351" s="88"/>
    </row>
    <row r="352" spans="1:10" s="37" customFormat="1" ht="15">
      <c r="A352" s="84"/>
      <c r="B352" s="85"/>
      <c r="C352" s="84"/>
      <c r="D352" s="86"/>
      <c r="E352" s="84"/>
      <c r="F352" s="84"/>
      <c r="G352" s="87"/>
      <c r="H352" s="87"/>
      <c r="I352" s="88"/>
      <c r="J352" s="88"/>
    </row>
    <row r="353" spans="1:10" s="37" customFormat="1" ht="15">
      <c r="A353" s="84"/>
      <c r="B353" s="85"/>
      <c r="C353" s="84"/>
      <c r="D353" s="86"/>
      <c r="E353" s="84"/>
      <c r="F353" s="84"/>
      <c r="G353" s="87"/>
      <c r="H353" s="87"/>
      <c r="I353" s="88"/>
      <c r="J353" s="88"/>
    </row>
    <row r="354" spans="1:10" s="37" customFormat="1" ht="15">
      <c r="A354" s="84"/>
      <c r="B354" s="85"/>
      <c r="C354" s="84"/>
      <c r="D354" s="86"/>
      <c r="E354" s="84"/>
      <c r="F354" s="84"/>
      <c r="G354" s="87"/>
      <c r="H354" s="87"/>
      <c r="I354" s="88"/>
      <c r="J354" s="88"/>
    </row>
    <row r="355" spans="1:10" s="37" customFormat="1" ht="15">
      <c r="A355" s="84"/>
      <c r="B355" s="85"/>
      <c r="C355" s="84"/>
      <c r="D355" s="86"/>
      <c r="E355" s="84"/>
      <c r="F355" s="84"/>
      <c r="G355" s="87"/>
      <c r="H355" s="87"/>
      <c r="I355" s="88"/>
      <c r="J355" s="88"/>
    </row>
    <row r="356" spans="1:10" s="37" customFormat="1" ht="15">
      <c r="A356" s="84"/>
      <c r="B356" s="85"/>
      <c r="C356" s="84"/>
      <c r="D356" s="86"/>
      <c r="E356" s="84"/>
      <c r="F356" s="84"/>
      <c r="G356" s="87"/>
      <c r="H356" s="87"/>
      <c r="I356" s="88"/>
      <c r="J356" s="88"/>
    </row>
    <row r="357" spans="1:10" s="37" customFormat="1" ht="15">
      <c r="A357" s="84"/>
      <c r="B357" s="85"/>
      <c r="C357" s="84"/>
      <c r="D357" s="86"/>
      <c r="E357" s="84"/>
      <c r="F357" s="84"/>
      <c r="G357" s="87"/>
      <c r="H357" s="87"/>
      <c r="I357" s="88"/>
      <c r="J357" s="88"/>
    </row>
    <row r="358" spans="1:10" s="37" customFormat="1" ht="15">
      <c r="A358" s="84"/>
      <c r="B358" s="85"/>
      <c r="C358" s="84"/>
      <c r="D358" s="86"/>
      <c r="E358" s="84"/>
      <c r="F358" s="84"/>
      <c r="G358" s="87"/>
      <c r="H358" s="87"/>
      <c r="I358" s="88"/>
      <c r="J358" s="88"/>
    </row>
    <row r="359" spans="1:10" s="37" customFormat="1" ht="15">
      <c r="A359" s="84"/>
      <c r="B359" s="85"/>
      <c r="C359" s="84"/>
      <c r="D359" s="86"/>
      <c r="E359" s="84"/>
      <c r="F359" s="84"/>
      <c r="G359" s="87"/>
      <c r="H359" s="87"/>
      <c r="I359" s="88"/>
      <c r="J359" s="88"/>
    </row>
    <row r="360" spans="1:10" s="37" customFormat="1" ht="15">
      <c r="A360" s="84"/>
      <c r="B360" s="85"/>
      <c r="C360" s="84"/>
      <c r="D360" s="86"/>
      <c r="E360" s="84"/>
      <c r="F360" s="84"/>
      <c r="G360" s="87"/>
      <c r="H360" s="87"/>
      <c r="I360" s="88"/>
      <c r="J360" s="88"/>
    </row>
    <row r="361" spans="1:10" s="37" customFormat="1" ht="15">
      <c r="A361" s="84"/>
      <c r="B361" s="85"/>
      <c r="C361" s="84"/>
      <c r="D361" s="86"/>
      <c r="E361" s="84"/>
      <c r="F361" s="84"/>
      <c r="G361" s="87"/>
      <c r="H361" s="87"/>
      <c r="I361" s="88"/>
      <c r="J361" s="88"/>
    </row>
    <row r="362" spans="1:10" s="37" customFormat="1" ht="15">
      <c r="A362" s="84"/>
      <c r="B362" s="85"/>
      <c r="C362" s="84"/>
      <c r="D362" s="86"/>
      <c r="E362" s="84"/>
      <c r="F362" s="84"/>
      <c r="G362" s="87"/>
      <c r="H362" s="87"/>
      <c r="I362" s="88"/>
      <c r="J362" s="88"/>
    </row>
    <row r="363" spans="1:10" s="37" customFormat="1" ht="15">
      <c r="A363" s="84"/>
      <c r="B363" s="85"/>
      <c r="C363" s="84"/>
      <c r="D363" s="86"/>
      <c r="E363" s="84"/>
      <c r="F363" s="84"/>
      <c r="G363" s="87"/>
      <c r="H363" s="87"/>
      <c r="I363" s="88"/>
      <c r="J363" s="88"/>
    </row>
    <row r="364" spans="1:10" s="37" customFormat="1" ht="15">
      <c r="A364" s="84"/>
      <c r="B364" s="85"/>
      <c r="C364" s="84"/>
      <c r="D364" s="86"/>
      <c r="E364" s="84"/>
      <c r="F364" s="84"/>
      <c r="G364" s="87"/>
      <c r="H364" s="87"/>
      <c r="I364" s="88"/>
      <c r="J364" s="88"/>
    </row>
    <row r="365" spans="1:10" s="37" customFormat="1" ht="15">
      <c r="A365" s="84"/>
      <c r="B365" s="85"/>
      <c r="C365" s="84"/>
      <c r="D365" s="86"/>
      <c r="E365" s="84"/>
      <c r="F365" s="84"/>
      <c r="G365" s="87"/>
      <c r="H365" s="87"/>
      <c r="I365" s="88"/>
      <c r="J365" s="88"/>
    </row>
    <row r="366" spans="1:10" s="37" customFormat="1" ht="15">
      <c r="A366" s="84"/>
      <c r="B366" s="85"/>
      <c r="C366" s="84"/>
      <c r="D366" s="86"/>
      <c r="E366" s="84"/>
      <c r="F366" s="84"/>
      <c r="G366" s="87"/>
      <c r="H366" s="87"/>
      <c r="I366" s="88"/>
      <c r="J366" s="88"/>
    </row>
    <row r="367" spans="1:10" s="37" customFormat="1" ht="15">
      <c r="A367" s="84"/>
      <c r="B367" s="85"/>
      <c r="C367" s="84"/>
      <c r="D367" s="86"/>
      <c r="E367" s="84"/>
      <c r="F367" s="84"/>
      <c r="G367" s="87"/>
      <c r="H367" s="87"/>
      <c r="I367" s="88"/>
      <c r="J367" s="88"/>
    </row>
    <row r="368" spans="1:10" s="37" customFormat="1" ht="15">
      <c r="A368" s="84"/>
      <c r="B368" s="85"/>
      <c r="C368" s="84"/>
      <c r="D368" s="86"/>
      <c r="E368" s="84"/>
      <c r="F368" s="84"/>
      <c r="G368" s="87"/>
      <c r="H368" s="87"/>
      <c r="I368" s="88"/>
      <c r="J368" s="88"/>
    </row>
    <row r="369" spans="1:10" s="37" customFormat="1" ht="15">
      <c r="A369" s="84"/>
      <c r="B369" s="85"/>
      <c r="C369" s="84"/>
      <c r="D369" s="86"/>
      <c r="E369" s="84"/>
      <c r="F369" s="84"/>
      <c r="G369" s="87"/>
      <c r="H369" s="87"/>
      <c r="I369" s="88"/>
      <c r="J369" s="88"/>
    </row>
    <row r="370" spans="1:10" s="37" customFormat="1" ht="15">
      <c r="A370" s="84"/>
      <c r="B370" s="85"/>
      <c r="C370" s="84"/>
      <c r="D370" s="86"/>
      <c r="E370" s="84"/>
      <c r="F370" s="84"/>
      <c r="G370" s="87"/>
      <c r="H370" s="87"/>
      <c r="I370" s="88"/>
      <c r="J370" s="88"/>
    </row>
    <row r="371" spans="1:10" s="37" customFormat="1" ht="15">
      <c r="A371" s="84"/>
      <c r="B371" s="85"/>
      <c r="C371" s="84"/>
      <c r="D371" s="86"/>
      <c r="E371" s="84"/>
      <c r="F371" s="84"/>
      <c r="G371" s="87"/>
      <c r="H371" s="87"/>
      <c r="I371" s="88"/>
      <c r="J371" s="88"/>
    </row>
    <row r="372" spans="1:10" s="37" customFormat="1" ht="15">
      <c r="A372" s="84"/>
      <c r="B372" s="85"/>
      <c r="C372" s="84"/>
      <c r="D372" s="86"/>
      <c r="E372" s="84"/>
      <c r="F372" s="84"/>
      <c r="G372" s="87"/>
      <c r="H372" s="87"/>
      <c r="I372" s="88"/>
      <c r="J372" s="88"/>
    </row>
    <row r="373" spans="1:10" s="37" customFormat="1" ht="15">
      <c r="A373" s="84"/>
      <c r="B373" s="85"/>
      <c r="C373" s="84"/>
      <c r="D373" s="86"/>
      <c r="E373" s="84"/>
      <c r="F373" s="84"/>
      <c r="G373" s="87"/>
      <c r="H373" s="87"/>
      <c r="I373" s="88"/>
      <c r="J373" s="88"/>
    </row>
    <row r="374" spans="1:10" s="37" customFormat="1" ht="15">
      <c r="A374" s="84"/>
      <c r="B374" s="85"/>
      <c r="C374" s="84"/>
      <c r="D374" s="86"/>
      <c r="E374" s="84"/>
      <c r="F374" s="84"/>
      <c r="G374" s="87"/>
      <c r="H374" s="87"/>
      <c r="I374" s="88"/>
      <c r="J374" s="88"/>
    </row>
    <row r="375" spans="1:10" s="37" customFormat="1" ht="15">
      <c r="A375" s="84"/>
      <c r="B375" s="85"/>
      <c r="C375" s="84"/>
      <c r="D375" s="86"/>
      <c r="E375" s="84"/>
      <c r="F375" s="84"/>
      <c r="G375" s="87"/>
      <c r="H375" s="87"/>
      <c r="I375" s="88"/>
      <c r="J375" s="88"/>
    </row>
    <row r="376" spans="1:10" s="37" customFormat="1" ht="15">
      <c r="A376" s="84"/>
      <c r="B376" s="85"/>
      <c r="C376" s="84"/>
      <c r="D376" s="86"/>
      <c r="E376" s="84"/>
      <c r="F376" s="84"/>
      <c r="G376" s="87"/>
      <c r="H376" s="87"/>
      <c r="I376" s="88"/>
      <c r="J376" s="88"/>
    </row>
    <row r="377" spans="1:10" s="37" customFormat="1" ht="15">
      <c r="A377" s="84"/>
      <c r="B377" s="85"/>
      <c r="C377" s="84"/>
      <c r="D377" s="86"/>
      <c r="E377" s="84"/>
      <c r="F377" s="84"/>
      <c r="G377" s="87"/>
      <c r="H377" s="87"/>
      <c r="I377" s="88"/>
      <c r="J377" s="88"/>
    </row>
    <row r="378" spans="1:10" s="37" customFormat="1" ht="15">
      <c r="A378" s="84"/>
      <c r="B378" s="85"/>
      <c r="C378" s="84"/>
      <c r="D378" s="86"/>
      <c r="E378" s="84"/>
      <c r="F378" s="84"/>
      <c r="G378" s="87"/>
      <c r="H378" s="87"/>
      <c r="I378" s="88"/>
      <c r="J378" s="88"/>
    </row>
    <row r="379" spans="1:10" s="37" customFormat="1" ht="15">
      <c r="A379" s="84"/>
      <c r="B379" s="85"/>
      <c r="C379" s="84"/>
      <c r="D379" s="86"/>
      <c r="E379" s="84"/>
      <c r="F379" s="84"/>
      <c r="G379" s="87"/>
      <c r="H379" s="87"/>
      <c r="I379" s="88"/>
      <c r="J379" s="88"/>
    </row>
    <row r="380" spans="1:10" s="37" customFormat="1" ht="15">
      <c r="A380" s="84"/>
      <c r="B380" s="85"/>
      <c r="C380" s="84"/>
      <c r="D380" s="86"/>
      <c r="E380" s="84"/>
      <c r="F380" s="84"/>
      <c r="G380" s="87"/>
      <c r="H380" s="87"/>
      <c r="I380" s="88"/>
      <c r="J380" s="88"/>
    </row>
    <row r="381" spans="1:10" s="37" customFormat="1" ht="15">
      <c r="A381" s="84"/>
      <c r="B381" s="85"/>
      <c r="C381" s="84"/>
      <c r="D381" s="86"/>
      <c r="E381" s="84"/>
      <c r="F381" s="84"/>
      <c r="G381" s="87"/>
      <c r="H381" s="87"/>
      <c r="I381" s="88"/>
      <c r="J381" s="88"/>
    </row>
    <row r="382" spans="1:10" ht="15">
      <c r="A382" s="84"/>
      <c r="B382" s="85"/>
      <c r="C382" s="84"/>
      <c r="D382" s="86"/>
      <c r="E382" s="84"/>
      <c r="F382" s="84"/>
      <c r="G382" s="87"/>
      <c r="H382" s="87"/>
      <c r="I382" s="88"/>
      <c r="J382" s="88"/>
    </row>
    <row r="383" spans="1:10" ht="15">
      <c r="A383" s="84"/>
      <c r="B383" s="85"/>
      <c r="C383" s="84"/>
      <c r="D383" s="86"/>
      <c r="E383" s="84"/>
      <c r="F383" s="84"/>
      <c r="G383" s="87"/>
      <c r="H383" s="87"/>
      <c r="I383" s="88"/>
      <c r="J383" s="88"/>
    </row>
    <row r="384" spans="1:10" ht="15">
      <c r="A384" s="84"/>
      <c r="B384" s="85"/>
      <c r="C384" s="84"/>
      <c r="D384" s="86"/>
      <c r="E384" s="84"/>
      <c r="F384" s="84"/>
      <c r="G384" s="87"/>
      <c r="H384" s="87"/>
      <c r="I384" s="88"/>
      <c r="J384" s="88"/>
    </row>
    <row r="385" spans="1:10" ht="15">
      <c r="A385" s="84"/>
      <c r="B385" s="85"/>
      <c r="C385" s="84"/>
      <c r="D385" s="86"/>
      <c r="E385" s="84"/>
      <c r="F385" s="84"/>
      <c r="G385" s="87"/>
      <c r="H385" s="87"/>
      <c r="I385" s="88"/>
      <c r="J385" s="88"/>
    </row>
    <row r="386" spans="1:10" ht="15">
      <c r="A386" s="84"/>
      <c r="B386" s="85"/>
      <c r="C386" s="84"/>
      <c r="D386" s="86"/>
      <c r="E386" s="84"/>
      <c r="F386" s="84"/>
      <c r="G386" s="87"/>
      <c r="H386" s="87"/>
      <c r="I386" s="88"/>
      <c r="J386" s="88"/>
    </row>
    <row r="387" spans="1:10" ht="15">
      <c r="A387" s="84"/>
      <c r="B387" s="85"/>
      <c r="C387" s="84"/>
      <c r="D387" s="86"/>
      <c r="E387" s="84"/>
      <c r="F387" s="84"/>
      <c r="G387" s="87"/>
      <c r="H387" s="87"/>
      <c r="I387" s="88"/>
      <c r="J387" s="88"/>
    </row>
    <row r="388" spans="1:10" ht="15">
      <c r="A388" s="84"/>
      <c r="B388" s="85"/>
      <c r="C388" s="84"/>
      <c r="D388" s="86"/>
      <c r="E388" s="84"/>
      <c r="F388" s="84"/>
      <c r="G388" s="87"/>
      <c r="H388" s="87"/>
      <c r="I388" s="88"/>
      <c r="J388" s="88"/>
    </row>
    <row r="389" spans="1:10" ht="15">
      <c r="A389" s="84"/>
      <c r="B389" s="85"/>
      <c r="C389" s="84"/>
      <c r="D389" s="86"/>
      <c r="E389" s="84"/>
      <c r="F389" s="84"/>
      <c r="G389" s="87"/>
      <c r="H389" s="87"/>
      <c r="I389" s="88"/>
      <c r="J389" s="88"/>
    </row>
    <row r="390" spans="1:10" ht="15">
      <c r="A390" s="84"/>
      <c r="B390" s="85"/>
      <c r="C390" s="84"/>
      <c r="D390" s="86"/>
      <c r="E390" s="84"/>
      <c r="F390" s="84"/>
      <c r="G390" s="87"/>
      <c r="H390" s="87"/>
      <c r="I390" s="88"/>
      <c r="J390" s="88"/>
    </row>
    <row r="391" spans="1:10" ht="15">
      <c r="A391" s="84"/>
      <c r="B391" s="85"/>
      <c r="C391" s="84"/>
      <c r="D391" s="86"/>
      <c r="E391" s="84"/>
      <c r="F391" s="84"/>
      <c r="G391" s="87"/>
      <c r="H391" s="87"/>
      <c r="I391" s="88"/>
      <c r="J391" s="88"/>
    </row>
    <row r="392" spans="1:10" ht="15">
      <c r="A392" s="84"/>
      <c r="B392" s="85"/>
      <c r="C392" s="84"/>
      <c r="D392" s="86"/>
      <c r="E392" s="84"/>
      <c r="F392" s="84"/>
      <c r="G392" s="87"/>
      <c r="H392" s="87"/>
      <c r="I392" s="88"/>
      <c r="J392" s="88"/>
    </row>
    <row r="393" spans="1:10" ht="15">
      <c r="A393" s="84"/>
      <c r="B393" s="85"/>
      <c r="C393" s="84"/>
      <c r="D393" s="86"/>
      <c r="E393" s="84"/>
      <c r="F393" s="84"/>
      <c r="G393" s="87"/>
      <c r="H393" s="87"/>
      <c r="I393" s="88"/>
      <c r="J393" s="88"/>
    </row>
    <row r="394" spans="1:10" ht="15">
      <c r="A394" s="84"/>
      <c r="B394" s="85"/>
      <c r="C394" s="84"/>
      <c r="D394" s="86"/>
      <c r="E394" s="84"/>
      <c r="F394" s="84"/>
      <c r="G394" s="87"/>
      <c r="H394" s="87"/>
      <c r="I394" s="88"/>
      <c r="J394" s="88"/>
    </row>
    <row r="395" spans="1:10" ht="15">
      <c r="A395" s="84"/>
      <c r="B395" s="85"/>
      <c r="C395" s="84"/>
      <c r="D395" s="86"/>
      <c r="E395" s="84"/>
      <c r="F395" s="84"/>
      <c r="G395" s="87"/>
      <c r="H395" s="87"/>
      <c r="I395" s="88"/>
      <c r="J395" s="88"/>
    </row>
    <row r="396" spans="1:10" ht="15">
      <c r="A396" s="84"/>
      <c r="B396" s="85"/>
      <c r="C396" s="84"/>
      <c r="D396" s="86"/>
      <c r="E396" s="84"/>
      <c r="F396" s="84"/>
      <c r="G396" s="87"/>
      <c r="H396" s="87"/>
      <c r="I396" s="88"/>
      <c r="J396" s="88"/>
    </row>
    <row r="397" spans="1:10" ht="15">
      <c r="A397" s="84"/>
      <c r="B397" s="85"/>
      <c r="C397" s="84"/>
      <c r="D397" s="86"/>
      <c r="E397" s="84"/>
      <c r="F397" s="84"/>
      <c r="G397" s="87"/>
      <c r="H397" s="87"/>
      <c r="I397" s="88"/>
      <c r="J397" s="88"/>
    </row>
    <row r="398" spans="1:10" ht="15">
      <c r="A398" s="84"/>
      <c r="B398" s="85"/>
      <c r="C398" s="84"/>
      <c r="D398" s="86"/>
      <c r="E398" s="84"/>
      <c r="F398" s="84"/>
      <c r="G398" s="87"/>
      <c r="H398" s="87"/>
      <c r="I398" s="88"/>
      <c r="J398" s="88"/>
    </row>
    <row r="399" spans="1:10" ht="15">
      <c r="A399" s="84"/>
      <c r="B399" s="85"/>
      <c r="C399" s="84"/>
      <c r="D399" s="86"/>
      <c r="E399" s="84"/>
      <c r="F399" s="84"/>
      <c r="G399" s="87"/>
      <c r="H399" s="87"/>
      <c r="I399" s="88"/>
      <c r="J399" s="88"/>
    </row>
    <row r="400" spans="1:10" ht="15">
      <c r="A400" s="84"/>
      <c r="B400" s="85"/>
      <c r="C400" s="84"/>
      <c r="D400" s="86"/>
      <c r="E400" s="84"/>
      <c r="F400" s="84"/>
      <c r="G400" s="87"/>
      <c r="H400" s="87"/>
      <c r="I400" s="88"/>
      <c r="J400" s="88"/>
    </row>
    <row r="401" spans="1:10" ht="15">
      <c r="A401" s="84"/>
      <c r="B401" s="85"/>
      <c r="C401" s="84"/>
      <c r="D401" s="86"/>
      <c r="E401" s="84"/>
      <c r="F401" s="84"/>
      <c r="G401" s="87"/>
      <c r="H401" s="87"/>
      <c r="I401" s="88"/>
      <c r="J401" s="88"/>
    </row>
    <row r="402" spans="1:10" ht="15">
      <c r="A402" s="84"/>
      <c r="B402" s="85"/>
      <c r="C402" s="84"/>
      <c r="D402" s="86"/>
      <c r="E402" s="84"/>
      <c r="F402" s="84"/>
      <c r="G402" s="87"/>
      <c r="H402" s="87"/>
      <c r="I402" s="88"/>
      <c r="J402" s="88"/>
    </row>
    <row r="403" spans="1:10" ht="15">
      <c r="A403" s="84"/>
      <c r="B403" s="85"/>
      <c r="C403" s="84"/>
      <c r="D403" s="86"/>
      <c r="E403" s="84"/>
      <c r="F403" s="84"/>
      <c r="G403" s="87"/>
      <c r="H403" s="87"/>
      <c r="I403" s="88"/>
      <c r="J403" s="88"/>
    </row>
    <row r="404" spans="1:10" ht="15">
      <c r="A404" s="84"/>
      <c r="B404" s="85"/>
      <c r="C404" s="84"/>
      <c r="D404" s="86"/>
      <c r="E404" s="84"/>
      <c r="F404" s="84"/>
      <c r="G404" s="87"/>
      <c r="H404" s="87"/>
      <c r="I404" s="88"/>
      <c r="J404" s="88"/>
    </row>
    <row r="405" spans="1:10" ht="15">
      <c r="A405" s="84"/>
      <c r="B405" s="85"/>
      <c r="C405" s="84"/>
      <c r="D405" s="86"/>
      <c r="E405" s="84"/>
      <c r="F405" s="84"/>
      <c r="G405" s="87"/>
      <c r="H405" s="87"/>
      <c r="I405" s="88"/>
      <c r="J405" s="88"/>
    </row>
    <row r="406" spans="1:10" ht="15">
      <c r="A406" s="84"/>
      <c r="B406" s="85"/>
      <c r="C406" s="84"/>
      <c r="D406" s="86"/>
      <c r="E406" s="84"/>
      <c r="F406" s="84"/>
      <c r="G406" s="87"/>
      <c r="H406" s="87"/>
      <c r="I406" s="88"/>
      <c r="J406" s="88"/>
    </row>
    <row r="407" spans="1:10" ht="15">
      <c r="A407" s="84"/>
      <c r="B407" s="85"/>
      <c r="C407" s="84"/>
      <c r="D407" s="86"/>
      <c r="E407" s="84"/>
      <c r="F407" s="84"/>
      <c r="G407" s="87"/>
      <c r="H407" s="87"/>
      <c r="I407" s="88"/>
      <c r="J407" s="88"/>
    </row>
    <row r="408" spans="1:10" ht="15">
      <c r="A408" s="84"/>
      <c r="B408" s="85"/>
      <c r="C408" s="84"/>
      <c r="D408" s="86"/>
      <c r="E408" s="84"/>
      <c r="F408" s="84"/>
      <c r="G408" s="87"/>
      <c r="H408" s="87"/>
      <c r="I408" s="88"/>
      <c r="J408" s="88"/>
    </row>
    <row r="409" spans="1:10" ht="15">
      <c r="A409" s="84"/>
      <c r="B409" s="85"/>
      <c r="C409" s="84"/>
      <c r="D409" s="86"/>
      <c r="E409" s="84"/>
      <c r="F409" s="84"/>
      <c r="G409" s="87"/>
      <c r="H409" s="87"/>
      <c r="I409" s="88"/>
      <c r="J409" s="88"/>
    </row>
    <row r="410" spans="1:10" ht="15">
      <c r="A410" s="84"/>
      <c r="B410" s="85"/>
      <c r="C410" s="84"/>
      <c r="D410" s="86"/>
      <c r="E410" s="84"/>
      <c r="F410" s="84"/>
      <c r="G410" s="87"/>
      <c r="H410" s="87"/>
      <c r="I410" s="88"/>
      <c r="J410" s="88"/>
    </row>
    <row r="411" spans="1:10" ht="15">
      <c r="A411" s="84"/>
      <c r="B411" s="85"/>
      <c r="C411" s="84"/>
      <c r="D411" s="86"/>
      <c r="E411" s="84"/>
      <c r="F411" s="84"/>
      <c r="G411" s="87"/>
      <c r="H411" s="87"/>
      <c r="I411" s="88"/>
      <c r="J411" s="88"/>
    </row>
    <row r="412" spans="1:10" ht="15">
      <c r="A412" s="84"/>
      <c r="B412" s="85"/>
      <c r="C412" s="84"/>
      <c r="D412" s="86"/>
      <c r="E412" s="84"/>
      <c r="F412" s="84"/>
      <c r="G412" s="87"/>
      <c r="H412" s="87"/>
      <c r="I412" s="88"/>
      <c r="J412" s="88"/>
    </row>
    <row r="413" spans="1:10" ht="15">
      <c r="A413" s="84"/>
      <c r="B413" s="85"/>
      <c r="C413" s="84"/>
      <c r="D413" s="86"/>
      <c r="E413" s="84"/>
      <c r="F413" s="84"/>
      <c r="G413" s="87"/>
      <c r="H413" s="87"/>
      <c r="I413" s="88"/>
      <c r="J413" s="88"/>
    </row>
    <row r="414" spans="1:10" ht="15">
      <c r="A414" s="84"/>
      <c r="B414" s="85"/>
      <c r="C414" s="84"/>
      <c r="D414" s="86"/>
      <c r="E414" s="84"/>
      <c r="F414" s="84"/>
      <c r="G414" s="87"/>
      <c r="H414" s="87"/>
      <c r="I414" s="88"/>
      <c r="J414" s="88"/>
    </row>
    <row r="415" spans="1:10" ht="15">
      <c r="A415" s="84"/>
      <c r="B415" s="85"/>
      <c r="C415" s="84"/>
      <c r="D415" s="86"/>
      <c r="E415" s="84"/>
      <c r="F415" s="84"/>
      <c r="G415" s="87"/>
      <c r="H415" s="87"/>
      <c r="I415" s="88"/>
      <c r="J415" s="88"/>
    </row>
    <row r="416" spans="1:10" ht="15">
      <c r="A416" s="84"/>
      <c r="B416" s="85"/>
      <c r="C416" s="84"/>
      <c r="D416" s="86"/>
      <c r="E416" s="84"/>
      <c r="F416" s="84"/>
      <c r="G416" s="87"/>
      <c r="H416" s="87"/>
      <c r="I416" s="88"/>
      <c r="J416" s="88"/>
    </row>
    <row r="417" spans="1:10" ht="15">
      <c r="A417" s="84"/>
      <c r="B417" s="85"/>
      <c r="C417" s="84"/>
      <c r="D417" s="86"/>
      <c r="E417" s="84"/>
      <c r="F417" s="84"/>
      <c r="G417" s="87"/>
      <c r="H417" s="87"/>
      <c r="I417" s="88"/>
      <c r="J417" s="88"/>
    </row>
    <row r="418" spans="1:10" ht="15">
      <c r="A418" s="84"/>
      <c r="B418" s="85"/>
      <c r="C418" s="84"/>
      <c r="D418" s="86"/>
      <c r="E418" s="84"/>
      <c r="F418" s="84"/>
      <c r="G418" s="87"/>
      <c r="H418" s="87"/>
      <c r="I418" s="88"/>
      <c r="J418" s="88"/>
    </row>
    <row r="419" spans="1:10" ht="15">
      <c r="A419" s="84"/>
      <c r="B419" s="85"/>
      <c r="C419" s="84"/>
      <c r="D419" s="86"/>
      <c r="E419" s="84"/>
      <c r="F419" s="84"/>
      <c r="G419" s="87"/>
      <c r="H419" s="87"/>
      <c r="I419" s="88"/>
      <c r="J419" s="88"/>
    </row>
    <row r="420" spans="1:10" ht="15">
      <c r="A420" s="84"/>
      <c r="B420" s="85"/>
      <c r="C420" s="84"/>
      <c r="D420" s="86"/>
      <c r="E420" s="84"/>
      <c r="F420" s="84"/>
      <c r="G420" s="87"/>
      <c r="H420" s="87"/>
      <c r="I420" s="88"/>
      <c r="J420" s="88"/>
    </row>
    <row r="421" spans="1:10" ht="15">
      <c r="A421" s="84"/>
      <c r="B421" s="85"/>
      <c r="C421" s="84"/>
      <c r="D421" s="86"/>
      <c r="E421" s="84"/>
      <c r="F421" s="84"/>
      <c r="G421" s="87"/>
      <c r="H421" s="87"/>
      <c r="I421" s="88"/>
      <c r="J421" s="88"/>
    </row>
    <row r="422" spans="1:10" ht="15">
      <c r="A422" s="84"/>
      <c r="B422" s="85"/>
      <c r="C422" s="84"/>
      <c r="D422" s="86"/>
      <c r="E422" s="84"/>
      <c r="F422" s="84"/>
      <c r="G422" s="87"/>
      <c r="H422" s="87"/>
      <c r="I422" s="88"/>
      <c r="J422" s="88"/>
    </row>
    <row r="423" spans="1:10" ht="15">
      <c r="A423" s="84"/>
      <c r="B423" s="85"/>
      <c r="C423" s="84"/>
      <c r="D423" s="86"/>
      <c r="E423" s="84"/>
      <c r="F423" s="84"/>
      <c r="G423" s="87"/>
      <c r="H423" s="87"/>
      <c r="I423" s="88"/>
      <c r="J423" s="88"/>
    </row>
    <row r="424" spans="1:10" ht="15">
      <c r="A424" s="84"/>
      <c r="B424" s="85"/>
      <c r="C424" s="84"/>
      <c r="D424" s="86"/>
      <c r="E424" s="84"/>
      <c r="F424" s="84"/>
      <c r="G424" s="87"/>
      <c r="H424" s="87"/>
      <c r="I424" s="88"/>
      <c r="J424" s="88"/>
    </row>
    <row r="425" spans="1:10" ht="15">
      <c r="A425" s="84"/>
      <c r="B425" s="85"/>
      <c r="C425" s="84"/>
      <c r="D425" s="86"/>
      <c r="E425" s="84"/>
      <c r="F425" s="84"/>
      <c r="G425" s="87"/>
      <c r="H425" s="87"/>
      <c r="I425" s="88"/>
      <c r="J425" s="88"/>
    </row>
    <row r="426" spans="1:10" ht="15">
      <c r="A426" s="84"/>
      <c r="B426" s="85"/>
      <c r="C426" s="84"/>
      <c r="D426" s="86"/>
      <c r="E426" s="84"/>
      <c r="F426" s="84"/>
      <c r="G426" s="87"/>
      <c r="H426" s="87"/>
      <c r="I426" s="88"/>
      <c r="J426" s="88"/>
    </row>
    <row r="427" spans="1:10" ht="15">
      <c r="A427" s="84"/>
      <c r="B427" s="85"/>
      <c r="C427" s="84"/>
      <c r="D427" s="86"/>
      <c r="E427" s="84"/>
      <c r="F427" s="84"/>
      <c r="G427" s="87"/>
      <c r="H427" s="87"/>
      <c r="I427" s="88"/>
      <c r="J427" s="88"/>
    </row>
    <row r="428" spans="1:10" ht="15">
      <c r="A428" s="84"/>
      <c r="B428" s="85"/>
      <c r="C428" s="84"/>
      <c r="D428" s="86"/>
      <c r="E428" s="84"/>
      <c r="F428" s="84"/>
      <c r="G428" s="87"/>
      <c r="H428" s="87"/>
      <c r="I428" s="88"/>
      <c r="J428" s="88"/>
    </row>
    <row r="429" spans="1:10" ht="15">
      <c r="A429" s="84"/>
      <c r="B429" s="85"/>
      <c r="C429" s="84"/>
      <c r="D429" s="86"/>
      <c r="E429" s="84"/>
      <c r="F429" s="84"/>
      <c r="G429" s="87"/>
      <c r="H429" s="87"/>
      <c r="I429" s="88"/>
      <c r="J429" s="88"/>
    </row>
    <row r="430" spans="1:10" ht="15">
      <c r="A430" s="84"/>
      <c r="B430" s="85"/>
      <c r="C430" s="84"/>
      <c r="D430" s="86"/>
      <c r="E430" s="84"/>
      <c r="F430" s="84"/>
      <c r="G430" s="87"/>
      <c r="H430" s="87"/>
      <c r="I430" s="88"/>
      <c r="J430" s="88"/>
    </row>
    <row r="431" spans="1:10" ht="15">
      <c r="A431" s="84"/>
      <c r="B431" s="85"/>
      <c r="C431" s="84"/>
      <c r="D431" s="86"/>
      <c r="E431" s="84"/>
      <c r="F431" s="84"/>
      <c r="G431" s="87"/>
      <c r="H431" s="87"/>
      <c r="I431" s="88"/>
      <c r="J431" s="88"/>
    </row>
    <row r="432" spans="1:10" ht="15">
      <c r="A432" s="84"/>
      <c r="B432" s="85"/>
      <c r="C432" s="84"/>
      <c r="D432" s="86"/>
      <c r="E432" s="84"/>
      <c r="F432" s="84"/>
      <c r="G432" s="87"/>
      <c r="H432" s="87"/>
      <c r="I432" s="88"/>
      <c r="J432" s="88"/>
    </row>
    <row r="433" spans="1:10" ht="15">
      <c r="A433" s="84"/>
      <c r="B433" s="85"/>
      <c r="C433" s="84"/>
      <c r="D433" s="86"/>
      <c r="E433" s="84"/>
      <c r="F433" s="84"/>
      <c r="G433" s="87"/>
      <c r="H433" s="87"/>
      <c r="I433" s="88"/>
      <c r="J433" s="88"/>
    </row>
    <row r="434" spans="1:10" ht="15">
      <c r="A434" s="84"/>
      <c r="B434" s="85"/>
      <c r="C434" s="84"/>
      <c r="D434" s="86"/>
      <c r="E434" s="84"/>
      <c r="F434" s="84"/>
      <c r="G434" s="87"/>
      <c r="H434" s="87"/>
      <c r="I434" s="88"/>
      <c r="J434" s="88"/>
    </row>
    <row r="435" spans="1:10" ht="15">
      <c r="A435" s="84"/>
      <c r="B435" s="85"/>
      <c r="C435" s="84"/>
      <c r="D435" s="86"/>
      <c r="E435" s="84"/>
      <c r="F435" s="84"/>
      <c r="G435" s="87"/>
      <c r="H435" s="87"/>
      <c r="I435" s="88"/>
      <c r="J435" s="88"/>
    </row>
    <row r="436" spans="1:10" ht="15">
      <c r="A436" s="84"/>
      <c r="B436" s="85"/>
      <c r="C436" s="84"/>
      <c r="D436" s="86"/>
      <c r="E436" s="84"/>
      <c r="F436" s="84"/>
      <c r="G436" s="87"/>
      <c r="H436" s="87"/>
      <c r="I436" s="88"/>
      <c r="J436" s="88"/>
    </row>
    <row r="437" spans="1:10" ht="15">
      <c r="A437" s="84"/>
      <c r="B437" s="85"/>
      <c r="C437" s="84"/>
      <c r="D437" s="86"/>
      <c r="E437" s="84"/>
      <c r="F437" s="84"/>
      <c r="G437" s="87"/>
      <c r="H437" s="87"/>
      <c r="I437" s="88"/>
      <c r="J437" s="88"/>
    </row>
    <row r="438" spans="1:10" ht="15">
      <c r="A438" s="84"/>
      <c r="B438" s="85"/>
      <c r="C438" s="84"/>
      <c r="D438" s="86"/>
      <c r="E438" s="84"/>
      <c r="F438" s="84"/>
      <c r="G438" s="87"/>
      <c r="H438" s="87"/>
      <c r="I438" s="88"/>
      <c r="J438" s="88"/>
    </row>
    <row r="439" spans="1:10" ht="15">
      <c r="A439" s="84"/>
      <c r="B439" s="85"/>
      <c r="C439" s="84"/>
      <c r="D439" s="86"/>
      <c r="E439" s="84"/>
      <c r="F439" s="84"/>
      <c r="G439" s="87"/>
      <c r="H439" s="87"/>
      <c r="I439" s="88"/>
      <c r="J439" s="88"/>
    </row>
    <row r="440" spans="1:10" ht="15">
      <c r="A440" s="84"/>
      <c r="B440" s="85"/>
      <c r="C440" s="84"/>
      <c r="D440" s="86"/>
      <c r="E440" s="84"/>
      <c r="F440" s="84"/>
      <c r="G440" s="87"/>
      <c r="H440" s="87"/>
      <c r="I440" s="88"/>
      <c r="J440" s="88"/>
    </row>
    <row r="441" spans="1:10" ht="15">
      <c r="A441" s="84"/>
      <c r="B441" s="85"/>
      <c r="C441" s="84"/>
      <c r="D441" s="86"/>
      <c r="E441" s="84"/>
      <c r="F441" s="84"/>
      <c r="G441" s="87"/>
      <c r="H441" s="87"/>
      <c r="I441" s="88"/>
      <c r="J441" s="88"/>
    </row>
    <row r="442" spans="1:10" ht="15">
      <c r="A442" s="84"/>
      <c r="B442" s="85"/>
      <c r="C442" s="84"/>
      <c r="D442" s="86"/>
      <c r="E442" s="84"/>
      <c r="F442" s="84"/>
      <c r="G442" s="87"/>
      <c r="H442" s="87"/>
      <c r="I442" s="88"/>
      <c r="J442" s="88"/>
    </row>
    <row r="443" spans="1:10" ht="15">
      <c r="A443" s="84"/>
      <c r="B443" s="85"/>
      <c r="C443" s="84"/>
      <c r="D443" s="86"/>
      <c r="E443" s="84"/>
      <c r="F443" s="84"/>
      <c r="G443" s="87"/>
      <c r="H443" s="87"/>
      <c r="I443" s="88"/>
      <c r="J443" s="88"/>
    </row>
    <row r="444" spans="1:10" ht="15">
      <c r="A444" s="84"/>
      <c r="B444" s="85"/>
      <c r="C444" s="84"/>
      <c r="D444" s="86"/>
      <c r="E444" s="84"/>
      <c r="F444" s="84"/>
      <c r="G444" s="87"/>
      <c r="H444" s="87"/>
      <c r="I444" s="88"/>
      <c r="J444" s="88"/>
    </row>
    <row r="445" spans="1:10" ht="15">
      <c r="A445" s="84"/>
      <c r="B445" s="85"/>
      <c r="C445" s="84"/>
      <c r="D445" s="86"/>
      <c r="E445" s="84"/>
      <c r="F445" s="84"/>
      <c r="G445" s="87"/>
      <c r="H445" s="87"/>
      <c r="I445" s="88"/>
      <c r="J445" s="88"/>
    </row>
    <row r="446" spans="1:10" ht="15">
      <c r="A446" s="84"/>
      <c r="B446" s="85"/>
      <c r="C446" s="84"/>
      <c r="D446" s="86"/>
      <c r="E446" s="84"/>
      <c r="F446" s="84"/>
      <c r="G446" s="87"/>
      <c r="H446" s="87"/>
      <c r="I446" s="88"/>
      <c r="J446" s="88"/>
    </row>
    <row r="447" spans="1:10" ht="15">
      <c r="A447" s="84"/>
      <c r="B447" s="85"/>
      <c r="C447" s="84"/>
      <c r="D447" s="86"/>
      <c r="E447" s="84"/>
      <c r="F447" s="84"/>
      <c r="G447" s="87"/>
      <c r="H447" s="87"/>
      <c r="I447" s="88"/>
      <c r="J447" s="88"/>
    </row>
    <row r="448" spans="1:10" ht="15">
      <c r="A448" s="84"/>
      <c r="B448" s="85"/>
      <c r="C448" s="84"/>
      <c r="D448" s="86"/>
      <c r="E448" s="84"/>
      <c r="F448" s="84"/>
      <c r="G448" s="87"/>
      <c r="H448" s="87"/>
      <c r="I448" s="88"/>
      <c r="J448" s="88"/>
    </row>
    <row r="449" spans="1:10" ht="15">
      <c r="A449" s="84"/>
      <c r="B449" s="85"/>
      <c r="C449" s="84"/>
      <c r="D449" s="86"/>
      <c r="E449" s="84"/>
      <c r="F449" s="84"/>
      <c r="G449" s="87"/>
      <c r="H449" s="87"/>
      <c r="I449" s="88"/>
      <c r="J449" s="88"/>
    </row>
    <row r="450" spans="1:10" ht="15">
      <c r="A450" s="84"/>
      <c r="B450" s="85"/>
      <c r="C450" s="84"/>
      <c r="D450" s="86"/>
      <c r="E450" s="84"/>
      <c r="F450" s="84"/>
      <c r="G450" s="87"/>
      <c r="H450" s="87"/>
      <c r="I450" s="88"/>
      <c r="J450" s="88"/>
    </row>
    <row r="451" spans="1:10" ht="15">
      <c r="A451" s="84"/>
      <c r="B451" s="85"/>
      <c r="C451" s="84"/>
      <c r="D451" s="86"/>
      <c r="E451" s="84"/>
      <c r="F451" s="84"/>
      <c r="G451" s="87"/>
      <c r="H451" s="87"/>
      <c r="I451" s="88"/>
      <c r="J451" s="88"/>
    </row>
    <row r="452" spans="1:10" ht="15">
      <c r="A452" s="84"/>
      <c r="B452" s="85"/>
      <c r="C452" s="84"/>
      <c r="D452" s="86"/>
      <c r="E452" s="84"/>
      <c r="F452" s="84"/>
      <c r="G452" s="87"/>
      <c r="H452" s="87"/>
      <c r="I452" s="88"/>
      <c r="J452" s="88"/>
    </row>
    <row r="453" spans="1:10" ht="15">
      <c r="A453" s="84"/>
      <c r="B453" s="85"/>
      <c r="C453" s="84"/>
      <c r="D453" s="86"/>
      <c r="E453" s="84"/>
      <c r="F453" s="84"/>
      <c r="G453" s="87"/>
      <c r="H453" s="87"/>
      <c r="I453" s="88"/>
      <c r="J453" s="88"/>
    </row>
    <row r="454" spans="1:10" ht="15">
      <c r="A454" s="84"/>
      <c r="B454" s="85"/>
      <c r="C454" s="84"/>
      <c r="D454" s="86"/>
      <c r="E454" s="84"/>
      <c r="F454" s="84"/>
      <c r="G454" s="87"/>
      <c r="H454" s="87"/>
      <c r="I454" s="88"/>
      <c r="J454" s="88"/>
    </row>
    <row r="455" spans="1:10" ht="15">
      <c r="A455" s="84"/>
      <c r="B455" s="85"/>
      <c r="C455" s="84"/>
      <c r="D455" s="86"/>
      <c r="E455" s="84"/>
      <c r="F455" s="84"/>
      <c r="G455" s="87"/>
      <c r="H455" s="87"/>
      <c r="I455" s="88"/>
      <c r="J455" s="88"/>
    </row>
    <row r="456" spans="1:10" ht="15">
      <c r="A456" s="84"/>
      <c r="B456" s="85"/>
      <c r="C456" s="84"/>
      <c r="D456" s="86"/>
      <c r="E456" s="84"/>
      <c r="F456" s="84"/>
      <c r="G456" s="87"/>
      <c r="H456" s="87"/>
      <c r="I456" s="88"/>
      <c r="J456" s="88"/>
    </row>
    <row r="457" spans="1:10" ht="15">
      <c r="A457" s="84"/>
      <c r="B457" s="85"/>
      <c r="C457" s="84"/>
      <c r="D457" s="86"/>
      <c r="E457" s="84"/>
      <c r="F457" s="84"/>
      <c r="G457" s="87"/>
      <c r="H457" s="87"/>
      <c r="I457" s="88"/>
      <c r="J457" s="88"/>
    </row>
    <row r="458" spans="1:10" ht="15">
      <c r="A458" s="84"/>
      <c r="B458" s="85"/>
      <c r="C458" s="84"/>
      <c r="D458" s="86"/>
      <c r="E458" s="84"/>
      <c r="F458" s="84"/>
      <c r="G458" s="87"/>
      <c r="H458" s="87"/>
      <c r="I458" s="88"/>
      <c r="J458" s="88"/>
    </row>
    <row r="459" spans="1:10" ht="15">
      <c r="A459" s="84"/>
      <c r="B459" s="85"/>
      <c r="C459" s="84"/>
      <c r="D459" s="86"/>
      <c r="E459" s="84"/>
      <c r="F459" s="84"/>
      <c r="G459" s="87"/>
      <c r="H459" s="87"/>
      <c r="I459" s="88"/>
      <c r="J459" s="88"/>
    </row>
    <row r="460" spans="1:10" ht="15">
      <c r="A460" s="84"/>
      <c r="B460" s="85"/>
      <c r="C460" s="84"/>
      <c r="D460" s="86"/>
      <c r="E460" s="84"/>
      <c r="F460" s="84"/>
      <c r="G460" s="87"/>
      <c r="H460" s="87"/>
      <c r="I460" s="88"/>
      <c r="J460" s="88"/>
    </row>
    <row r="461" spans="1:10" ht="15">
      <c r="A461" s="84"/>
      <c r="B461" s="85"/>
      <c r="C461" s="84"/>
      <c r="D461" s="86"/>
      <c r="E461" s="84"/>
      <c r="F461" s="84"/>
      <c r="G461" s="87"/>
      <c r="H461" s="87"/>
      <c r="I461" s="88"/>
      <c r="J461" s="88"/>
    </row>
    <row r="462" spans="1:10" ht="15">
      <c r="A462" s="84"/>
      <c r="B462" s="85"/>
      <c r="C462" s="84"/>
      <c r="D462" s="86"/>
      <c r="E462" s="84"/>
      <c r="F462" s="84"/>
      <c r="G462" s="87"/>
      <c r="H462" s="87"/>
      <c r="I462" s="88"/>
      <c r="J462" s="88"/>
    </row>
    <row r="463" spans="1:10" ht="15">
      <c r="A463" s="84"/>
      <c r="B463" s="85"/>
      <c r="C463" s="84"/>
      <c r="D463" s="86"/>
      <c r="E463" s="84"/>
      <c r="F463" s="84"/>
      <c r="G463" s="87"/>
      <c r="H463" s="87"/>
      <c r="I463" s="88"/>
      <c r="J463" s="88"/>
    </row>
    <row r="464" spans="1:10" ht="15">
      <c r="A464" s="84"/>
      <c r="B464" s="85"/>
      <c r="C464" s="84"/>
      <c r="D464" s="86"/>
      <c r="E464" s="84"/>
      <c r="F464" s="84"/>
      <c r="G464" s="87"/>
      <c r="H464" s="87"/>
      <c r="I464" s="88"/>
      <c r="J464" s="88"/>
    </row>
    <row r="465" spans="1:10" ht="15">
      <c r="A465" s="84"/>
      <c r="B465" s="85"/>
      <c r="C465" s="84"/>
      <c r="D465" s="86"/>
      <c r="E465" s="84"/>
      <c r="F465" s="84"/>
      <c r="G465" s="87"/>
      <c r="H465" s="87"/>
      <c r="I465" s="88"/>
      <c r="J465" s="88"/>
    </row>
    <row r="466" spans="1:10" ht="15">
      <c r="A466" s="84"/>
      <c r="B466" s="85"/>
      <c r="C466" s="84"/>
      <c r="D466" s="86"/>
      <c r="E466" s="84"/>
      <c r="F466" s="84"/>
      <c r="G466" s="87"/>
      <c r="H466" s="87"/>
      <c r="I466" s="88"/>
      <c r="J466" s="88"/>
    </row>
    <row r="467" spans="1:10" ht="15">
      <c r="A467" s="84"/>
      <c r="B467" s="85"/>
      <c r="C467" s="84"/>
      <c r="D467" s="86"/>
      <c r="E467" s="84"/>
      <c r="F467" s="84"/>
      <c r="G467" s="87"/>
      <c r="H467" s="87"/>
      <c r="I467" s="88"/>
      <c r="J467" s="88"/>
    </row>
    <row r="468" spans="1:10" ht="15">
      <c r="A468" s="84"/>
      <c r="B468" s="85"/>
      <c r="C468" s="84"/>
      <c r="D468" s="86"/>
      <c r="E468" s="84"/>
      <c r="F468" s="84"/>
      <c r="G468" s="87"/>
      <c r="H468" s="87"/>
      <c r="I468" s="88"/>
      <c r="J468" s="88"/>
    </row>
    <row r="469" spans="1:10" ht="15">
      <c r="A469" s="84"/>
      <c r="B469" s="85"/>
      <c r="C469" s="84"/>
      <c r="D469" s="86"/>
      <c r="E469" s="84"/>
      <c r="F469" s="84"/>
      <c r="G469" s="87"/>
      <c r="H469" s="87"/>
      <c r="I469" s="88"/>
      <c r="J469" s="88"/>
    </row>
    <row r="470" spans="1:10" ht="15">
      <c r="A470" s="84"/>
      <c r="B470" s="85"/>
      <c r="C470" s="84"/>
      <c r="D470" s="86"/>
      <c r="E470" s="84"/>
      <c r="F470" s="84"/>
      <c r="G470" s="87"/>
      <c r="H470" s="87"/>
      <c r="I470" s="88"/>
      <c r="J470" s="88"/>
    </row>
    <row r="471" spans="1:10" ht="15">
      <c r="A471" s="84"/>
      <c r="B471" s="85"/>
      <c r="C471" s="84"/>
      <c r="D471" s="86"/>
      <c r="E471" s="84"/>
      <c r="F471" s="84"/>
      <c r="G471" s="87"/>
      <c r="H471" s="87"/>
      <c r="I471" s="88"/>
      <c r="J471" s="88"/>
    </row>
    <row r="472" spans="1:10" ht="15">
      <c r="A472" s="84"/>
      <c r="B472" s="85"/>
      <c r="C472" s="84"/>
      <c r="D472" s="86"/>
      <c r="E472" s="84"/>
      <c r="F472" s="84"/>
      <c r="G472" s="87"/>
      <c r="H472" s="87"/>
      <c r="I472" s="88"/>
      <c r="J472" s="88"/>
    </row>
    <row r="473" spans="1:10" ht="15">
      <c r="A473" s="84"/>
      <c r="B473" s="85"/>
      <c r="C473" s="84"/>
      <c r="D473" s="86"/>
      <c r="E473" s="84"/>
      <c r="F473" s="84"/>
      <c r="G473" s="87"/>
      <c r="H473" s="87"/>
      <c r="I473" s="88"/>
      <c r="J473" s="88"/>
    </row>
    <row r="474" spans="1:10" ht="15">
      <c r="A474" s="84"/>
      <c r="B474" s="85"/>
      <c r="C474" s="84"/>
      <c r="D474" s="86"/>
      <c r="E474" s="84"/>
      <c r="F474" s="84"/>
      <c r="G474" s="87"/>
      <c r="H474" s="87"/>
      <c r="I474" s="88"/>
      <c r="J474" s="88"/>
    </row>
    <row r="475" spans="1:10" ht="15">
      <c r="A475" s="84"/>
      <c r="B475" s="85"/>
      <c r="C475" s="84"/>
      <c r="D475" s="86"/>
      <c r="E475" s="84"/>
      <c r="F475" s="84"/>
      <c r="G475" s="87"/>
      <c r="H475" s="87"/>
      <c r="I475" s="88"/>
      <c r="J475" s="88"/>
    </row>
    <row r="476" spans="1:10" ht="15">
      <c r="A476" s="84"/>
      <c r="B476" s="85"/>
      <c r="C476" s="84"/>
      <c r="D476" s="86"/>
      <c r="E476" s="84"/>
      <c r="F476" s="84"/>
      <c r="G476" s="87"/>
      <c r="H476" s="87"/>
      <c r="I476" s="88"/>
      <c r="J476" s="88"/>
    </row>
    <row r="477" spans="1:10" ht="15">
      <c r="A477" s="84"/>
      <c r="B477" s="85"/>
      <c r="C477" s="84"/>
      <c r="D477" s="86"/>
      <c r="E477" s="84"/>
      <c r="F477" s="84"/>
      <c r="G477" s="87"/>
      <c r="H477" s="87"/>
      <c r="I477" s="88"/>
      <c r="J477" s="88"/>
    </row>
    <row r="478" spans="1:10" ht="15">
      <c r="A478" s="84"/>
      <c r="B478" s="85"/>
      <c r="C478" s="84"/>
      <c r="D478" s="86"/>
      <c r="E478" s="84"/>
      <c r="F478" s="84"/>
      <c r="G478" s="87"/>
      <c r="H478" s="87"/>
      <c r="I478" s="88"/>
      <c r="J478" s="88"/>
    </row>
    <row r="479" spans="1:10" ht="15">
      <c r="A479" s="84"/>
      <c r="B479" s="85"/>
      <c r="C479" s="84"/>
      <c r="D479" s="86"/>
      <c r="E479" s="84"/>
      <c r="F479" s="84"/>
      <c r="G479" s="87"/>
      <c r="H479" s="87"/>
      <c r="I479" s="88"/>
      <c r="J479" s="88"/>
    </row>
    <row r="480" spans="1:10" ht="15">
      <c r="A480" s="84"/>
      <c r="B480" s="85"/>
      <c r="C480" s="84"/>
      <c r="D480" s="86"/>
      <c r="E480" s="84"/>
      <c r="F480" s="84"/>
      <c r="G480" s="87"/>
      <c r="H480" s="87"/>
      <c r="I480" s="88"/>
      <c r="J480" s="88"/>
    </row>
    <row r="481" spans="1:10" ht="15">
      <c r="A481" s="84"/>
      <c r="B481" s="85"/>
      <c r="C481" s="84"/>
      <c r="D481" s="86"/>
      <c r="E481" s="84"/>
      <c r="F481" s="84"/>
      <c r="G481" s="87"/>
      <c r="H481" s="87"/>
      <c r="I481" s="88"/>
      <c r="J481" s="88"/>
    </row>
    <row r="482" spans="1:10" ht="15">
      <c r="A482" s="84"/>
      <c r="B482" s="85"/>
      <c r="C482" s="84"/>
      <c r="D482" s="86"/>
      <c r="E482" s="84"/>
      <c r="F482" s="84"/>
      <c r="G482" s="87"/>
      <c r="H482" s="87"/>
      <c r="I482" s="88"/>
      <c r="J482" s="88"/>
    </row>
    <row r="483" spans="1:10" ht="15">
      <c r="A483" s="84"/>
      <c r="B483" s="85"/>
      <c r="C483" s="84"/>
      <c r="D483" s="86"/>
      <c r="E483" s="84"/>
      <c r="F483" s="84"/>
      <c r="G483" s="87"/>
      <c r="H483" s="87"/>
      <c r="I483" s="88"/>
      <c r="J483" s="88"/>
    </row>
    <row r="484" spans="1:10" ht="15">
      <c r="A484" s="84"/>
      <c r="B484" s="85"/>
      <c r="C484" s="84"/>
      <c r="D484" s="86"/>
      <c r="E484" s="84"/>
      <c r="F484" s="84"/>
      <c r="G484" s="87"/>
      <c r="H484" s="87"/>
      <c r="I484" s="88"/>
      <c r="J484" s="88"/>
    </row>
    <row r="485" spans="1:10" ht="15">
      <c r="A485" s="84"/>
      <c r="B485" s="85"/>
      <c r="C485" s="84"/>
      <c r="D485" s="86"/>
      <c r="E485" s="84"/>
      <c r="F485" s="84"/>
      <c r="G485" s="87"/>
      <c r="H485" s="87"/>
      <c r="I485" s="88"/>
      <c r="J485" s="88"/>
    </row>
    <row r="486" spans="1:10" ht="15">
      <c r="A486" s="84"/>
      <c r="B486" s="85"/>
      <c r="C486" s="84"/>
      <c r="D486" s="86"/>
      <c r="E486" s="84"/>
      <c r="F486" s="84"/>
      <c r="G486" s="87"/>
      <c r="H486" s="87"/>
      <c r="I486" s="88"/>
      <c r="J486" s="88"/>
    </row>
    <row r="487" spans="1:10" ht="15">
      <c r="A487" s="84"/>
      <c r="B487" s="85"/>
      <c r="C487" s="84"/>
      <c r="D487" s="86"/>
      <c r="E487" s="84"/>
      <c r="F487" s="84"/>
      <c r="G487" s="87"/>
      <c r="H487" s="87"/>
      <c r="I487" s="88"/>
      <c r="J487" s="88"/>
    </row>
    <row r="488" spans="1:10" ht="15">
      <c r="A488" s="84"/>
      <c r="B488" s="85"/>
      <c r="C488" s="84"/>
      <c r="D488" s="86"/>
      <c r="E488" s="84"/>
      <c r="F488" s="84"/>
      <c r="G488" s="87"/>
      <c r="H488" s="87"/>
      <c r="I488" s="88"/>
      <c r="J488" s="88"/>
    </row>
    <row r="489" spans="1:10" ht="15">
      <c r="A489" s="84"/>
      <c r="B489" s="85"/>
      <c r="C489" s="84"/>
      <c r="D489" s="86"/>
      <c r="E489" s="84"/>
      <c r="F489" s="84"/>
      <c r="G489" s="87"/>
      <c r="H489" s="87"/>
      <c r="I489" s="88"/>
      <c r="J489" s="88"/>
    </row>
    <row r="490" spans="1:10" ht="15">
      <c r="A490" s="84"/>
      <c r="B490" s="85"/>
      <c r="C490" s="84"/>
      <c r="D490" s="86"/>
      <c r="E490" s="84"/>
      <c r="F490" s="84"/>
      <c r="G490" s="87"/>
      <c r="H490" s="87"/>
      <c r="I490" s="88"/>
      <c r="J490" s="88"/>
    </row>
    <row r="491" spans="1:10" ht="15">
      <c r="A491" s="84"/>
      <c r="B491" s="85"/>
      <c r="C491" s="84"/>
      <c r="D491" s="86"/>
      <c r="E491" s="84"/>
      <c r="F491" s="84"/>
      <c r="G491" s="87"/>
      <c r="H491" s="87"/>
      <c r="I491" s="88"/>
      <c r="J491" s="88"/>
    </row>
    <row r="492" spans="1:10" ht="15">
      <c r="A492" s="84"/>
      <c r="B492" s="85"/>
      <c r="C492" s="84"/>
      <c r="D492" s="86"/>
      <c r="E492" s="84"/>
      <c r="F492" s="84"/>
      <c r="G492" s="87"/>
      <c r="H492" s="87"/>
      <c r="I492" s="88"/>
      <c r="J492" s="88"/>
    </row>
    <row r="493" spans="1:10" ht="15">
      <c r="A493" s="84"/>
      <c r="B493" s="85"/>
      <c r="C493" s="84"/>
      <c r="D493" s="86"/>
      <c r="E493" s="84"/>
      <c r="F493" s="84"/>
      <c r="G493" s="87"/>
      <c r="H493" s="87"/>
      <c r="I493" s="88"/>
      <c r="J493" s="88"/>
    </row>
    <row r="494" spans="1:10" ht="15">
      <c r="A494" s="84"/>
      <c r="B494" s="85"/>
      <c r="C494" s="84"/>
      <c r="D494" s="86"/>
      <c r="E494" s="84"/>
      <c r="F494" s="84"/>
      <c r="G494" s="87"/>
      <c r="H494" s="87"/>
      <c r="I494" s="88"/>
      <c r="J494" s="88"/>
    </row>
    <row r="495" spans="1:10" ht="15">
      <c r="A495" s="84"/>
      <c r="B495" s="85"/>
      <c r="C495" s="84"/>
      <c r="D495" s="86"/>
      <c r="E495" s="84"/>
      <c r="F495" s="84"/>
      <c r="G495" s="87"/>
      <c r="H495" s="87"/>
      <c r="I495" s="88"/>
      <c r="J495" s="88"/>
    </row>
    <row r="496" spans="1:10" ht="15">
      <c r="A496" s="84"/>
      <c r="B496" s="85"/>
      <c r="C496" s="84"/>
      <c r="D496" s="86"/>
      <c r="E496" s="84"/>
      <c r="F496" s="84"/>
      <c r="G496" s="87"/>
      <c r="H496" s="87"/>
      <c r="I496" s="88"/>
      <c r="J496" s="88"/>
    </row>
    <row r="497" spans="1:10" ht="15">
      <c r="A497" s="84"/>
      <c r="B497" s="85"/>
      <c r="C497" s="84"/>
      <c r="D497" s="86"/>
      <c r="E497" s="84"/>
      <c r="F497" s="84"/>
      <c r="G497" s="87"/>
      <c r="H497" s="87"/>
      <c r="I497" s="88"/>
      <c r="J497" s="88"/>
    </row>
    <row r="498" spans="1:10" ht="15">
      <c r="A498" s="84"/>
      <c r="B498" s="85"/>
      <c r="C498" s="84"/>
      <c r="D498" s="86"/>
      <c r="E498" s="84"/>
      <c r="F498" s="84"/>
      <c r="G498" s="87"/>
      <c r="H498" s="87"/>
      <c r="I498" s="88"/>
      <c r="J498" s="88"/>
    </row>
    <row r="499" spans="1:10" ht="15">
      <c r="A499" s="84"/>
      <c r="B499" s="85"/>
      <c r="C499" s="84"/>
      <c r="D499" s="86"/>
      <c r="E499" s="84"/>
      <c r="F499" s="84"/>
      <c r="G499" s="87"/>
      <c r="H499" s="87"/>
      <c r="I499" s="88"/>
      <c r="J499" s="88"/>
    </row>
    <row r="500" spans="1:10" ht="15">
      <c r="A500" s="84"/>
      <c r="B500" s="85"/>
      <c r="C500" s="84"/>
      <c r="D500" s="86"/>
      <c r="E500" s="84"/>
      <c r="F500" s="84"/>
      <c r="G500" s="87"/>
      <c r="H500" s="87"/>
      <c r="I500" s="88"/>
      <c r="J500" s="88"/>
    </row>
    <row r="501" spans="1:10" ht="15">
      <c r="A501" s="84"/>
      <c r="B501" s="85"/>
      <c r="C501" s="84"/>
      <c r="D501" s="86"/>
      <c r="E501" s="84"/>
      <c r="F501" s="84"/>
      <c r="G501" s="87"/>
      <c r="H501" s="87"/>
      <c r="I501" s="88"/>
      <c r="J501" s="88"/>
    </row>
    <row r="502" spans="1:10" ht="15">
      <c r="A502" s="84"/>
      <c r="B502" s="85"/>
      <c r="C502" s="84"/>
      <c r="D502" s="86"/>
      <c r="E502" s="84"/>
      <c r="F502" s="84"/>
      <c r="G502" s="87"/>
      <c r="H502" s="87"/>
      <c r="I502" s="88"/>
      <c r="J502" s="88"/>
    </row>
    <row r="503" spans="1:10" ht="15">
      <c r="A503" s="84"/>
      <c r="B503" s="85"/>
      <c r="C503" s="84"/>
      <c r="D503" s="86"/>
      <c r="E503" s="84"/>
      <c r="F503" s="84"/>
      <c r="G503" s="87"/>
      <c r="H503" s="87"/>
      <c r="I503" s="88"/>
      <c r="J503" s="88"/>
    </row>
    <row r="504" spans="1:10" ht="15">
      <c r="A504" s="84"/>
      <c r="B504" s="85"/>
      <c r="C504" s="84"/>
      <c r="D504" s="86"/>
      <c r="E504" s="84"/>
      <c r="F504" s="84"/>
      <c r="G504" s="87"/>
      <c r="H504" s="87"/>
      <c r="I504" s="88"/>
      <c r="J504" s="88"/>
    </row>
    <row r="505" spans="1:10" ht="15">
      <c r="A505" s="84"/>
      <c r="B505" s="85"/>
      <c r="C505" s="84"/>
      <c r="D505" s="86"/>
      <c r="E505" s="84"/>
      <c r="F505" s="84"/>
      <c r="G505" s="87"/>
      <c r="H505" s="87"/>
      <c r="I505" s="88"/>
      <c r="J505" s="88"/>
    </row>
    <row r="506" spans="1:10" ht="15">
      <c r="A506" s="84"/>
      <c r="B506" s="85"/>
      <c r="C506" s="84"/>
      <c r="D506" s="86"/>
      <c r="E506" s="84"/>
      <c r="F506" s="84"/>
      <c r="G506" s="87"/>
      <c r="H506" s="87"/>
      <c r="I506" s="88"/>
      <c r="J506" s="88"/>
    </row>
    <row r="507" spans="1:10" ht="15">
      <c r="A507" s="84"/>
      <c r="B507" s="85"/>
      <c r="C507" s="84"/>
      <c r="D507" s="86"/>
      <c r="E507" s="84"/>
      <c r="F507" s="84"/>
      <c r="G507" s="87"/>
      <c r="H507" s="87"/>
      <c r="I507" s="88"/>
      <c r="J507" s="88"/>
    </row>
    <row r="508" spans="1:10" ht="15">
      <c r="A508" s="84"/>
      <c r="B508" s="85"/>
      <c r="C508" s="84"/>
      <c r="D508" s="86"/>
      <c r="E508" s="84"/>
      <c r="F508" s="84"/>
      <c r="G508" s="87"/>
      <c r="H508" s="87"/>
      <c r="I508" s="88"/>
      <c r="J508" s="88"/>
    </row>
    <row r="509" spans="1:10" ht="15">
      <c r="A509" s="84"/>
      <c r="B509" s="85"/>
      <c r="C509" s="84"/>
      <c r="D509" s="86"/>
      <c r="E509" s="84"/>
      <c r="F509" s="84"/>
      <c r="G509" s="87"/>
      <c r="H509" s="87"/>
      <c r="I509" s="88"/>
      <c r="J509" s="88"/>
    </row>
    <row r="510" spans="1:10" ht="15">
      <c r="A510" s="84"/>
      <c r="B510" s="85"/>
      <c r="C510" s="84"/>
      <c r="D510" s="86"/>
      <c r="E510" s="84"/>
      <c r="F510" s="84"/>
      <c r="G510" s="87"/>
      <c r="H510" s="87"/>
      <c r="I510" s="88"/>
      <c r="J510" s="88"/>
    </row>
    <row r="511" spans="1:10" ht="15">
      <c r="A511" s="84"/>
      <c r="B511" s="85"/>
      <c r="C511" s="84"/>
      <c r="D511" s="86"/>
      <c r="E511" s="84"/>
      <c r="F511" s="84"/>
      <c r="G511" s="87"/>
      <c r="H511" s="87"/>
      <c r="I511" s="88"/>
      <c r="J511" s="88"/>
    </row>
    <row r="512" spans="1:10" ht="15">
      <c r="A512" s="84"/>
      <c r="B512" s="85"/>
      <c r="C512" s="84"/>
      <c r="D512" s="86"/>
      <c r="E512" s="84"/>
      <c r="F512" s="84"/>
      <c r="G512" s="87"/>
      <c r="H512" s="87"/>
      <c r="I512" s="88"/>
      <c r="J512" s="88"/>
    </row>
    <row r="513" spans="1:10" ht="15">
      <c r="A513" s="84"/>
      <c r="B513" s="85"/>
      <c r="C513" s="84"/>
      <c r="D513" s="86"/>
      <c r="E513" s="84"/>
      <c r="F513" s="84"/>
      <c r="G513" s="87"/>
      <c r="H513" s="87"/>
      <c r="I513" s="88"/>
      <c r="J513" s="88"/>
    </row>
    <row r="514" spans="1:10" ht="15">
      <c r="A514" s="84"/>
      <c r="B514" s="85"/>
      <c r="C514" s="84"/>
      <c r="D514" s="86"/>
      <c r="E514" s="84"/>
      <c r="F514" s="84"/>
      <c r="G514" s="87"/>
      <c r="H514" s="87"/>
      <c r="I514" s="88"/>
      <c r="J514" s="88"/>
    </row>
    <row r="515" spans="1:10" ht="15">
      <c r="A515" s="84"/>
      <c r="B515" s="85"/>
      <c r="C515" s="84"/>
      <c r="D515" s="86"/>
      <c r="E515" s="84"/>
      <c r="F515" s="84"/>
      <c r="G515" s="87"/>
      <c r="H515" s="87"/>
      <c r="I515" s="88"/>
      <c r="J515" s="88"/>
    </row>
    <row r="516" spans="1:10" ht="15">
      <c r="A516" s="84"/>
      <c r="B516" s="85"/>
      <c r="C516" s="84"/>
      <c r="D516" s="86"/>
      <c r="E516" s="84"/>
      <c r="F516" s="84"/>
      <c r="G516" s="87"/>
      <c r="H516" s="87"/>
      <c r="I516" s="88"/>
      <c r="J516" s="88"/>
    </row>
    <row r="517" spans="1:10" ht="15">
      <c r="A517" s="84"/>
      <c r="B517" s="85"/>
      <c r="C517" s="84"/>
      <c r="D517" s="86"/>
      <c r="E517" s="84"/>
      <c r="F517" s="84"/>
      <c r="G517" s="87"/>
      <c r="H517" s="87"/>
      <c r="I517" s="88"/>
      <c r="J517" s="88"/>
    </row>
    <row r="518" spans="1:10" ht="15">
      <c r="A518" s="84"/>
      <c r="B518" s="85"/>
      <c r="C518" s="84"/>
      <c r="D518" s="86"/>
      <c r="E518" s="84"/>
      <c r="F518" s="84"/>
      <c r="G518" s="87"/>
      <c r="H518" s="87"/>
      <c r="I518" s="88"/>
      <c r="J518" s="88"/>
    </row>
    <row r="519" spans="1:10" ht="15">
      <c r="A519" s="84"/>
      <c r="B519" s="85"/>
      <c r="C519" s="84"/>
      <c r="D519" s="86"/>
      <c r="E519" s="84"/>
      <c r="F519" s="84"/>
      <c r="G519" s="87"/>
      <c r="H519" s="87"/>
      <c r="I519" s="88"/>
      <c r="J519" s="88"/>
    </row>
    <row r="520" spans="1:10" ht="15">
      <c r="A520" s="84"/>
      <c r="B520" s="85"/>
      <c r="C520" s="84"/>
      <c r="D520" s="86"/>
      <c r="E520" s="84"/>
      <c r="F520" s="84"/>
      <c r="G520" s="87"/>
      <c r="H520" s="87"/>
      <c r="I520" s="88"/>
      <c r="J520" s="88"/>
    </row>
    <row r="521" spans="1:10" ht="15">
      <c r="A521" s="84"/>
      <c r="B521" s="85"/>
      <c r="C521" s="84"/>
      <c r="D521" s="86"/>
      <c r="E521" s="84"/>
      <c r="F521" s="84"/>
      <c r="G521" s="87"/>
      <c r="H521" s="87"/>
      <c r="I521" s="88"/>
      <c r="J521" s="88"/>
    </row>
    <row r="522" spans="1:10" ht="15">
      <c r="A522" s="84"/>
      <c r="B522" s="85"/>
      <c r="C522" s="84"/>
      <c r="D522" s="86"/>
      <c r="E522" s="84"/>
      <c r="F522" s="84"/>
      <c r="G522" s="87"/>
      <c r="H522" s="87"/>
      <c r="I522" s="88"/>
      <c r="J522" s="88"/>
    </row>
    <row r="523" spans="1:10" ht="15">
      <c r="A523" s="84"/>
      <c r="B523" s="85"/>
      <c r="C523" s="84"/>
      <c r="D523" s="86"/>
      <c r="E523" s="84"/>
      <c r="F523" s="84"/>
      <c r="G523" s="87"/>
      <c r="H523" s="87"/>
      <c r="I523" s="88"/>
      <c r="J523" s="88"/>
    </row>
    <row r="524" spans="1:10" ht="15">
      <c r="A524" s="84"/>
      <c r="B524" s="85"/>
      <c r="C524" s="84"/>
      <c r="D524" s="86"/>
      <c r="E524" s="84"/>
      <c r="F524" s="84"/>
      <c r="G524" s="87"/>
      <c r="H524" s="87"/>
      <c r="I524" s="88"/>
      <c r="J524" s="88"/>
    </row>
    <row r="525" spans="1:10" ht="15">
      <c r="A525" s="84"/>
      <c r="B525" s="85"/>
      <c r="C525" s="84"/>
      <c r="D525" s="86"/>
      <c r="E525" s="84"/>
      <c r="F525" s="84"/>
      <c r="G525" s="87"/>
      <c r="H525" s="87"/>
      <c r="I525" s="88"/>
      <c r="J525" s="88"/>
    </row>
    <row r="526" spans="1:10" ht="15">
      <c r="A526" s="84"/>
      <c r="B526" s="85"/>
      <c r="C526" s="84"/>
      <c r="D526" s="86"/>
      <c r="E526" s="84"/>
      <c r="F526" s="84"/>
      <c r="G526" s="87"/>
      <c r="H526" s="87"/>
      <c r="I526" s="88"/>
      <c r="J526" s="88"/>
    </row>
    <row r="527" spans="1:10" ht="15">
      <c r="A527" s="84"/>
      <c r="B527" s="85"/>
      <c r="C527" s="84"/>
      <c r="D527" s="86"/>
      <c r="E527" s="84"/>
      <c r="F527" s="84"/>
      <c r="G527" s="87"/>
      <c r="H527" s="87"/>
      <c r="I527" s="88"/>
      <c r="J527" s="88"/>
    </row>
    <row r="528" spans="1:10" ht="15">
      <c r="A528" s="84"/>
      <c r="B528" s="85"/>
      <c r="C528" s="84"/>
      <c r="D528" s="86"/>
      <c r="E528" s="84"/>
      <c r="F528" s="84"/>
      <c r="G528" s="87"/>
      <c r="H528" s="87"/>
      <c r="I528" s="88"/>
      <c r="J528" s="88"/>
    </row>
    <row r="529" spans="1:10" ht="15">
      <c r="A529" s="84"/>
      <c r="B529" s="85"/>
      <c r="C529" s="84"/>
      <c r="D529" s="86"/>
      <c r="E529" s="84"/>
      <c r="F529" s="84"/>
      <c r="G529" s="87"/>
      <c r="H529" s="87"/>
      <c r="I529" s="88"/>
      <c r="J529" s="88"/>
    </row>
    <row r="530" spans="1:10" ht="15">
      <c r="A530" s="84"/>
      <c r="B530" s="85"/>
      <c r="C530" s="84"/>
      <c r="D530" s="86"/>
      <c r="E530" s="84"/>
      <c r="F530" s="84"/>
      <c r="G530" s="87"/>
      <c r="H530" s="87"/>
      <c r="I530" s="88"/>
      <c r="J530" s="88"/>
    </row>
  </sheetData>
  <sheetProtection/>
  <mergeCells count="20">
    <mergeCell ref="C10:C11"/>
    <mergeCell ref="G48:J48"/>
    <mergeCell ref="A43:J43"/>
    <mergeCell ref="J10:J11"/>
    <mergeCell ref="A13:J13"/>
    <mergeCell ref="F10:F11"/>
    <mergeCell ref="G10:G11"/>
    <mergeCell ref="I10:I11"/>
    <mergeCell ref="H10:H11"/>
    <mergeCell ref="A34:J34"/>
    <mergeCell ref="G49:J49"/>
    <mergeCell ref="G50:J50"/>
    <mergeCell ref="A4:J4"/>
    <mergeCell ref="A5:J5"/>
    <mergeCell ref="A6:J6"/>
    <mergeCell ref="A7:J7"/>
    <mergeCell ref="D10:E10"/>
    <mergeCell ref="A9:J9"/>
    <mergeCell ref="A10:A11"/>
    <mergeCell ref="B10:B11"/>
  </mergeCells>
  <conditionalFormatting sqref="B15:B28">
    <cfRule type="duplicateValues" priority="4" dxfId="0">
      <formula>AND(COUNTIF($B$15:$B$28,B15)&gt;1,NOT(ISBLANK(B15)))</formula>
    </cfRule>
  </conditionalFormatting>
  <conditionalFormatting sqref="B15:B28">
    <cfRule type="duplicateValues" priority="3" dxfId="0">
      <formula>AND(COUNTIF($B$15:$B$28,B15)&gt;1,NOT(ISBLANK(B15)))</formula>
    </cfRule>
  </conditionalFormatting>
  <conditionalFormatting sqref="D20">
    <cfRule type="duplicateValues" priority="1" dxfId="16">
      <formula>AND(COUNTIF($D$20:$D$20,D20)&gt;1,NOT(ISBLANK(D20)))</formula>
    </cfRule>
  </conditionalFormatting>
  <conditionalFormatting sqref="D20">
    <cfRule type="duplicateValues" priority="2" dxfId="15">
      <formula>AND(COUNTIF($D$20:$D$20,D20)&gt;1,NOT(ISBLANK(D20)))</formula>
    </cfRule>
  </conditionalFormatting>
  <conditionalFormatting sqref="B29:B31 B14">
    <cfRule type="duplicateValues" priority="14" dxfId="0" stopIfTrue="1">
      <formula>AND(COUNTIF($B$29:$B$31,B14)+COUNTIF($B$14:$B$14,B14)&gt;1,NOT(ISBLANK(B14)))</formula>
    </cfRule>
  </conditionalFormatting>
  <printOptions/>
  <pageMargins left="0.9448818897637796" right="1.141732283464567" top="0.984251968503937" bottom="0.984251968503937" header="0" footer="0"/>
  <pageSetup horizontalDpi="600" verticalDpi="600" orientation="landscape" paperSize="9" r:id="rId1"/>
  <headerFooter alignWithMargins="0">
    <oddFooter>&amp;CСтр. &amp;P от &amp;[6&amp;R&amp;9ДИРЕКТОР НА ОД "ЗЕМЕДЕЛИЕ" - ПЛЕВЕН:....................           
/ИЛИЯНА НИНОВА/</oddFooter>
  </headerFooter>
  <ignoredErrors>
    <ignoredError sqref="A12 F12 H12 G15:G31 G35 G37:G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M56" sqref="M56"/>
    </sheetView>
  </sheetViews>
  <sheetFormatPr defaultColWidth="9.140625" defaultRowHeight="12.75"/>
  <cols>
    <col min="1" max="1" width="17.28125" style="37" customWidth="1"/>
    <col min="2" max="2" width="11.00390625" style="48" customWidth="1"/>
    <col min="3" max="3" width="18.7109375" style="44" bestFit="1" customWidth="1"/>
    <col min="4" max="4" width="10.7109375" style="40" customWidth="1"/>
    <col min="5" max="6" width="8.8515625" style="37" customWidth="1"/>
    <col min="7" max="8" width="7.00390625" style="45" customWidth="1"/>
    <col min="9" max="9" width="9.00390625" style="49" bestFit="1" customWidth="1"/>
    <col min="10" max="10" width="8.57421875" style="9" customWidth="1"/>
    <col min="11" max="16384" width="9.140625" style="37" customWidth="1"/>
  </cols>
  <sheetData>
    <row r="1" spans="1:10" ht="15.75">
      <c r="A1" s="762" t="s">
        <v>28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5" customHeight="1">
      <c r="A2" s="763" t="s">
        <v>271</v>
      </c>
      <c r="B2" s="763"/>
      <c r="C2" s="763"/>
      <c r="D2" s="763"/>
      <c r="E2" s="763"/>
      <c r="F2" s="763"/>
      <c r="G2" s="763"/>
      <c r="H2" s="763"/>
      <c r="I2" s="763"/>
      <c r="J2" s="763"/>
    </row>
    <row r="3" spans="1:10" ht="15">
      <c r="A3" s="763" t="s">
        <v>966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0" ht="22.5" customHeight="1">
      <c r="A4" s="764" t="s">
        <v>965</v>
      </c>
      <c r="B4" s="764"/>
      <c r="C4" s="764"/>
      <c r="D4" s="764"/>
      <c r="E4" s="764"/>
      <c r="F4" s="764"/>
      <c r="G4" s="764"/>
      <c r="H4" s="764"/>
      <c r="I4" s="764"/>
      <c r="J4" s="764"/>
    </row>
    <row r="5" spans="1:10" s="44" customFormat="1" ht="12.75">
      <c r="A5" s="766" t="s">
        <v>0</v>
      </c>
      <c r="B5" s="766"/>
      <c r="C5" s="766"/>
      <c r="D5" s="766"/>
      <c r="E5" s="766"/>
      <c r="F5" s="766"/>
      <c r="G5" s="766"/>
      <c r="H5" s="766"/>
      <c r="I5" s="766"/>
      <c r="J5" s="766"/>
    </row>
    <row r="6" spans="1:10" s="44" customFormat="1" ht="12.75" customHeight="1">
      <c r="A6" s="765" t="s">
        <v>1</v>
      </c>
      <c r="B6" s="767" t="s">
        <v>2</v>
      </c>
      <c r="C6" s="765" t="s">
        <v>3</v>
      </c>
      <c r="D6" s="765" t="s">
        <v>4</v>
      </c>
      <c r="E6" s="765"/>
      <c r="F6" s="765" t="s">
        <v>53</v>
      </c>
      <c r="G6" s="771" t="s">
        <v>5</v>
      </c>
      <c r="H6" s="773" t="s">
        <v>6</v>
      </c>
      <c r="I6" s="772" t="s">
        <v>35</v>
      </c>
      <c r="J6" s="769" t="s">
        <v>39</v>
      </c>
    </row>
    <row r="7" spans="1:10" s="44" customFormat="1" ht="45.75" customHeight="1">
      <c r="A7" s="765"/>
      <c r="B7" s="767"/>
      <c r="C7" s="765"/>
      <c r="D7" s="1" t="s">
        <v>8</v>
      </c>
      <c r="E7" s="1" t="s">
        <v>32</v>
      </c>
      <c r="F7" s="765"/>
      <c r="G7" s="771"/>
      <c r="H7" s="773"/>
      <c r="I7" s="772"/>
      <c r="J7" s="769"/>
    </row>
    <row r="8" spans="1:10" s="44" customFormat="1" ht="12.75">
      <c r="A8" s="2" t="s">
        <v>29</v>
      </c>
      <c r="B8" s="5">
        <v>2</v>
      </c>
      <c r="C8" s="2">
        <v>3</v>
      </c>
      <c r="D8" s="7" t="s">
        <v>9</v>
      </c>
      <c r="E8" s="2" t="s">
        <v>10</v>
      </c>
      <c r="F8" s="2" t="s">
        <v>36</v>
      </c>
      <c r="G8" s="5">
        <v>6</v>
      </c>
      <c r="H8" s="2" t="s">
        <v>37</v>
      </c>
      <c r="I8" s="5">
        <v>8</v>
      </c>
      <c r="J8" s="6">
        <v>9</v>
      </c>
    </row>
    <row r="9" spans="1:10" s="44" customFormat="1" ht="15.75">
      <c r="A9" s="770" t="s">
        <v>13</v>
      </c>
      <c r="B9" s="770"/>
      <c r="C9" s="770"/>
      <c r="D9" s="770"/>
      <c r="E9" s="770"/>
      <c r="F9" s="770"/>
      <c r="G9" s="770"/>
      <c r="H9" s="770"/>
      <c r="I9" s="770"/>
      <c r="J9" s="770"/>
    </row>
    <row r="10" spans="1:10" ht="12.75">
      <c r="A10" s="180" t="s">
        <v>175</v>
      </c>
      <c r="B10" s="389" t="s">
        <v>584</v>
      </c>
      <c r="C10" s="428" t="s">
        <v>168</v>
      </c>
      <c r="D10" s="178">
        <v>4.901</v>
      </c>
      <c r="E10" s="358"/>
      <c r="F10" s="321">
        <v>54</v>
      </c>
      <c r="G10" s="179">
        <v>4</v>
      </c>
      <c r="H10" s="563" t="s">
        <v>11</v>
      </c>
      <c r="I10" s="175">
        <f>D10*F10</f>
        <v>264.654</v>
      </c>
      <c r="J10" s="176">
        <f>I10*20%</f>
        <v>52.930800000000005</v>
      </c>
    </row>
    <row r="11" spans="1:10" s="44" customFormat="1" ht="12.75">
      <c r="A11" s="38" t="s">
        <v>20</v>
      </c>
      <c r="B11" s="188">
        <v>1</v>
      </c>
      <c r="C11" s="360" t="s">
        <v>27</v>
      </c>
      <c r="D11" s="360">
        <f>SUM(D10:D10)</f>
        <v>4.901</v>
      </c>
      <c r="E11" s="361" t="s">
        <v>47</v>
      </c>
      <c r="F11" s="321"/>
      <c r="G11" s="179"/>
      <c r="H11" s="179"/>
      <c r="I11" s="175"/>
      <c r="J11" s="176"/>
    </row>
    <row r="12" spans="1:10" s="44" customFormat="1" ht="25.5">
      <c r="A12" s="144" t="s">
        <v>21</v>
      </c>
      <c r="B12" s="296">
        <v>1</v>
      </c>
      <c r="C12" s="294" t="s">
        <v>27</v>
      </c>
      <c r="D12" s="295">
        <f>D11</f>
        <v>4.901</v>
      </c>
      <c r="E12" s="214" t="s">
        <v>47</v>
      </c>
      <c r="F12" s="2"/>
      <c r="G12" s="5"/>
      <c r="H12" s="5"/>
      <c r="I12" s="5"/>
      <c r="J12" s="6"/>
    </row>
    <row r="13" spans="1:10" s="44" customFormat="1" ht="15.75">
      <c r="A13" s="774" t="s">
        <v>2046</v>
      </c>
      <c r="B13" s="777"/>
      <c r="C13" s="777"/>
      <c r="D13" s="777"/>
      <c r="E13" s="777"/>
      <c r="F13" s="777"/>
      <c r="G13" s="777"/>
      <c r="H13" s="777"/>
      <c r="I13" s="777"/>
      <c r="J13" s="778"/>
    </row>
    <row r="14" spans="1:10" s="44" customFormat="1" ht="12.75">
      <c r="A14" s="687" t="s">
        <v>579</v>
      </c>
      <c r="B14" s="688" t="s">
        <v>2047</v>
      </c>
      <c r="C14" s="239" t="s">
        <v>168</v>
      </c>
      <c r="D14" s="689">
        <v>1.33</v>
      </c>
      <c r="E14" s="624"/>
      <c r="F14" s="690">
        <v>54</v>
      </c>
      <c r="G14" s="691" t="s">
        <v>99</v>
      </c>
      <c r="H14" s="527" t="s">
        <v>11</v>
      </c>
      <c r="I14" s="692">
        <f>D14*F14</f>
        <v>71.82000000000001</v>
      </c>
      <c r="J14" s="692">
        <f>I14*20%</f>
        <v>14.364000000000003</v>
      </c>
    </row>
    <row r="15" spans="1:10" s="44" customFormat="1" ht="12.75">
      <c r="A15" s="90" t="s">
        <v>20</v>
      </c>
      <c r="B15" s="693">
        <v>1</v>
      </c>
      <c r="C15" s="187" t="s">
        <v>27</v>
      </c>
      <c r="D15" s="187">
        <f>SUM(D14:D14)</f>
        <v>1.33</v>
      </c>
      <c r="E15" s="361" t="s">
        <v>47</v>
      </c>
      <c r="F15" s="321"/>
      <c r="G15" s="179"/>
      <c r="H15" s="179"/>
      <c r="I15" s="412"/>
      <c r="J15" s="176"/>
    </row>
    <row r="16" spans="1:10" s="44" customFormat="1" ht="12.75">
      <c r="A16" s="687" t="s">
        <v>2048</v>
      </c>
      <c r="B16" s="688" t="s">
        <v>2049</v>
      </c>
      <c r="C16" s="239" t="s">
        <v>168</v>
      </c>
      <c r="D16" s="689">
        <v>16.501</v>
      </c>
      <c r="E16" s="624"/>
      <c r="F16" s="690">
        <v>54</v>
      </c>
      <c r="G16" s="691" t="s">
        <v>99</v>
      </c>
      <c r="H16" s="527" t="s">
        <v>11</v>
      </c>
      <c r="I16" s="692">
        <f>D16*F16</f>
        <v>891.0540000000001</v>
      </c>
      <c r="J16" s="692">
        <f>I16*20%</f>
        <v>178.21080000000003</v>
      </c>
    </row>
    <row r="17" spans="1:10" s="44" customFormat="1" ht="12.75">
      <c r="A17" s="38" t="s">
        <v>20</v>
      </c>
      <c r="B17" s="188">
        <v>1</v>
      </c>
      <c r="C17" s="360" t="s">
        <v>27</v>
      </c>
      <c r="D17" s="360">
        <f>SUM(D16:D16)</f>
        <v>16.501</v>
      </c>
      <c r="E17" s="361" t="s">
        <v>47</v>
      </c>
      <c r="F17" s="321"/>
      <c r="G17" s="179"/>
      <c r="H17" s="179"/>
      <c r="I17" s="175"/>
      <c r="J17" s="176"/>
    </row>
    <row r="18" spans="1:10" s="44" customFormat="1" ht="25.5">
      <c r="A18" s="144" t="s">
        <v>2050</v>
      </c>
      <c r="B18" s="296">
        <f>B15+B17</f>
        <v>2</v>
      </c>
      <c r="C18" s="294" t="s">
        <v>27</v>
      </c>
      <c r="D18" s="295">
        <f>D17+D15</f>
        <v>17.831000000000003</v>
      </c>
      <c r="E18" s="214" t="s">
        <v>47</v>
      </c>
      <c r="F18" s="2"/>
      <c r="G18" s="5"/>
      <c r="H18" s="5"/>
      <c r="I18" s="5"/>
      <c r="J18" s="6"/>
    </row>
    <row r="19" spans="1:10" s="12" customFormat="1" ht="15.75">
      <c r="A19" s="774" t="s">
        <v>18</v>
      </c>
      <c r="B19" s="775"/>
      <c r="C19" s="775"/>
      <c r="D19" s="775"/>
      <c r="E19" s="775"/>
      <c r="F19" s="775"/>
      <c r="G19" s="775"/>
      <c r="H19" s="775"/>
      <c r="I19" s="775"/>
      <c r="J19" s="776"/>
    </row>
    <row r="20" spans="1:10" s="12" customFormat="1" ht="12.75">
      <c r="A20" s="267" t="s">
        <v>42</v>
      </c>
      <c r="B20" s="392" t="s">
        <v>210</v>
      </c>
      <c r="C20" s="268" t="s">
        <v>168</v>
      </c>
      <c r="D20" s="259">
        <v>3.315</v>
      </c>
      <c r="E20" s="260"/>
      <c r="F20" s="240">
        <v>54</v>
      </c>
      <c r="G20" s="241">
        <v>3</v>
      </c>
      <c r="H20" s="563" t="s">
        <v>11</v>
      </c>
      <c r="I20" s="261">
        <f>D20*F20</f>
        <v>179.01</v>
      </c>
      <c r="J20" s="261">
        <f>I20*20%</f>
        <v>35.802</v>
      </c>
    </row>
    <row r="21" spans="1:10" s="12" customFormat="1" ht="12.75">
      <c r="A21" s="267" t="s">
        <v>42</v>
      </c>
      <c r="B21" s="392" t="s">
        <v>177</v>
      </c>
      <c r="C21" s="268" t="s">
        <v>168</v>
      </c>
      <c r="D21" s="259">
        <v>7.671</v>
      </c>
      <c r="E21" s="260"/>
      <c r="F21" s="240">
        <v>54</v>
      </c>
      <c r="G21" s="241">
        <v>3</v>
      </c>
      <c r="H21" s="563" t="s">
        <v>11</v>
      </c>
      <c r="I21" s="261">
        <f>D21*F21</f>
        <v>414.23400000000004</v>
      </c>
      <c r="J21" s="261">
        <f>I21*20%</f>
        <v>82.84680000000002</v>
      </c>
    </row>
    <row r="22" spans="1:10" ht="12.75">
      <c r="A22" s="267" t="s">
        <v>42</v>
      </c>
      <c r="B22" s="392" t="s">
        <v>178</v>
      </c>
      <c r="C22" s="268" t="s">
        <v>168</v>
      </c>
      <c r="D22" s="259">
        <v>7.67</v>
      </c>
      <c r="E22" s="260"/>
      <c r="F22" s="240">
        <v>54</v>
      </c>
      <c r="G22" s="241">
        <v>3</v>
      </c>
      <c r="H22" s="563" t="s">
        <v>11</v>
      </c>
      <c r="I22" s="261">
        <f>D22*F22</f>
        <v>414.18</v>
      </c>
      <c r="J22" s="261">
        <f>I22*20%</f>
        <v>82.83600000000001</v>
      </c>
    </row>
    <row r="23" spans="1:10" ht="12.75">
      <c r="A23" s="267" t="s">
        <v>42</v>
      </c>
      <c r="B23" s="392" t="s">
        <v>179</v>
      </c>
      <c r="C23" s="268" t="s">
        <v>168</v>
      </c>
      <c r="D23" s="259">
        <v>7.669</v>
      </c>
      <c r="E23" s="260"/>
      <c r="F23" s="240">
        <v>54</v>
      </c>
      <c r="G23" s="241">
        <v>3</v>
      </c>
      <c r="H23" s="563" t="s">
        <v>11</v>
      </c>
      <c r="I23" s="261">
        <f>D23*F23</f>
        <v>414.126</v>
      </c>
      <c r="J23" s="261">
        <f>I23*20%</f>
        <v>82.8252</v>
      </c>
    </row>
    <row r="24" spans="1:10" ht="12.75">
      <c r="A24" s="267" t="s">
        <v>42</v>
      </c>
      <c r="B24" s="392" t="s">
        <v>180</v>
      </c>
      <c r="C24" s="268" t="s">
        <v>168</v>
      </c>
      <c r="D24" s="259">
        <v>7.67</v>
      </c>
      <c r="E24" s="260"/>
      <c r="F24" s="240">
        <v>54</v>
      </c>
      <c r="G24" s="241">
        <v>3</v>
      </c>
      <c r="H24" s="563" t="s">
        <v>11</v>
      </c>
      <c r="I24" s="261">
        <f>D24*F24</f>
        <v>414.18</v>
      </c>
      <c r="J24" s="261">
        <f>I24*20%</f>
        <v>82.83600000000001</v>
      </c>
    </row>
    <row r="25" spans="1:10" s="12" customFormat="1" ht="12.75">
      <c r="A25" s="18" t="s">
        <v>20</v>
      </c>
      <c r="B25" s="43">
        <v>5</v>
      </c>
      <c r="C25" s="30" t="s">
        <v>27</v>
      </c>
      <c r="D25" s="19">
        <f>SUM(D20:D24)</f>
        <v>33.995</v>
      </c>
      <c r="E25" s="31" t="s">
        <v>47</v>
      </c>
      <c r="F25" s="331"/>
      <c r="G25" s="241"/>
      <c r="H25" s="241"/>
      <c r="I25" s="261"/>
      <c r="J25" s="261"/>
    </row>
    <row r="26" spans="1:10" s="81" customFormat="1" ht="14.25" customHeight="1">
      <c r="A26" s="249" t="s">
        <v>57</v>
      </c>
      <c r="B26" s="392" t="s">
        <v>181</v>
      </c>
      <c r="C26" s="258" t="s">
        <v>168</v>
      </c>
      <c r="D26" s="259">
        <v>11.046</v>
      </c>
      <c r="E26" s="260"/>
      <c r="F26" s="240">
        <v>54</v>
      </c>
      <c r="G26" s="241">
        <v>3</v>
      </c>
      <c r="H26" s="563" t="s">
        <v>11</v>
      </c>
      <c r="I26" s="261">
        <f>D26*F26</f>
        <v>596.4839999999999</v>
      </c>
      <c r="J26" s="261">
        <f>I26*20%</f>
        <v>119.29679999999999</v>
      </c>
    </row>
    <row r="27" spans="1:10" ht="12.75">
      <c r="A27" s="18" t="s">
        <v>20</v>
      </c>
      <c r="B27" s="43">
        <v>1</v>
      </c>
      <c r="C27" s="30" t="s">
        <v>27</v>
      </c>
      <c r="D27" s="19">
        <f>SUM(D26:D26)</f>
        <v>11.046</v>
      </c>
      <c r="E27" s="31" t="s">
        <v>47</v>
      </c>
      <c r="F27" s="32"/>
      <c r="G27" s="33"/>
      <c r="H27" s="33"/>
      <c r="I27" s="261"/>
      <c r="J27" s="261"/>
    </row>
    <row r="28" spans="1:10" ht="25.5">
      <c r="A28" s="95" t="s">
        <v>25</v>
      </c>
      <c r="B28" s="112">
        <f>B25+B27</f>
        <v>6</v>
      </c>
      <c r="C28" s="112" t="s">
        <v>27</v>
      </c>
      <c r="D28" s="98">
        <f>D25+D27</f>
        <v>45.041</v>
      </c>
      <c r="E28" s="99" t="s">
        <v>47</v>
      </c>
      <c r="F28" s="100"/>
      <c r="G28" s="101"/>
      <c r="H28" s="101"/>
      <c r="I28" s="102"/>
      <c r="J28" s="103"/>
    </row>
    <row r="29" spans="1:10" s="409" customFormat="1" ht="15.75">
      <c r="A29" s="770" t="s">
        <v>19</v>
      </c>
      <c r="B29" s="770"/>
      <c r="C29" s="770"/>
      <c r="D29" s="770"/>
      <c r="E29" s="770"/>
      <c r="F29" s="770"/>
      <c r="G29" s="770"/>
      <c r="H29" s="770"/>
      <c r="I29" s="770"/>
      <c r="J29" s="770"/>
    </row>
    <row r="30" spans="1:10" s="409" customFormat="1" ht="12.75">
      <c r="A30" s="282" t="s">
        <v>132</v>
      </c>
      <c r="B30" s="343" t="s">
        <v>314</v>
      </c>
      <c r="C30" s="239" t="s">
        <v>168</v>
      </c>
      <c r="D30" s="283">
        <v>1.999</v>
      </c>
      <c r="E30" s="517"/>
      <c r="F30" s="338">
        <v>60</v>
      </c>
      <c r="G30" s="285">
        <v>3</v>
      </c>
      <c r="H30" s="563" t="s">
        <v>11</v>
      </c>
      <c r="I30" s="286">
        <f aca="true" t="shared" si="0" ref="I30:I35">D30*F30</f>
        <v>119.94000000000001</v>
      </c>
      <c r="J30" s="286">
        <f aca="true" t="shared" si="1" ref="J30:J35">I30*20%</f>
        <v>23.988000000000003</v>
      </c>
    </row>
    <row r="31" spans="1:10" s="409" customFormat="1" ht="12.75">
      <c r="A31" s="282" t="s">
        <v>132</v>
      </c>
      <c r="B31" s="343" t="s">
        <v>315</v>
      </c>
      <c r="C31" s="239" t="s">
        <v>168</v>
      </c>
      <c r="D31" s="283">
        <v>2.506</v>
      </c>
      <c r="E31" s="517"/>
      <c r="F31" s="338">
        <v>60</v>
      </c>
      <c r="G31" s="285">
        <v>8</v>
      </c>
      <c r="H31" s="563" t="s">
        <v>11</v>
      </c>
      <c r="I31" s="286">
        <f t="shared" si="0"/>
        <v>150.35999999999999</v>
      </c>
      <c r="J31" s="286">
        <f t="shared" si="1"/>
        <v>30.072</v>
      </c>
    </row>
    <row r="32" spans="1:10" s="409" customFormat="1" ht="12.75">
      <c r="A32" s="282" t="s">
        <v>132</v>
      </c>
      <c r="B32" s="343" t="s">
        <v>316</v>
      </c>
      <c r="C32" s="239" t="s">
        <v>168</v>
      </c>
      <c r="D32" s="283">
        <v>2.199</v>
      </c>
      <c r="E32" s="517"/>
      <c r="F32" s="338">
        <v>60</v>
      </c>
      <c r="G32" s="285">
        <v>8</v>
      </c>
      <c r="H32" s="563" t="s">
        <v>11</v>
      </c>
      <c r="I32" s="286">
        <f t="shared" si="0"/>
        <v>131.94</v>
      </c>
      <c r="J32" s="286">
        <f t="shared" si="1"/>
        <v>26.388</v>
      </c>
    </row>
    <row r="33" spans="1:10" s="409" customFormat="1" ht="12.75">
      <c r="A33" s="282" t="s">
        <v>132</v>
      </c>
      <c r="B33" s="343" t="s">
        <v>317</v>
      </c>
      <c r="C33" s="239" t="s">
        <v>168</v>
      </c>
      <c r="D33" s="283">
        <v>0.843</v>
      </c>
      <c r="E33" s="517"/>
      <c r="F33" s="338">
        <v>60</v>
      </c>
      <c r="G33" s="285">
        <v>8</v>
      </c>
      <c r="H33" s="563" t="s">
        <v>11</v>
      </c>
      <c r="I33" s="286">
        <f t="shared" si="0"/>
        <v>50.58</v>
      </c>
      <c r="J33" s="286">
        <f t="shared" si="1"/>
        <v>10.116</v>
      </c>
    </row>
    <row r="34" spans="1:10" s="409" customFormat="1" ht="12.75">
      <c r="A34" s="282" t="s">
        <v>132</v>
      </c>
      <c r="B34" s="343" t="s">
        <v>318</v>
      </c>
      <c r="C34" s="239" t="s">
        <v>255</v>
      </c>
      <c r="D34" s="283">
        <v>2.506</v>
      </c>
      <c r="E34" s="517"/>
      <c r="F34" s="338">
        <v>60</v>
      </c>
      <c r="G34" s="285">
        <v>8</v>
      </c>
      <c r="H34" s="563" t="s">
        <v>11</v>
      </c>
      <c r="I34" s="286">
        <f t="shared" si="0"/>
        <v>150.35999999999999</v>
      </c>
      <c r="J34" s="286">
        <f t="shared" si="1"/>
        <v>30.072</v>
      </c>
    </row>
    <row r="35" spans="1:10" s="409" customFormat="1" ht="12.75">
      <c r="A35" s="282" t="s">
        <v>132</v>
      </c>
      <c r="B35" s="395" t="s">
        <v>319</v>
      </c>
      <c r="C35" s="239" t="s">
        <v>168</v>
      </c>
      <c r="D35" s="283">
        <v>3.001</v>
      </c>
      <c r="E35" s="517"/>
      <c r="F35" s="338">
        <v>60</v>
      </c>
      <c r="G35" s="285">
        <v>3</v>
      </c>
      <c r="H35" s="548" t="s">
        <v>11</v>
      </c>
      <c r="I35" s="286">
        <f t="shared" si="0"/>
        <v>180.06</v>
      </c>
      <c r="J35" s="286">
        <f t="shared" si="1"/>
        <v>36.012</v>
      </c>
    </row>
    <row r="36" spans="1:10" ht="12.75">
      <c r="A36" s="108" t="s">
        <v>20</v>
      </c>
      <c r="B36" s="169">
        <v>6</v>
      </c>
      <c r="C36" s="108" t="s">
        <v>27</v>
      </c>
      <c r="D36" s="287">
        <f>SUM(D30:D35)</f>
        <v>13.053999999999998</v>
      </c>
      <c r="E36" s="108" t="s">
        <v>47</v>
      </c>
      <c r="F36" s="284"/>
      <c r="G36" s="288"/>
      <c r="H36" s="558"/>
      <c r="I36" s="286"/>
      <c r="J36" s="286"/>
    </row>
    <row r="37" spans="1:10" ht="12.75">
      <c r="A37" s="282" t="s">
        <v>913</v>
      </c>
      <c r="B37" s="343" t="s">
        <v>923</v>
      </c>
      <c r="C37" s="239" t="s">
        <v>168</v>
      </c>
      <c r="D37" s="283">
        <v>2.298</v>
      </c>
      <c r="E37" s="517"/>
      <c r="F37" s="338">
        <v>60</v>
      </c>
      <c r="G37" s="285">
        <v>3</v>
      </c>
      <c r="H37" s="563" t="s">
        <v>11</v>
      </c>
      <c r="I37" s="286">
        <f>D37*F37</f>
        <v>137.88</v>
      </c>
      <c r="J37" s="286">
        <f>I37*20%</f>
        <v>27.576</v>
      </c>
    </row>
    <row r="38" spans="1:10" ht="12.75">
      <c r="A38" s="108" t="s">
        <v>20</v>
      </c>
      <c r="B38" s="169">
        <v>1</v>
      </c>
      <c r="C38" s="108" t="s">
        <v>27</v>
      </c>
      <c r="D38" s="287">
        <f>SUM(D37:D37)</f>
        <v>2.298</v>
      </c>
      <c r="E38" s="108" t="s">
        <v>47</v>
      </c>
      <c r="F38" s="284"/>
      <c r="G38" s="288"/>
      <c r="H38" s="563"/>
      <c r="I38" s="286"/>
      <c r="J38" s="286"/>
    </row>
    <row r="39" spans="1:10" ht="12.75">
      <c r="A39" s="282" t="s">
        <v>135</v>
      </c>
      <c r="B39" s="395" t="s">
        <v>320</v>
      </c>
      <c r="C39" s="239" t="s">
        <v>168</v>
      </c>
      <c r="D39" s="283">
        <v>1.44</v>
      </c>
      <c r="E39" s="517"/>
      <c r="F39" s="338">
        <v>60</v>
      </c>
      <c r="G39" s="285">
        <v>6</v>
      </c>
      <c r="H39" s="563" t="s">
        <v>11</v>
      </c>
      <c r="I39" s="286">
        <f>D39*F39</f>
        <v>86.39999999999999</v>
      </c>
      <c r="J39" s="286">
        <f>I39*20%</f>
        <v>17.279999999999998</v>
      </c>
    </row>
    <row r="40" spans="1:10" ht="12.75">
      <c r="A40" s="282" t="s">
        <v>135</v>
      </c>
      <c r="B40" s="395" t="s">
        <v>321</v>
      </c>
      <c r="C40" s="239" t="s">
        <v>168</v>
      </c>
      <c r="D40" s="283">
        <v>0.2</v>
      </c>
      <c r="E40" s="517"/>
      <c r="F40" s="338">
        <v>60</v>
      </c>
      <c r="G40" s="285">
        <v>6</v>
      </c>
      <c r="H40" s="563" t="s">
        <v>11</v>
      </c>
      <c r="I40" s="286">
        <f>D40*F40</f>
        <v>12</v>
      </c>
      <c r="J40" s="286">
        <f>I40*20%</f>
        <v>2.4000000000000004</v>
      </c>
    </row>
    <row r="41" spans="1:10" ht="12.75">
      <c r="A41" s="282" t="s">
        <v>135</v>
      </c>
      <c r="B41" s="395" t="s">
        <v>322</v>
      </c>
      <c r="C41" s="239" t="s">
        <v>168</v>
      </c>
      <c r="D41" s="283">
        <v>1.248</v>
      </c>
      <c r="E41" s="517"/>
      <c r="F41" s="338">
        <v>60</v>
      </c>
      <c r="G41" s="285">
        <v>6</v>
      </c>
      <c r="H41" s="563" t="s">
        <v>11</v>
      </c>
      <c r="I41" s="286">
        <f>D41*F41</f>
        <v>74.88</v>
      </c>
      <c r="J41" s="286">
        <f>I41*20%</f>
        <v>14.975999999999999</v>
      </c>
    </row>
    <row r="42" spans="1:10" ht="12.75">
      <c r="A42" s="108" t="s">
        <v>20</v>
      </c>
      <c r="B42" s="169">
        <v>3</v>
      </c>
      <c r="C42" s="108" t="s">
        <v>27</v>
      </c>
      <c r="D42" s="287">
        <f>SUM(D39:D41)</f>
        <v>2.888</v>
      </c>
      <c r="E42" s="108" t="s">
        <v>47</v>
      </c>
      <c r="F42" s="284"/>
      <c r="G42" s="285"/>
      <c r="H42" s="285"/>
      <c r="I42" s="286"/>
      <c r="J42" s="286"/>
    </row>
    <row r="43" spans="1:10" ht="12.75">
      <c r="A43" s="282" t="s">
        <v>133</v>
      </c>
      <c r="B43" s="343" t="s">
        <v>323</v>
      </c>
      <c r="C43" s="239" t="s">
        <v>168</v>
      </c>
      <c r="D43" s="283">
        <v>1.238</v>
      </c>
      <c r="E43" s="517"/>
      <c r="F43" s="338">
        <v>60</v>
      </c>
      <c r="G43" s="285">
        <v>6</v>
      </c>
      <c r="H43" s="563" t="s">
        <v>11</v>
      </c>
      <c r="I43" s="286">
        <f>D43*F43</f>
        <v>74.28</v>
      </c>
      <c r="J43" s="286">
        <f>I43*20%</f>
        <v>14.856000000000002</v>
      </c>
    </row>
    <row r="44" spans="1:10" ht="12.75">
      <c r="A44" s="282" t="s">
        <v>133</v>
      </c>
      <c r="B44" s="343" t="s">
        <v>324</v>
      </c>
      <c r="C44" s="239" t="s">
        <v>168</v>
      </c>
      <c r="D44" s="283">
        <v>0.46</v>
      </c>
      <c r="E44" s="517"/>
      <c r="F44" s="338">
        <v>60</v>
      </c>
      <c r="G44" s="285">
        <v>3</v>
      </c>
      <c r="H44" s="563" t="s">
        <v>11</v>
      </c>
      <c r="I44" s="286">
        <f>D44*F44</f>
        <v>27.6</v>
      </c>
      <c r="J44" s="286">
        <f>I44*20%</f>
        <v>5.5200000000000005</v>
      </c>
    </row>
    <row r="45" spans="1:10" ht="12.75">
      <c r="A45" s="282" t="s">
        <v>133</v>
      </c>
      <c r="B45" s="343" t="s">
        <v>325</v>
      </c>
      <c r="C45" s="239" t="s">
        <v>168</v>
      </c>
      <c r="D45" s="283">
        <v>0.416</v>
      </c>
      <c r="E45" s="517"/>
      <c r="F45" s="338">
        <v>60</v>
      </c>
      <c r="G45" s="285">
        <v>6</v>
      </c>
      <c r="H45" s="563" t="s">
        <v>11</v>
      </c>
      <c r="I45" s="286">
        <f>D45*F45</f>
        <v>24.959999999999997</v>
      </c>
      <c r="J45" s="286">
        <f>I45*20%</f>
        <v>4.992</v>
      </c>
    </row>
    <row r="46" spans="1:10" ht="12.75">
      <c r="A46" s="282" t="s">
        <v>133</v>
      </c>
      <c r="B46" s="343" t="s">
        <v>326</v>
      </c>
      <c r="C46" s="239" t="s">
        <v>255</v>
      </c>
      <c r="D46" s="283">
        <v>2.609</v>
      </c>
      <c r="E46" s="517"/>
      <c r="F46" s="338">
        <v>60</v>
      </c>
      <c r="G46" s="285">
        <v>5</v>
      </c>
      <c r="H46" s="563" t="s">
        <v>11</v>
      </c>
      <c r="I46" s="286">
        <f>D46*F46</f>
        <v>156.54</v>
      </c>
      <c r="J46" s="286">
        <f>I46*20%</f>
        <v>31.308</v>
      </c>
    </row>
    <row r="47" spans="1:10" ht="12.75">
      <c r="A47" s="282" t="s">
        <v>133</v>
      </c>
      <c r="B47" s="395" t="s">
        <v>327</v>
      </c>
      <c r="C47" s="239" t="s">
        <v>168</v>
      </c>
      <c r="D47" s="283">
        <v>0.615</v>
      </c>
      <c r="E47" s="517"/>
      <c r="F47" s="338">
        <v>60</v>
      </c>
      <c r="G47" s="285">
        <v>3</v>
      </c>
      <c r="H47" s="563" t="s">
        <v>11</v>
      </c>
      <c r="I47" s="286">
        <f>D47*F47</f>
        <v>36.9</v>
      </c>
      <c r="J47" s="286">
        <f>I47*20%</f>
        <v>7.38</v>
      </c>
    </row>
    <row r="48" spans="1:10" ht="12.75">
      <c r="A48" s="41" t="s">
        <v>20</v>
      </c>
      <c r="B48" s="82">
        <v>5</v>
      </c>
      <c r="C48" s="30" t="s">
        <v>27</v>
      </c>
      <c r="D48" s="36">
        <f>SUM(D43:D47)</f>
        <v>5.338</v>
      </c>
      <c r="E48" s="31" t="s">
        <v>47</v>
      </c>
      <c r="F48" s="32"/>
      <c r="G48" s="285"/>
      <c r="H48" s="285"/>
      <c r="I48" s="286"/>
      <c r="J48" s="286"/>
    </row>
    <row r="49" spans="1:10" ht="25.5">
      <c r="A49" s="289" t="s">
        <v>26</v>
      </c>
      <c r="B49" s="138">
        <f>B36+B42+B48+B38</f>
        <v>15</v>
      </c>
      <c r="C49" s="122" t="s">
        <v>27</v>
      </c>
      <c r="D49" s="126">
        <f>D36+D42+D48+D38</f>
        <v>23.577999999999996</v>
      </c>
      <c r="E49" s="166" t="s">
        <v>47</v>
      </c>
      <c r="F49" s="67"/>
      <c r="G49" s="68"/>
      <c r="H49" s="68"/>
      <c r="I49" s="69"/>
      <c r="J49" s="62"/>
    </row>
    <row r="50" spans="1:10" ht="28.5">
      <c r="A50" s="71" t="s">
        <v>31</v>
      </c>
      <c r="B50" s="72">
        <f>B12+B28+B49+B18</f>
        <v>24</v>
      </c>
      <c r="C50" s="73" t="s">
        <v>27</v>
      </c>
      <c r="D50" s="74">
        <f>D12+D28+D49+D18</f>
        <v>91.35099999999998</v>
      </c>
      <c r="E50" s="75" t="s">
        <v>47</v>
      </c>
      <c r="F50" s="76"/>
      <c r="G50" s="77"/>
      <c r="H50" s="77"/>
      <c r="I50" s="79"/>
      <c r="J50" s="80"/>
    </row>
    <row r="51" spans="1:10" ht="15">
      <c r="A51" s="400"/>
      <c r="B51" s="401"/>
      <c r="C51" s="402"/>
      <c r="D51" s="403"/>
      <c r="E51" s="404"/>
      <c r="F51" s="405"/>
      <c r="G51" s="406"/>
      <c r="H51" s="406"/>
      <c r="I51" s="407"/>
      <c r="J51" s="408"/>
    </row>
    <row r="52" spans="9:10" ht="12.75">
      <c r="I52" s="37"/>
      <c r="J52" s="37"/>
    </row>
    <row r="53" spans="1:5" ht="12.75">
      <c r="A53" s="291"/>
      <c r="B53" s="163"/>
      <c r="C53" s="172"/>
      <c r="D53" s="162"/>
      <c r="E53" s="12"/>
    </row>
    <row r="54" spans="1:10" ht="12.75">
      <c r="A54" s="291"/>
      <c r="B54" s="163"/>
      <c r="C54" s="172"/>
      <c r="D54" s="162"/>
      <c r="E54" s="12"/>
      <c r="F54" s="46"/>
      <c r="G54" s="761" t="s">
        <v>30</v>
      </c>
      <c r="H54" s="761"/>
      <c r="I54" s="761"/>
      <c r="J54" s="761"/>
    </row>
    <row r="55" spans="1:10" ht="12.75">
      <c r="A55" s="291"/>
      <c r="B55" s="163"/>
      <c r="C55" s="172"/>
      <c r="D55" s="162"/>
      <c r="G55" s="761" t="s">
        <v>2456</v>
      </c>
      <c r="H55" s="761"/>
      <c r="I55" s="761"/>
      <c r="J55" s="761"/>
    </row>
    <row r="56" spans="1:10" ht="12.75">
      <c r="A56" s="291"/>
      <c r="B56" s="163"/>
      <c r="C56" s="172"/>
      <c r="D56" s="162"/>
      <c r="G56" s="761" t="s">
        <v>924</v>
      </c>
      <c r="H56" s="761"/>
      <c r="I56" s="761"/>
      <c r="J56" s="761"/>
    </row>
    <row r="57" spans="1:10" ht="12.75">
      <c r="A57" s="291"/>
      <c r="B57" s="21"/>
      <c r="C57" s="24"/>
      <c r="D57" s="22"/>
      <c r="G57" s="37"/>
      <c r="H57" s="37"/>
      <c r="I57" s="47"/>
      <c r="J57" s="47"/>
    </row>
    <row r="58" spans="1:10" ht="15">
      <c r="A58" s="759"/>
      <c r="B58" s="85"/>
      <c r="C58" s="84"/>
      <c r="D58" s="86"/>
      <c r="E58" s="20"/>
      <c r="F58" s="20"/>
      <c r="G58" s="23"/>
      <c r="H58" s="23"/>
      <c r="I58" s="47"/>
      <c r="J58" s="47"/>
    </row>
  </sheetData>
  <sheetProtection/>
  <mergeCells count="21">
    <mergeCell ref="I6:I7"/>
    <mergeCell ref="A13:J13"/>
    <mergeCell ref="A1:J1"/>
    <mergeCell ref="A2:J2"/>
    <mergeCell ref="A3:J3"/>
    <mergeCell ref="A4:J4"/>
    <mergeCell ref="A5:J5"/>
    <mergeCell ref="H6:H7"/>
    <mergeCell ref="F6:F7"/>
    <mergeCell ref="D6:E6"/>
    <mergeCell ref="A6:A7"/>
    <mergeCell ref="B6:B7"/>
    <mergeCell ref="G56:J56"/>
    <mergeCell ref="A19:J19"/>
    <mergeCell ref="A29:J29"/>
    <mergeCell ref="G6:G7"/>
    <mergeCell ref="C6:C7"/>
    <mergeCell ref="G55:J55"/>
    <mergeCell ref="A9:J9"/>
    <mergeCell ref="J6:J7"/>
    <mergeCell ref="G54:J54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Footer>&amp;CСтр. &amp;P от &amp;[2&amp;RДИРЕКТОР НА ОД "ЗЕМЕДЕЛИЕ" - ПЛЕВЕН: ................
/ИЛИЯНА НИНОВА/</oddFooter>
  </headerFooter>
  <ignoredErrors>
    <ignoredError sqref="F8 A8 H8 G14:G16" numberStoredAsText="1"/>
    <ignoredError sqref="D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K1580"/>
  <sheetViews>
    <sheetView workbookViewId="0" topLeftCell="A1">
      <selection activeCell="N12" sqref="N12"/>
    </sheetView>
  </sheetViews>
  <sheetFormatPr defaultColWidth="9.140625" defaultRowHeight="12.75"/>
  <cols>
    <col min="1" max="1" width="17.28125" style="37" customWidth="1"/>
    <col min="2" max="2" width="12.7109375" style="396" customWidth="1"/>
    <col min="3" max="3" width="18.7109375" style="44" bestFit="1" customWidth="1"/>
    <col min="4" max="4" width="10.7109375" style="40" customWidth="1"/>
    <col min="5" max="6" width="8.8515625" style="37" customWidth="1"/>
    <col min="7" max="8" width="7.00390625" style="45" customWidth="1"/>
    <col min="9" max="9" width="9.140625" style="49" customWidth="1"/>
    <col min="10" max="10" width="8.57421875" style="9" customWidth="1"/>
    <col min="11" max="16384" width="9.140625" style="37" customWidth="1"/>
  </cols>
  <sheetData>
    <row r="3" spans="1:10" ht="15.75" customHeight="1">
      <c r="A3" s="762" t="s">
        <v>28</v>
      </c>
      <c r="B3" s="762"/>
      <c r="C3" s="762"/>
      <c r="D3" s="762"/>
      <c r="E3" s="762"/>
      <c r="F3" s="762"/>
      <c r="G3" s="762"/>
      <c r="H3" s="762"/>
      <c r="I3" s="762"/>
      <c r="J3" s="762"/>
    </row>
    <row r="4" spans="1:10" ht="15" customHeight="1">
      <c r="A4" s="763" t="s">
        <v>270</v>
      </c>
      <c r="B4" s="763"/>
      <c r="C4" s="763"/>
      <c r="D4" s="763"/>
      <c r="E4" s="763"/>
      <c r="F4" s="763"/>
      <c r="G4" s="763"/>
      <c r="H4" s="763"/>
      <c r="I4" s="763"/>
      <c r="J4" s="763"/>
    </row>
    <row r="5" spans="1:10" ht="15">
      <c r="A5" s="763" t="s">
        <v>967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0" ht="15">
      <c r="A6" s="764" t="s">
        <v>965</v>
      </c>
      <c r="B6" s="764"/>
      <c r="C6" s="764"/>
      <c r="D6" s="764"/>
      <c r="E6" s="764"/>
      <c r="F6" s="764"/>
      <c r="G6" s="764"/>
      <c r="H6" s="764"/>
      <c r="I6" s="764"/>
      <c r="J6" s="764"/>
    </row>
    <row r="7" spans="1:10" ht="15">
      <c r="A7" s="339"/>
      <c r="B7" s="388"/>
      <c r="C7" s="339"/>
      <c r="D7" s="339"/>
      <c r="E7" s="339"/>
      <c r="F7" s="339"/>
      <c r="G7" s="339"/>
      <c r="H7" s="339"/>
      <c r="I7" s="411"/>
      <c r="J7" s="411"/>
    </row>
    <row r="8" spans="1:10" s="44" customFormat="1" ht="12.75">
      <c r="A8" s="766" t="s">
        <v>0</v>
      </c>
      <c r="B8" s="766"/>
      <c r="C8" s="766"/>
      <c r="D8" s="766"/>
      <c r="E8" s="766"/>
      <c r="F8" s="766"/>
      <c r="G8" s="766"/>
      <c r="H8" s="766"/>
      <c r="I8" s="766"/>
      <c r="J8" s="766"/>
    </row>
    <row r="9" spans="1:10" s="44" customFormat="1" ht="12.75" customHeight="1">
      <c r="A9" s="765" t="s">
        <v>1</v>
      </c>
      <c r="B9" s="782" t="s">
        <v>2</v>
      </c>
      <c r="C9" s="765" t="s">
        <v>3</v>
      </c>
      <c r="D9" s="765" t="s">
        <v>4</v>
      </c>
      <c r="E9" s="765"/>
      <c r="F9" s="765" t="s">
        <v>53</v>
      </c>
      <c r="G9" s="771" t="s">
        <v>5</v>
      </c>
      <c r="H9" s="773" t="s">
        <v>6</v>
      </c>
      <c r="I9" s="772" t="s">
        <v>35</v>
      </c>
      <c r="J9" s="769" t="s">
        <v>39</v>
      </c>
    </row>
    <row r="10" spans="1:10" s="44" customFormat="1" ht="52.5" customHeight="1">
      <c r="A10" s="765"/>
      <c r="B10" s="782"/>
      <c r="C10" s="765"/>
      <c r="D10" s="1" t="s">
        <v>8</v>
      </c>
      <c r="E10" s="1" t="s">
        <v>32</v>
      </c>
      <c r="F10" s="765"/>
      <c r="G10" s="771"/>
      <c r="H10" s="773"/>
      <c r="I10" s="772"/>
      <c r="J10" s="769"/>
    </row>
    <row r="11" spans="1:10" s="44" customFormat="1" ht="12.75">
      <c r="A11" s="2" t="s">
        <v>29</v>
      </c>
      <c r="B11" s="43">
        <v>2</v>
      </c>
      <c r="C11" s="2">
        <v>3</v>
      </c>
      <c r="D11" s="7" t="s">
        <v>9</v>
      </c>
      <c r="E11" s="2" t="s">
        <v>10</v>
      </c>
      <c r="F11" s="2" t="s">
        <v>36</v>
      </c>
      <c r="G11" s="5">
        <v>6</v>
      </c>
      <c r="H11" s="2" t="s">
        <v>37</v>
      </c>
      <c r="I11" s="5">
        <v>8</v>
      </c>
      <c r="J11" s="6">
        <v>9</v>
      </c>
    </row>
    <row r="12" spans="1:10" s="44" customFormat="1" ht="15.75">
      <c r="A12" s="770" t="s">
        <v>13</v>
      </c>
      <c r="B12" s="770"/>
      <c r="C12" s="770"/>
      <c r="D12" s="770"/>
      <c r="E12" s="770"/>
      <c r="F12" s="770"/>
      <c r="G12" s="770"/>
      <c r="H12" s="770"/>
      <c r="I12" s="770"/>
      <c r="J12" s="770"/>
    </row>
    <row r="13" spans="1:10" s="44" customFormat="1" ht="12.75">
      <c r="A13" s="591" t="s">
        <v>176</v>
      </c>
      <c r="B13" s="694" t="s">
        <v>1127</v>
      </c>
      <c r="C13" s="239" t="s">
        <v>168</v>
      </c>
      <c r="D13" s="695">
        <v>19.921</v>
      </c>
      <c r="E13" s="581"/>
      <c r="F13" s="467">
        <v>54</v>
      </c>
      <c r="G13" s="696" t="s">
        <v>96</v>
      </c>
      <c r="H13" s="179" t="s">
        <v>11</v>
      </c>
      <c r="I13" s="325">
        <f>D13*F13</f>
        <v>1075.734</v>
      </c>
      <c r="J13" s="325">
        <f>I13*20%</f>
        <v>215.14679999999998</v>
      </c>
    </row>
    <row r="14" spans="1:10" s="44" customFormat="1" ht="12.75">
      <c r="A14" s="591" t="s">
        <v>176</v>
      </c>
      <c r="B14" s="697" t="s">
        <v>1128</v>
      </c>
      <c r="C14" s="239" t="s">
        <v>168</v>
      </c>
      <c r="D14" s="695">
        <v>10.01</v>
      </c>
      <c r="E14" s="581"/>
      <c r="F14" s="467">
        <v>54</v>
      </c>
      <c r="G14" s="696" t="s">
        <v>99</v>
      </c>
      <c r="H14" s="179" t="s">
        <v>11</v>
      </c>
      <c r="I14" s="325">
        <f aca="true" t="shared" si="0" ref="I14:I32">D14*F14</f>
        <v>540.54</v>
      </c>
      <c r="J14" s="325">
        <f aca="true" t="shared" si="1" ref="J14:J32">I14*20%</f>
        <v>108.108</v>
      </c>
    </row>
    <row r="15" spans="1:10" s="44" customFormat="1" ht="12.75">
      <c r="A15" s="591" t="s">
        <v>176</v>
      </c>
      <c r="B15" s="697" t="s">
        <v>1129</v>
      </c>
      <c r="C15" s="239" t="s">
        <v>168</v>
      </c>
      <c r="D15" s="695">
        <v>11.999</v>
      </c>
      <c r="E15" s="581"/>
      <c r="F15" s="467">
        <v>54</v>
      </c>
      <c r="G15" s="696" t="s">
        <v>99</v>
      </c>
      <c r="H15" s="179" t="s">
        <v>11</v>
      </c>
      <c r="I15" s="325">
        <f t="shared" si="0"/>
        <v>647.946</v>
      </c>
      <c r="J15" s="325">
        <f t="shared" si="1"/>
        <v>129.5892</v>
      </c>
    </row>
    <row r="16" spans="1:10" s="44" customFormat="1" ht="12.75">
      <c r="A16" s="591" t="s">
        <v>176</v>
      </c>
      <c r="B16" s="697" t="s">
        <v>1130</v>
      </c>
      <c r="C16" s="239" t="s">
        <v>168</v>
      </c>
      <c r="D16" s="695">
        <v>9.106</v>
      </c>
      <c r="E16" s="581"/>
      <c r="F16" s="467">
        <v>54</v>
      </c>
      <c r="G16" s="696" t="s">
        <v>99</v>
      </c>
      <c r="H16" s="179" t="s">
        <v>11</v>
      </c>
      <c r="I16" s="325">
        <f t="shared" si="0"/>
        <v>491.724</v>
      </c>
      <c r="J16" s="325">
        <f t="shared" si="1"/>
        <v>98.3448</v>
      </c>
    </row>
    <row r="17" spans="1:10" ht="12.75">
      <c r="A17" s="591" t="s">
        <v>176</v>
      </c>
      <c r="B17" s="697" t="s">
        <v>1131</v>
      </c>
      <c r="C17" s="239" t="s">
        <v>168</v>
      </c>
      <c r="D17" s="695">
        <v>30.006</v>
      </c>
      <c r="E17" s="581"/>
      <c r="F17" s="467">
        <v>54</v>
      </c>
      <c r="G17" s="696" t="s">
        <v>99</v>
      </c>
      <c r="H17" s="179" t="s">
        <v>11</v>
      </c>
      <c r="I17" s="325">
        <f t="shared" si="0"/>
        <v>1620.324</v>
      </c>
      <c r="J17" s="325">
        <f t="shared" si="1"/>
        <v>324.06480000000005</v>
      </c>
    </row>
    <row r="18" spans="1:10" s="409" customFormat="1" ht="12.75">
      <c r="A18" s="591" t="s">
        <v>176</v>
      </c>
      <c r="B18" s="694" t="s">
        <v>1132</v>
      </c>
      <c r="C18" s="239" t="s">
        <v>168</v>
      </c>
      <c r="D18" s="695">
        <v>15.203</v>
      </c>
      <c r="E18" s="581"/>
      <c r="F18" s="467">
        <v>54</v>
      </c>
      <c r="G18" s="696" t="s">
        <v>99</v>
      </c>
      <c r="H18" s="179" t="s">
        <v>11</v>
      </c>
      <c r="I18" s="325">
        <f t="shared" si="0"/>
        <v>820.962</v>
      </c>
      <c r="J18" s="325">
        <f t="shared" si="1"/>
        <v>164.19240000000002</v>
      </c>
    </row>
    <row r="19" spans="1:10" s="409" customFormat="1" ht="12.75">
      <c r="A19" s="591" t="s">
        <v>176</v>
      </c>
      <c r="B19" s="694" t="s">
        <v>1133</v>
      </c>
      <c r="C19" s="239" t="s">
        <v>168</v>
      </c>
      <c r="D19" s="694">
        <v>32.845</v>
      </c>
      <c r="E19" s="581"/>
      <c r="F19" s="467">
        <v>54</v>
      </c>
      <c r="G19" s="696" t="s">
        <v>99</v>
      </c>
      <c r="H19" s="179" t="s">
        <v>11</v>
      </c>
      <c r="I19" s="325">
        <f t="shared" si="0"/>
        <v>1773.6299999999999</v>
      </c>
      <c r="J19" s="325">
        <f t="shared" si="1"/>
        <v>354.726</v>
      </c>
    </row>
    <row r="20" spans="1:10" s="409" customFormat="1" ht="12.75">
      <c r="A20" s="591" t="s">
        <v>176</v>
      </c>
      <c r="B20" s="694" t="s">
        <v>1134</v>
      </c>
      <c r="C20" s="239" t="s">
        <v>168</v>
      </c>
      <c r="D20" s="694">
        <v>15.575</v>
      </c>
      <c r="E20" s="581"/>
      <c r="F20" s="467">
        <v>54</v>
      </c>
      <c r="G20" s="696" t="s">
        <v>96</v>
      </c>
      <c r="H20" s="179" t="s">
        <v>11</v>
      </c>
      <c r="I20" s="325">
        <f t="shared" si="0"/>
        <v>841.05</v>
      </c>
      <c r="J20" s="325">
        <f t="shared" si="1"/>
        <v>168.21</v>
      </c>
    </row>
    <row r="21" spans="1:10" s="409" customFormat="1" ht="12.75">
      <c r="A21" s="591" t="s">
        <v>176</v>
      </c>
      <c r="B21" s="694" t="s">
        <v>1135</v>
      </c>
      <c r="C21" s="239" t="s">
        <v>168</v>
      </c>
      <c r="D21" s="694">
        <v>10.002</v>
      </c>
      <c r="E21" s="581"/>
      <c r="F21" s="467">
        <v>54</v>
      </c>
      <c r="G21" s="696" t="s">
        <v>96</v>
      </c>
      <c r="H21" s="179" t="s">
        <v>11</v>
      </c>
      <c r="I21" s="325">
        <f t="shared" si="0"/>
        <v>540.1080000000001</v>
      </c>
      <c r="J21" s="325">
        <f t="shared" si="1"/>
        <v>108.02160000000002</v>
      </c>
    </row>
    <row r="22" spans="1:10" s="409" customFormat="1" ht="12.75">
      <c r="A22" s="591" t="s">
        <v>176</v>
      </c>
      <c r="B22" s="694" t="s">
        <v>1136</v>
      </c>
      <c r="C22" s="239" t="s">
        <v>168</v>
      </c>
      <c r="D22" s="694">
        <v>12.98</v>
      </c>
      <c r="E22" s="581"/>
      <c r="F22" s="467">
        <v>54</v>
      </c>
      <c r="G22" s="696" t="s">
        <v>1290</v>
      </c>
      <c r="H22" s="179" t="s">
        <v>11</v>
      </c>
      <c r="I22" s="325">
        <f t="shared" si="0"/>
        <v>700.9200000000001</v>
      </c>
      <c r="J22" s="325">
        <f t="shared" si="1"/>
        <v>140.18400000000003</v>
      </c>
    </row>
    <row r="23" spans="1:10" s="409" customFormat="1" ht="12.75">
      <c r="A23" s="591" t="s">
        <v>176</v>
      </c>
      <c r="B23" s="694" t="s">
        <v>1137</v>
      </c>
      <c r="C23" s="239" t="s">
        <v>168</v>
      </c>
      <c r="D23" s="694">
        <v>15.824</v>
      </c>
      <c r="E23" s="581"/>
      <c r="F23" s="467">
        <v>54</v>
      </c>
      <c r="G23" s="696" t="s">
        <v>96</v>
      </c>
      <c r="H23" s="179" t="s">
        <v>11</v>
      </c>
      <c r="I23" s="325">
        <f t="shared" si="0"/>
        <v>854.496</v>
      </c>
      <c r="J23" s="325">
        <f t="shared" si="1"/>
        <v>170.8992</v>
      </c>
    </row>
    <row r="24" spans="1:10" s="409" customFormat="1" ht="12.75">
      <c r="A24" s="591" t="s">
        <v>176</v>
      </c>
      <c r="B24" s="694" t="s">
        <v>1138</v>
      </c>
      <c r="C24" s="239" t="s">
        <v>168</v>
      </c>
      <c r="D24" s="694">
        <v>13.796</v>
      </c>
      <c r="E24" s="581"/>
      <c r="F24" s="467">
        <v>54</v>
      </c>
      <c r="G24" s="696" t="s">
        <v>96</v>
      </c>
      <c r="H24" s="179" t="s">
        <v>11</v>
      </c>
      <c r="I24" s="325">
        <f t="shared" si="0"/>
        <v>744.9839999999999</v>
      </c>
      <c r="J24" s="325">
        <f t="shared" si="1"/>
        <v>148.99679999999998</v>
      </c>
    </row>
    <row r="25" spans="1:10" s="409" customFormat="1" ht="12.75">
      <c r="A25" s="591" t="s">
        <v>176</v>
      </c>
      <c r="B25" s="694" t="s">
        <v>1139</v>
      </c>
      <c r="C25" s="239" t="s">
        <v>168</v>
      </c>
      <c r="D25" s="694">
        <v>10.696</v>
      </c>
      <c r="E25" s="581"/>
      <c r="F25" s="467">
        <v>54</v>
      </c>
      <c r="G25" s="696" t="s">
        <v>99</v>
      </c>
      <c r="H25" s="179" t="s">
        <v>11</v>
      </c>
      <c r="I25" s="325">
        <f t="shared" si="0"/>
        <v>577.584</v>
      </c>
      <c r="J25" s="325">
        <f t="shared" si="1"/>
        <v>115.51679999999999</v>
      </c>
    </row>
    <row r="26" spans="1:10" s="409" customFormat="1" ht="12.75">
      <c r="A26" s="591" t="s">
        <v>176</v>
      </c>
      <c r="B26" s="694" t="s">
        <v>1140</v>
      </c>
      <c r="C26" s="239" t="s">
        <v>168</v>
      </c>
      <c r="D26" s="694">
        <v>76.435</v>
      </c>
      <c r="E26" s="581"/>
      <c r="F26" s="467">
        <v>54</v>
      </c>
      <c r="G26" s="696" t="s">
        <v>99</v>
      </c>
      <c r="H26" s="179" t="s">
        <v>11</v>
      </c>
      <c r="I26" s="325">
        <f t="shared" si="0"/>
        <v>4127.49</v>
      </c>
      <c r="J26" s="325">
        <f t="shared" si="1"/>
        <v>825.498</v>
      </c>
    </row>
    <row r="27" spans="1:10" s="409" customFormat="1" ht="12.75">
      <c r="A27" s="177" t="s">
        <v>176</v>
      </c>
      <c r="B27" s="757" t="s">
        <v>585</v>
      </c>
      <c r="C27" s="625" t="s">
        <v>172</v>
      </c>
      <c r="D27" s="178">
        <v>23.971</v>
      </c>
      <c r="E27" s="177"/>
      <c r="F27" s="458">
        <v>54</v>
      </c>
      <c r="G27" s="179">
        <v>5</v>
      </c>
      <c r="H27" s="179" t="s">
        <v>11</v>
      </c>
      <c r="I27" s="412">
        <f>F27*D27</f>
        <v>1294.434</v>
      </c>
      <c r="J27" s="412">
        <f>I27*20%</f>
        <v>258.8868</v>
      </c>
    </row>
    <row r="28" spans="1:10" s="409" customFormat="1" ht="12.75">
      <c r="A28" s="591" t="s">
        <v>176</v>
      </c>
      <c r="B28" s="697" t="s">
        <v>1141</v>
      </c>
      <c r="C28" s="239" t="s">
        <v>168</v>
      </c>
      <c r="D28" s="694">
        <v>31.503</v>
      </c>
      <c r="E28" s="581"/>
      <c r="F28" s="467">
        <v>54</v>
      </c>
      <c r="G28" s="696" t="s">
        <v>96</v>
      </c>
      <c r="H28" s="179" t="s">
        <v>11</v>
      </c>
      <c r="I28" s="325">
        <f t="shared" si="0"/>
        <v>1701.162</v>
      </c>
      <c r="J28" s="325">
        <f t="shared" si="1"/>
        <v>340.23240000000004</v>
      </c>
    </row>
    <row r="29" spans="1:10" s="409" customFormat="1" ht="12.75">
      <c r="A29" s="591" t="s">
        <v>176</v>
      </c>
      <c r="B29" s="694" t="s">
        <v>1142</v>
      </c>
      <c r="C29" s="239" t="s">
        <v>168</v>
      </c>
      <c r="D29" s="694">
        <v>15.033</v>
      </c>
      <c r="E29" s="581"/>
      <c r="F29" s="467">
        <v>54</v>
      </c>
      <c r="G29" s="696" t="s">
        <v>99</v>
      </c>
      <c r="H29" s="179" t="s">
        <v>11</v>
      </c>
      <c r="I29" s="325">
        <f t="shared" si="0"/>
        <v>811.7819999999999</v>
      </c>
      <c r="J29" s="325">
        <f t="shared" si="1"/>
        <v>162.3564</v>
      </c>
    </row>
    <row r="30" spans="1:10" ht="12.75">
      <c r="A30" s="591" t="s">
        <v>176</v>
      </c>
      <c r="B30" s="694" t="s">
        <v>1143</v>
      </c>
      <c r="C30" s="239" t="s">
        <v>168</v>
      </c>
      <c r="D30" s="694">
        <v>77.049</v>
      </c>
      <c r="E30" s="581"/>
      <c r="F30" s="467">
        <v>54</v>
      </c>
      <c r="G30" s="696" t="s">
        <v>99</v>
      </c>
      <c r="H30" s="179" t="s">
        <v>11</v>
      </c>
      <c r="I30" s="325">
        <f t="shared" si="0"/>
        <v>4160.646000000001</v>
      </c>
      <c r="J30" s="325">
        <f t="shared" si="1"/>
        <v>832.1292000000002</v>
      </c>
    </row>
    <row r="31" spans="1:10" s="409" customFormat="1" ht="12.75">
      <c r="A31" s="591" t="s">
        <v>176</v>
      </c>
      <c r="B31" s="694" t="s">
        <v>1144</v>
      </c>
      <c r="C31" s="239" t="s">
        <v>168</v>
      </c>
      <c r="D31" s="694">
        <v>12.001</v>
      </c>
      <c r="E31" s="581"/>
      <c r="F31" s="467">
        <v>54</v>
      </c>
      <c r="G31" s="696" t="s">
        <v>96</v>
      </c>
      <c r="H31" s="179" t="s">
        <v>11</v>
      </c>
      <c r="I31" s="325">
        <f t="shared" si="0"/>
        <v>648.054</v>
      </c>
      <c r="J31" s="325">
        <f t="shared" si="1"/>
        <v>129.6108</v>
      </c>
    </row>
    <row r="32" spans="1:10" ht="12.75">
      <c r="A32" s="591" t="s">
        <v>176</v>
      </c>
      <c r="B32" s="694" t="s">
        <v>1145</v>
      </c>
      <c r="C32" s="239" t="s">
        <v>168</v>
      </c>
      <c r="D32" s="694">
        <v>24.609</v>
      </c>
      <c r="E32" s="581"/>
      <c r="F32" s="467">
        <v>54</v>
      </c>
      <c r="G32" s="696" t="s">
        <v>96</v>
      </c>
      <c r="H32" s="179" t="s">
        <v>11</v>
      </c>
      <c r="I32" s="325">
        <f t="shared" si="0"/>
        <v>1328.8860000000002</v>
      </c>
      <c r="J32" s="325">
        <f t="shared" si="1"/>
        <v>265.77720000000005</v>
      </c>
    </row>
    <row r="33" spans="1:10" s="409" customFormat="1" ht="12.75">
      <c r="A33" s="38" t="s">
        <v>20</v>
      </c>
      <c r="B33" s="43">
        <v>20</v>
      </c>
      <c r="C33" s="171" t="s">
        <v>27</v>
      </c>
      <c r="D33" s="19">
        <f>SUM(D13:D32)</f>
        <v>468.564</v>
      </c>
      <c r="E33" s="171" t="s">
        <v>47</v>
      </c>
      <c r="F33" s="2"/>
      <c r="G33" s="5"/>
      <c r="H33" s="2"/>
      <c r="I33" s="5"/>
      <c r="J33" s="6"/>
    </row>
    <row r="34" spans="1:10" s="409" customFormat="1" ht="12.75">
      <c r="A34" s="480" t="s">
        <v>1146</v>
      </c>
      <c r="B34" s="246" t="s">
        <v>1147</v>
      </c>
      <c r="C34" s="239" t="s">
        <v>168</v>
      </c>
      <c r="D34" s="283">
        <v>16.001</v>
      </c>
      <c r="E34" s="698"/>
      <c r="F34" s="467">
        <v>54</v>
      </c>
      <c r="G34" s="696" t="s">
        <v>99</v>
      </c>
      <c r="H34" s="179" t="s">
        <v>11</v>
      </c>
      <c r="I34" s="325">
        <f aca="true" t="shared" si="2" ref="I34:I51">D34*F34</f>
        <v>864.0540000000001</v>
      </c>
      <c r="J34" s="325">
        <f aca="true" t="shared" si="3" ref="J34:J51">I34*20%</f>
        <v>172.81080000000003</v>
      </c>
    </row>
    <row r="35" spans="1:10" s="409" customFormat="1" ht="12.75">
      <c r="A35" s="480" t="s">
        <v>1146</v>
      </c>
      <c r="B35" s="699" t="s">
        <v>1148</v>
      </c>
      <c r="C35" s="239" t="s">
        <v>168</v>
      </c>
      <c r="D35" s="283">
        <v>3</v>
      </c>
      <c r="E35" s="698"/>
      <c r="F35" s="467">
        <v>54</v>
      </c>
      <c r="G35" s="696" t="s">
        <v>99</v>
      </c>
      <c r="H35" s="179" t="s">
        <v>11</v>
      </c>
      <c r="I35" s="325">
        <f t="shared" si="2"/>
        <v>162</v>
      </c>
      <c r="J35" s="325">
        <f t="shared" si="3"/>
        <v>32.4</v>
      </c>
    </row>
    <row r="36" spans="1:11" s="409" customFormat="1" ht="12.75">
      <c r="A36" s="480" t="s">
        <v>1146</v>
      </c>
      <c r="B36" s="700" t="s">
        <v>1149</v>
      </c>
      <c r="C36" s="239" t="s">
        <v>168</v>
      </c>
      <c r="D36" s="283">
        <v>10</v>
      </c>
      <c r="E36" s="698"/>
      <c r="F36" s="467">
        <v>54</v>
      </c>
      <c r="G36" s="696" t="s">
        <v>99</v>
      </c>
      <c r="H36" s="179" t="s">
        <v>11</v>
      </c>
      <c r="I36" s="325">
        <f t="shared" si="2"/>
        <v>540</v>
      </c>
      <c r="J36" s="325">
        <f t="shared" si="3"/>
        <v>108</v>
      </c>
      <c r="K36" s="628"/>
    </row>
    <row r="37" spans="1:11" s="409" customFormat="1" ht="12.75">
      <c r="A37" s="480" t="s">
        <v>1146</v>
      </c>
      <c r="B37" s="700" t="s">
        <v>1150</v>
      </c>
      <c r="C37" s="239" t="s">
        <v>168</v>
      </c>
      <c r="D37" s="283">
        <v>34.805</v>
      </c>
      <c r="E37" s="698"/>
      <c r="F37" s="467">
        <v>54</v>
      </c>
      <c r="G37" s="696" t="s">
        <v>99</v>
      </c>
      <c r="H37" s="179" t="s">
        <v>11</v>
      </c>
      <c r="I37" s="325">
        <f t="shared" si="2"/>
        <v>1879.47</v>
      </c>
      <c r="J37" s="325">
        <f t="shared" si="3"/>
        <v>375.894</v>
      </c>
      <c r="K37" s="628"/>
    </row>
    <row r="38" spans="1:11" s="409" customFormat="1" ht="12.75">
      <c r="A38" s="480" t="s">
        <v>1146</v>
      </c>
      <c r="B38" s="700" t="s">
        <v>1151</v>
      </c>
      <c r="C38" s="239" t="s">
        <v>168</v>
      </c>
      <c r="D38" s="283">
        <v>9.701</v>
      </c>
      <c r="E38" s="698"/>
      <c r="F38" s="467">
        <v>54</v>
      </c>
      <c r="G38" s="696" t="s">
        <v>97</v>
      </c>
      <c r="H38" s="179" t="s">
        <v>11</v>
      </c>
      <c r="I38" s="325">
        <f t="shared" si="2"/>
        <v>523.854</v>
      </c>
      <c r="J38" s="325">
        <f t="shared" si="3"/>
        <v>104.77080000000001</v>
      </c>
      <c r="K38" s="628"/>
    </row>
    <row r="39" spans="1:11" s="409" customFormat="1" ht="12.75">
      <c r="A39" s="480" t="s">
        <v>1146</v>
      </c>
      <c r="B39" s="700" t="s">
        <v>1152</v>
      </c>
      <c r="C39" s="239" t="s">
        <v>168</v>
      </c>
      <c r="D39" s="283">
        <v>8.952</v>
      </c>
      <c r="E39" s="698"/>
      <c r="F39" s="467">
        <v>54</v>
      </c>
      <c r="G39" s="696" t="s">
        <v>97</v>
      </c>
      <c r="H39" s="179" t="s">
        <v>11</v>
      </c>
      <c r="I39" s="325">
        <f t="shared" si="2"/>
        <v>483.408</v>
      </c>
      <c r="J39" s="325">
        <f t="shared" si="3"/>
        <v>96.6816</v>
      </c>
      <c r="K39" s="628"/>
    </row>
    <row r="40" spans="1:11" ht="12.75">
      <c r="A40" s="480" t="s">
        <v>1146</v>
      </c>
      <c r="B40" s="700" t="s">
        <v>1153</v>
      </c>
      <c r="C40" s="239" t="s">
        <v>168</v>
      </c>
      <c r="D40" s="283">
        <v>10.703</v>
      </c>
      <c r="E40" s="698"/>
      <c r="F40" s="467">
        <v>54</v>
      </c>
      <c r="G40" s="696" t="s">
        <v>99</v>
      </c>
      <c r="H40" s="179" t="s">
        <v>11</v>
      </c>
      <c r="I40" s="325">
        <f t="shared" si="2"/>
        <v>577.962</v>
      </c>
      <c r="J40" s="325">
        <f t="shared" si="3"/>
        <v>115.5924</v>
      </c>
      <c r="K40" s="574"/>
    </row>
    <row r="41" spans="1:10" ht="12.75">
      <c r="A41" s="480" t="s">
        <v>1146</v>
      </c>
      <c r="B41" s="700" t="s">
        <v>1154</v>
      </c>
      <c r="C41" s="239" t="s">
        <v>168</v>
      </c>
      <c r="D41" s="283">
        <v>13.302</v>
      </c>
      <c r="E41" s="698"/>
      <c r="F41" s="467">
        <v>54</v>
      </c>
      <c r="G41" s="696" t="s">
        <v>99</v>
      </c>
      <c r="H41" s="179" t="s">
        <v>11</v>
      </c>
      <c r="I41" s="325">
        <f t="shared" si="2"/>
        <v>718.308</v>
      </c>
      <c r="J41" s="325">
        <f t="shared" si="3"/>
        <v>143.6616</v>
      </c>
    </row>
    <row r="42" spans="1:10" ht="12.75">
      <c r="A42" s="480" t="s">
        <v>1146</v>
      </c>
      <c r="B42" s="246" t="s">
        <v>1155</v>
      </c>
      <c r="C42" s="239" t="s">
        <v>168</v>
      </c>
      <c r="D42" s="283">
        <v>10.801</v>
      </c>
      <c r="E42" s="698"/>
      <c r="F42" s="467">
        <v>54</v>
      </c>
      <c r="G42" s="696" t="s">
        <v>99</v>
      </c>
      <c r="H42" s="179" t="s">
        <v>11</v>
      </c>
      <c r="I42" s="325">
        <f t="shared" si="2"/>
        <v>583.254</v>
      </c>
      <c r="J42" s="325">
        <f t="shared" si="3"/>
        <v>116.6508</v>
      </c>
    </row>
    <row r="43" spans="1:10" ht="12.75">
      <c r="A43" s="480" t="s">
        <v>1146</v>
      </c>
      <c r="B43" s="246" t="s">
        <v>1156</v>
      </c>
      <c r="C43" s="239" t="s">
        <v>168</v>
      </c>
      <c r="D43" s="283">
        <v>5.101</v>
      </c>
      <c r="E43" s="698"/>
      <c r="F43" s="467">
        <v>54</v>
      </c>
      <c r="G43" s="696" t="s">
        <v>99</v>
      </c>
      <c r="H43" s="179" t="s">
        <v>11</v>
      </c>
      <c r="I43" s="325">
        <f t="shared" si="2"/>
        <v>275.454</v>
      </c>
      <c r="J43" s="325">
        <f t="shared" si="3"/>
        <v>55.0908</v>
      </c>
    </row>
    <row r="44" spans="1:10" ht="12.75">
      <c r="A44" s="480" t="s">
        <v>1146</v>
      </c>
      <c r="B44" s="246" t="s">
        <v>1157</v>
      </c>
      <c r="C44" s="239" t="s">
        <v>168</v>
      </c>
      <c r="D44" s="283">
        <v>18.202</v>
      </c>
      <c r="E44" s="698"/>
      <c r="F44" s="467">
        <v>54</v>
      </c>
      <c r="G44" s="696" t="s">
        <v>99</v>
      </c>
      <c r="H44" s="179" t="s">
        <v>11</v>
      </c>
      <c r="I44" s="325">
        <f t="shared" si="2"/>
        <v>982.9080000000001</v>
      </c>
      <c r="J44" s="325">
        <f t="shared" si="3"/>
        <v>196.58160000000004</v>
      </c>
    </row>
    <row r="45" spans="1:10" ht="12.75">
      <c r="A45" s="480" t="s">
        <v>1146</v>
      </c>
      <c r="B45" s="246" t="s">
        <v>1158</v>
      </c>
      <c r="C45" s="239" t="s">
        <v>168</v>
      </c>
      <c r="D45" s="283">
        <v>10.801</v>
      </c>
      <c r="E45" s="698"/>
      <c r="F45" s="467">
        <v>54</v>
      </c>
      <c r="G45" s="696" t="s">
        <v>99</v>
      </c>
      <c r="H45" s="179" t="s">
        <v>11</v>
      </c>
      <c r="I45" s="325">
        <f t="shared" si="2"/>
        <v>583.254</v>
      </c>
      <c r="J45" s="325">
        <f t="shared" si="3"/>
        <v>116.6508</v>
      </c>
    </row>
    <row r="46" spans="1:10" ht="12.75">
      <c r="A46" s="480" t="s">
        <v>1146</v>
      </c>
      <c r="B46" s="246" t="s">
        <v>1159</v>
      </c>
      <c r="C46" s="239" t="s">
        <v>168</v>
      </c>
      <c r="D46" s="283">
        <v>10</v>
      </c>
      <c r="E46" s="698"/>
      <c r="F46" s="467">
        <v>54</v>
      </c>
      <c r="G46" s="696" t="s">
        <v>99</v>
      </c>
      <c r="H46" s="179" t="s">
        <v>11</v>
      </c>
      <c r="I46" s="325">
        <f t="shared" si="2"/>
        <v>540</v>
      </c>
      <c r="J46" s="325">
        <f t="shared" si="3"/>
        <v>108</v>
      </c>
    </row>
    <row r="47" spans="1:10" ht="12.75">
      <c r="A47" s="480" t="s">
        <v>1146</v>
      </c>
      <c r="B47" s="246" t="s">
        <v>1160</v>
      </c>
      <c r="C47" s="239" t="s">
        <v>168</v>
      </c>
      <c r="D47" s="283">
        <v>15.002</v>
      </c>
      <c r="E47" s="698"/>
      <c r="F47" s="467">
        <v>54</v>
      </c>
      <c r="G47" s="696" t="s">
        <v>97</v>
      </c>
      <c r="H47" s="179" t="s">
        <v>11</v>
      </c>
      <c r="I47" s="325">
        <f t="shared" si="2"/>
        <v>810.1080000000001</v>
      </c>
      <c r="J47" s="325">
        <f t="shared" si="3"/>
        <v>162.02160000000003</v>
      </c>
    </row>
    <row r="48" spans="1:10" ht="12.75">
      <c r="A48" s="480" t="s">
        <v>1146</v>
      </c>
      <c r="B48" s="246" t="s">
        <v>1161</v>
      </c>
      <c r="C48" s="239" t="s">
        <v>168</v>
      </c>
      <c r="D48" s="283">
        <v>12.002</v>
      </c>
      <c r="E48" s="698"/>
      <c r="F48" s="467">
        <v>54</v>
      </c>
      <c r="G48" s="696" t="s">
        <v>99</v>
      </c>
      <c r="H48" s="179" t="s">
        <v>11</v>
      </c>
      <c r="I48" s="325">
        <f t="shared" si="2"/>
        <v>648.1080000000001</v>
      </c>
      <c r="J48" s="325">
        <f t="shared" si="3"/>
        <v>129.62160000000003</v>
      </c>
    </row>
    <row r="49" spans="1:10" ht="12.75">
      <c r="A49" s="480" t="s">
        <v>1146</v>
      </c>
      <c r="B49" s="246" t="s">
        <v>1162</v>
      </c>
      <c r="C49" s="239" t="s">
        <v>168</v>
      </c>
      <c r="D49" s="701">
        <v>3</v>
      </c>
      <c r="E49" s="698"/>
      <c r="F49" s="467">
        <v>54</v>
      </c>
      <c r="G49" s="696" t="s">
        <v>99</v>
      </c>
      <c r="H49" s="179" t="s">
        <v>11</v>
      </c>
      <c r="I49" s="325">
        <f t="shared" si="2"/>
        <v>162</v>
      </c>
      <c r="J49" s="325">
        <f t="shared" si="3"/>
        <v>32.4</v>
      </c>
    </row>
    <row r="50" spans="1:10" ht="12.75">
      <c r="A50" s="480" t="s">
        <v>1146</v>
      </c>
      <c r="B50" s="246" t="s">
        <v>1163</v>
      </c>
      <c r="C50" s="239" t="s">
        <v>168</v>
      </c>
      <c r="D50" s="283">
        <v>28.93</v>
      </c>
      <c r="E50" s="698"/>
      <c r="F50" s="467">
        <v>54</v>
      </c>
      <c r="G50" s="696" t="s">
        <v>97</v>
      </c>
      <c r="H50" s="179" t="s">
        <v>11</v>
      </c>
      <c r="I50" s="325">
        <f t="shared" si="2"/>
        <v>1562.22</v>
      </c>
      <c r="J50" s="325">
        <f t="shared" si="3"/>
        <v>312.444</v>
      </c>
    </row>
    <row r="51" spans="1:10" ht="12.75">
      <c r="A51" s="480" t="s">
        <v>1146</v>
      </c>
      <c r="B51" s="246" t="s">
        <v>1164</v>
      </c>
      <c r="C51" s="239" t="s">
        <v>168</v>
      </c>
      <c r="D51" s="283">
        <v>10.001</v>
      </c>
      <c r="E51" s="698"/>
      <c r="F51" s="467">
        <v>54</v>
      </c>
      <c r="G51" s="696" t="s">
        <v>99</v>
      </c>
      <c r="H51" s="179" t="s">
        <v>11</v>
      </c>
      <c r="I51" s="325">
        <f t="shared" si="2"/>
        <v>540.054</v>
      </c>
      <c r="J51" s="325">
        <f t="shared" si="3"/>
        <v>108.0108</v>
      </c>
    </row>
    <row r="52" spans="1:10" ht="12.75">
      <c r="A52" s="38" t="s">
        <v>20</v>
      </c>
      <c r="B52" s="43">
        <v>18</v>
      </c>
      <c r="C52" s="171" t="s">
        <v>27</v>
      </c>
      <c r="D52" s="19">
        <f>SUM(D34:D51)</f>
        <v>230.30400000000003</v>
      </c>
      <c r="E52" s="171" t="s">
        <v>47</v>
      </c>
      <c r="F52" s="2"/>
      <c r="G52" s="5"/>
      <c r="H52" s="2"/>
      <c r="I52" s="5"/>
      <c r="J52" s="6"/>
    </row>
    <row r="53" spans="1:10" ht="12.75">
      <c r="A53" s="480" t="s">
        <v>175</v>
      </c>
      <c r="B53" s="177" t="s">
        <v>1165</v>
      </c>
      <c r="C53" s="702" t="s">
        <v>168</v>
      </c>
      <c r="D53" s="703">
        <v>6.501</v>
      </c>
      <c r="E53" s="698"/>
      <c r="F53" s="467">
        <v>54</v>
      </c>
      <c r="G53" s="696" t="s">
        <v>97</v>
      </c>
      <c r="H53" s="179" t="s">
        <v>11</v>
      </c>
      <c r="I53" s="325">
        <f aca="true" t="shared" si="4" ref="I53:I61">D53*F53</f>
        <v>351.05400000000003</v>
      </c>
      <c r="J53" s="325">
        <f aca="true" t="shared" si="5" ref="J53:J61">I53*20%</f>
        <v>70.2108</v>
      </c>
    </row>
    <row r="54" spans="1:10" ht="12.75">
      <c r="A54" s="480" t="s">
        <v>175</v>
      </c>
      <c r="B54" s="177" t="s">
        <v>1166</v>
      </c>
      <c r="C54" s="702" t="s">
        <v>168</v>
      </c>
      <c r="D54" s="703">
        <v>10.001</v>
      </c>
      <c r="E54" s="698"/>
      <c r="F54" s="467">
        <v>54</v>
      </c>
      <c r="G54" s="696" t="s">
        <v>97</v>
      </c>
      <c r="H54" s="179" t="s">
        <v>11</v>
      </c>
      <c r="I54" s="325">
        <f t="shared" si="4"/>
        <v>540.054</v>
      </c>
      <c r="J54" s="325">
        <f t="shared" si="5"/>
        <v>108.0108</v>
      </c>
    </row>
    <row r="55" spans="1:10" ht="12.75">
      <c r="A55" s="480" t="s">
        <v>175</v>
      </c>
      <c r="B55" s="177" t="s">
        <v>1167</v>
      </c>
      <c r="C55" s="702" t="s">
        <v>168</v>
      </c>
      <c r="D55" s="703">
        <v>12.003</v>
      </c>
      <c r="E55" s="698"/>
      <c r="F55" s="467">
        <v>54</v>
      </c>
      <c r="G55" s="696" t="s">
        <v>99</v>
      </c>
      <c r="H55" s="179" t="s">
        <v>11</v>
      </c>
      <c r="I55" s="325">
        <f t="shared" si="4"/>
        <v>648.162</v>
      </c>
      <c r="J55" s="325">
        <f t="shared" si="5"/>
        <v>129.63240000000002</v>
      </c>
    </row>
    <row r="56" spans="1:10" s="409" customFormat="1" ht="12.75">
      <c r="A56" s="480" t="s">
        <v>175</v>
      </c>
      <c r="B56" s="177" t="s">
        <v>1168</v>
      </c>
      <c r="C56" s="702" t="s">
        <v>168</v>
      </c>
      <c r="D56" s="703">
        <v>9.271</v>
      </c>
      <c r="E56" s="698"/>
      <c r="F56" s="467">
        <v>54</v>
      </c>
      <c r="G56" s="696" t="s">
        <v>99</v>
      </c>
      <c r="H56" s="179" t="s">
        <v>11</v>
      </c>
      <c r="I56" s="325">
        <f t="shared" si="4"/>
        <v>500.634</v>
      </c>
      <c r="J56" s="325">
        <f t="shared" si="5"/>
        <v>100.1268</v>
      </c>
    </row>
    <row r="57" spans="1:10" ht="12.75">
      <c r="A57" s="480" t="s">
        <v>175</v>
      </c>
      <c r="B57" s="177" t="s">
        <v>1169</v>
      </c>
      <c r="C57" s="702" t="s">
        <v>168</v>
      </c>
      <c r="D57" s="703">
        <v>12.801</v>
      </c>
      <c r="E57" s="698"/>
      <c r="F57" s="467">
        <v>54</v>
      </c>
      <c r="G57" s="696" t="s">
        <v>97</v>
      </c>
      <c r="H57" s="179" t="s">
        <v>11</v>
      </c>
      <c r="I57" s="325">
        <f t="shared" si="4"/>
        <v>691.254</v>
      </c>
      <c r="J57" s="325">
        <f t="shared" si="5"/>
        <v>138.2508</v>
      </c>
    </row>
    <row r="58" spans="1:10" ht="12.75">
      <c r="A58" s="480" t="s">
        <v>175</v>
      </c>
      <c r="B58" s="177" t="s">
        <v>1170</v>
      </c>
      <c r="C58" s="702" t="s">
        <v>168</v>
      </c>
      <c r="D58" s="703">
        <v>11.2</v>
      </c>
      <c r="E58" s="698"/>
      <c r="F58" s="467">
        <v>54</v>
      </c>
      <c r="G58" s="696" t="s">
        <v>99</v>
      </c>
      <c r="H58" s="179" t="s">
        <v>11</v>
      </c>
      <c r="I58" s="325">
        <f t="shared" si="4"/>
        <v>604.8</v>
      </c>
      <c r="J58" s="325">
        <f t="shared" si="5"/>
        <v>120.96</v>
      </c>
    </row>
    <row r="59" spans="1:10" ht="15" customHeight="1">
      <c r="A59" s="480" t="s">
        <v>175</v>
      </c>
      <c r="B59" s="177" t="s">
        <v>1171</v>
      </c>
      <c r="C59" s="702" t="s">
        <v>168</v>
      </c>
      <c r="D59" s="703">
        <v>13.501</v>
      </c>
      <c r="E59" s="698"/>
      <c r="F59" s="467">
        <v>54</v>
      </c>
      <c r="G59" s="696" t="s">
        <v>96</v>
      </c>
      <c r="H59" s="179" t="s">
        <v>11</v>
      </c>
      <c r="I59" s="325">
        <f t="shared" si="4"/>
        <v>729.054</v>
      </c>
      <c r="J59" s="325">
        <f t="shared" si="5"/>
        <v>145.8108</v>
      </c>
    </row>
    <row r="60" spans="1:10" ht="12.75">
      <c r="A60" s="480" t="s">
        <v>175</v>
      </c>
      <c r="B60" s="177" t="s">
        <v>1172</v>
      </c>
      <c r="C60" s="702" t="s">
        <v>168</v>
      </c>
      <c r="D60" s="703">
        <v>12.601</v>
      </c>
      <c r="E60" s="698"/>
      <c r="F60" s="467">
        <v>54</v>
      </c>
      <c r="G60" s="696" t="s">
        <v>97</v>
      </c>
      <c r="H60" s="179" t="s">
        <v>11</v>
      </c>
      <c r="I60" s="325">
        <f t="shared" si="4"/>
        <v>680.4540000000001</v>
      </c>
      <c r="J60" s="325">
        <f t="shared" si="5"/>
        <v>136.09080000000003</v>
      </c>
    </row>
    <row r="61" spans="1:10" ht="12.75">
      <c r="A61" s="480" t="s">
        <v>175</v>
      </c>
      <c r="B61" s="177" t="s">
        <v>1173</v>
      </c>
      <c r="C61" s="702" t="s">
        <v>168</v>
      </c>
      <c r="D61" s="703">
        <v>20.9</v>
      </c>
      <c r="E61" s="698"/>
      <c r="F61" s="467">
        <v>54</v>
      </c>
      <c r="G61" s="696" t="s">
        <v>96</v>
      </c>
      <c r="H61" s="179" t="s">
        <v>11</v>
      </c>
      <c r="I61" s="325">
        <f t="shared" si="4"/>
        <v>1128.6</v>
      </c>
      <c r="J61" s="325">
        <f t="shared" si="5"/>
        <v>225.72</v>
      </c>
    </row>
    <row r="62" spans="1:10" ht="12.75">
      <c r="A62" s="38" t="s">
        <v>20</v>
      </c>
      <c r="B62" s="43">
        <v>9</v>
      </c>
      <c r="C62" s="171" t="s">
        <v>27</v>
      </c>
      <c r="D62" s="19">
        <f>SUM(D53:D61)</f>
        <v>108.779</v>
      </c>
      <c r="E62" s="171" t="s">
        <v>47</v>
      </c>
      <c r="F62" s="2"/>
      <c r="G62" s="5"/>
      <c r="H62" s="2"/>
      <c r="I62" s="5"/>
      <c r="J62" s="6"/>
    </row>
    <row r="63" spans="1:10" ht="12.75">
      <c r="A63" s="480" t="s">
        <v>1174</v>
      </c>
      <c r="B63" s="177" t="s">
        <v>1175</v>
      </c>
      <c r="C63" s="239" t="s">
        <v>168</v>
      </c>
      <c r="D63" s="704">
        <v>11</v>
      </c>
      <c r="E63" s="698"/>
      <c r="F63" s="467">
        <v>54</v>
      </c>
      <c r="G63" s="696" t="s">
        <v>96</v>
      </c>
      <c r="H63" s="179" t="s">
        <v>11</v>
      </c>
      <c r="I63" s="325">
        <f aca="true" t="shared" si="6" ref="I63:I88">D63*F63</f>
        <v>594</v>
      </c>
      <c r="J63" s="325">
        <f aca="true" t="shared" si="7" ref="J63:J88">I63*20%</f>
        <v>118.80000000000001</v>
      </c>
    </row>
    <row r="64" spans="1:10" s="409" customFormat="1" ht="12.75">
      <c r="A64" s="480" t="s">
        <v>1174</v>
      </c>
      <c r="B64" s="177" t="s">
        <v>1176</v>
      </c>
      <c r="C64" s="239" t="s">
        <v>168</v>
      </c>
      <c r="D64" s="704">
        <v>3</v>
      </c>
      <c r="E64" s="698"/>
      <c r="F64" s="467">
        <v>54</v>
      </c>
      <c r="G64" s="696" t="s">
        <v>96</v>
      </c>
      <c r="H64" s="179" t="s">
        <v>11</v>
      </c>
      <c r="I64" s="325">
        <f t="shared" si="6"/>
        <v>162</v>
      </c>
      <c r="J64" s="325">
        <f t="shared" si="7"/>
        <v>32.4</v>
      </c>
    </row>
    <row r="65" spans="1:10" s="409" customFormat="1" ht="12.75">
      <c r="A65" s="480" t="s">
        <v>1174</v>
      </c>
      <c r="B65" s="177" t="s">
        <v>1177</v>
      </c>
      <c r="C65" s="239" t="s">
        <v>168</v>
      </c>
      <c r="D65" s="704">
        <v>10.846</v>
      </c>
      <c r="E65" s="698"/>
      <c r="F65" s="467">
        <v>54</v>
      </c>
      <c r="G65" s="696" t="s">
        <v>97</v>
      </c>
      <c r="H65" s="179" t="s">
        <v>11</v>
      </c>
      <c r="I65" s="325">
        <f t="shared" si="6"/>
        <v>585.684</v>
      </c>
      <c r="J65" s="325">
        <f t="shared" si="7"/>
        <v>117.1368</v>
      </c>
    </row>
    <row r="66" spans="1:10" s="409" customFormat="1" ht="12.75">
      <c r="A66" s="480" t="s">
        <v>1174</v>
      </c>
      <c r="B66" s="177" t="s">
        <v>1178</v>
      </c>
      <c r="C66" s="239" t="s">
        <v>168</v>
      </c>
      <c r="D66" s="704">
        <v>17.003</v>
      </c>
      <c r="E66" s="698"/>
      <c r="F66" s="467">
        <v>54</v>
      </c>
      <c r="G66" s="696" t="s">
        <v>96</v>
      </c>
      <c r="H66" s="179" t="s">
        <v>11</v>
      </c>
      <c r="I66" s="325">
        <f t="shared" si="6"/>
        <v>918.162</v>
      </c>
      <c r="J66" s="325">
        <f t="shared" si="7"/>
        <v>183.63240000000002</v>
      </c>
    </row>
    <row r="67" spans="1:10" ht="12.75">
      <c r="A67" s="480" t="s">
        <v>1174</v>
      </c>
      <c r="B67" s="177" t="s">
        <v>1179</v>
      </c>
      <c r="C67" s="239" t="s">
        <v>168</v>
      </c>
      <c r="D67" s="704">
        <v>10.502</v>
      </c>
      <c r="E67" s="698"/>
      <c r="F67" s="467">
        <v>54</v>
      </c>
      <c r="G67" s="696" t="s">
        <v>97</v>
      </c>
      <c r="H67" s="179" t="s">
        <v>11</v>
      </c>
      <c r="I67" s="325">
        <f t="shared" si="6"/>
        <v>567.1080000000001</v>
      </c>
      <c r="J67" s="325">
        <f t="shared" si="7"/>
        <v>113.42160000000001</v>
      </c>
    </row>
    <row r="68" spans="1:10" ht="12.75">
      <c r="A68" s="480" t="s">
        <v>1174</v>
      </c>
      <c r="B68" s="177" t="s">
        <v>1180</v>
      </c>
      <c r="C68" s="239" t="s">
        <v>168</v>
      </c>
      <c r="D68" s="704">
        <v>67.435</v>
      </c>
      <c r="E68" s="698"/>
      <c r="F68" s="467">
        <v>54</v>
      </c>
      <c r="G68" s="696" t="s">
        <v>97</v>
      </c>
      <c r="H68" s="179" t="s">
        <v>11</v>
      </c>
      <c r="I68" s="325">
        <f t="shared" si="6"/>
        <v>3641.4900000000002</v>
      </c>
      <c r="J68" s="325">
        <f t="shared" si="7"/>
        <v>728.2980000000001</v>
      </c>
    </row>
    <row r="69" spans="1:10" ht="12.75">
      <c r="A69" s="480" t="s">
        <v>1174</v>
      </c>
      <c r="B69" s="177" t="s">
        <v>1181</v>
      </c>
      <c r="C69" s="239" t="s">
        <v>168</v>
      </c>
      <c r="D69" s="704">
        <v>22.001</v>
      </c>
      <c r="E69" s="698"/>
      <c r="F69" s="467">
        <v>54</v>
      </c>
      <c r="G69" s="696" t="s">
        <v>96</v>
      </c>
      <c r="H69" s="179" t="s">
        <v>11</v>
      </c>
      <c r="I69" s="325">
        <f t="shared" si="6"/>
        <v>1188.054</v>
      </c>
      <c r="J69" s="325">
        <f t="shared" si="7"/>
        <v>237.61080000000004</v>
      </c>
    </row>
    <row r="70" spans="1:10" ht="12.75">
      <c r="A70" s="480" t="s">
        <v>1174</v>
      </c>
      <c r="B70" s="177" t="s">
        <v>1182</v>
      </c>
      <c r="C70" s="239" t="s">
        <v>168</v>
      </c>
      <c r="D70" s="704">
        <v>10.999</v>
      </c>
      <c r="E70" s="698"/>
      <c r="F70" s="467">
        <v>54</v>
      </c>
      <c r="G70" s="696" t="s">
        <v>96</v>
      </c>
      <c r="H70" s="179" t="s">
        <v>11</v>
      </c>
      <c r="I70" s="325">
        <f t="shared" si="6"/>
        <v>593.946</v>
      </c>
      <c r="J70" s="325">
        <f t="shared" si="7"/>
        <v>118.78920000000001</v>
      </c>
    </row>
    <row r="71" spans="1:10" ht="12.75">
      <c r="A71" s="480" t="s">
        <v>1174</v>
      </c>
      <c r="B71" s="177" t="s">
        <v>1183</v>
      </c>
      <c r="C71" s="239" t="s">
        <v>168</v>
      </c>
      <c r="D71" s="704">
        <v>11.002</v>
      </c>
      <c r="E71" s="698"/>
      <c r="F71" s="467">
        <v>54</v>
      </c>
      <c r="G71" s="696" t="s">
        <v>96</v>
      </c>
      <c r="H71" s="179" t="s">
        <v>11</v>
      </c>
      <c r="I71" s="325">
        <f t="shared" si="6"/>
        <v>594.1080000000001</v>
      </c>
      <c r="J71" s="325">
        <f t="shared" si="7"/>
        <v>118.82160000000002</v>
      </c>
    </row>
    <row r="72" spans="1:10" ht="12.75">
      <c r="A72" s="480" t="s">
        <v>1174</v>
      </c>
      <c r="B72" s="177" t="s">
        <v>1184</v>
      </c>
      <c r="C72" s="239" t="s">
        <v>168</v>
      </c>
      <c r="D72" s="178">
        <v>10.37</v>
      </c>
      <c r="E72" s="698"/>
      <c r="F72" s="467">
        <v>54</v>
      </c>
      <c r="G72" s="696" t="s">
        <v>97</v>
      </c>
      <c r="H72" s="179" t="s">
        <v>11</v>
      </c>
      <c r="I72" s="325">
        <f t="shared" si="6"/>
        <v>559.9799999999999</v>
      </c>
      <c r="J72" s="325">
        <f t="shared" si="7"/>
        <v>111.99599999999998</v>
      </c>
    </row>
    <row r="73" spans="1:10" ht="12.75">
      <c r="A73" s="480" t="s">
        <v>1174</v>
      </c>
      <c r="B73" s="177" t="s">
        <v>1185</v>
      </c>
      <c r="C73" s="239" t="s">
        <v>168</v>
      </c>
      <c r="D73" s="178">
        <v>14.001</v>
      </c>
      <c r="E73" s="698"/>
      <c r="F73" s="467">
        <v>54</v>
      </c>
      <c r="G73" s="696" t="s">
        <v>97</v>
      </c>
      <c r="H73" s="179" t="s">
        <v>11</v>
      </c>
      <c r="I73" s="325">
        <f t="shared" si="6"/>
        <v>756.054</v>
      </c>
      <c r="J73" s="325">
        <f t="shared" si="7"/>
        <v>151.2108</v>
      </c>
    </row>
    <row r="74" spans="1:10" ht="12.75">
      <c r="A74" s="480" t="s">
        <v>1174</v>
      </c>
      <c r="B74" s="177" t="s">
        <v>1186</v>
      </c>
      <c r="C74" s="239" t="s">
        <v>168</v>
      </c>
      <c r="D74" s="178">
        <v>13.798</v>
      </c>
      <c r="E74" s="698"/>
      <c r="F74" s="467">
        <v>54</v>
      </c>
      <c r="G74" s="696" t="s">
        <v>97</v>
      </c>
      <c r="H74" s="179" t="s">
        <v>11</v>
      </c>
      <c r="I74" s="325">
        <f t="shared" si="6"/>
        <v>745.092</v>
      </c>
      <c r="J74" s="325">
        <f t="shared" si="7"/>
        <v>149.0184</v>
      </c>
    </row>
    <row r="75" spans="1:10" ht="12.75">
      <c r="A75" s="480" t="s">
        <v>1174</v>
      </c>
      <c r="B75" s="177" t="s">
        <v>1187</v>
      </c>
      <c r="C75" s="239" t="s">
        <v>168</v>
      </c>
      <c r="D75" s="178">
        <v>13.101</v>
      </c>
      <c r="E75" s="698"/>
      <c r="F75" s="467">
        <v>54</v>
      </c>
      <c r="G75" s="696" t="s">
        <v>97</v>
      </c>
      <c r="H75" s="179" t="s">
        <v>11</v>
      </c>
      <c r="I75" s="325">
        <f t="shared" si="6"/>
        <v>707.4540000000001</v>
      </c>
      <c r="J75" s="325">
        <f t="shared" si="7"/>
        <v>141.4908</v>
      </c>
    </row>
    <row r="76" spans="1:10" ht="12.75">
      <c r="A76" s="480" t="s">
        <v>1174</v>
      </c>
      <c r="B76" s="177" t="s">
        <v>1188</v>
      </c>
      <c r="C76" s="239" t="s">
        <v>168</v>
      </c>
      <c r="D76" s="178">
        <v>14.001</v>
      </c>
      <c r="E76" s="698"/>
      <c r="F76" s="467">
        <v>54</v>
      </c>
      <c r="G76" s="696" t="s">
        <v>97</v>
      </c>
      <c r="H76" s="179" t="s">
        <v>11</v>
      </c>
      <c r="I76" s="325">
        <f t="shared" si="6"/>
        <v>756.054</v>
      </c>
      <c r="J76" s="325">
        <f t="shared" si="7"/>
        <v>151.2108</v>
      </c>
    </row>
    <row r="77" spans="1:10" ht="12.75">
      <c r="A77" s="480" t="s">
        <v>1174</v>
      </c>
      <c r="B77" s="177" t="s">
        <v>1189</v>
      </c>
      <c r="C77" s="239" t="s">
        <v>168</v>
      </c>
      <c r="D77" s="704">
        <v>3</v>
      </c>
      <c r="E77" s="698"/>
      <c r="F77" s="467">
        <v>54</v>
      </c>
      <c r="G77" s="696" t="s">
        <v>97</v>
      </c>
      <c r="H77" s="179" t="s">
        <v>11</v>
      </c>
      <c r="I77" s="325">
        <f t="shared" si="6"/>
        <v>162</v>
      </c>
      <c r="J77" s="325">
        <f t="shared" si="7"/>
        <v>32.4</v>
      </c>
    </row>
    <row r="78" spans="1:10" ht="12.75">
      <c r="A78" s="480" t="s">
        <v>1174</v>
      </c>
      <c r="B78" s="177" t="s">
        <v>1190</v>
      </c>
      <c r="C78" s="239" t="s">
        <v>168</v>
      </c>
      <c r="D78" s="178">
        <v>10.501</v>
      </c>
      <c r="E78" s="698"/>
      <c r="F78" s="467">
        <v>54</v>
      </c>
      <c r="G78" s="696" t="s">
        <v>97</v>
      </c>
      <c r="H78" s="179" t="s">
        <v>11</v>
      </c>
      <c r="I78" s="325">
        <f t="shared" si="6"/>
        <v>567.054</v>
      </c>
      <c r="J78" s="325">
        <f t="shared" si="7"/>
        <v>113.4108</v>
      </c>
    </row>
    <row r="79" spans="1:10" ht="12.75">
      <c r="A79" s="480" t="s">
        <v>1174</v>
      </c>
      <c r="B79" s="177" t="s">
        <v>1191</v>
      </c>
      <c r="C79" s="239" t="s">
        <v>168</v>
      </c>
      <c r="D79" s="178">
        <v>10.002</v>
      </c>
      <c r="E79" s="698"/>
      <c r="F79" s="467">
        <v>54</v>
      </c>
      <c r="G79" s="696" t="s">
        <v>98</v>
      </c>
      <c r="H79" s="179" t="s">
        <v>11</v>
      </c>
      <c r="I79" s="325">
        <f t="shared" si="6"/>
        <v>540.1080000000001</v>
      </c>
      <c r="J79" s="325">
        <f t="shared" si="7"/>
        <v>108.02160000000002</v>
      </c>
    </row>
    <row r="80" spans="1:10" ht="12.75">
      <c r="A80" s="480" t="s">
        <v>1174</v>
      </c>
      <c r="B80" s="177" t="s">
        <v>1192</v>
      </c>
      <c r="C80" s="239" t="s">
        <v>168</v>
      </c>
      <c r="D80" s="704">
        <v>12.902</v>
      </c>
      <c r="E80" s="698"/>
      <c r="F80" s="467">
        <v>54</v>
      </c>
      <c r="G80" s="696" t="s">
        <v>98</v>
      </c>
      <c r="H80" s="179" t="s">
        <v>11</v>
      </c>
      <c r="I80" s="325">
        <f t="shared" si="6"/>
        <v>696.708</v>
      </c>
      <c r="J80" s="325">
        <f t="shared" si="7"/>
        <v>139.3416</v>
      </c>
    </row>
    <row r="81" spans="1:10" ht="12.75">
      <c r="A81" s="480" t="s">
        <v>1174</v>
      </c>
      <c r="B81" s="177" t="s">
        <v>1193</v>
      </c>
      <c r="C81" s="239" t="s">
        <v>168</v>
      </c>
      <c r="D81" s="178">
        <v>19.801</v>
      </c>
      <c r="E81" s="698"/>
      <c r="F81" s="467">
        <v>54</v>
      </c>
      <c r="G81" s="696" t="s">
        <v>98</v>
      </c>
      <c r="H81" s="179" t="s">
        <v>11</v>
      </c>
      <c r="I81" s="325">
        <f t="shared" si="6"/>
        <v>1069.254</v>
      </c>
      <c r="J81" s="325">
        <f t="shared" si="7"/>
        <v>213.8508</v>
      </c>
    </row>
    <row r="82" spans="1:10" ht="12.75">
      <c r="A82" s="480" t="s">
        <v>1174</v>
      </c>
      <c r="B82" s="177" t="s">
        <v>1194</v>
      </c>
      <c r="C82" s="239" t="s">
        <v>168</v>
      </c>
      <c r="D82" s="178">
        <v>5.251</v>
      </c>
      <c r="E82" s="698"/>
      <c r="F82" s="467">
        <v>54</v>
      </c>
      <c r="G82" s="696" t="s">
        <v>96</v>
      </c>
      <c r="H82" s="179" t="s">
        <v>11</v>
      </c>
      <c r="I82" s="325">
        <f t="shared" si="6"/>
        <v>283.55400000000003</v>
      </c>
      <c r="J82" s="325">
        <f t="shared" si="7"/>
        <v>56.710800000000006</v>
      </c>
    </row>
    <row r="83" spans="1:10" ht="12.75">
      <c r="A83" s="480" t="s">
        <v>1174</v>
      </c>
      <c r="B83" s="177" t="s">
        <v>1195</v>
      </c>
      <c r="C83" s="239" t="s">
        <v>168</v>
      </c>
      <c r="D83" s="178">
        <v>8.601</v>
      </c>
      <c r="E83" s="698"/>
      <c r="F83" s="467">
        <v>54</v>
      </c>
      <c r="G83" s="696" t="s">
        <v>97</v>
      </c>
      <c r="H83" s="179" t="s">
        <v>11</v>
      </c>
      <c r="I83" s="325">
        <f t="shared" si="6"/>
        <v>464.45400000000006</v>
      </c>
      <c r="J83" s="325">
        <f t="shared" si="7"/>
        <v>92.89080000000001</v>
      </c>
    </row>
    <row r="84" spans="1:10" ht="12.75">
      <c r="A84" s="480" t="s">
        <v>1174</v>
      </c>
      <c r="B84" s="177" t="s">
        <v>1196</v>
      </c>
      <c r="C84" s="239" t="s">
        <v>168</v>
      </c>
      <c r="D84" s="178">
        <v>11.001</v>
      </c>
      <c r="E84" s="698"/>
      <c r="F84" s="467">
        <v>54</v>
      </c>
      <c r="G84" s="696" t="s">
        <v>96</v>
      </c>
      <c r="H84" s="179" t="s">
        <v>11</v>
      </c>
      <c r="I84" s="325">
        <f t="shared" si="6"/>
        <v>594.054</v>
      </c>
      <c r="J84" s="325">
        <f t="shared" si="7"/>
        <v>118.8108</v>
      </c>
    </row>
    <row r="85" spans="1:10" ht="12.75">
      <c r="A85" s="480" t="s">
        <v>1174</v>
      </c>
      <c r="B85" s="177" t="s">
        <v>1197</v>
      </c>
      <c r="C85" s="239" t="s">
        <v>168</v>
      </c>
      <c r="D85" s="704">
        <v>10.001</v>
      </c>
      <c r="E85" s="698"/>
      <c r="F85" s="467">
        <v>54</v>
      </c>
      <c r="G85" s="696" t="s">
        <v>97</v>
      </c>
      <c r="H85" s="179" t="s">
        <v>11</v>
      </c>
      <c r="I85" s="325">
        <f t="shared" si="6"/>
        <v>540.054</v>
      </c>
      <c r="J85" s="325">
        <f t="shared" si="7"/>
        <v>108.0108</v>
      </c>
    </row>
    <row r="86" spans="1:10" ht="12.75">
      <c r="A86" s="480" t="s">
        <v>1174</v>
      </c>
      <c r="B86" s="177" t="s">
        <v>1198</v>
      </c>
      <c r="C86" s="239" t="s">
        <v>168</v>
      </c>
      <c r="D86" s="178">
        <v>17.978</v>
      </c>
      <c r="E86" s="698"/>
      <c r="F86" s="467">
        <v>54</v>
      </c>
      <c r="G86" s="696" t="s">
        <v>97</v>
      </c>
      <c r="H86" s="179" t="s">
        <v>11</v>
      </c>
      <c r="I86" s="325">
        <f t="shared" si="6"/>
        <v>970.8120000000001</v>
      </c>
      <c r="J86" s="325">
        <f t="shared" si="7"/>
        <v>194.16240000000005</v>
      </c>
    </row>
    <row r="87" spans="1:10" ht="12.75">
      <c r="A87" s="480" t="s">
        <v>1174</v>
      </c>
      <c r="B87" s="177" t="s">
        <v>1199</v>
      </c>
      <c r="C87" s="239" t="s">
        <v>168</v>
      </c>
      <c r="D87" s="178">
        <v>10.002</v>
      </c>
      <c r="E87" s="581"/>
      <c r="F87" s="467">
        <v>54</v>
      </c>
      <c r="G87" s="696" t="s">
        <v>97</v>
      </c>
      <c r="H87" s="179" t="s">
        <v>11</v>
      </c>
      <c r="I87" s="325">
        <f t="shared" si="6"/>
        <v>540.1080000000001</v>
      </c>
      <c r="J87" s="325">
        <f t="shared" si="7"/>
        <v>108.02160000000002</v>
      </c>
    </row>
    <row r="88" spans="1:10" ht="12.75">
      <c r="A88" s="480" t="s">
        <v>1174</v>
      </c>
      <c r="B88" s="177" t="s">
        <v>1200</v>
      </c>
      <c r="C88" s="239" t="s">
        <v>168</v>
      </c>
      <c r="D88" s="178">
        <v>9.602</v>
      </c>
      <c r="E88" s="581"/>
      <c r="F88" s="467">
        <v>54</v>
      </c>
      <c r="G88" s="696" t="s">
        <v>97</v>
      </c>
      <c r="H88" s="179" t="s">
        <v>11</v>
      </c>
      <c r="I88" s="325">
        <f t="shared" si="6"/>
        <v>518.508</v>
      </c>
      <c r="J88" s="325">
        <f t="shared" si="7"/>
        <v>103.70160000000001</v>
      </c>
    </row>
    <row r="89" spans="1:10" ht="12.75">
      <c r="A89" s="38" t="s">
        <v>20</v>
      </c>
      <c r="B89" s="43">
        <v>26</v>
      </c>
      <c r="C89" s="171" t="s">
        <v>27</v>
      </c>
      <c r="D89" s="19">
        <f>SUM(D63:D88)</f>
        <v>357.70099999999996</v>
      </c>
      <c r="E89" s="171" t="s">
        <v>47</v>
      </c>
      <c r="F89" s="2"/>
      <c r="G89" s="5"/>
      <c r="H89" s="179"/>
      <c r="I89" s="5"/>
      <c r="J89" s="6"/>
    </row>
    <row r="90" spans="1:10" ht="12.75">
      <c r="A90" s="480" t="s">
        <v>691</v>
      </c>
      <c r="B90" s="246" t="s">
        <v>1201</v>
      </c>
      <c r="C90" s="705" t="s">
        <v>168</v>
      </c>
      <c r="D90" s="283">
        <v>23.902</v>
      </c>
      <c r="E90" s="698"/>
      <c r="F90" s="467">
        <v>54</v>
      </c>
      <c r="G90" s="696" t="s">
        <v>99</v>
      </c>
      <c r="H90" s="179" t="s">
        <v>11</v>
      </c>
      <c r="I90" s="325">
        <f aca="true" t="shared" si="8" ref="I90:I153">D90*F90</f>
        <v>1290.708</v>
      </c>
      <c r="J90" s="325">
        <f aca="true" t="shared" si="9" ref="J90:J153">I90*20%</f>
        <v>258.14160000000004</v>
      </c>
    </row>
    <row r="91" spans="1:10" ht="12.75">
      <c r="A91" s="480" t="s">
        <v>691</v>
      </c>
      <c r="B91" s="246" t="s">
        <v>1202</v>
      </c>
      <c r="C91" s="705" t="s">
        <v>168</v>
      </c>
      <c r="D91" s="283">
        <v>31.031</v>
      </c>
      <c r="E91" s="698"/>
      <c r="F91" s="467">
        <v>54</v>
      </c>
      <c r="G91" s="696" t="s">
        <v>99</v>
      </c>
      <c r="H91" s="179" t="s">
        <v>11</v>
      </c>
      <c r="I91" s="325">
        <f t="shared" si="8"/>
        <v>1675.674</v>
      </c>
      <c r="J91" s="325">
        <f t="shared" si="9"/>
        <v>335.13480000000004</v>
      </c>
    </row>
    <row r="92" spans="1:10" ht="12.75">
      <c r="A92" s="480" t="s">
        <v>691</v>
      </c>
      <c r="B92" s="246" t="s">
        <v>1203</v>
      </c>
      <c r="C92" s="705" t="s">
        <v>168</v>
      </c>
      <c r="D92" s="283">
        <v>14.103</v>
      </c>
      <c r="E92" s="698"/>
      <c r="F92" s="467">
        <v>54</v>
      </c>
      <c r="G92" s="696" t="s">
        <v>97</v>
      </c>
      <c r="H92" s="179" t="s">
        <v>11</v>
      </c>
      <c r="I92" s="325">
        <f t="shared" si="8"/>
        <v>761.562</v>
      </c>
      <c r="J92" s="325">
        <f t="shared" si="9"/>
        <v>152.3124</v>
      </c>
    </row>
    <row r="93" spans="1:10" ht="12.75">
      <c r="A93" s="480" t="s">
        <v>691</v>
      </c>
      <c r="B93" s="246" t="s">
        <v>1204</v>
      </c>
      <c r="C93" s="705" t="s">
        <v>168</v>
      </c>
      <c r="D93" s="283">
        <v>12.701</v>
      </c>
      <c r="E93" s="698"/>
      <c r="F93" s="467">
        <v>54</v>
      </c>
      <c r="G93" s="696" t="s">
        <v>97</v>
      </c>
      <c r="H93" s="179" t="s">
        <v>11</v>
      </c>
      <c r="I93" s="325">
        <f t="shared" si="8"/>
        <v>685.854</v>
      </c>
      <c r="J93" s="325">
        <f t="shared" si="9"/>
        <v>137.1708</v>
      </c>
    </row>
    <row r="94" spans="1:10" ht="12.75">
      <c r="A94" s="480" t="s">
        <v>691</v>
      </c>
      <c r="B94" s="246" t="s">
        <v>1205</v>
      </c>
      <c r="C94" s="705" t="s">
        <v>168</v>
      </c>
      <c r="D94" s="283">
        <v>10.35</v>
      </c>
      <c r="E94" s="581"/>
      <c r="F94" s="467">
        <v>54</v>
      </c>
      <c r="G94" s="696" t="s">
        <v>99</v>
      </c>
      <c r="H94" s="179" t="s">
        <v>11</v>
      </c>
      <c r="I94" s="325">
        <f t="shared" si="8"/>
        <v>558.9</v>
      </c>
      <c r="J94" s="325">
        <f t="shared" si="9"/>
        <v>111.78</v>
      </c>
    </row>
    <row r="95" spans="1:10" ht="12.75">
      <c r="A95" s="480" t="s">
        <v>691</v>
      </c>
      <c r="B95" s="246" t="s">
        <v>1206</v>
      </c>
      <c r="C95" s="705" t="s">
        <v>168</v>
      </c>
      <c r="D95" s="283">
        <v>10.378</v>
      </c>
      <c r="E95" s="581"/>
      <c r="F95" s="467">
        <v>54</v>
      </c>
      <c r="G95" s="696" t="s">
        <v>97</v>
      </c>
      <c r="H95" s="179" t="s">
        <v>11</v>
      </c>
      <c r="I95" s="325">
        <f t="shared" si="8"/>
        <v>560.412</v>
      </c>
      <c r="J95" s="325">
        <f t="shared" si="9"/>
        <v>112.0824</v>
      </c>
    </row>
    <row r="96" spans="1:10" ht="12.75">
      <c r="A96" s="480" t="s">
        <v>691</v>
      </c>
      <c r="B96" s="246" t="s">
        <v>1207</v>
      </c>
      <c r="C96" s="705" t="s">
        <v>168</v>
      </c>
      <c r="D96" s="283">
        <v>13.502</v>
      </c>
      <c r="E96" s="581"/>
      <c r="F96" s="467">
        <v>54</v>
      </c>
      <c r="G96" s="696" t="s">
        <v>99</v>
      </c>
      <c r="H96" s="179" t="s">
        <v>11</v>
      </c>
      <c r="I96" s="325">
        <f t="shared" si="8"/>
        <v>729.1080000000001</v>
      </c>
      <c r="J96" s="325">
        <f t="shared" si="9"/>
        <v>145.82160000000002</v>
      </c>
    </row>
    <row r="97" spans="1:10" ht="12.75">
      <c r="A97" s="480" t="s">
        <v>691</v>
      </c>
      <c r="B97" s="246" t="s">
        <v>1208</v>
      </c>
      <c r="C97" s="705" t="s">
        <v>168</v>
      </c>
      <c r="D97" s="283">
        <v>10.001</v>
      </c>
      <c r="E97" s="581"/>
      <c r="F97" s="467">
        <v>54</v>
      </c>
      <c r="G97" s="696" t="s">
        <v>96</v>
      </c>
      <c r="H97" s="179" t="s">
        <v>11</v>
      </c>
      <c r="I97" s="325">
        <f t="shared" si="8"/>
        <v>540.054</v>
      </c>
      <c r="J97" s="325">
        <f t="shared" si="9"/>
        <v>108.0108</v>
      </c>
    </row>
    <row r="98" spans="1:10" ht="12.75">
      <c r="A98" s="480" t="s">
        <v>691</v>
      </c>
      <c r="B98" s="246" t="s">
        <v>1209</v>
      </c>
      <c r="C98" s="705" t="s">
        <v>168</v>
      </c>
      <c r="D98" s="283">
        <v>11.5</v>
      </c>
      <c r="E98" s="581"/>
      <c r="F98" s="467">
        <v>54</v>
      </c>
      <c r="G98" s="696" t="s">
        <v>96</v>
      </c>
      <c r="H98" s="179" t="s">
        <v>11</v>
      </c>
      <c r="I98" s="325">
        <f t="shared" si="8"/>
        <v>621</v>
      </c>
      <c r="J98" s="325">
        <f t="shared" si="9"/>
        <v>124.2</v>
      </c>
    </row>
    <row r="99" spans="1:10" ht="12.75">
      <c r="A99" s="480" t="s">
        <v>691</v>
      </c>
      <c r="B99" s="246" t="s">
        <v>1210</v>
      </c>
      <c r="C99" s="705" t="s">
        <v>168</v>
      </c>
      <c r="D99" s="283">
        <v>11.202</v>
      </c>
      <c r="E99" s="581"/>
      <c r="F99" s="467">
        <v>54</v>
      </c>
      <c r="G99" s="696" t="s">
        <v>96</v>
      </c>
      <c r="H99" s="179" t="s">
        <v>11</v>
      </c>
      <c r="I99" s="325">
        <f t="shared" si="8"/>
        <v>604.908</v>
      </c>
      <c r="J99" s="325">
        <f t="shared" si="9"/>
        <v>120.98160000000001</v>
      </c>
    </row>
    <row r="100" spans="1:10" ht="12.75">
      <c r="A100" s="480" t="s">
        <v>691</v>
      </c>
      <c r="B100" s="246" t="s">
        <v>1211</v>
      </c>
      <c r="C100" s="705" t="s">
        <v>168</v>
      </c>
      <c r="D100" s="283">
        <v>13.548</v>
      </c>
      <c r="E100" s="581"/>
      <c r="F100" s="467">
        <v>54</v>
      </c>
      <c r="G100" s="696" t="s">
        <v>96</v>
      </c>
      <c r="H100" s="179" t="s">
        <v>11</v>
      </c>
      <c r="I100" s="325">
        <f t="shared" si="8"/>
        <v>731.592</v>
      </c>
      <c r="J100" s="325">
        <f t="shared" si="9"/>
        <v>146.3184</v>
      </c>
    </row>
    <row r="101" spans="1:10" ht="12.75">
      <c r="A101" s="480" t="s">
        <v>691</v>
      </c>
      <c r="B101" s="246" t="s">
        <v>1212</v>
      </c>
      <c r="C101" s="705" t="s">
        <v>168</v>
      </c>
      <c r="D101" s="283">
        <v>12.902</v>
      </c>
      <c r="E101" s="581"/>
      <c r="F101" s="467">
        <v>54</v>
      </c>
      <c r="G101" s="696" t="s">
        <v>96</v>
      </c>
      <c r="H101" s="179" t="s">
        <v>11</v>
      </c>
      <c r="I101" s="325">
        <f t="shared" si="8"/>
        <v>696.708</v>
      </c>
      <c r="J101" s="325">
        <f t="shared" si="9"/>
        <v>139.3416</v>
      </c>
    </row>
    <row r="102" spans="1:10" ht="12.75">
      <c r="A102" s="480" t="s">
        <v>691</v>
      </c>
      <c r="B102" s="246" t="s">
        <v>1213</v>
      </c>
      <c r="C102" s="705" t="s">
        <v>168</v>
      </c>
      <c r="D102" s="283">
        <v>9.602</v>
      </c>
      <c r="E102" s="581"/>
      <c r="F102" s="467">
        <v>54</v>
      </c>
      <c r="G102" s="696" t="s">
        <v>96</v>
      </c>
      <c r="H102" s="179" t="s">
        <v>11</v>
      </c>
      <c r="I102" s="325">
        <f t="shared" si="8"/>
        <v>518.508</v>
      </c>
      <c r="J102" s="325">
        <f t="shared" si="9"/>
        <v>103.70160000000001</v>
      </c>
    </row>
    <row r="103" spans="1:10" ht="12.75">
      <c r="A103" s="480" t="s">
        <v>691</v>
      </c>
      <c r="B103" s="246" t="s">
        <v>1214</v>
      </c>
      <c r="C103" s="705" t="s">
        <v>168</v>
      </c>
      <c r="D103" s="283">
        <v>15.303</v>
      </c>
      <c r="E103" s="581"/>
      <c r="F103" s="467">
        <v>54</v>
      </c>
      <c r="G103" s="696" t="s">
        <v>96</v>
      </c>
      <c r="H103" s="179" t="s">
        <v>11</v>
      </c>
      <c r="I103" s="325">
        <f t="shared" si="8"/>
        <v>826.3620000000001</v>
      </c>
      <c r="J103" s="325">
        <f t="shared" si="9"/>
        <v>165.27240000000003</v>
      </c>
    </row>
    <row r="104" spans="1:10" ht="12.75">
      <c r="A104" s="480" t="s">
        <v>691</v>
      </c>
      <c r="B104" s="246" t="s">
        <v>1215</v>
      </c>
      <c r="C104" s="705" t="s">
        <v>168</v>
      </c>
      <c r="D104" s="283">
        <v>4.702</v>
      </c>
      <c r="E104" s="698"/>
      <c r="F104" s="467">
        <v>54</v>
      </c>
      <c r="G104" s="696" t="s">
        <v>96</v>
      </c>
      <c r="H104" s="179" t="s">
        <v>11</v>
      </c>
      <c r="I104" s="325">
        <f t="shared" si="8"/>
        <v>253.908</v>
      </c>
      <c r="J104" s="325">
        <f t="shared" si="9"/>
        <v>50.7816</v>
      </c>
    </row>
    <row r="105" spans="1:10" ht="12.75">
      <c r="A105" s="480" t="s">
        <v>691</v>
      </c>
      <c r="B105" s="246" t="s">
        <v>1216</v>
      </c>
      <c r="C105" s="705" t="s">
        <v>168</v>
      </c>
      <c r="D105" s="283">
        <v>11.001</v>
      </c>
      <c r="E105" s="698"/>
      <c r="F105" s="467">
        <v>54</v>
      </c>
      <c r="G105" s="696" t="s">
        <v>96</v>
      </c>
      <c r="H105" s="179" t="s">
        <v>11</v>
      </c>
      <c r="I105" s="325">
        <f t="shared" si="8"/>
        <v>594.054</v>
      </c>
      <c r="J105" s="325">
        <f t="shared" si="9"/>
        <v>118.8108</v>
      </c>
    </row>
    <row r="106" spans="1:10" ht="12.75">
      <c r="A106" s="480" t="s">
        <v>691</v>
      </c>
      <c r="B106" s="246" t="s">
        <v>1217</v>
      </c>
      <c r="C106" s="705" t="s">
        <v>168</v>
      </c>
      <c r="D106" s="283">
        <v>12.003</v>
      </c>
      <c r="E106" s="698"/>
      <c r="F106" s="467">
        <v>54</v>
      </c>
      <c r="G106" s="696" t="s">
        <v>97</v>
      </c>
      <c r="H106" s="179" t="s">
        <v>11</v>
      </c>
      <c r="I106" s="325">
        <f t="shared" si="8"/>
        <v>648.162</v>
      </c>
      <c r="J106" s="325">
        <f t="shared" si="9"/>
        <v>129.63240000000002</v>
      </c>
    </row>
    <row r="107" spans="1:10" ht="12.75">
      <c r="A107" s="480" t="s">
        <v>691</v>
      </c>
      <c r="B107" s="246" t="s">
        <v>1218</v>
      </c>
      <c r="C107" s="705" t="s">
        <v>168</v>
      </c>
      <c r="D107" s="283">
        <v>13.803</v>
      </c>
      <c r="E107" s="698"/>
      <c r="F107" s="467">
        <v>54</v>
      </c>
      <c r="G107" s="696" t="s">
        <v>97</v>
      </c>
      <c r="H107" s="179" t="s">
        <v>11</v>
      </c>
      <c r="I107" s="325">
        <f t="shared" si="8"/>
        <v>745.3620000000001</v>
      </c>
      <c r="J107" s="325">
        <f t="shared" si="9"/>
        <v>149.07240000000002</v>
      </c>
    </row>
    <row r="108" spans="1:10" ht="12.75">
      <c r="A108" s="480" t="s">
        <v>691</v>
      </c>
      <c r="B108" s="246" t="s">
        <v>1219</v>
      </c>
      <c r="C108" s="705" t="s">
        <v>168</v>
      </c>
      <c r="D108" s="283">
        <v>10.702</v>
      </c>
      <c r="E108" s="581"/>
      <c r="F108" s="467">
        <v>54</v>
      </c>
      <c r="G108" s="696" t="s">
        <v>96</v>
      </c>
      <c r="H108" s="179" t="s">
        <v>11</v>
      </c>
      <c r="I108" s="325">
        <f t="shared" si="8"/>
        <v>577.908</v>
      </c>
      <c r="J108" s="325">
        <f t="shared" si="9"/>
        <v>115.58160000000001</v>
      </c>
    </row>
    <row r="109" spans="1:10" ht="12.75">
      <c r="A109" s="480" t="s">
        <v>691</v>
      </c>
      <c r="B109" s="246" t="s">
        <v>1220</v>
      </c>
      <c r="C109" s="705" t="s">
        <v>168</v>
      </c>
      <c r="D109" s="283">
        <v>9.873</v>
      </c>
      <c r="E109" s="698"/>
      <c r="F109" s="467">
        <v>54</v>
      </c>
      <c r="G109" s="696" t="s">
        <v>97</v>
      </c>
      <c r="H109" s="179" t="s">
        <v>11</v>
      </c>
      <c r="I109" s="325">
        <f t="shared" si="8"/>
        <v>533.1419999999999</v>
      </c>
      <c r="J109" s="325">
        <f t="shared" si="9"/>
        <v>106.6284</v>
      </c>
    </row>
    <row r="110" spans="1:10" ht="12.75">
      <c r="A110" s="480" t="s">
        <v>691</v>
      </c>
      <c r="B110" s="246" t="s">
        <v>1221</v>
      </c>
      <c r="C110" s="705" t="s">
        <v>168</v>
      </c>
      <c r="D110" s="283">
        <v>9.701</v>
      </c>
      <c r="E110" s="698"/>
      <c r="F110" s="467">
        <v>54</v>
      </c>
      <c r="G110" s="696" t="s">
        <v>97</v>
      </c>
      <c r="H110" s="179" t="s">
        <v>11</v>
      </c>
      <c r="I110" s="325">
        <f t="shared" si="8"/>
        <v>523.854</v>
      </c>
      <c r="J110" s="325">
        <f t="shared" si="9"/>
        <v>104.77080000000001</v>
      </c>
    </row>
    <row r="111" spans="1:10" ht="12.75">
      <c r="A111" s="480" t="s">
        <v>691</v>
      </c>
      <c r="B111" s="246" t="s">
        <v>1222</v>
      </c>
      <c r="C111" s="705" t="s">
        <v>168</v>
      </c>
      <c r="D111" s="283">
        <v>9.599</v>
      </c>
      <c r="E111" s="698"/>
      <c r="F111" s="467">
        <v>54</v>
      </c>
      <c r="G111" s="696" t="s">
        <v>97</v>
      </c>
      <c r="H111" s="179" t="s">
        <v>11</v>
      </c>
      <c r="I111" s="325">
        <f t="shared" si="8"/>
        <v>518.346</v>
      </c>
      <c r="J111" s="325">
        <f t="shared" si="9"/>
        <v>103.6692</v>
      </c>
    </row>
    <row r="112" spans="1:10" ht="12.75">
      <c r="A112" s="480" t="s">
        <v>691</v>
      </c>
      <c r="B112" s="246" t="s">
        <v>1223</v>
      </c>
      <c r="C112" s="705" t="s">
        <v>168</v>
      </c>
      <c r="D112" s="283">
        <v>5.66</v>
      </c>
      <c r="E112" s="698"/>
      <c r="F112" s="467">
        <v>54</v>
      </c>
      <c r="G112" s="696" t="s">
        <v>97</v>
      </c>
      <c r="H112" s="179" t="s">
        <v>11</v>
      </c>
      <c r="I112" s="325">
        <f t="shared" si="8"/>
        <v>305.64</v>
      </c>
      <c r="J112" s="325">
        <f t="shared" si="9"/>
        <v>61.128</v>
      </c>
    </row>
    <row r="113" spans="1:10" ht="12.75">
      <c r="A113" s="480" t="s">
        <v>691</v>
      </c>
      <c r="B113" s="246" t="s">
        <v>1224</v>
      </c>
      <c r="C113" s="705" t="s">
        <v>168</v>
      </c>
      <c r="D113" s="283">
        <v>18.101</v>
      </c>
      <c r="E113" s="581"/>
      <c r="F113" s="467">
        <v>54</v>
      </c>
      <c r="G113" s="696" t="s">
        <v>96</v>
      </c>
      <c r="H113" s="179" t="s">
        <v>11</v>
      </c>
      <c r="I113" s="325">
        <f t="shared" si="8"/>
        <v>977.454</v>
      </c>
      <c r="J113" s="325">
        <f t="shared" si="9"/>
        <v>195.4908</v>
      </c>
    </row>
    <row r="114" spans="1:10" ht="12.75">
      <c r="A114" s="480" t="s">
        <v>691</v>
      </c>
      <c r="B114" s="246" t="s">
        <v>1225</v>
      </c>
      <c r="C114" s="705" t="s">
        <v>168</v>
      </c>
      <c r="D114" s="283">
        <v>10.001</v>
      </c>
      <c r="E114" s="581"/>
      <c r="F114" s="467">
        <v>54</v>
      </c>
      <c r="G114" s="696" t="s">
        <v>96</v>
      </c>
      <c r="H114" s="179" t="s">
        <v>11</v>
      </c>
      <c r="I114" s="325">
        <f t="shared" si="8"/>
        <v>540.054</v>
      </c>
      <c r="J114" s="325">
        <f t="shared" si="9"/>
        <v>108.0108</v>
      </c>
    </row>
    <row r="115" spans="1:10" ht="12.75">
      <c r="A115" s="480" t="s">
        <v>691</v>
      </c>
      <c r="B115" s="246" t="s">
        <v>1226</v>
      </c>
      <c r="C115" s="705" t="s">
        <v>168</v>
      </c>
      <c r="D115" s="283">
        <v>17.501</v>
      </c>
      <c r="E115" s="581"/>
      <c r="F115" s="467">
        <v>54</v>
      </c>
      <c r="G115" s="696" t="s">
        <v>96</v>
      </c>
      <c r="H115" s="179" t="s">
        <v>11</v>
      </c>
      <c r="I115" s="325">
        <f t="shared" si="8"/>
        <v>945.0540000000001</v>
      </c>
      <c r="J115" s="325">
        <f t="shared" si="9"/>
        <v>189.01080000000002</v>
      </c>
    </row>
    <row r="116" spans="1:10" ht="12.75">
      <c r="A116" s="480" t="s">
        <v>691</v>
      </c>
      <c r="B116" s="246" t="s">
        <v>1227</v>
      </c>
      <c r="C116" s="705" t="s">
        <v>168</v>
      </c>
      <c r="D116" s="283">
        <v>33.482</v>
      </c>
      <c r="E116" s="581"/>
      <c r="F116" s="467">
        <v>54</v>
      </c>
      <c r="G116" s="696" t="s">
        <v>97</v>
      </c>
      <c r="H116" s="179" t="s">
        <v>11</v>
      </c>
      <c r="I116" s="325">
        <f t="shared" si="8"/>
        <v>1808.028</v>
      </c>
      <c r="J116" s="325">
        <f t="shared" si="9"/>
        <v>361.60560000000004</v>
      </c>
    </row>
    <row r="117" spans="1:10" ht="12.75">
      <c r="A117" s="480" t="s">
        <v>691</v>
      </c>
      <c r="B117" s="246" t="s">
        <v>1228</v>
      </c>
      <c r="C117" s="705" t="s">
        <v>168</v>
      </c>
      <c r="D117" s="283">
        <v>18.757</v>
      </c>
      <c r="E117" s="581"/>
      <c r="F117" s="467">
        <v>54</v>
      </c>
      <c r="G117" s="696" t="s">
        <v>96</v>
      </c>
      <c r="H117" s="179" t="s">
        <v>11</v>
      </c>
      <c r="I117" s="325">
        <f t="shared" si="8"/>
        <v>1012.878</v>
      </c>
      <c r="J117" s="325">
        <f t="shared" si="9"/>
        <v>202.5756</v>
      </c>
    </row>
    <row r="118" spans="1:10" ht="12.75">
      <c r="A118" s="480" t="s">
        <v>691</v>
      </c>
      <c r="B118" s="246" t="s">
        <v>1229</v>
      </c>
      <c r="C118" s="705" t="s">
        <v>168</v>
      </c>
      <c r="D118" s="283">
        <v>7.501</v>
      </c>
      <c r="E118" s="581"/>
      <c r="F118" s="467">
        <v>54</v>
      </c>
      <c r="G118" s="696" t="s">
        <v>96</v>
      </c>
      <c r="H118" s="179" t="s">
        <v>11</v>
      </c>
      <c r="I118" s="325">
        <f t="shared" si="8"/>
        <v>405.05400000000003</v>
      </c>
      <c r="J118" s="325">
        <f t="shared" si="9"/>
        <v>81.01080000000002</v>
      </c>
    </row>
    <row r="119" spans="1:10" ht="12.75">
      <c r="A119" s="480" t="s">
        <v>691</v>
      </c>
      <c r="B119" s="246" t="s">
        <v>1230</v>
      </c>
      <c r="C119" s="705" t="s">
        <v>168</v>
      </c>
      <c r="D119" s="283">
        <v>10.501</v>
      </c>
      <c r="E119" s="581"/>
      <c r="F119" s="467">
        <v>54</v>
      </c>
      <c r="G119" s="696" t="s">
        <v>96</v>
      </c>
      <c r="H119" s="179" t="s">
        <v>11</v>
      </c>
      <c r="I119" s="325">
        <f t="shared" si="8"/>
        <v>567.054</v>
      </c>
      <c r="J119" s="325">
        <f t="shared" si="9"/>
        <v>113.4108</v>
      </c>
    </row>
    <row r="120" spans="1:10" ht="12.75">
      <c r="A120" s="480" t="s">
        <v>691</v>
      </c>
      <c r="B120" s="246" t="s">
        <v>1231</v>
      </c>
      <c r="C120" s="705" t="s">
        <v>168</v>
      </c>
      <c r="D120" s="283">
        <v>19.244</v>
      </c>
      <c r="E120" s="581"/>
      <c r="F120" s="467">
        <v>54</v>
      </c>
      <c r="G120" s="696" t="s">
        <v>96</v>
      </c>
      <c r="H120" s="179" t="s">
        <v>11</v>
      </c>
      <c r="I120" s="325">
        <f t="shared" si="8"/>
        <v>1039.176</v>
      </c>
      <c r="J120" s="325">
        <f t="shared" si="9"/>
        <v>207.8352</v>
      </c>
    </row>
    <row r="121" spans="1:10" ht="12.75">
      <c r="A121" s="480" t="s">
        <v>691</v>
      </c>
      <c r="B121" s="246" t="s">
        <v>1232</v>
      </c>
      <c r="C121" s="705" t="s">
        <v>168</v>
      </c>
      <c r="D121" s="283">
        <v>13.102</v>
      </c>
      <c r="E121" s="581"/>
      <c r="F121" s="467">
        <v>54</v>
      </c>
      <c r="G121" s="696" t="s">
        <v>96</v>
      </c>
      <c r="H121" s="179" t="s">
        <v>11</v>
      </c>
      <c r="I121" s="325">
        <f t="shared" si="8"/>
        <v>707.508</v>
      </c>
      <c r="J121" s="325">
        <f t="shared" si="9"/>
        <v>141.50160000000002</v>
      </c>
    </row>
    <row r="122" spans="1:10" ht="12.75">
      <c r="A122" s="480" t="s">
        <v>691</v>
      </c>
      <c r="B122" s="246" t="s">
        <v>1233</v>
      </c>
      <c r="C122" s="705" t="s">
        <v>168</v>
      </c>
      <c r="D122" s="283">
        <v>11.001</v>
      </c>
      <c r="E122" s="581"/>
      <c r="F122" s="467">
        <v>54</v>
      </c>
      <c r="G122" s="696" t="s">
        <v>96</v>
      </c>
      <c r="H122" s="179" t="s">
        <v>11</v>
      </c>
      <c r="I122" s="325">
        <f t="shared" si="8"/>
        <v>594.054</v>
      </c>
      <c r="J122" s="325">
        <f t="shared" si="9"/>
        <v>118.8108</v>
      </c>
    </row>
    <row r="123" spans="1:10" ht="12.75">
      <c r="A123" s="480" t="s">
        <v>691</v>
      </c>
      <c r="B123" s="246" t="s">
        <v>1234</v>
      </c>
      <c r="C123" s="705" t="s">
        <v>168</v>
      </c>
      <c r="D123" s="283">
        <v>11.903</v>
      </c>
      <c r="E123" s="698"/>
      <c r="F123" s="467">
        <v>54</v>
      </c>
      <c r="G123" s="696" t="s">
        <v>97</v>
      </c>
      <c r="H123" s="179" t="s">
        <v>11</v>
      </c>
      <c r="I123" s="325">
        <f t="shared" si="8"/>
        <v>642.7620000000001</v>
      </c>
      <c r="J123" s="325">
        <f t="shared" si="9"/>
        <v>128.5524</v>
      </c>
    </row>
    <row r="124" spans="1:10" ht="12.75">
      <c r="A124" s="480" t="s">
        <v>691</v>
      </c>
      <c r="B124" s="246" t="s">
        <v>1235</v>
      </c>
      <c r="C124" s="705" t="s">
        <v>168</v>
      </c>
      <c r="D124" s="283">
        <v>19.202</v>
      </c>
      <c r="E124" s="698"/>
      <c r="F124" s="467">
        <v>54</v>
      </c>
      <c r="G124" s="696" t="s">
        <v>96</v>
      </c>
      <c r="H124" s="179" t="s">
        <v>11</v>
      </c>
      <c r="I124" s="325">
        <f t="shared" si="8"/>
        <v>1036.9080000000001</v>
      </c>
      <c r="J124" s="325">
        <f t="shared" si="9"/>
        <v>207.38160000000005</v>
      </c>
    </row>
    <row r="125" spans="1:10" ht="12.75">
      <c r="A125" s="480" t="s">
        <v>691</v>
      </c>
      <c r="B125" s="246" t="s">
        <v>1236</v>
      </c>
      <c r="C125" s="705" t="s">
        <v>168</v>
      </c>
      <c r="D125" s="283">
        <v>19.701</v>
      </c>
      <c r="E125" s="698"/>
      <c r="F125" s="467">
        <v>54</v>
      </c>
      <c r="G125" s="696" t="s">
        <v>97</v>
      </c>
      <c r="H125" s="179" t="s">
        <v>11</v>
      </c>
      <c r="I125" s="325">
        <f t="shared" si="8"/>
        <v>1063.854</v>
      </c>
      <c r="J125" s="325">
        <f t="shared" si="9"/>
        <v>212.7708</v>
      </c>
    </row>
    <row r="126" spans="1:10" ht="12.75">
      <c r="A126" s="480" t="s">
        <v>691</v>
      </c>
      <c r="B126" s="246" t="s">
        <v>1237</v>
      </c>
      <c r="C126" s="705" t="s">
        <v>168</v>
      </c>
      <c r="D126" s="283">
        <v>12</v>
      </c>
      <c r="E126" s="698"/>
      <c r="F126" s="467">
        <v>54</v>
      </c>
      <c r="G126" s="696" t="s">
        <v>96</v>
      </c>
      <c r="H126" s="179" t="s">
        <v>11</v>
      </c>
      <c r="I126" s="325">
        <f t="shared" si="8"/>
        <v>648</v>
      </c>
      <c r="J126" s="325">
        <f t="shared" si="9"/>
        <v>129.6</v>
      </c>
    </row>
    <row r="127" spans="1:10" ht="12.75">
      <c r="A127" s="480" t="s">
        <v>691</v>
      </c>
      <c r="B127" s="246" t="s">
        <v>1238</v>
      </c>
      <c r="C127" s="705" t="s">
        <v>168</v>
      </c>
      <c r="D127" s="283">
        <v>9.601</v>
      </c>
      <c r="E127" s="581"/>
      <c r="F127" s="467">
        <v>54</v>
      </c>
      <c r="G127" s="696" t="s">
        <v>97</v>
      </c>
      <c r="H127" s="179" t="s">
        <v>11</v>
      </c>
      <c r="I127" s="325">
        <f t="shared" si="8"/>
        <v>518.4540000000001</v>
      </c>
      <c r="J127" s="325">
        <f t="shared" si="9"/>
        <v>103.69080000000002</v>
      </c>
    </row>
    <row r="128" spans="1:10" ht="12.75">
      <c r="A128" s="480" t="s">
        <v>691</v>
      </c>
      <c r="B128" s="246" t="s">
        <v>1239</v>
      </c>
      <c r="C128" s="705" t="s">
        <v>168</v>
      </c>
      <c r="D128" s="283">
        <v>9.999</v>
      </c>
      <c r="E128" s="698"/>
      <c r="F128" s="467">
        <v>54</v>
      </c>
      <c r="G128" s="696" t="s">
        <v>97</v>
      </c>
      <c r="H128" s="179" t="s">
        <v>11</v>
      </c>
      <c r="I128" s="325">
        <f t="shared" si="8"/>
        <v>539.946</v>
      </c>
      <c r="J128" s="325">
        <f t="shared" si="9"/>
        <v>107.98920000000001</v>
      </c>
    </row>
    <row r="129" spans="1:10" ht="12.75">
      <c r="A129" s="480" t="s">
        <v>691</v>
      </c>
      <c r="B129" s="246" t="s">
        <v>1240</v>
      </c>
      <c r="C129" s="705" t="s">
        <v>168</v>
      </c>
      <c r="D129" s="283">
        <v>17.803</v>
      </c>
      <c r="E129" s="698"/>
      <c r="F129" s="467">
        <v>54</v>
      </c>
      <c r="G129" s="696" t="s">
        <v>97</v>
      </c>
      <c r="H129" s="179" t="s">
        <v>11</v>
      </c>
      <c r="I129" s="325">
        <f t="shared" si="8"/>
        <v>961.3620000000001</v>
      </c>
      <c r="J129" s="325">
        <f t="shared" si="9"/>
        <v>192.27240000000003</v>
      </c>
    </row>
    <row r="130" spans="1:10" ht="12.75">
      <c r="A130" s="480" t="s">
        <v>691</v>
      </c>
      <c r="B130" s="246" t="s">
        <v>1241</v>
      </c>
      <c r="C130" s="705" t="s">
        <v>168</v>
      </c>
      <c r="D130" s="283">
        <v>7.154</v>
      </c>
      <c r="E130" s="698"/>
      <c r="F130" s="467">
        <v>54</v>
      </c>
      <c r="G130" s="696" t="s">
        <v>97</v>
      </c>
      <c r="H130" s="179" t="s">
        <v>11</v>
      </c>
      <c r="I130" s="325">
        <f t="shared" si="8"/>
        <v>386.316</v>
      </c>
      <c r="J130" s="325">
        <f t="shared" si="9"/>
        <v>77.2632</v>
      </c>
    </row>
    <row r="131" spans="1:10" ht="12.75">
      <c r="A131" s="480" t="s">
        <v>691</v>
      </c>
      <c r="B131" s="246" t="s">
        <v>1242</v>
      </c>
      <c r="C131" s="705" t="s">
        <v>168</v>
      </c>
      <c r="D131" s="283">
        <v>13.338</v>
      </c>
      <c r="E131" s="698"/>
      <c r="F131" s="467">
        <v>54</v>
      </c>
      <c r="G131" s="696" t="s">
        <v>97</v>
      </c>
      <c r="H131" s="179" t="s">
        <v>11</v>
      </c>
      <c r="I131" s="325">
        <f t="shared" si="8"/>
        <v>720.252</v>
      </c>
      <c r="J131" s="325">
        <f t="shared" si="9"/>
        <v>144.0504</v>
      </c>
    </row>
    <row r="132" spans="1:10" ht="12.75">
      <c r="A132" s="480" t="s">
        <v>691</v>
      </c>
      <c r="B132" s="246" t="s">
        <v>1243</v>
      </c>
      <c r="C132" s="705" t="s">
        <v>168</v>
      </c>
      <c r="D132" s="283">
        <v>15.227</v>
      </c>
      <c r="E132" s="581"/>
      <c r="F132" s="467">
        <v>54</v>
      </c>
      <c r="G132" s="696" t="s">
        <v>97</v>
      </c>
      <c r="H132" s="179" t="s">
        <v>11</v>
      </c>
      <c r="I132" s="325">
        <f t="shared" si="8"/>
        <v>822.258</v>
      </c>
      <c r="J132" s="325">
        <f t="shared" si="9"/>
        <v>164.4516</v>
      </c>
    </row>
    <row r="133" spans="1:10" ht="12.75">
      <c r="A133" s="480" t="s">
        <v>691</v>
      </c>
      <c r="B133" s="246" t="s">
        <v>1244</v>
      </c>
      <c r="C133" s="705" t="s">
        <v>168</v>
      </c>
      <c r="D133" s="283">
        <v>13.7</v>
      </c>
      <c r="E133" s="581"/>
      <c r="F133" s="467">
        <v>54</v>
      </c>
      <c r="G133" s="696" t="s">
        <v>98</v>
      </c>
      <c r="H133" s="179" t="s">
        <v>11</v>
      </c>
      <c r="I133" s="325">
        <f t="shared" si="8"/>
        <v>739.8</v>
      </c>
      <c r="J133" s="325">
        <f t="shared" si="9"/>
        <v>147.96</v>
      </c>
    </row>
    <row r="134" spans="1:10" ht="12.75">
      <c r="A134" s="480" t="s">
        <v>691</v>
      </c>
      <c r="B134" s="246" t="s">
        <v>1245</v>
      </c>
      <c r="C134" s="705" t="s">
        <v>168</v>
      </c>
      <c r="D134" s="283">
        <v>10.829</v>
      </c>
      <c r="E134" s="581"/>
      <c r="F134" s="467">
        <v>54</v>
      </c>
      <c r="G134" s="696" t="s">
        <v>98</v>
      </c>
      <c r="H134" s="179" t="s">
        <v>11</v>
      </c>
      <c r="I134" s="325">
        <f t="shared" si="8"/>
        <v>584.7660000000001</v>
      </c>
      <c r="J134" s="325">
        <f t="shared" si="9"/>
        <v>116.95320000000002</v>
      </c>
    </row>
    <row r="135" spans="1:10" ht="12.75">
      <c r="A135" s="480" t="s">
        <v>691</v>
      </c>
      <c r="B135" s="246" t="s">
        <v>1246</v>
      </c>
      <c r="C135" s="705" t="s">
        <v>168</v>
      </c>
      <c r="D135" s="283">
        <v>4.601</v>
      </c>
      <c r="E135" s="698"/>
      <c r="F135" s="467">
        <v>54</v>
      </c>
      <c r="G135" s="696" t="s">
        <v>96</v>
      </c>
      <c r="H135" s="179" t="s">
        <v>11</v>
      </c>
      <c r="I135" s="325">
        <f t="shared" si="8"/>
        <v>248.454</v>
      </c>
      <c r="J135" s="325">
        <f t="shared" si="9"/>
        <v>49.6908</v>
      </c>
    </row>
    <row r="136" spans="1:10" ht="12.75">
      <c r="A136" s="480" t="s">
        <v>691</v>
      </c>
      <c r="B136" s="246" t="s">
        <v>1247</v>
      </c>
      <c r="C136" s="705" t="s">
        <v>168</v>
      </c>
      <c r="D136" s="283">
        <v>11.001</v>
      </c>
      <c r="E136" s="698"/>
      <c r="F136" s="467">
        <v>54</v>
      </c>
      <c r="G136" s="696" t="s">
        <v>97</v>
      </c>
      <c r="H136" s="179" t="s">
        <v>11</v>
      </c>
      <c r="I136" s="325">
        <f t="shared" si="8"/>
        <v>594.054</v>
      </c>
      <c r="J136" s="325">
        <f t="shared" si="9"/>
        <v>118.8108</v>
      </c>
    </row>
    <row r="137" spans="1:10" ht="12.75">
      <c r="A137" s="480" t="s">
        <v>691</v>
      </c>
      <c r="B137" s="246" t="s">
        <v>1248</v>
      </c>
      <c r="C137" s="705" t="s">
        <v>168</v>
      </c>
      <c r="D137" s="283">
        <v>6.991</v>
      </c>
      <c r="E137" s="698"/>
      <c r="F137" s="467">
        <v>54</v>
      </c>
      <c r="G137" s="696" t="s">
        <v>97</v>
      </c>
      <c r="H137" s="179" t="s">
        <v>11</v>
      </c>
      <c r="I137" s="325">
        <f t="shared" si="8"/>
        <v>377.514</v>
      </c>
      <c r="J137" s="325">
        <f t="shared" si="9"/>
        <v>75.50280000000001</v>
      </c>
    </row>
    <row r="138" spans="1:10" ht="12.75">
      <c r="A138" s="480" t="s">
        <v>691</v>
      </c>
      <c r="B138" s="246" t="s">
        <v>1249</v>
      </c>
      <c r="C138" s="705" t="s">
        <v>168</v>
      </c>
      <c r="D138" s="283">
        <v>10.401</v>
      </c>
      <c r="E138" s="698"/>
      <c r="F138" s="467">
        <v>54</v>
      </c>
      <c r="G138" s="696" t="s">
        <v>97</v>
      </c>
      <c r="H138" s="179" t="s">
        <v>11</v>
      </c>
      <c r="I138" s="325">
        <f t="shared" si="8"/>
        <v>561.654</v>
      </c>
      <c r="J138" s="325">
        <f t="shared" si="9"/>
        <v>112.33080000000001</v>
      </c>
    </row>
    <row r="139" spans="1:10" ht="12.75">
      <c r="A139" s="480" t="s">
        <v>691</v>
      </c>
      <c r="B139" s="246" t="s">
        <v>1250</v>
      </c>
      <c r="C139" s="705" t="s">
        <v>168</v>
      </c>
      <c r="D139" s="283">
        <v>17.602</v>
      </c>
      <c r="E139" s="581"/>
      <c r="F139" s="467">
        <v>54</v>
      </c>
      <c r="G139" s="696" t="s">
        <v>97</v>
      </c>
      <c r="H139" s="179" t="s">
        <v>11</v>
      </c>
      <c r="I139" s="325">
        <f t="shared" si="8"/>
        <v>950.508</v>
      </c>
      <c r="J139" s="325">
        <f t="shared" si="9"/>
        <v>190.10160000000002</v>
      </c>
    </row>
    <row r="140" spans="1:10" ht="12.75">
      <c r="A140" s="480" t="s">
        <v>691</v>
      </c>
      <c r="B140" s="246" t="s">
        <v>1251</v>
      </c>
      <c r="C140" s="705" t="s">
        <v>168</v>
      </c>
      <c r="D140" s="283">
        <v>14.501</v>
      </c>
      <c r="E140" s="581"/>
      <c r="F140" s="467">
        <v>54</v>
      </c>
      <c r="G140" s="696" t="s">
        <v>97</v>
      </c>
      <c r="H140" s="179" t="s">
        <v>11</v>
      </c>
      <c r="I140" s="325">
        <f t="shared" si="8"/>
        <v>783.054</v>
      </c>
      <c r="J140" s="325">
        <f t="shared" si="9"/>
        <v>156.6108</v>
      </c>
    </row>
    <row r="141" spans="1:10" ht="12.75">
      <c r="A141" s="480" t="s">
        <v>691</v>
      </c>
      <c r="B141" s="246" t="s">
        <v>1252</v>
      </c>
      <c r="C141" s="705" t="s">
        <v>168</v>
      </c>
      <c r="D141" s="283">
        <v>14.999</v>
      </c>
      <c r="E141" s="581"/>
      <c r="F141" s="467">
        <v>54</v>
      </c>
      <c r="G141" s="696" t="s">
        <v>96</v>
      </c>
      <c r="H141" s="179" t="s">
        <v>11</v>
      </c>
      <c r="I141" s="325">
        <f t="shared" si="8"/>
        <v>809.946</v>
      </c>
      <c r="J141" s="325">
        <f t="shared" si="9"/>
        <v>161.9892</v>
      </c>
    </row>
    <row r="142" spans="1:10" ht="12.75">
      <c r="A142" s="480" t="s">
        <v>691</v>
      </c>
      <c r="B142" s="246" t="s">
        <v>1253</v>
      </c>
      <c r="C142" s="705" t="s">
        <v>168</v>
      </c>
      <c r="D142" s="283">
        <v>8.401</v>
      </c>
      <c r="E142" s="581"/>
      <c r="F142" s="467">
        <v>54</v>
      </c>
      <c r="G142" s="696" t="s">
        <v>97</v>
      </c>
      <c r="H142" s="179" t="s">
        <v>11</v>
      </c>
      <c r="I142" s="325">
        <f t="shared" si="8"/>
        <v>453.654</v>
      </c>
      <c r="J142" s="325">
        <f t="shared" si="9"/>
        <v>90.7308</v>
      </c>
    </row>
    <row r="143" spans="1:10" ht="12.75">
      <c r="A143" s="480" t="s">
        <v>691</v>
      </c>
      <c r="B143" s="246" t="s">
        <v>1254</v>
      </c>
      <c r="C143" s="705" t="s">
        <v>168</v>
      </c>
      <c r="D143" s="283">
        <v>10.222</v>
      </c>
      <c r="E143" s="581"/>
      <c r="F143" s="467">
        <v>54</v>
      </c>
      <c r="G143" s="696" t="s">
        <v>97</v>
      </c>
      <c r="H143" s="179" t="s">
        <v>11</v>
      </c>
      <c r="I143" s="325">
        <f t="shared" si="8"/>
        <v>551.9879999999999</v>
      </c>
      <c r="J143" s="325">
        <f t="shared" si="9"/>
        <v>110.3976</v>
      </c>
    </row>
    <row r="144" spans="1:10" ht="12.75">
      <c r="A144" s="480" t="s">
        <v>691</v>
      </c>
      <c r="B144" s="246" t="s">
        <v>1255</v>
      </c>
      <c r="C144" s="705" t="s">
        <v>168</v>
      </c>
      <c r="D144" s="283">
        <v>5.501</v>
      </c>
      <c r="E144" s="581"/>
      <c r="F144" s="467">
        <v>54</v>
      </c>
      <c r="G144" s="696" t="s">
        <v>96</v>
      </c>
      <c r="H144" s="179" t="s">
        <v>11</v>
      </c>
      <c r="I144" s="325">
        <f t="shared" si="8"/>
        <v>297.05400000000003</v>
      </c>
      <c r="J144" s="325">
        <f t="shared" si="9"/>
        <v>59.41080000000001</v>
      </c>
    </row>
    <row r="145" spans="1:10" ht="12.75">
      <c r="A145" s="480" t="s">
        <v>691</v>
      </c>
      <c r="B145" s="246" t="s">
        <v>1256</v>
      </c>
      <c r="C145" s="705" t="s">
        <v>168</v>
      </c>
      <c r="D145" s="283">
        <v>5.501</v>
      </c>
      <c r="E145" s="581"/>
      <c r="F145" s="467">
        <v>54</v>
      </c>
      <c r="G145" s="696" t="s">
        <v>96</v>
      </c>
      <c r="H145" s="179" t="s">
        <v>11</v>
      </c>
      <c r="I145" s="325">
        <f t="shared" si="8"/>
        <v>297.05400000000003</v>
      </c>
      <c r="J145" s="325">
        <f t="shared" si="9"/>
        <v>59.41080000000001</v>
      </c>
    </row>
    <row r="146" spans="1:10" ht="12.75">
      <c r="A146" s="480" t="s">
        <v>691</v>
      </c>
      <c r="B146" s="246" t="s">
        <v>1257</v>
      </c>
      <c r="C146" s="705" t="s">
        <v>168</v>
      </c>
      <c r="D146" s="283">
        <v>5.501</v>
      </c>
      <c r="E146" s="581"/>
      <c r="F146" s="467">
        <v>54</v>
      </c>
      <c r="G146" s="696" t="s">
        <v>96</v>
      </c>
      <c r="H146" s="179" t="s">
        <v>11</v>
      </c>
      <c r="I146" s="325">
        <f t="shared" si="8"/>
        <v>297.05400000000003</v>
      </c>
      <c r="J146" s="325">
        <f t="shared" si="9"/>
        <v>59.41080000000001</v>
      </c>
    </row>
    <row r="147" spans="1:10" ht="12.75">
      <c r="A147" s="480" t="s">
        <v>691</v>
      </c>
      <c r="B147" s="246" t="s">
        <v>1258</v>
      </c>
      <c r="C147" s="705" t="s">
        <v>168</v>
      </c>
      <c r="D147" s="283">
        <v>17.984</v>
      </c>
      <c r="E147" s="581"/>
      <c r="F147" s="467">
        <v>54</v>
      </c>
      <c r="G147" s="696" t="s">
        <v>97</v>
      </c>
      <c r="H147" s="179" t="s">
        <v>11</v>
      </c>
      <c r="I147" s="325">
        <f t="shared" si="8"/>
        <v>971.1360000000001</v>
      </c>
      <c r="J147" s="325">
        <f t="shared" si="9"/>
        <v>194.22720000000004</v>
      </c>
    </row>
    <row r="148" spans="1:10" ht="12.75">
      <c r="A148" s="480" t="s">
        <v>691</v>
      </c>
      <c r="B148" s="246" t="s">
        <v>1259</v>
      </c>
      <c r="C148" s="705" t="s">
        <v>168</v>
      </c>
      <c r="D148" s="283">
        <v>12.201</v>
      </c>
      <c r="E148" s="581"/>
      <c r="F148" s="467">
        <v>54</v>
      </c>
      <c r="G148" s="696" t="s">
        <v>97</v>
      </c>
      <c r="H148" s="179" t="s">
        <v>11</v>
      </c>
      <c r="I148" s="325">
        <f t="shared" si="8"/>
        <v>658.854</v>
      </c>
      <c r="J148" s="325">
        <f t="shared" si="9"/>
        <v>131.7708</v>
      </c>
    </row>
    <row r="149" spans="1:10" ht="12.75">
      <c r="A149" s="480" t="s">
        <v>691</v>
      </c>
      <c r="B149" s="246" t="s">
        <v>1260</v>
      </c>
      <c r="C149" s="705" t="s">
        <v>168</v>
      </c>
      <c r="D149" s="283">
        <v>13.912</v>
      </c>
      <c r="E149" s="698"/>
      <c r="F149" s="467">
        <v>54</v>
      </c>
      <c r="G149" s="696" t="s">
        <v>97</v>
      </c>
      <c r="H149" s="179" t="s">
        <v>11</v>
      </c>
      <c r="I149" s="325">
        <f t="shared" si="8"/>
        <v>751.248</v>
      </c>
      <c r="J149" s="325">
        <f t="shared" si="9"/>
        <v>150.24960000000002</v>
      </c>
    </row>
    <row r="150" spans="1:10" s="409" customFormat="1" ht="12.75">
      <c r="A150" s="480" t="s">
        <v>691</v>
      </c>
      <c r="B150" s="246" t="s">
        <v>1261</v>
      </c>
      <c r="C150" s="705" t="s">
        <v>168</v>
      </c>
      <c r="D150" s="283">
        <v>10.002</v>
      </c>
      <c r="E150" s="698"/>
      <c r="F150" s="467">
        <v>54</v>
      </c>
      <c r="G150" s="696" t="s">
        <v>97</v>
      </c>
      <c r="H150" s="179" t="s">
        <v>11</v>
      </c>
      <c r="I150" s="325">
        <f t="shared" si="8"/>
        <v>540.1080000000001</v>
      </c>
      <c r="J150" s="325">
        <f t="shared" si="9"/>
        <v>108.02160000000002</v>
      </c>
    </row>
    <row r="151" spans="1:10" s="409" customFormat="1" ht="12.75">
      <c r="A151" s="480" t="s">
        <v>691</v>
      </c>
      <c r="B151" s="246" t="s">
        <v>1262</v>
      </c>
      <c r="C151" s="705" t="s">
        <v>168</v>
      </c>
      <c r="D151" s="283">
        <v>9.702</v>
      </c>
      <c r="E151" s="698"/>
      <c r="F151" s="467">
        <v>54</v>
      </c>
      <c r="G151" s="696" t="s">
        <v>97</v>
      </c>
      <c r="H151" s="179" t="s">
        <v>11</v>
      </c>
      <c r="I151" s="325">
        <f t="shared" si="8"/>
        <v>523.908</v>
      </c>
      <c r="J151" s="325">
        <f t="shared" si="9"/>
        <v>104.78160000000001</v>
      </c>
    </row>
    <row r="152" spans="1:10" s="409" customFormat="1" ht="12.75">
      <c r="A152" s="480" t="s">
        <v>691</v>
      </c>
      <c r="B152" s="246" t="s">
        <v>1263</v>
      </c>
      <c r="C152" s="705" t="s">
        <v>168</v>
      </c>
      <c r="D152" s="283">
        <v>9.703</v>
      </c>
      <c r="E152" s="698"/>
      <c r="F152" s="467">
        <v>54</v>
      </c>
      <c r="G152" s="696" t="s">
        <v>97</v>
      </c>
      <c r="H152" s="179" t="s">
        <v>11</v>
      </c>
      <c r="I152" s="325">
        <f t="shared" si="8"/>
        <v>523.962</v>
      </c>
      <c r="J152" s="325">
        <f t="shared" si="9"/>
        <v>104.7924</v>
      </c>
    </row>
    <row r="153" spans="1:10" s="409" customFormat="1" ht="12.75">
      <c r="A153" s="480" t="s">
        <v>691</v>
      </c>
      <c r="B153" s="246" t="s">
        <v>1264</v>
      </c>
      <c r="C153" s="705" t="s">
        <v>168</v>
      </c>
      <c r="D153" s="283">
        <v>10.001</v>
      </c>
      <c r="E153" s="581"/>
      <c r="F153" s="467">
        <v>54</v>
      </c>
      <c r="G153" s="696" t="s">
        <v>96</v>
      </c>
      <c r="H153" s="179" t="s">
        <v>11</v>
      </c>
      <c r="I153" s="325">
        <f t="shared" si="8"/>
        <v>540.054</v>
      </c>
      <c r="J153" s="325">
        <f t="shared" si="9"/>
        <v>108.0108</v>
      </c>
    </row>
    <row r="154" spans="1:10" s="409" customFormat="1" ht="12.75">
      <c r="A154" s="480" t="s">
        <v>691</v>
      </c>
      <c r="B154" s="246" t="s">
        <v>1265</v>
      </c>
      <c r="C154" s="705" t="s">
        <v>168</v>
      </c>
      <c r="D154" s="283">
        <v>19.002</v>
      </c>
      <c r="E154" s="581"/>
      <c r="F154" s="467">
        <v>54</v>
      </c>
      <c r="G154" s="696" t="s">
        <v>97</v>
      </c>
      <c r="H154" s="179" t="s">
        <v>11</v>
      </c>
      <c r="I154" s="325">
        <f aca="true" t="shared" si="10" ref="I154:I178">D154*F154</f>
        <v>1026.108</v>
      </c>
      <c r="J154" s="325">
        <f aca="true" t="shared" si="11" ref="J154:J178">I154*20%</f>
        <v>205.2216</v>
      </c>
    </row>
    <row r="155" spans="1:10" s="409" customFormat="1" ht="12.75">
      <c r="A155" s="480" t="s">
        <v>691</v>
      </c>
      <c r="B155" s="246" t="s">
        <v>1266</v>
      </c>
      <c r="C155" s="705" t="s">
        <v>168</v>
      </c>
      <c r="D155" s="283">
        <v>15</v>
      </c>
      <c r="E155" s="581"/>
      <c r="F155" s="467">
        <v>54</v>
      </c>
      <c r="G155" s="696" t="s">
        <v>97</v>
      </c>
      <c r="H155" s="179" t="s">
        <v>11</v>
      </c>
      <c r="I155" s="325">
        <f t="shared" si="10"/>
        <v>810</v>
      </c>
      <c r="J155" s="325">
        <f t="shared" si="11"/>
        <v>162</v>
      </c>
    </row>
    <row r="156" spans="1:10" ht="12.75">
      <c r="A156" s="480" t="s">
        <v>691</v>
      </c>
      <c r="B156" s="246" t="s">
        <v>1267</v>
      </c>
      <c r="C156" s="705" t="s">
        <v>168</v>
      </c>
      <c r="D156" s="283">
        <v>13.802</v>
      </c>
      <c r="E156" s="581"/>
      <c r="F156" s="467">
        <v>54</v>
      </c>
      <c r="G156" s="696" t="s">
        <v>97</v>
      </c>
      <c r="H156" s="179" t="s">
        <v>11</v>
      </c>
      <c r="I156" s="325">
        <f t="shared" si="10"/>
        <v>745.308</v>
      </c>
      <c r="J156" s="325">
        <f t="shared" si="11"/>
        <v>149.0616</v>
      </c>
    </row>
    <row r="157" spans="1:10" ht="12.75">
      <c r="A157" s="480" t="s">
        <v>691</v>
      </c>
      <c r="B157" s="246" t="s">
        <v>1268</v>
      </c>
      <c r="C157" s="705" t="s">
        <v>168</v>
      </c>
      <c r="D157" s="283">
        <v>13.501</v>
      </c>
      <c r="E157" s="581"/>
      <c r="F157" s="467">
        <v>54</v>
      </c>
      <c r="G157" s="696" t="s">
        <v>97</v>
      </c>
      <c r="H157" s="179" t="s">
        <v>11</v>
      </c>
      <c r="I157" s="325">
        <f t="shared" si="10"/>
        <v>729.054</v>
      </c>
      <c r="J157" s="325">
        <f t="shared" si="11"/>
        <v>145.8108</v>
      </c>
    </row>
    <row r="158" spans="1:10" ht="12.75">
      <c r="A158" s="480" t="s">
        <v>691</v>
      </c>
      <c r="B158" s="246" t="s">
        <v>1269</v>
      </c>
      <c r="C158" s="705" t="s">
        <v>168</v>
      </c>
      <c r="D158" s="283">
        <v>14.801</v>
      </c>
      <c r="E158" s="581"/>
      <c r="F158" s="467">
        <v>54</v>
      </c>
      <c r="G158" s="696" t="s">
        <v>97</v>
      </c>
      <c r="H158" s="179" t="s">
        <v>11</v>
      </c>
      <c r="I158" s="325">
        <f t="shared" si="10"/>
        <v>799.254</v>
      </c>
      <c r="J158" s="325">
        <f t="shared" si="11"/>
        <v>159.85080000000002</v>
      </c>
    </row>
    <row r="159" spans="1:10" ht="12.75">
      <c r="A159" s="480" t="s">
        <v>691</v>
      </c>
      <c r="B159" s="246" t="s">
        <v>1270</v>
      </c>
      <c r="C159" s="705" t="s">
        <v>168</v>
      </c>
      <c r="D159" s="283">
        <v>9.998</v>
      </c>
      <c r="E159" s="581"/>
      <c r="F159" s="467">
        <v>54</v>
      </c>
      <c r="G159" s="696" t="s">
        <v>96</v>
      </c>
      <c r="H159" s="179" t="s">
        <v>11</v>
      </c>
      <c r="I159" s="325">
        <f t="shared" si="10"/>
        <v>539.8919999999999</v>
      </c>
      <c r="J159" s="325">
        <f t="shared" si="11"/>
        <v>107.9784</v>
      </c>
    </row>
    <row r="160" spans="1:10" ht="12.75">
      <c r="A160" s="480" t="s">
        <v>691</v>
      </c>
      <c r="B160" s="246" t="s">
        <v>1271</v>
      </c>
      <c r="C160" s="705" t="s">
        <v>168</v>
      </c>
      <c r="D160" s="283">
        <v>29.604</v>
      </c>
      <c r="E160" s="581"/>
      <c r="F160" s="467">
        <v>54</v>
      </c>
      <c r="G160" s="696" t="s">
        <v>97</v>
      </c>
      <c r="H160" s="179" t="s">
        <v>11</v>
      </c>
      <c r="I160" s="325">
        <f t="shared" si="10"/>
        <v>1598.616</v>
      </c>
      <c r="J160" s="325">
        <f t="shared" si="11"/>
        <v>319.7232</v>
      </c>
    </row>
    <row r="161" spans="1:10" ht="12.75">
      <c r="A161" s="480" t="s">
        <v>691</v>
      </c>
      <c r="B161" s="246" t="s">
        <v>1272</v>
      </c>
      <c r="C161" s="705" t="s">
        <v>168</v>
      </c>
      <c r="D161" s="283">
        <v>11.001</v>
      </c>
      <c r="E161" s="581"/>
      <c r="F161" s="467">
        <v>54</v>
      </c>
      <c r="G161" s="696" t="s">
        <v>97</v>
      </c>
      <c r="H161" s="179" t="s">
        <v>11</v>
      </c>
      <c r="I161" s="325">
        <f t="shared" si="10"/>
        <v>594.054</v>
      </c>
      <c r="J161" s="325">
        <f t="shared" si="11"/>
        <v>118.8108</v>
      </c>
    </row>
    <row r="162" spans="1:10" ht="12.75">
      <c r="A162" s="480" t="s">
        <v>691</v>
      </c>
      <c r="B162" s="246" t="s">
        <v>1273</v>
      </c>
      <c r="C162" s="705" t="s">
        <v>168</v>
      </c>
      <c r="D162" s="283">
        <v>10.702</v>
      </c>
      <c r="E162" s="581"/>
      <c r="F162" s="467">
        <v>54</v>
      </c>
      <c r="G162" s="696" t="s">
        <v>97</v>
      </c>
      <c r="H162" s="179" t="s">
        <v>11</v>
      </c>
      <c r="I162" s="325">
        <f t="shared" si="10"/>
        <v>577.908</v>
      </c>
      <c r="J162" s="325">
        <f t="shared" si="11"/>
        <v>115.58160000000001</v>
      </c>
    </row>
    <row r="163" spans="1:10" ht="12.75">
      <c r="A163" s="480" t="s">
        <v>691</v>
      </c>
      <c r="B163" s="246" t="s">
        <v>1274</v>
      </c>
      <c r="C163" s="705" t="s">
        <v>168</v>
      </c>
      <c r="D163" s="283">
        <v>11.98</v>
      </c>
      <c r="E163" s="581"/>
      <c r="F163" s="467">
        <v>54</v>
      </c>
      <c r="G163" s="696" t="s">
        <v>97</v>
      </c>
      <c r="H163" s="179" t="s">
        <v>11</v>
      </c>
      <c r="I163" s="325">
        <f t="shared" si="10"/>
        <v>646.9200000000001</v>
      </c>
      <c r="J163" s="325">
        <f t="shared" si="11"/>
        <v>129.38400000000001</v>
      </c>
    </row>
    <row r="164" spans="1:10" ht="12.75">
      <c r="A164" s="480" t="s">
        <v>691</v>
      </c>
      <c r="B164" s="246" t="s">
        <v>1275</v>
      </c>
      <c r="C164" s="705" t="s">
        <v>168</v>
      </c>
      <c r="D164" s="283">
        <v>13.301</v>
      </c>
      <c r="E164" s="581"/>
      <c r="F164" s="467">
        <v>54</v>
      </c>
      <c r="G164" s="696" t="s">
        <v>97</v>
      </c>
      <c r="H164" s="179" t="s">
        <v>11</v>
      </c>
      <c r="I164" s="325">
        <f t="shared" si="10"/>
        <v>718.254</v>
      </c>
      <c r="J164" s="325">
        <f t="shared" si="11"/>
        <v>143.6508</v>
      </c>
    </row>
    <row r="165" spans="1:10" ht="12.75">
      <c r="A165" s="480" t="s">
        <v>691</v>
      </c>
      <c r="B165" s="246" t="s">
        <v>1276</v>
      </c>
      <c r="C165" s="705" t="s">
        <v>168</v>
      </c>
      <c r="D165" s="283">
        <v>14.903</v>
      </c>
      <c r="E165" s="581"/>
      <c r="F165" s="467">
        <v>54</v>
      </c>
      <c r="G165" s="696" t="s">
        <v>97</v>
      </c>
      <c r="H165" s="179" t="s">
        <v>11</v>
      </c>
      <c r="I165" s="325">
        <f t="shared" si="10"/>
        <v>804.7620000000001</v>
      </c>
      <c r="J165" s="325">
        <f t="shared" si="11"/>
        <v>160.9524</v>
      </c>
    </row>
    <row r="166" spans="1:10" ht="12.75">
      <c r="A166" s="480" t="s">
        <v>691</v>
      </c>
      <c r="B166" s="246" t="s">
        <v>1277</v>
      </c>
      <c r="C166" s="705" t="s">
        <v>168</v>
      </c>
      <c r="D166" s="283">
        <v>12.001</v>
      </c>
      <c r="E166" s="581"/>
      <c r="F166" s="467">
        <v>54</v>
      </c>
      <c r="G166" s="696" t="s">
        <v>97</v>
      </c>
      <c r="H166" s="179" t="s">
        <v>11</v>
      </c>
      <c r="I166" s="325">
        <f t="shared" si="10"/>
        <v>648.054</v>
      </c>
      <c r="J166" s="325">
        <f t="shared" si="11"/>
        <v>129.6108</v>
      </c>
    </row>
    <row r="167" spans="1:10" ht="12.75">
      <c r="A167" s="480" t="s">
        <v>691</v>
      </c>
      <c r="B167" s="246" t="s">
        <v>1278</v>
      </c>
      <c r="C167" s="705" t="s">
        <v>168</v>
      </c>
      <c r="D167" s="283">
        <v>12.502</v>
      </c>
      <c r="E167" s="581"/>
      <c r="F167" s="467">
        <v>54</v>
      </c>
      <c r="G167" s="696" t="s">
        <v>97</v>
      </c>
      <c r="H167" s="179" t="s">
        <v>11</v>
      </c>
      <c r="I167" s="325">
        <f t="shared" si="10"/>
        <v>675.1080000000001</v>
      </c>
      <c r="J167" s="325">
        <f t="shared" si="11"/>
        <v>135.0216</v>
      </c>
    </row>
    <row r="168" spans="1:10" ht="12.75">
      <c r="A168" s="480" t="s">
        <v>691</v>
      </c>
      <c r="B168" s="246" t="s">
        <v>1279</v>
      </c>
      <c r="C168" s="705" t="s">
        <v>168</v>
      </c>
      <c r="D168" s="283">
        <v>17.602</v>
      </c>
      <c r="E168" s="581"/>
      <c r="F168" s="467">
        <v>54</v>
      </c>
      <c r="G168" s="696" t="s">
        <v>97</v>
      </c>
      <c r="H168" s="179" t="s">
        <v>11</v>
      </c>
      <c r="I168" s="325">
        <f t="shared" si="10"/>
        <v>950.508</v>
      </c>
      <c r="J168" s="325">
        <f t="shared" si="11"/>
        <v>190.10160000000002</v>
      </c>
    </row>
    <row r="169" spans="1:10" ht="12.75">
      <c r="A169" s="480" t="s">
        <v>691</v>
      </c>
      <c r="B169" s="246" t="s">
        <v>1280</v>
      </c>
      <c r="C169" s="705" t="s">
        <v>168</v>
      </c>
      <c r="D169" s="283">
        <v>12.3</v>
      </c>
      <c r="E169" s="581"/>
      <c r="F169" s="467">
        <v>54</v>
      </c>
      <c r="G169" s="696" t="s">
        <v>96</v>
      </c>
      <c r="H169" s="179" t="s">
        <v>11</v>
      </c>
      <c r="I169" s="325">
        <f t="shared" si="10"/>
        <v>664.2</v>
      </c>
      <c r="J169" s="325">
        <f t="shared" si="11"/>
        <v>132.84</v>
      </c>
    </row>
    <row r="170" spans="1:10" ht="12.75">
      <c r="A170" s="480" t="s">
        <v>691</v>
      </c>
      <c r="B170" s="246" t="s">
        <v>1281</v>
      </c>
      <c r="C170" s="705" t="s">
        <v>168</v>
      </c>
      <c r="D170" s="283">
        <v>11.003</v>
      </c>
      <c r="E170" s="581"/>
      <c r="F170" s="467">
        <v>54</v>
      </c>
      <c r="G170" s="696" t="s">
        <v>96</v>
      </c>
      <c r="H170" s="179" t="s">
        <v>11</v>
      </c>
      <c r="I170" s="325">
        <f t="shared" si="10"/>
        <v>594.162</v>
      </c>
      <c r="J170" s="325">
        <f t="shared" si="11"/>
        <v>118.8324</v>
      </c>
    </row>
    <row r="171" spans="1:10" ht="12.75">
      <c r="A171" s="480" t="s">
        <v>691</v>
      </c>
      <c r="B171" s="246" t="s">
        <v>1282</v>
      </c>
      <c r="C171" s="705" t="s">
        <v>168</v>
      </c>
      <c r="D171" s="283">
        <v>17.177</v>
      </c>
      <c r="E171" s="581"/>
      <c r="F171" s="467">
        <v>54</v>
      </c>
      <c r="G171" s="696" t="s">
        <v>97</v>
      </c>
      <c r="H171" s="179" t="s">
        <v>11</v>
      </c>
      <c r="I171" s="325">
        <f t="shared" si="10"/>
        <v>927.558</v>
      </c>
      <c r="J171" s="325">
        <f t="shared" si="11"/>
        <v>185.51160000000002</v>
      </c>
    </row>
    <row r="172" spans="1:10" ht="12.75">
      <c r="A172" s="480" t="s">
        <v>691</v>
      </c>
      <c r="B172" s="246" t="s">
        <v>1283</v>
      </c>
      <c r="C172" s="705" t="s">
        <v>168</v>
      </c>
      <c r="D172" s="283">
        <v>10.101</v>
      </c>
      <c r="E172" s="581"/>
      <c r="F172" s="467">
        <v>54</v>
      </c>
      <c r="G172" s="696" t="s">
        <v>96</v>
      </c>
      <c r="H172" s="179" t="s">
        <v>11</v>
      </c>
      <c r="I172" s="325">
        <f t="shared" si="10"/>
        <v>545.4540000000001</v>
      </c>
      <c r="J172" s="325">
        <f t="shared" si="11"/>
        <v>109.09080000000002</v>
      </c>
    </row>
    <row r="173" spans="1:10" ht="12.75">
      <c r="A173" s="480" t="s">
        <v>691</v>
      </c>
      <c r="B173" s="246" t="s">
        <v>1284</v>
      </c>
      <c r="C173" s="705" t="s">
        <v>168</v>
      </c>
      <c r="D173" s="283">
        <v>19.402</v>
      </c>
      <c r="E173" s="581"/>
      <c r="F173" s="467">
        <v>54</v>
      </c>
      <c r="G173" s="696" t="s">
        <v>97</v>
      </c>
      <c r="H173" s="179" t="s">
        <v>11</v>
      </c>
      <c r="I173" s="325">
        <f t="shared" si="10"/>
        <v>1047.708</v>
      </c>
      <c r="J173" s="325">
        <f t="shared" si="11"/>
        <v>209.54160000000002</v>
      </c>
    </row>
    <row r="174" spans="1:10" ht="12.75">
      <c r="A174" s="480" t="s">
        <v>691</v>
      </c>
      <c r="B174" s="246" t="s">
        <v>1285</v>
      </c>
      <c r="C174" s="705" t="s">
        <v>168</v>
      </c>
      <c r="D174" s="283">
        <v>11.663</v>
      </c>
      <c r="E174" s="581"/>
      <c r="F174" s="467">
        <v>54</v>
      </c>
      <c r="G174" s="696" t="s">
        <v>97</v>
      </c>
      <c r="H174" s="179" t="s">
        <v>11</v>
      </c>
      <c r="I174" s="325">
        <f t="shared" si="10"/>
        <v>629.802</v>
      </c>
      <c r="J174" s="325">
        <f t="shared" si="11"/>
        <v>125.9604</v>
      </c>
    </row>
    <row r="175" spans="1:10" ht="12.75">
      <c r="A175" s="480" t="s">
        <v>691</v>
      </c>
      <c r="B175" s="246" t="s">
        <v>1286</v>
      </c>
      <c r="C175" s="705" t="s">
        <v>168</v>
      </c>
      <c r="D175" s="283">
        <v>14</v>
      </c>
      <c r="E175" s="581"/>
      <c r="F175" s="467">
        <v>54</v>
      </c>
      <c r="G175" s="696" t="s">
        <v>97</v>
      </c>
      <c r="H175" s="179" t="s">
        <v>11</v>
      </c>
      <c r="I175" s="325">
        <f t="shared" si="10"/>
        <v>756</v>
      </c>
      <c r="J175" s="325">
        <f t="shared" si="11"/>
        <v>151.20000000000002</v>
      </c>
    </row>
    <row r="176" spans="1:10" ht="12.75">
      <c r="A176" s="480" t="s">
        <v>691</v>
      </c>
      <c r="B176" s="246" t="s">
        <v>1287</v>
      </c>
      <c r="C176" s="705" t="s">
        <v>168</v>
      </c>
      <c r="D176" s="283">
        <v>15.101</v>
      </c>
      <c r="E176" s="581"/>
      <c r="F176" s="467">
        <v>54</v>
      </c>
      <c r="G176" s="696" t="s">
        <v>97</v>
      </c>
      <c r="H176" s="179" t="s">
        <v>11</v>
      </c>
      <c r="I176" s="325">
        <f t="shared" si="10"/>
        <v>815.4540000000001</v>
      </c>
      <c r="J176" s="325">
        <f t="shared" si="11"/>
        <v>163.09080000000003</v>
      </c>
    </row>
    <row r="177" spans="1:10" ht="12.75">
      <c r="A177" s="480" t="s">
        <v>691</v>
      </c>
      <c r="B177" s="246" t="s">
        <v>1288</v>
      </c>
      <c r="C177" s="705" t="s">
        <v>168</v>
      </c>
      <c r="D177" s="283">
        <v>4.545</v>
      </c>
      <c r="E177" s="581"/>
      <c r="F177" s="467">
        <v>54</v>
      </c>
      <c r="G177" s="696" t="s">
        <v>98</v>
      </c>
      <c r="H177" s="179" t="s">
        <v>11</v>
      </c>
      <c r="I177" s="325">
        <f t="shared" si="10"/>
        <v>245.43</v>
      </c>
      <c r="J177" s="325">
        <f t="shared" si="11"/>
        <v>49.086000000000006</v>
      </c>
    </row>
    <row r="178" spans="1:10" ht="12.75">
      <c r="A178" s="480" t="s">
        <v>691</v>
      </c>
      <c r="B178" s="246" t="s">
        <v>1289</v>
      </c>
      <c r="C178" s="705" t="s">
        <v>168</v>
      </c>
      <c r="D178" s="283">
        <v>8.432</v>
      </c>
      <c r="E178" s="581"/>
      <c r="F178" s="467">
        <v>54</v>
      </c>
      <c r="G178" s="696" t="s">
        <v>97</v>
      </c>
      <c r="H178" s="179" t="s">
        <v>11</v>
      </c>
      <c r="I178" s="325">
        <f t="shared" si="10"/>
        <v>455.32800000000003</v>
      </c>
      <c r="J178" s="325">
        <f t="shared" si="11"/>
        <v>91.06560000000002</v>
      </c>
    </row>
    <row r="179" spans="1:10" ht="12.75">
      <c r="A179" s="38" t="s">
        <v>20</v>
      </c>
      <c r="B179" s="653">
        <v>89</v>
      </c>
      <c r="C179" s="654" t="s">
        <v>27</v>
      </c>
      <c r="D179" s="655">
        <f>SUM(D90:D178)</f>
        <v>1148.868</v>
      </c>
      <c r="E179" s="171" t="s">
        <v>47</v>
      </c>
      <c r="F179" s="2"/>
      <c r="G179" s="5"/>
      <c r="H179" s="179"/>
      <c r="I179" s="5"/>
      <c r="J179" s="6"/>
    </row>
    <row r="180" spans="1:10" ht="25.5">
      <c r="A180" s="231" t="s">
        <v>21</v>
      </c>
      <c r="B180" s="657">
        <f>B179+B89+B62+B52+B33</f>
        <v>162</v>
      </c>
      <c r="C180" s="233" t="s">
        <v>27</v>
      </c>
      <c r="D180" s="656">
        <f>D179+D89+D62+D52+D33</f>
        <v>2314.216</v>
      </c>
      <c r="E180" s="235" t="s">
        <v>47</v>
      </c>
      <c r="F180" s="2"/>
      <c r="G180" s="5"/>
      <c r="H180" s="179"/>
      <c r="I180" s="5"/>
      <c r="J180" s="6"/>
    </row>
    <row r="181" spans="1:10" ht="15.75">
      <c r="A181" s="779" t="s">
        <v>14</v>
      </c>
      <c r="B181" s="780"/>
      <c r="C181" s="780"/>
      <c r="D181" s="780"/>
      <c r="E181" s="780"/>
      <c r="F181" s="780"/>
      <c r="G181" s="780"/>
      <c r="H181" s="780"/>
      <c r="I181" s="780"/>
      <c r="J181" s="781"/>
    </row>
    <row r="182" spans="1:10" ht="12.75">
      <c r="A182" s="483" t="s">
        <v>1386</v>
      </c>
      <c r="B182" s="484" t="s">
        <v>1387</v>
      </c>
      <c r="C182" s="239" t="s">
        <v>162</v>
      </c>
      <c r="D182" s="457">
        <v>13.274</v>
      </c>
      <c r="E182" s="469"/>
      <c r="F182" s="467">
        <v>54</v>
      </c>
      <c r="G182" s="241">
        <v>4</v>
      </c>
      <c r="H182" s="179" t="s">
        <v>11</v>
      </c>
      <c r="I182" s="325">
        <f>D182*F182</f>
        <v>716.7959999999999</v>
      </c>
      <c r="J182" s="325">
        <f>I182*20%</f>
        <v>143.3592</v>
      </c>
    </row>
    <row r="183" spans="1:10" ht="12.75">
      <c r="A183" s="483" t="s">
        <v>1386</v>
      </c>
      <c r="B183" s="484" t="s">
        <v>1388</v>
      </c>
      <c r="C183" s="239" t="s">
        <v>162</v>
      </c>
      <c r="D183" s="457">
        <v>10.197</v>
      </c>
      <c r="E183" s="469"/>
      <c r="F183" s="467">
        <v>54</v>
      </c>
      <c r="G183" s="241">
        <v>4</v>
      </c>
      <c r="H183" s="179" t="s">
        <v>11</v>
      </c>
      <c r="I183" s="325">
        <f aca="true" t="shared" si="12" ref="I183:I246">D183*F183</f>
        <v>550.6379999999999</v>
      </c>
      <c r="J183" s="325">
        <f aca="true" t="shared" si="13" ref="J183:J246">I183*20%</f>
        <v>110.12759999999999</v>
      </c>
    </row>
    <row r="184" spans="1:10" ht="12.75">
      <c r="A184" s="483" t="s">
        <v>1386</v>
      </c>
      <c r="B184" s="484" t="s">
        <v>1389</v>
      </c>
      <c r="C184" s="239" t="s">
        <v>162</v>
      </c>
      <c r="D184" s="457">
        <v>9.555</v>
      </c>
      <c r="E184" s="469"/>
      <c r="F184" s="467">
        <v>54</v>
      </c>
      <c r="G184" s="241">
        <v>4</v>
      </c>
      <c r="H184" s="179" t="s">
        <v>11</v>
      </c>
      <c r="I184" s="325">
        <f t="shared" si="12"/>
        <v>515.97</v>
      </c>
      <c r="J184" s="325">
        <f t="shared" si="13"/>
        <v>103.19400000000002</v>
      </c>
    </row>
    <row r="185" spans="1:10" ht="12.75">
      <c r="A185" s="483" t="s">
        <v>1386</v>
      </c>
      <c r="B185" s="484" t="s">
        <v>1390</v>
      </c>
      <c r="C185" s="239" t="s">
        <v>162</v>
      </c>
      <c r="D185" s="457">
        <v>20.408</v>
      </c>
      <c r="E185" s="469"/>
      <c r="F185" s="467">
        <v>54</v>
      </c>
      <c r="G185" s="241">
        <v>5</v>
      </c>
      <c r="H185" s="179" t="s">
        <v>11</v>
      </c>
      <c r="I185" s="325">
        <f t="shared" si="12"/>
        <v>1102.0320000000002</v>
      </c>
      <c r="J185" s="325">
        <f t="shared" si="13"/>
        <v>220.40640000000005</v>
      </c>
    </row>
    <row r="186" spans="1:10" ht="12.75">
      <c r="A186" s="483" t="s">
        <v>1386</v>
      </c>
      <c r="B186" s="484" t="s">
        <v>1391</v>
      </c>
      <c r="C186" s="239" t="s">
        <v>162</v>
      </c>
      <c r="D186" s="457">
        <v>12.002</v>
      </c>
      <c r="E186" s="469"/>
      <c r="F186" s="467">
        <v>54</v>
      </c>
      <c r="G186" s="241">
        <v>5</v>
      </c>
      <c r="H186" s="179" t="s">
        <v>11</v>
      </c>
      <c r="I186" s="325">
        <f t="shared" si="12"/>
        <v>648.1080000000001</v>
      </c>
      <c r="J186" s="325">
        <f t="shared" si="13"/>
        <v>129.62160000000003</v>
      </c>
    </row>
    <row r="187" spans="1:10" ht="12.75">
      <c r="A187" s="483" t="s">
        <v>1386</v>
      </c>
      <c r="B187" s="484" t="s">
        <v>1392</v>
      </c>
      <c r="C187" s="239" t="s">
        <v>162</v>
      </c>
      <c r="D187" s="457">
        <v>12.002</v>
      </c>
      <c r="E187" s="469"/>
      <c r="F187" s="467">
        <v>54</v>
      </c>
      <c r="G187" s="241">
        <v>5</v>
      </c>
      <c r="H187" s="179" t="s">
        <v>11</v>
      </c>
      <c r="I187" s="325">
        <f t="shared" si="12"/>
        <v>648.1080000000001</v>
      </c>
      <c r="J187" s="325">
        <f t="shared" si="13"/>
        <v>129.62160000000003</v>
      </c>
    </row>
    <row r="188" spans="1:10" ht="12.75">
      <c r="A188" s="483" t="s">
        <v>1386</v>
      </c>
      <c r="B188" s="484" t="s">
        <v>1393</v>
      </c>
      <c r="C188" s="239" t="s">
        <v>162</v>
      </c>
      <c r="D188" s="457">
        <v>12.002</v>
      </c>
      <c r="E188" s="469"/>
      <c r="F188" s="467">
        <v>54</v>
      </c>
      <c r="G188" s="241">
        <v>5</v>
      </c>
      <c r="H188" s="179" t="s">
        <v>11</v>
      </c>
      <c r="I188" s="325">
        <f t="shared" si="12"/>
        <v>648.1080000000001</v>
      </c>
      <c r="J188" s="325">
        <f t="shared" si="13"/>
        <v>129.62160000000003</v>
      </c>
    </row>
    <row r="189" spans="1:10" ht="12.75">
      <c r="A189" s="483" t="s">
        <v>1386</v>
      </c>
      <c r="B189" s="484" t="s">
        <v>1394</v>
      </c>
      <c r="C189" s="239" t="s">
        <v>162</v>
      </c>
      <c r="D189" s="457">
        <v>12.601</v>
      </c>
      <c r="E189" s="469"/>
      <c r="F189" s="467">
        <v>54</v>
      </c>
      <c r="G189" s="241">
        <v>5</v>
      </c>
      <c r="H189" s="179" t="s">
        <v>11</v>
      </c>
      <c r="I189" s="325">
        <f t="shared" si="12"/>
        <v>680.4540000000001</v>
      </c>
      <c r="J189" s="325">
        <f t="shared" si="13"/>
        <v>136.09080000000003</v>
      </c>
    </row>
    <row r="190" spans="1:10" ht="12.75">
      <c r="A190" s="483" t="s">
        <v>1386</v>
      </c>
      <c r="B190" s="484" t="s">
        <v>1395</v>
      </c>
      <c r="C190" s="239" t="s">
        <v>162</v>
      </c>
      <c r="D190" s="457">
        <v>15.501</v>
      </c>
      <c r="E190" s="469"/>
      <c r="F190" s="467">
        <v>54</v>
      </c>
      <c r="G190" s="241">
        <v>4</v>
      </c>
      <c r="H190" s="179" t="s">
        <v>11</v>
      </c>
      <c r="I190" s="325">
        <f t="shared" si="12"/>
        <v>837.054</v>
      </c>
      <c r="J190" s="325">
        <f t="shared" si="13"/>
        <v>167.4108</v>
      </c>
    </row>
    <row r="191" spans="1:10" ht="12.75">
      <c r="A191" s="483" t="s">
        <v>1386</v>
      </c>
      <c r="B191" s="484" t="s">
        <v>1396</v>
      </c>
      <c r="C191" s="239" t="s">
        <v>162</v>
      </c>
      <c r="D191" s="457">
        <v>7.901</v>
      </c>
      <c r="E191" s="469"/>
      <c r="F191" s="467">
        <v>54</v>
      </c>
      <c r="G191" s="241">
        <v>4</v>
      </c>
      <c r="H191" s="179" t="s">
        <v>11</v>
      </c>
      <c r="I191" s="325">
        <f t="shared" si="12"/>
        <v>426.654</v>
      </c>
      <c r="J191" s="325">
        <f t="shared" si="13"/>
        <v>85.33080000000001</v>
      </c>
    </row>
    <row r="192" spans="1:10" ht="12.75">
      <c r="A192" s="483" t="s">
        <v>1386</v>
      </c>
      <c r="B192" s="484" t="s">
        <v>1397</v>
      </c>
      <c r="C192" s="239" t="s">
        <v>162</v>
      </c>
      <c r="D192" s="457">
        <v>8.101</v>
      </c>
      <c r="E192" s="469"/>
      <c r="F192" s="467">
        <v>54</v>
      </c>
      <c r="G192" s="241">
        <v>4</v>
      </c>
      <c r="H192" s="179" t="s">
        <v>11</v>
      </c>
      <c r="I192" s="325">
        <f t="shared" si="12"/>
        <v>437.45400000000006</v>
      </c>
      <c r="J192" s="325">
        <f t="shared" si="13"/>
        <v>87.49080000000002</v>
      </c>
    </row>
    <row r="193" spans="1:10" ht="12.75">
      <c r="A193" s="483" t="s">
        <v>1386</v>
      </c>
      <c r="B193" s="484" t="s">
        <v>1398</v>
      </c>
      <c r="C193" s="239" t="s">
        <v>162</v>
      </c>
      <c r="D193" s="457">
        <v>28.11</v>
      </c>
      <c r="E193" s="469"/>
      <c r="F193" s="467">
        <v>54</v>
      </c>
      <c r="G193" s="241">
        <v>4</v>
      </c>
      <c r="H193" s="179" t="s">
        <v>11</v>
      </c>
      <c r="I193" s="325">
        <f t="shared" si="12"/>
        <v>1517.94</v>
      </c>
      <c r="J193" s="325">
        <f t="shared" si="13"/>
        <v>303.588</v>
      </c>
    </row>
    <row r="194" spans="1:10" ht="12.75">
      <c r="A194" s="483" t="s">
        <v>1386</v>
      </c>
      <c r="B194" s="484" t="s">
        <v>1399</v>
      </c>
      <c r="C194" s="239" t="s">
        <v>162</v>
      </c>
      <c r="D194" s="457">
        <v>24.227</v>
      </c>
      <c r="E194" s="469"/>
      <c r="F194" s="467">
        <v>54</v>
      </c>
      <c r="G194" s="241">
        <v>4</v>
      </c>
      <c r="H194" s="179" t="s">
        <v>11</v>
      </c>
      <c r="I194" s="325">
        <f t="shared" si="12"/>
        <v>1308.258</v>
      </c>
      <c r="J194" s="325">
        <f t="shared" si="13"/>
        <v>261.65160000000003</v>
      </c>
    </row>
    <row r="195" spans="1:10" ht="12.75">
      <c r="A195" s="483" t="s">
        <v>1386</v>
      </c>
      <c r="B195" s="484" t="s">
        <v>1400</v>
      </c>
      <c r="C195" s="239" t="s">
        <v>162</v>
      </c>
      <c r="D195" s="457">
        <v>22.888</v>
      </c>
      <c r="E195" s="469"/>
      <c r="F195" s="467">
        <v>54</v>
      </c>
      <c r="G195" s="241">
        <v>4</v>
      </c>
      <c r="H195" s="179" t="s">
        <v>11</v>
      </c>
      <c r="I195" s="325">
        <f t="shared" si="12"/>
        <v>1235.952</v>
      </c>
      <c r="J195" s="325">
        <f t="shared" si="13"/>
        <v>247.1904</v>
      </c>
    </row>
    <row r="196" spans="1:10" ht="12.75">
      <c r="A196" s="483" t="s">
        <v>1386</v>
      </c>
      <c r="B196" s="484" t="s">
        <v>1401</v>
      </c>
      <c r="C196" s="239" t="s">
        <v>162</v>
      </c>
      <c r="D196" s="457">
        <v>28.308</v>
      </c>
      <c r="E196" s="469"/>
      <c r="F196" s="467">
        <v>54</v>
      </c>
      <c r="G196" s="241">
        <v>4</v>
      </c>
      <c r="H196" s="179" t="s">
        <v>11</v>
      </c>
      <c r="I196" s="325">
        <f t="shared" si="12"/>
        <v>1528.632</v>
      </c>
      <c r="J196" s="325">
        <f t="shared" si="13"/>
        <v>305.7264</v>
      </c>
    </row>
    <row r="197" spans="1:10" ht="12.75">
      <c r="A197" s="483" t="s">
        <v>1386</v>
      </c>
      <c r="B197" s="484" t="s">
        <v>1402</v>
      </c>
      <c r="C197" s="239" t="s">
        <v>162</v>
      </c>
      <c r="D197" s="457">
        <v>14.593</v>
      </c>
      <c r="E197" s="469"/>
      <c r="F197" s="467">
        <v>54</v>
      </c>
      <c r="G197" s="241">
        <v>4</v>
      </c>
      <c r="H197" s="179" t="s">
        <v>11</v>
      </c>
      <c r="I197" s="325">
        <f t="shared" si="12"/>
        <v>788.022</v>
      </c>
      <c r="J197" s="325">
        <f t="shared" si="13"/>
        <v>157.60440000000003</v>
      </c>
    </row>
    <row r="198" spans="1:10" ht="12.75">
      <c r="A198" s="483" t="s">
        <v>1386</v>
      </c>
      <c r="B198" s="484" t="s">
        <v>1403</v>
      </c>
      <c r="C198" s="239" t="s">
        <v>162</v>
      </c>
      <c r="D198" s="457">
        <v>3.199</v>
      </c>
      <c r="E198" s="469"/>
      <c r="F198" s="467">
        <v>54</v>
      </c>
      <c r="G198" s="241">
        <v>4</v>
      </c>
      <c r="H198" s="179" t="s">
        <v>11</v>
      </c>
      <c r="I198" s="325">
        <f t="shared" si="12"/>
        <v>172.74599999999998</v>
      </c>
      <c r="J198" s="325">
        <f t="shared" si="13"/>
        <v>34.5492</v>
      </c>
    </row>
    <row r="199" spans="1:10" ht="12.75">
      <c r="A199" s="483" t="s">
        <v>1386</v>
      </c>
      <c r="B199" s="484" t="s">
        <v>1404</v>
      </c>
      <c r="C199" s="239" t="s">
        <v>162</v>
      </c>
      <c r="D199" s="457">
        <v>7.302</v>
      </c>
      <c r="E199" s="469"/>
      <c r="F199" s="467">
        <v>54</v>
      </c>
      <c r="G199" s="241">
        <v>4</v>
      </c>
      <c r="H199" s="179" t="s">
        <v>11</v>
      </c>
      <c r="I199" s="325">
        <f t="shared" si="12"/>
        <v>394.308</v>
      </c>
      <c r="J199" s="325">
        <f t="shared" si="13"/>
        <v>78.86160000000001</v>
      </c>
    </row>
    <row r="200" spans="1:10" ht="12.75">
      <c r="A200" s="483" t="s">
        <v>1386</v>
      </c>
      <c r="B200" s="484" t="s">
        <v>1405</v>
      </c>
      <c r="C200" s="239" t="s">
        <v>162</v>
      </c>
      <c r="D200" s="457">
        <v>20.798</v>
      </c>
      <c r="E200" s="469"/>
      <c r="F200" s="467">
        <v>54</v>
      </c>
      <c r="G200" s="241">
        <v>4</v>
      </c>
      <c r="H200" s="179" t="s">
        <v>11</v>
      </c>
      <c r="I200" s="325">
        <f t="shared" si="12"/>
        <v>1123.0919999999999</v>
      </c>
      <c r="J200" s="325">
        <f t="shared" si="13"/>
        <v>224.61839999999998</v>
      </c>
    </row>
    <row r="201" spans="1:10" ht="12.75">
      <c r="A201" s="483" t="s">
        <v>1386</v>
      </c>
      <c r="B201" s="484" t="s">
        <v>1406</v>
      </c>
      <c r="C201" s="239" t="s">
        <v>162</v>
      </c>
      <c r="D201" s="457">
        <v>20.5</v>
      </c>
      <c r="E201" s="469"/>
      <c r="F201" s="467">
        <v>54</v>
      </c>
      <c r="G201" s="241">
        <v>4</v>
      </c>
      <c r="H201" s="179" t="s">
        <v>11</v>
      </c>
      <c r="I201" s="325">
        <f t="shared" si="12"/>
        <v>1107</v>
      </c>
      <c r="J201" s="325">
        <f t="shared" si="13"/>
        <v>221.4</v>
      </c>
    </row>
    <row r="202" spans="1:10" ht="12.75">
      <c r="A202" s="483" t="s">
        <v>1386</v>
      </c>
      <c r="B202" s="484" t="s">
        <v>1407</v>
      </c>
      <c r="C202" s="239" t="s">
        <v>162</v>
      </c>
      <c r="D202" s="457">
        <v>4.7</v>
      </c>
      <c r="E202" s="469"/>
      <c r="F202" s="467">
        <v>54</v>
      </c>
      <c r="G202" s="241">
        <v>4</v>
      </c>
      <c r="H202" s="179" t="s">
        <v>11</v>
      </c>
      <c r="I202" s="325">
        <f t="shared" si="12"/>
        <v>253.8</v>
      </c>
      <c r="J202" s="325">
        <f t="shared" si="13"/>
        <v>50.760000000000005</v>
      </c>
    </row>
    <row r="203" spans="1:10" ht="12.75">
      <c r="A203" s="483" t="s">
        <v>1386</v>
      </c>
      <c r="B203" s="484" t="s">
        <v>1408</v>
      </c>
      <c r="C203" s="239" t="s">
        <v>162</v>
      </c>
      <c r="D203" s="457">
        <v>3.208</v>
      </c>
      <c r="E203" s="469"/>
      <c r="F203" s="467">
        <v>54</v>
      </c>
      <c r="G203" s="241">
        <v>4</v>
      </c>
      <c r="H203" s="179" t="s">
        <v>11</v>
      </c>
      <c r="I203" s="325">
        <f t="shared" si="12"/>
        <v>173.232</v>
      </c>
      <c r="J203" s="325">
        <f t="shared" si="13"/>
        <v>34.6464</v>
      </c>
    </row>
    <row r="204" spans="1:10" ht="12.75">
      <c r="A204" s="483" t="s">
        <v>1386</v>
      </c>
      <c r="B204" s="484" t="s">
        <v>1409</v>
      </c>
      <c r="C204" s="239" t="s">
        <v>162</v>
      </c>
      <c r="D204" s="457">
        <v>29.801</v>
      </c>
      <c r="E204" s="469"/>
      <c r="F204" s="467">
        <v>54</v>
      </c>
      <c r="G204" s="241">
        <v>5</v>
      </c>
      <c r="H204" s="179" t="s">
        <v>11</v>
      </c>
      <c r="I204" s="325">
        <f t="shared" si="12"/>
        <v>1609.254</v>
      </c>
      <c r="J204" s="325">
        <f t="shared" si="13"/>
        <v>321.8508</v>
      </c>
    </row>
    <row r="205" spans="1:10" ht="12.75">
      <c r="A205" s="483" t="s">
        <v>1386</v>
      </c>
      <c r="B205" s="484" t="s">
        <v>1410</v>
      </c>
      <c r="C205" s="239" t="s">
        <v>162</v>
      </c>
      <c r="D205" s="457">
        <v>34.401</v>
      </c>
      <c r="E205" s="469"/>
      <c r="F205" s="467">
        <v>54</v>
      </c>
      <c r="G205" s="241">
        <v>6</v>
      </c>
      <c r="H205" s="179" t="s">
        <v>11</v>
      </c>
      <c r="I205" s="325">
        <f t="shared" si="12"/>
        <v>1857.6540000000002</v>
      </c>
      <c r="J205" s="325">
        <f t="shared" si="13"/>
        <v>371.53080000000006</v>
      </c>
    </row>
    <row r="206" spans="1:10" ht="12.75">
      <c r="A206" s="483" t="s">
        <v>1386</v>
      </c>
      <c r="B206" s="484" t="s">
        <v>1411</v>
      </c>
      <c r="C206" s="239" t="s">
        <v>162</v>
      </c>
      <c r="D206" s="457">
        <v>11.202</v>
      </c>
      <c r="E206" s="469"/>
      <c r="F206" s="467">
        <v>54</v>
      </c>
      <c r="G206" s="241">
        <v>4</v>
      </c>
      <c r="H206" s="179" t="s">
        <v>11</v>
      </c>
      <c r="I206" s="325">
        <f t="shared" si="12"/>
        <v>604.908</v>
      </c>
      <c r="J206" s="325">
        <f t="shared" si="13"/>
        <v>120.98160000000001</v>
      </c>
    </row>
    <row r="207" spans="1:10" ht="12.75">
      <c r="A207" s="483" t="s">
        <v>1386</v>
      </c>
      <c r="B207" s="484" t="s">
        <v>1412</v>
      </c>
      <c r="C207" s="239" t="s">
        <v>162</v>
      </c>
      <c r="D207" s="457">
        <v>4.501</v>
      </c>
      <c r="E207" s="469"/>
      <c r="F207" s="467">
        <v>54</v>
      </c>
      <c r="G207" s="241">
        <v>4</v>
      </c>
      <c r="H207" s="179" t="s">
        <v>11</v>
      </c>
      <c r="I207" s="325">
        <f t="shared" si="12"/>
        <v>243.05400000000003</v>
      </c>
      <c r="J207" s="325">
        <f t="shared" si="13"/>
        <v>48.61080000000001</v>
      </c>
    </row>
    <row r="208" spans="1:10" ht="12.75">
      <c r="A208" s="483" t="s">
        <v>1386</v>
      </c>
      <c r="B208" s="484" t="s">
        <v>1413</v>
      </c>
      <c r="C208" s="239" t="s">
        <v>162</v>
      </c>
      <c r="D208" s="457">
        <v>27.704</v>
      </c>
      <c r="E208" s="469"/>
      <c r="F208" s="467">
        <v>54</v>
      </c>
      <c r="G208" s="241">
        <v>4</v>
      </c>
      <c r="H208" s="179" t="s">
        <v>11</v>
      </c>
      <c r="I208" s="325">
        <f t="shared" si="12"/>
        <v>1496.016</v>
      </c>
      <c r="J208" s="325">
        <f t="shared" si="13"/>
        <v>299.20320000000004</v>
      </c>
    </row>
    <row r="209" spans="1:10" ht="12.75">
      <c r="A209" s="483" t="s">
        <v>1386</v>
      </c>
      <c r="B209" s="484" t="s">
        <v>1414</v>
      </c>
      <c r="C209" s="239" t="s">
        <v>162</v>
      </c>
      <c r="D209" s="457">
        <v>15.898</v>
      </c>
      <c r="E209" s="469"/>
      <c r="F209" s="467">
        <v>54</v>
      </c>
      <c r="G209" s="241">
        <v>4</v>
      </c>
      <c r="H209" s="179" t="s">
        <v>11</v>
      </c>
      <c r="I209" s="325">
        <f t="shared" si="12"/>
        <v>858.492</v>
      </c>
      <c r="J209" s="325">
        <f t="shared" si="13"/>
        <v>171.6984</v>
      </c>
    </row>
    <row r="210" spans="1:10" ht="12.75">
      <c r="A210" s="483" t="s">
        <v>1386</v>
      </c>
      <c r="B210" s="484" t="s">
        <v>1415</v>
      </c>
      <c r="C210" s="239" t="s">
        <v>162</v>
      </c>
      <c r="D210" s="457">
        <v>12.51</v>
      </c>
      <c r="E210" s="469"/>
      <c r="F210" s="467">
        <v>54</v>
      </c>
      <c r="G210" s="241">
        <v>4</v>
      </c>
      <c r="H210" s="179" t="s">
        <v>11</v>
      </c>
      <c r="I210" s="325">
        <f t="shared" si="12"/>
        <v>675.54</v>
      </c>
      <c r="J210" s="325">
        <f t="shared" si="13"/>
        <v>135.108</v>
      </c>
    </row>
    <row r="211" spans="1:10" ht="12.75">
      <c r="A211" s="483" t="s">
        <v>1386</v>
      </c>
      <c r="B211" s="484" t="s">
        <v>1416</v>
      </c>
      <c r="C211" s="239" t="s">
        <v>162</v>
      </c>
      <c r="D211" s="457">
        <v>23</v>
      </c>
      <c r="E211" s="469"/>
      <c r="F211" s="467">
        <v>54</v>
      </c>
      <c r="G211" s="241">
        <v>5</v>
      </c>
      <c r="H211" s="179" t="s">
        <v>11</v>
      </c>
      <c r="I211" s="325">
        <f t="shared" si="12"/>
        <v>1242</v>
      </c>
      <c r="J211" s="325">
        <f t="shared" si="13"/>
        <v>248.4</v>
      </c>
    </row>
    <row r="212" spans="1:10" ht="12.75">
      <c r="A212" s="483" t="s">
        <v>1386</v>
      </c>
      <c r="B212" s="484" t="s">
        <v>1417</v>
      </c>
      <c r="C212" s="239" t="s">
        <v>162</v>
      </c>
      <c r="D212" s="457">
        <v>26.604</v>
      </c>
      <c r="E212" s="469"/>
      <c r="F212" s="467">
        <v>54</v>
      </c>
      <c r="G212" s="241">
        <v>5</v>
      </c>
      <c r="H212" s="179" t="s">
        <v>11</v>
      </c>
      <c r="I212" s="325">
        <f t="shared" si="12"/>
        <v>1436.616</v>
      </c>
      <c r="J212" s="325">
        <f t="shared" si="13"/>
        <v>287.3232</v>
      </c>
    </row>
    <row r="213" spans="1:10" ht="12.75">
      <c r="A213" s="483" t="s">
        <v>1386</v>
      </c>
      <c r="B213" s="484" t="s">
        <v>1418</v>
      </c>
      <c r="C213" s="239" t="s">
        <v>162</v>
      </c>
      <c r="D213" s="457">
        <v>10.397</v>
      </c>
      <c r="E213" s="469"/>
      <c r="F213" s="467">
        <v>54</v>
      </c>
      <c r="G213" s="241">
        <v>4</v>
      </c>
      <c r="H213" s="179" t="s">
        <v>11</v>
      </c>
      <c r="I213" s="325">
        <f t="shared" si="12"/>
        <v>561.438</v>
      </c>
      <c r="J213" s="325">
        <f t="shared" si="13"/>
        <v>112.2876</v>
      </c>
    </row>
    <row r="214" spans="1:10" ht="12.75">
      <c r="A214" s="483" t="s">
        <v>1386</v>
      </c>
      <c r="B214" s="484" t="s">
        <v>1419</v>
      </c>
      <c r="C214" s="239" t="s">
        <v>162</v>
      </c>
      <c r="D214" s="457">
        <v>9</v>
      </c>
      <c r="E214" s="469"/>
      <c r="F214" s="467">
        <v>54</v>
      </c>
      <c r="G214" s="241">
        <v>4</v>
      </c>
      <c r="H214" s="179" t="s">
        <v>11</v>
      </c>
      <c r="I214" s="325">
        <f t="shared" si="12"/>
        <v>486</v>
      </c>
      <c r="J214" s="325">
        <f t="shared" si="13"/>
        <v>97.2</v>
      </c>
    </row>
    <row r="215" spans="1:10" ht="12.75">
      <c r="A215" s="483" t="s">
        <v>1386</v>
      </c>
      <c r="B215" s="484" t="s">
        <v>1420</v>
      </c>
      <c r="C215" s="239" t="s">
        <v>162</v>
      </c>
      <c r="D215" s="457">
        <v>15.508</v>
      </c>
      <c r="E215" s="469"/>
      <c r="F215" s="467">
        <v>54</v>
      </c>
      <c r="G215" s="241">
        <v>4</v>
      </c>
      <c r="H215" s="179" t="s">
        <v>11</v>
      </c>
      <c r="I215" s="325">
        <f t="shared" si="12"/>
        <v>837.4319999999999</v>
      </c>
      <c r="J215" s="325">
        <f t="shared" si="13"/>
        <v>167.4864</v>
      </c>
    </row>
    <row r="216" spans="1:10" ht="12.75">
      <c r="A216" s="483" t="s">
        <v>1386</v>
      </c>
      <c r="B216" s="484" t="s">
        <v>1421</v>
      </c>
      <c r="C216" s="239" t="s">
        <v>162</v>
      </c>
      <c r="D216" s="457">
        <v>18.103</v>
      </c>
      <c r="E216" s="469"/>
      <c r="F216" s="467">
        <v>54</v>
      </c>
      <c r="G216" s="241">
        <v>6</v>
      </c>
      <c r="H216" s="179" t="s">
        <v>11</v>
      </c>
      <c r="I216" s="325">
        <f t="shared" si="12"/>
        <v>977.5620000000001</v>
      </c>
      <c r="J216" s="325">
        <f t="shared" si="13"/>
        <v>195.51240000000004</v>
      </c>
    </row>
    <row r="217" spans="1:10" ht="12.75">
      <c r="A217" s="483" t="s">
        <v>1386</v>
      </c>
      <c r="B217" s="484" t="s">
        <v>1422</v>
      </c>
      <c r="C217" s="239" t="s">
        <v>162</v>
      </c>
      <c r="D217" s="457">
        <v>30.599</v>
      </c>
      <c r="E217" s="469"/>
      <c r="F217" s="467">
        <v>54</v>
      </c>
      <c r="G217" s="241">
        <v>4</v>
      </c>
      <c r="H217" s="179" t="s">
        <v>11</v>
      </c>
      <c r="I217" s="325">
        <f t="shared" si="12"/>
        <v>1652.346</v>
      </c>
      <c r="J217" s="325">
        <f t="shared" si="13"/>
        <v>330.4692</v>
      </c>
    </row>
    <row r="218" spans="1:10" ht="12.75">
      <c r="A218" s="483" t="s">
        <v>1386</v>
      </c>
      <c r="B218" s="484" t="s">
        <v>1423</v>
      </c>
      <c r="C218" s="239" t="s">
        <v>162</v>
      </c>
      <c r="D218" s="457">
        <v>23.107</v>
      </c>
      <c r="E218" s="469"/>
      <c r="F218" s="467">
        <v>54</v>
      </c>
      <c r="G218" s="241">
        <v>4</v>
      </c>
      <c r="H218" s="179" t="s">
        <v>11</v>
      </c>
      <c r="I218" s="325">
        <f t="shared" si="12"/>
        <v>1247.778</v>
      </c>
      <c r="J218" s="325">
        <f t="shared" si="13"/>
        <v>249.55560000000003</v>
      </c>
    </row>
    <row r="219" spans="1:10" ht="12.75">
      <c r="A219" s="483" t="s">
        <v>1386</v>
      </c>
      <c r="B219" s="484" t="s">
        <v>1424</v>
      </c>
      <c r="C219" s="239" t="s">
        <v>162</v>
      </c>
      <c r="D219" s="457">
        <v>10.106</v>
      </c>
      <c r="E219" s="469"/>
      <c r="F219" s="467">
        <v>54</v>
      </c>
      <c r="G219" s="241">
        <v>4</v>
      </c>
      <c r="H219" s="179" t="s">
        <v>11</v>
      </c>
      <c r="I219" s="325">
        <f t="shared" si="12"/>
        <v>545.724</v>
      </c>
      <c r="J219" s="325">
        <f t="shared" si="13"/>
        <v>109.14480000000002</v>
      </c>
    </row>
    <row r="220" spans="1:10" ht="12.75">
      <c r="A220" s="483" t="s">
        <v>1386</v>
      </c>
      <c r="B220" s="484" t="s">
        <v>1425</v>
      </c>
      <c r="C220" s="239" t="s">
        <v>162</v>
      </c>
      <c r="D220" s="457">
        <v>10.651</v>
      </c>
      <c r="E220" s="469"/>
      <c r="F220" s="467">
        <v>54</v>
      </c>
      <c r="G220" s="241">
        <v>4</v>
      </c>
      <c r="H220" s="179" t="s">
        <v>11</v>
      </c>
      <c r="I220" s="325">
        <f t="shared" si="12"/>
        <v>575.154</v>
      </c>
      <c r="J220" s="325">
        <f t="shared" si="13"/>
        <v>115.0308</v>
      </c>
    </row>
    <row r="221" spans="1:10" ht="12.75">
      <c r="A221" s="483" t="s">
        <v>1386</v>
      </c>
      <c r="B221" s="484" t="s">
        <v>1426</v>
      </c>
      <c r="C221" s="239" t="s">
        <v>162</v>
      </c>
      <c r="D221" s="457">
        <v>13.254</v>
      </c>
      <c r="E221" s="469"/>
      <c r="F221" s="467">
        <v>54</v>
      </c>
      <c r="G221" s="241">
        <v>4</v>
      </c>
      <c r="H221" s="179" t="s">
        <v>11</v>
      </c>
      <c r="I221" s="325">
        <f t="shared" si="12"/>
        <v>715.716</v>
      </c>
      <c r="J221" s="325">
        <f t="shared" si="13"/>
        <v>143.1432</v>
      </c>
    </row>
    <row r="222" spans="1:10" ht="12.75">
      <c r="A222" s="483" t="s">
        <v>1386</v>
      </c>
      <c r="B222" s="484" t="s">
        <v>1427</v>
      </c>
      <c r="C222" s="239" t="s">
        <v>162</v>
      </c>
      <c r="D222" s="457">
        <v>10.55</v>
      </c>
      <c r="E222" s="469"/>
      <c r="F222" s="467">
        <v>54</v>
      </c>
      <c r="G222" s="241">
        <v>4</v>
      </c>
      <c r="H222" s="179" t="s">
        <v>11</v>
      </c>
      <c r="I222" s="325">
        <f t="shared" si="12"/>
        <v>569.7</v>
      </c>
      <c r="J222" s="325">
        <f t="shared" si="13"/>
        <v>113.94000000000001</v>
      </c>
    </row>
    <row r="223" spans="1:10" ht="12.75">
      <c r="A223" s="483" t="s">
        <v>1386</v>
      </c>
      <c r="B223" s="484" t="s">
        <v>1428</v>
      </c>
      <c r="C223" s="239" t="s">
        <v>162</v>
      </c>
      <c r="D223" s="457">
        <v>12.396</v>
      </c>
      <c r="E223" s="469"/>
      <c r="F223" s="467">
        <v>54</v>
      </c>
      <c r="G223" s="241">
        <v>4</v>
      </c>
      <c r="H223" s="179" t="s">
        <v>11</v>
      </c>
      <c r="I223" s="325">
        <f t="shared" si="12"/>
        <v>669.384</v>
      </c>
      <c r="J223" s="325">
        <f t="shared" si="13"/>
        <v>133.8768</v>
      </c>
    </row>
    <row r="224" spans="1:10" ht="12.75">
      <c r="A224" s="483" t="s">
        <v>1386</v>
      </c>
      <c r="B224" s="484" t="s">
        <v>1429</v>
      </c>
      <c r="C224" s="239" t="s">
        <v>162</v>
      </c>
      <c r="D224" s="457">
        <v>6.104</v>
      </c>
      <c r="E224" s="469"/>
      <c r="F224" s="467">
        <v>54</v>
      </c>
      <c r="G224" s="241">
        <v>4</v>
      </c>
      <c r="H224" s="179" t="s">
        <v>11</v>
      </c>
      <c r="I224" s="325">
        <f t="shared" si="12"/>
        <v>329.616</v>
      </c>
      <c r="J224" s="325">
        <f t="shared" si="13"/>
        <v>65.9232</v>
      </c>
    </row>
    <row r="225" spans="1:10" ht="12.75">
      <c r="A225" s="483" t="s">
        <v>1386</v>
      </c>
      <c r="B225" s="484" t="s">
        <v>1430</v>
      </c>
      <c r="C225" s="239" t="s">
        <v>162</v>
      </c>
      <c r="D225" s="457">
        <v>5.001</v>
      </c>
      <c r="E225" s="469"/>
      <c r="F225" s="467">
        <v>54</v>
      </c>
      <c r="G225" s="241">
        <v>4</v>
      </c>
      <c r="H225" s="179" t="s">
        <v>11</v>
      </c>
      <c r="I225" s="325">
        <f t="shared" si="12"/>
        <v>270.05400000000003</v>
      </c>
      <c r="J225" s="325">
        <f t="shared" si="13"/>
        <v>54.01080000000001</v>
      </c>
    </row>
    <row r="226" spans="1:10" ht="12.75">
      <c r="A226" s="483" t="s">
        <v>1386</v>
      </c>
      <c r="B226" s="484" t="s">
        <v>1431</v>
      </c>
      <c r="C226" s="239" t="s">
        <v>162</v>
      </c>
      <c r="D226" s="457">
        <v>12.303</v>
      </c>
      <c r="E226" s="469"/>
      <c r="F226" s="467">
        <v>54</v>
      </c>
      <c r="G226" s="241">
        <v>4</v>
      </c>
      <c r="H226" s="179" t="s">
        <v>11</v>
      </c>
      <c r="I226" s="325">
        <f t="shared" si="12"/>
        <v>664.3620000000001</v>
      </c>
      <c r="J226" s="325">
        <f t="shared" si="13"/>
        <v>132.87240000000003</v>
      </c>
    </row>
    <row r="227" spans="1:10" ht="12.75">
      <c r="A227" s="483" t="s">
        <v>1386</v>
      </c>
      <c r="B227" s="484" t="s">
        <v>1432</v>
      </c>
      <c r="C227" s="239" t="s">
        <v>162</v>
      </c>
      <c r="D227" s="457">
        <v>16.902</v>
      </c>
      <c r="E227" s="469"/>
      <c r="F227" s="467">
        <v>54</v>
      </c>
      <c r="G227" s="241">
        <v>4</v>
      </c>
      <c r="H227" s="179" t="s">
        <v>11</v>
      </c>
      <c r="I227" s="325">
        <f t="shared" si="12"/>
        <v>912.7080000000001</v>
      </c>
      <c r="J227" s="325">
        <f t="shared" si="13"/>
        <v>182.54160000000002</v>
      </c>
    </row>
    <row r="228" spans="1:10" ht="12.75">
      <c r="A228" s="483" t="s">
        <v>1386</v>
      </c>
      <c r="B228" s="484" t="s">
        <v>1433</v>
      </c>
      <c r="C228" s="239" t="s">
        <v>162</v>
      </c>
      <c r="D228" s="457">
        <v>11.999</v>
      </c>
      <c r="E228" s="469"/>
      <c r="F228" s="467">
        <v>54</v>
      </c>
      <c r="G228" s="241">
        <v>4</v>
      </c>
      <c r="H228" s="179" t="s">
        <v>11</v>
      </c>
      <c r="I228" s="325">
        <f t="shared" si="12"/>
        <v>647.946</v>
      </c>
      <c r="J228" s="325">
        <f t="shared" si="13"/>
        <v>129.5892</v>
      </c>
    </row>
    <row r="229" spans="1:10" ht="12.75">
      <c r="A229" s="483" t="s">
        <v>1386</v>
      </c>
      <c r="B229" s="484" t="s">
        <v>1434</v>
      </c>
      <c r="C229" s="239" t="s">
        <v>162</v>
      </c>
      <c r="D229" s="457">
        <v>10.403</v>
      </c>
      <c r="E229" s="469"/>
      <c r="F229" s="467">
        <v>54</v>
      </c>
      <c r="G229" s="241">
        <v>4</v>
      </c>
      <c r="H229" s="179" t="s">
        <v>11</v>
      </c>
      <c r="I229" s="325">
        <f t="shared" si="12"/>
        <v>561.7620000000001</v>
      </c>
      <c r="J229" s="325">
        <f t="shared" si="13"/>
        <v>112.35240000000002</v>
      </c>
    </row>
    <row r="230" spans="1:10" ht="12.75">
      <c r="A230" s="483" t="s">
        <v>1386</v>
      </c>
      <c r="B230" s="484" t="s">
        <v>1435</v>
      </c>
      <c r="C230" s="239" t="s">
        <v>162</v>
      </c>
      <c r="D230" s="457">
        <v>12.702</v>
      </c>
      <c r="E230" s="469"/>
      <c r="F230" s="467">
        <v>54</v>
      </c>
      <c r="G230" s="241">
        <v>4</v>
      </c>
      <c r="H230" s="179" t="s">
        <v>11</v>
      </c>
      <c r="I230" s="325">
        <f t="shared" si="12"/>
        <v>685.908</v>
      </c>
      <c r="J230" s="325">
        <f t="shared" si="13"/>
        <v>137.1816</v>
      </c>
    </row>
    <row r="231" spans="1:10" ht="12.75">
      <c r="A231" s="483" t="s">
        <v>1386</v>
      </c>
      <c r="B231" s="484" t="s">
        <v>1436</v>
      </c>
      <c r="C231" s="239" t="s">
        <v>162</v>
      </c>
      <c r="D231" s="457">
        <v>13.1</v>
      </c>
      <c r="E231" s="469"/>
      <c r="F231" s="467">
        <v>54</v>
      </c>
      <c r="G231" s="241">
        <v>4</v>
      </c>
      <c r="H231" s="179" t="s">
        <v>11</v>
      </c>
      <c r="I231" s="325">
        <f t="shared" si="12"/>
        <v>707.4</v>
      </c>
      <c r="J231" s="325">
        <f t="shared" si="13"/>
        <v>141.48</v>
      </c>
    </row>
    <row r="232" spans="1:10" ht="12.75">
      <c r="A232" s="483" t="s">
        <v>1386</v>
      </c>
      <c r="B232" s="484" t="s">
        <v>1437</v>
      </c>
      <c r="C232" s="239" t="s">
        <v>162</v>
      </c>
      <c r="D232" s="457">
        <v>20.104</v>
      </c>
      <c r="E232" s="469"/>
      <c r="F232" s="467">
        <v>54</v>
      </c>
      <c r="G232" s="241">
        <v>4</v>
      </c>
      <c r="H232" s="179" t="s">
        <v>11</v>
      </c>
      <c r="I232" s="325">
        <f t="shared" si="12"/>
        <v>1085.616</v>
      </c>
      <c r="J232" s="325">
        <f t="shared" si="13"/>
        <v>217.1232</v>
      </c>
    </row>
    <row r="233" spans="1:10" ht="12.75">
      <c r="A233" s="483" t="s">
        <v>1386</v>
      </c>
      <c r="B233" s="484" t="s">
        <v>1438</v>
      </c>
      <c r="C233" s="239" t="s">
        <v>162</v>
      </c>
      <c r="D233" s="457">
        <v>22.053</v>
      </c>
      <c r="E233" s="469"/>
      <c r="F233" s="467">
        <v>54</v>
      </c>
      <c r="G233" s="241">
        <v>4</v>
      </c>
      <c r="H233" s="179" t="s">
        <v>11</v>
      </c>
      <c r="I233" s="325">
        <f t="shared" si="12"/>
        <v>1190.862</v>
      </c>
      <c r="J233" s="325">
        <f t="shared" si="13"/>
        <v>238.17240000000004</v>
      </c>
    </row>
    <row r="234" spans="1:10" ht="12.75">
      <c r="A234" s="483" t="s">
        <v>1386</v>
      </c>
      <c r="B234" s="484" t="s">
        <v>1439</v>
      </c>
      <c r="C234" s="239" t="s">
        <v>162</v>
      </c>
      <c r="D234" s="457">
        <v>8.554</v>
      </c>
      <c r="E234" s="469"/>
      <c r="F234" s="467">
        <v>54</v>
      </c>
      <c r="G234" s="241">
        <v>4</v>
      </c>
      <c r="H234" s="179" t="s">
        <v>11</v>
      </c>
      <c r="I234" s="325">
        <f t="shared" si="12"/>
        <v>461.916</v>
      </c>
      <c r="J234" s="325">
        <f t="shared" si="13"/>
        <v>92.3832</v>
      </c>
    </row>
    <row r="235" spans="1:10" ht="12.75">
      <c r="A235" s="483" t="s">
        <v>1386</v>
      </c>
      <c r="B235" s="484" t="s">
        <v>1440</v>
      </c>
      <c r="C235" s="239" t="s">
        <v>162</v>
      </c>
      <c r="D235" s="457">
        <v>14.906</v>
      </c>
      <c r="E235" s="469"/>
      <c r="F235" s="467">
        <v>54</v>
      </c>
      <c r="G235" s="241">
        <v>4</v>
      </c>
      <c r="H235" s="179" t="s">
        <v>11</v>
      </c>
      <c r="I235" s="325">
        <f t="shared" si="12"/>
        <v>804.924</v>
      </c>
      <c r="J235" s="325">
        <f t="shared" si="13"/>
        <v>160.9848</v>
      </c>
    </row>
    <row r="236" spans="1:10" ht="12.75">
      <c r="A236" s="483" t="s">
        <v>1386</v>
      </c>
      <c r="B236" s="484" t="s">
        <v>1441</v>
      </c>
      <c r="C236" s="239" t="s">
        <v>162</v>
      </c>
      <c r="D236" s="457">
        <v>8.2</v>
      </c>
      <c r="E236" s="469"/>
      <c r="F236" s="467">
        <v>54</v>
      </c>
      <c r="G236" s="241">
        <v>4</v>
      </c>
      <c r="H236" s="179" t="s">
        <v>11</v>
      </c>
      <c r="I236" s="325">
        <f t="shared" si="12"/>
        <v>442.79999999999995</v>
      </c>
      <c r="J236" s="325">
        <f t="shared" si="13"/>
        <v>88.56</v>
      </c>
    </row>
    <row r="237" spans="1:10" ht="12.75">
      <c r="A237" s="483" t="s">
        <v>1386</v>
      </c>
      <c r="B237" s="484" t="s">
        <v>1442</v>
      </c>
      <c r="C237" s="239" t="s">
        <v>162</v>
      </c>
      <c r="D237" s="457">
        <v>17.601</v>
      </c>
      <c r="E237" s="469"/>
      <c r="F237" s="467">
        <v>54</v>
      </c>
      <c r="G237" s="241">
        <v>4</v>
      </c>
      <c r="H237" s="179" t="s">
        <v>11</v>
      </c>
      <c r="I237" s="325">
        <f t="shared" si="12"/>
        <v>950.454</v>
      </c>
      <c r="J237" s="325">
        <f t="shared" si="13"/>
        <v>190.0908</v>
      </c>
    </row>
    <row r="238" spans="1:10" ht="12.75">
      <c r="A238" s="483" t="s">
        <v>1386</v>
      </c>
      <c r="B238" s="484" t="s">
        <v>1443</v>
      </c>
      <c r="C238" s="239" t="s">
        <v>162</v>
      </c>
      <c r="D238" s="457">
        <v>12.301</v>
      </c>
      <c r="E238" s="469"/>
      <c r="F238" s="467">
        <v>54</v>
      </c>
      <c r="G238" s="241">
        <v>5</v>
      </c>
      <c r="H238" s="179" t="s">
        <v>11</v>
      </c>
      <c r="I238" s="325">
        <f t="shared" si="12"/>
        <v>664.254</v>
      </c>
      <c r="J238" s="325">
        <f t="shared" si="13"/>
        <v>132.85080000000002</v>
      </c>
    </row>
    <row r="239" spans="1:10" ht="12.75">
      <c r="A239" s="483" t="s">
        <v>1386</v>
      </c>
      <c r="B239" s="484" t="s">
        <v>1444</v>
      </c>
      <c r="C239" s="239" t="s">
        <v>162</v>
      </c>
      <c r="D239" s="457">
        <v>11.898</v>
      </c>
      <c r="E239" s="469"/>
      <c r="F239" s="467">
        <v>54</v>
      </c>
      <c r="G239" s="241">
        <v>5</v>
      </c>
      <c r="H239" s="179" t="s">
        <v>11</v>
      </c>
      <c r="I239" s="325">
        <f t="shared" si="12"/>
        <v>642.492</v>
      </c>
      <c r="J239" s="325">
        <f t="shared" si="13"/>
        <v>128.4984</v>
      </c>
    </row>
    <row r="240" spans="1:10" ht="12.75">
      <c r="A240" s="483" t="s">
        <v>1386</v>
      </c>
      <c r="B240" s="484" t="s">
        <v>1445</v>
      </c>
      <c r="C240" s="239" t="s">
        <v>162</v>
      </c>
      <c r="D240" s="457">
        <v>11.3</v>
      </c>
      <c r="E240" s="469"/>
      <c r="F240" s="467">
        <v>54</v>
      </c>
      <c r="G240" s="241">
        <v>4</v>
      </c>
      <c r="H240" s="179" t="s">
        <v>11</v>
      </c>
      <c r="I240" s="325">
        <f t="shared" si="12"/>
        <v>610.2</v>
      </c>
      <c r="J240" s="325">
        <f t="shared" si="13"/>
        <v>122.04000000000002</v>
      </c>
    </row>
    <row r="241" spans="1:10" ht="12.75">
      <c r="A241" s="483" t="s">
        <v>1386</v>
      </c>
      <c r="B241" s="484" t="s">
        <v>1446</v>
      </c>
      <c r="C241" s="239" t="s">
        <v>162</v>
      </c>
      <c r="D241" s="457">
        <v>15.361</v>
      </c>
      <c r="E241" s="469"/>
      <c r="F241" s="467">
        <v>54</v>
      </c>
      <c r="G241" s="241">
        <v>5</v>
      </c>
      <c r="H241" s="179" t="s">
        <v>11</v>
      </c>
      <c r="I241" s="325">
        <f t="shared" si="12"/>
        <v>829.494</v>
      </c>
      <c r="J241" s="325">
        <f t="shared" si="13"/>
        <v>165.89880000000002</v>
      </c>
    </row>
    <row r="242" spans="1:10" ht="12.75">
      <c r="A242" s="483" t="s">
        <v>1386</v>
      </c>
      <c r="B242" s="484" t="s">
        <v>1447</v>
      </c>
      <c r="C242" s="239" t="s">
        <v>162</v>
      </c>
      <c r="D242" s="457">
        <v>40.905</v>
      </c>
      <c r="E242" s="469"/>
      <c r="F242" s="467">
        <v>54</v>
      </c>
      <c r="G242" s="241">
        <v>5</v>
      </c>
      <c r="H242" s="179" t="s">
        <v>11</v>
      </c>
      <c r="I242" s="325">
        <f t="shared" si="12"/>
        <v>2208.87</v>
      </c>
      <c r="J242" s="325">
        <f t="shared" si="13"/>
        <v>441.774</v>
      </c>
    </row>
    <row r="243" spans="1:10" ht="12.75">
      <c r="A243" s="483" t="s">
        <v>1386</v>
      </c>
      <c r="B243" s="484" t="s">
        <v>1448</v>
      </c>
      <c r="C243" s="239" t="s">
        <v>162</v>
      </c>
      <c r="D243" s="457">
        <v>7.1</v>
      </c>
      <c r="E243" s="469"/>
      <c r="F243" s="467">
        <v>54</v>
      </c>
      <c r="G243" s="241">
        <v>4</v>
      </c>
      <c r="H243" s="179" t="s">
        <v>11</v>
      </c>
      <c r="I243" s="325">
        <f t="shared" si="12"/>
        <v>383.4</v>
      </c>
      <c r="J243" s="325">
        <f t="shared" si="13"/>
        <v>76.67999999999999</v>
      </c>
    </row>
    <row r="244" spans="1:10" ht="12.75">
      <c r="A244" s="483" t="s">
        <v>1386</v>
      </c>
      <c r="B244" s="484" t="s">
        <v>1449</v>
      </c>
      <c r="C244" s="239" t="s">
        <v>162</v>
      </c>
      <c r="D244" s="457">
        <v>16.698</v>
      </c>
      <c r="E244" s="469"/>
      <c r="F244" s="467">
        <v>54</v>
      </c>
      <c r="G244" s="241">
        <v>5</v>
      </c>
      <c r="H244" s="179" t="s">
        <v>11</v>
      </c>
      <c r="I244" s="325">
        <f t="shared" si="12"/>
        <v>901.692</v>
      </c>
      <c r="J244" s="325">
        <f t="shared" si="13"/>
        <v>180.3384</v>
      </c>
    </row>
    <row r="245" spans="1:10" ht="12.75">
      <c r="A245" s="483" t="s">
        <v>1386</v>
      </c>
      <c r="B245" s="484" t="s">
        <v>1450</v>
      </c>
      <c r="C245" s="239" t="s">
        <v>162</v>
      </c>
      <c r="D245" s="457">
        <v>16.451</v>
      </c>
      <c r="E245" s="469"/>
      <c r="F245" s="467">
        <v>54</v>
      </c>
      <c r="G245" s="241">
        <v>5</v>
      </c>
      <c r="H245" s="179" t="s">
        <v>11</v>
      </c>
      <c r="I245" s="325">
        <f t="shared" si="12"/>
        <v>888.354</v>
      </c>
      <c r="J245" s="325">
        <f t="shared" si="13"/>
        <v>177.6708</v>
      </c>
    </row>
    <row r="246" spans="1:10" ht="12.75">
      <c r="A246" s="483" t="s">
        <v>1386</v>
      </c>
      <c r="B246" s="484" t="s">
        <v>1451</v>
      </c>
      <c r="C246" s="239" t="s">
        <v>162</v>
      </c>
      <c r="D246" s="457">
        <v>1.138</v>
      </c>
      <c r="E246" s="469"/>
      <c r="F246" s="467">
        <v>54</v>
      </c>
      <c r="G246" s="241">
        <v>4</v>
      </c>
      <c r="H246" s="179" t="s">
        <v>11</v>
      </c>
      <c r="I246" s="325">
        <f t="shared" si="12"/>
        <v>61.452</v>
      </c>
      <c r="J246" s="325">
        <f t="shared" si="13"/>
        <v>12.2904</v>
      </c>
    </row>
    <row r="247" spans="1:10" ht="12.75">
      <c r="A247" s="483" t="s">
        <v>1386</v>
      </c>
      <c r="B247" s="484" t="s">
        <v>1452</v>
      </c>
      <c r="C247" s="239" t="s">
        <v>162</v>
      </c>
      <c r="D247" s="457">
        <v>1.023</v>
      </c>
      <c r="E247" s="469"/>
      <c r="F247" s="467">
        <v>54</v>
      </c>
      <c r="G247" s="241">
        <v>4</v>
      </c>
      <c r="H247" s="179" t="s">
        <v>11</v>
      </c>
      <c r="I247" s="325">
        <f aca="true" t="shared" si="14" ref="I247:I310">D247*F247</f>
        <v>55.242</v>
      </c>
      <c r="J247" s="325">
        <f aca="true" t="shared" si="15" ref="J247:J310">I247*20%</f>
        <v>11.0484</v>
      </c>
    </row>
    <row r="248" spans="1:10" ht="12.75">
      <c r="A248" s="483" t="s">
        <v>1386</v>
      </c>
      <c r="B248" s="484" t="s">
        <v>1453</v>
      </c>
      <c r="C248" s="239" t="s">
        <v>162</v>
      </c>
      <c r="D248" s="457">
        <v>1.399</v>
      </c>
      <c r="E248" s="469"/>
      <c r="F248" s="467">
        <v>54</v>
      </c>
      <c r="G248" s="241">
        <v>4</v>
      </c>
      <c r="H248" s="179" t="s">
        <v>11</v>
      </c>
      <c r="I248" s="325">
        <f t="shared" si="14"/>
        <v>75.546</v>
      </c>
      <c r="J248" s="325">
        <f t="shared" si="15"/>
        <v>15.109200000000001</v>
      </c>
    </row>
    <row r="249" spans="1:10" ht="12.75">
      <c r="A249" s="483" t="s">
        <v>1386</v>
      </c>
      <c r="B249" s="484" t="s">
        <v>1454</v>
      </c>
      <c r="C249" s="239" t="s">
        <v>162</v>
      </c>
      <c r="D249" s="457">
        <v>0.996</v>
      </c>
      <c r="E249" s="469"/>
      <c r="F249" s="467">
        <v>54</v>
      </c>
      <c r="G249" s="241">
        <v>4</v>
      </c>
      <c r="H249" s="179" t="s">
        <v>11</v>
      </c>
      <c r="I249" s="325">
        <f t="shared" si="14"/>
        <v>53.784</v>
      </c>
      <c r="J249" s="325">
        <f t="shared" si="15"/>
        <v>10.7568</v>
      </c>
    </row>
    <row r="250" spans="1:10" ht="12.75">
      <c r="A250" s="483" t="s">
        <v>1386</v>
      </c>
      <c r="B250" s="484" t="s">
        <v>1455</v>
      </c>
      <c r="C250" s="239" t="s">
        <v>162</v>
      </c>
      <c r="D250" s="457">
        <v>1</v>
      </c>
      <c r="E250" s="469"/>
      <c r="F250" s="467">
        <v>54</v>
      </c>
      <c r="G250" s="241">
        <v>4</v>
      </c>
      <c r="H250" s="179" t="s">
        <v>11</v>
      </c>
      <c r="I250" s="325">
        <f t="shared" si="14"/>
        <v>54</v>
      </c>
      <c r="J250" s="325">
        <f t="shared" si="15"/>
        <v>10.8</v>
      </c>
    </row>
    <row r="251" spans="1:10" ht="12.75">
      <c r="A251" s="483" t="s">
        <v>1386</v>
      </c>
      <c r="B251" s="484" t="s">
        <v>1456</v>
      </c>
      <c r="C251" s="239" t="s">
        <v>162</v>
      </c>
      <c r="D251" s="457">
        <v>0.996</v>
      </c>
      <c r="E251" s="469"/>
      <c r="F251" s="467">
        <v>54</v>
      </c>
      <c r="G251" s="241">
        <v>4</v>
      </c>
      <c r="H251" s="179" t="s">
        <v>11</v>
      </c>
      <c r="I251" s="325">
        <f t="shared" si="14"/>
        <v>53.784</v>
      </c>
      <c r="J251" s="325">
        <f t="shared" si="15"/>
        <v>10.7568</v>
      </c>
    </row>
    <row r="252" spans="1:10" ht="12.75">
      <c r="A252" s="483" t="s">
        <v>1386</v>
      </c>
      <c r="B252" s="484" t="s">
        <v>1457</v>
      </c>
      <c r="C252" s="239" t="s">
        <v>162</v>
      </c>
      <c r="D252" s="457">
        <v>1.004</v>
      </c>
      <c r="E252" s="469"/>
      <c r="F252" s="467">
        <v>54</v>
      </c>
      <c r="G252" s="241">
        <v>4</v>
      </c>
      <c r="H252" s="179" t="s">
        <v>11</v>
      </c>
      <c r="I252" s="325">
        <f t="shared" si="14"/>
        <v>54.216</v>
      </c>
      <c r="J252" s="325">
        <f t="shared" si="15"/>
        <v>10.843200000000001</v>
      </c>
    </row>
    <row r="253" spans="1:10" ht="12.75">
      <c r="A253" s="483" t="s">
        <v>1386</v>
      </c>
      <c r="B253" s="484" t="s">
        <v>1458</v>
      </c>
      <c r="C253" s="239" t="s">
        <v>162</v>
      </c>
      <c r="D253" s="457">
        <v>1.004</v>
      </c>
      <c r="E253" s="469"/>
      <c r="F253" s="467">
        <v>54</v>
      </c>
      <c r="G253" s="241">
        <v>4</v>
      </c>
      <c r="H253" s="179" t="s">
        <v>11</v>
      </c>
      <c r="I253" s="325">
        <f t="shared" si="14"/>
        <v>54.216</v>
      </c>
      <c r="J253" s="325">
        <f t="shared" si="15"/>
        <v>10.843200000000001</v>
      </c>
    </row>
    <row r="254" spans="1:10" ht="12.75">
      <c r="A254" s="483" t="s">
        <v>1386</v>
      </c>
      <c r="B254" s="484" t="s">
        <v>1459</v>
      </c>
      <c r="C254" s="239" t="s">
        <v>162</v>
      </c>
      <c r="D254" s="457">
        <v>1.002</v>
      </c>
      <c r="E254" s="469"/>
      <c r="F254" s="467">
        <v>54</v>
      </c>
      <c r="G254" s="241">
        <v>4</v>
      </c>
      <c r="H254" s="179" t="s">
        <v>11</v>
      </c>
      <c r="I254" s="325">
        <f t="shared" si="14"/>
        <v>54.108</v>
      </c>
      <c r="J254" s="325">
        <f t="shared" si="15"/>
        <v>10.8216</v>
      </c>
    </row>
    <row r="255" spans="1:10" ht="12.75">
      <c r="A255" s="483" t="s">
        <v>1386</v>
      </c>
      <c r="B255" s="484" t="s">
        <v>1460</v>
      </c>
      <c r="C255" s="239" t="s">
        <v>162</v>
      </c>
      <c r="D255" s="457">
        <v>1.006</v>
      </c>
      <c r="E255" s="469"/>
      <c r="F255" s="467">
        <v>54</v>
      </c>
      <c r="G255" s="241">
        <v>4</v>
      </c>
      <c r="H255" s="179" t="s">
        <v>11</v>
      </c>
      <c r="I255" s="325">
        <f t="shared" si="14"/>
        <v>54.324</v>
      </c>
      <c r="J255" s="325">
        <f t="shared" si="15"/>
        <v>10.8648</v>
      </c>
    </row>
    <row r="256" spans="1:10" ht="12.75">
      <c r="A256" s="483" t="s">
        <v>1386</v>
      </c>
      <c r="B256" s="484" t="s">
        <v>1461</v>
      </c>
      <c r="C256" s="239" t="s">
        <v>162</v>
      </c>
      <c r="D256" s="457">
        <v>1.006</v>
      </c>
      <c r="E256" s="469"/>
      <c r="F256" s="467">
        <v>54</v>
      </c>
      <c r="G256" s="241">
        <v>4</v>
      </c>
      <c r="H256" s="179" t="s">
        <v>11</v>
      </c>
      <c r="I256" s="325">
        <f t="shared" si="14"/>
        <v>54.324</v>
      </c>
      <c r="J256" s="325">
        <f t="shared" si="15"/>
        <v>10.8648</v>
      </c>
    </row>
    <row r="257" spans="1:10" ht="12.75">
      <c r="A257" s="483" t="s">
        <v>1386</v>
      </c>
      <c r="B257" s="484" t="s">
        <v>1462</v>
      </c>
      <c r="C257" s="239" t="s">
        <v>162</v>
      </c>
      <c r="D257" s="457">
        <v>1.006</v>
      </c>
      <c r="E257" s="469"/>
      <c r="F257" s="467">
        <v>54</v>
      </c>
      <c r="G257" s="241">
        <v>4</v>
      </c>
      <c r="H257" s="179" t="s">
        <v>11</v>
      </c>
      <c r="I257" s="325">
        <f t="shared" si="14"/>
        <v>54.324</v>
      </c>
      <c r="J257" s="325">
        <f t="shared" si="15"/>
        <v>10.8648</v>
      </c>
    </row>
    <row r="258" spans="1:10" ht="12.75">
      <c r="A258" s="483" t="s">
        <v>1386</v>
      </c>
      <c r="B258" s="484" t="s">
        <v>1463</v>
      </c>
      <c r="C258" s="239" t="s">
        <v>162</v>
      </c>
      <c r="D258" s="457">
        <v>1.036</v>
      </c>
      <c r="E258" s="469"/>
      <c r="F258" s="467">
        <v>54</v>
      </c>
      <c r="G258" s="241">
        <v>4</v>
      </c>
      <c r="H258" s="179" t="s">
        <v>11</v>
      </c>
      <c r="I258" s="325">
        <f t="shared" si="14"/>
        <v>55.944</v>
      </c>
      <c r="J258" s="325">
        <f t="shared" si="15"/>
        <v>11.1888</v>
      </c>
    </row>
    <row r="259" spans="1:11" ht="12.75">
      <c r="A259" s="483" t="s">
        <v>1386</v>
      </c>
      <c r="B259" s="484" t="s">
        <v>1464</v>
      </c>
      <c r="C259" s="239" t="s">
        <v>162</v>
      </c>
      <c r="D259" s="457">
        <v>1.098</v>
      </c>
      <c r="E259" s="469"/>
      <c r="F259" s="467">
        <v>54</v>
      </c>
      <c r="G259" s="241">
        <v>4</v>
      </c>
      <c r="H259" s="179" t="s">
        <v>11</v>
      </c>
      <c r="I259" s="325">
        <f t="shared" si="14"/>
        <v>59.292</v>
      </c>
      <c r="J259" s="325">
        <f t="shared" si="15"/>
        <v>11.858400000000001</v>
      </c>
      <c r="K259" s="335"/>
    </row>
    <row r="260" spans="1:10" ht="12.75">
      <c r="A260" s="483" t="s">
        <v>1386</v>
      </c>
      <c r="B260" s="484" t="s">
        <v>1465</v>
      </c>
      <c r="C260" s="239" t="s">
        <v>162</v>
      </c>
      <c r="D260" s="457">
        <v>1.1</v>
      </c>
      <c r="E260" s="469"/>
      <c r="F260" s="467">
        <v>54</v>
      </c>
      <c r="G260" s="241">
        <v>4</v>
      </c>
      <c r="H260" s="179" t="s">
        <v>11</v>
      </c>
      <c r="I260" s="325">
        <f t="shared" si="14"/>
        <v>59.400000000000006</v>
      </c>
      <c r="J260" s="325">
        <f t="shared" si="15"/>
        <v>11.880000000000003</v>
      </c>
    </row>
    <row r="261" spans="1:10" ht="12.75">
      <c r="A261" s="483" t="s">
        <v>1386</v>
      </c>
      <c r="B261" s="484" t="s">
        <v>1466</v>
      </c>
      <c r="C261" s="239" t="s">
        <v>162</v>
      </c>
      <c r="D261" s="457">
        <v>1.095</v>
      </c>
      <c r="E261" s="469"/>
      <c r="F261" s="467">
        <v>54</v>
      </c>
      <c r="G261" s="241">
        <v>4</v>
      </c>
      <c r="H261" s="179" t="s">
        <v>11</v>
      </c>
      <c r="I261" s="325">
        <f t="shared" si="14"/>
        <v>59.129999999999995</v>
      </c>
      <c r="J261" s="325">
        <f t="shared" si="15"/>
        <v>11.826</v>
      </c>
    </row>
    <row r="262" spans="1:10" ht="12.75">
      <c r="A262" s="483" t="s">
        <v>1386</v>
      </c>
      <c r="B262" s="484" t="s">
        <v>1467</v>
      </c>
      <c r="C262" s="239" t="s">
        <v>162</v>
      </c>
      <c r="D262" s="457">
        <v>1.097</v>
      </c>
      <c r="E262" s="469"/>
      <c r="F262" s="467">
        <v>54</v>
      </c>
      <c r="G262" s="241">
        <v>4</v>
      </c>
      <c r="H262" s="179" t="s">
        <v>11</v>
      </c>
      <c r="I262" s="325">
        <f t="shared" si="14"/>
        <v>59.238</v>
      </c>
      <c r="J262" s="325">
        <f t="shared" si="15"/>
        <v>11.8476</v>
      </c>
    </row>
    <row r="263" spans="1:10" ht="12.75">
      <c r="A263" s="483" t="s">
        <v>1386</v>
      </c>
      <c r="B263" s="484" t="s">
        <v>1468</v>
      </c>
      <c r="C263" s="239" t="s">
        <v>162</v>
      </c>
      <c r="D263" s="457">
        <v>1.1</v>
      </c>
      <c r="E263" s="469"/>
      <c r="F263" s="467">
        <v>54</v>
      </c>
      <c r="G263" s="241">
        <v>4</v>
      </c>
      <c r="H263" s="179" t="s">
        <v>11</v>
      </c>
      <c r="I263" s="325">
        <f t="shared" si="14"/>
        <v>59.400000000000006</v>
      </c>
      <c r="J263" s="325">
        <f t="shared" si="15"/>
        <v>11.880000000000003</v>
      </c>
    </row>
    <row r="264" spans="1:10" ht="12.75">
      <c r="A264" s="483" t="s">
        <v>1386</v>
      </c>
      <c r="B264" s="484" t="s">
        <v>1469</v>
      </c>
      <c r="C264" s="239" t="s">
        <v>162</v>
      </c>
      <c r="D264" s="457">
        <v>1.199</v>
      </c>
      <c r="E264" s="469"/>
      <c r="F264" s="467">
        <v>54</v>
      </c>
      <c r="G264" s="241">
        <v>4</v>
      </c>
      <c r="H264" s="179" t="s">
        <v>11</v>
      </c>
      <c r="I264" s="325">
        <f t="shared" si="14"/>
        <v>64.74600000000001</v>
      </c>
      <c r="J264" s="325">
        <f t="shared" si="15"/>
        <v>12.949200000000003</v>
      </c>
    </row>
    <row r="265" spans="1:10" ht="12.75">
      <c r="A265" s="483" t="s">
        <v>1386</v>
      </c>
      <c r="B265" s="484" t="s">
        <v>1470</v>
      </c>
      <c r="C265" s="239" t="s">
        <v>162</v>
      </c>
      <c r="D265" s="457">
        <v>1.206</v>
      </c>
      <c r="E265" s="469"/>
      <c r="F265" s="467">
        <v>54</v>
      </c>
      <c r="G265" s="241">
        <v>4</v>
      </c>
      <c r="H265" s="179" t="s">
        <v>11</v>
      </c>
      <c r="I265" s="325">
        <f t="shared" si="14"/>
        <v>65.124</v>
      </c>
      <c r="J265" s="325">
        <f t="shared" si="15"/>
        <v>13.024799999999999</v>
      </c>
    </row>
    <row r="266" spans="1:10" ht="12.75">
      <c r="A266" s="483" t="s">
        <v>1386</v>
      </c>
      <c r="B266" s="484" t="s">
        <v>1471</v>
      </c>
      <c r="C266" s="239" t="s">
        <v>162</v>
      </c>
      <c r="D266" s="457">
        <v>1.199</v>
      </c>
      <c r="E266" s="469"/>
      <c r="F266" s="467">
        <v>54</v>
      </c>
      <c r="G266" s="241">
        <v>4</v>
      </c>
      <c r="H266" s="179" t="s">
        <v>11</v>
      </c>
      <c r="I266" s="325">
        <f t="shared" si="14"/>
        <v>64.74600000000001</v>
      </c>
      <c r="J266" s="325">
        <f t="shared" si="15"/>
        <v>12.949200000000003</v>
      </c>
    </row>
    <row r="267" spans="1:10" ht="12.75">
      <c r="A267" s="483" t="s">
        <v>1386</v>
      </c>
      <c r="B267" s="484" t="s">
        <v>1472</v>
      </c>
      <c r="C267" s="239" t="s">
        <v>162</v>
      </c>
      <c r="D267" s="457">
        <v>1.206</v>
      </c>
      <c r="E267" s="469"/>
      <c r="F267" s="467">
        <v>54</v>
      </c>
      <c r="G267" s="241">
        <v>4</v>
      </c>
      <c r="H267" s="179" t="s">
        <v>11</v>
      </c>
      <c r="I267" s="325">
        <f t="shared" si="14"/>
        <v>65.124</v>
      </c>
      <c r="J267" s="325">
        <f t="shared" si="15"/>
        <v>13.024799999999999</v>
      </c>
    </row>
    <row r="268" spans="1:10" ht="12.75">
      <c r="A268" s="483" t="s">
        <v>1386</v>
      </c>
      <c r="B268" s="484" t="s">
        <v>1473</v>
      </c>
      <c r="C268" s="239" t="s">
        <v>162</v>
      </c>
      <c r="D268" s="457">
        <v>1.247</v>
      </c>
      <c r="E268" s="469"/>
      <c r="F268" s="467">
        <v>54</v>
      </c>
      <c r="G268" s="241">
        <v>4</v>
      </c>
      <c r="H268" s="179" t="s">
        <v>11</v>
      </c>
      <c r="I268" s="325">
        <f t="shared" si="14"/>
        <v>67.33800000000001</v>
      </c>
      <c r="J268" s="325">
        <f t="shared" si="15"/>
        <v>13.467600000000003</v>
      </c>
    </row>
    <row r="269" spans="1:10" ht="12.75">
      <c r="A269" s="483" t="s">
        <v>1386</v>
      </c>
      <c r="B269" s="484" t="s">
        <v>1474</v>
      </c>
      <c r="C269" s="239" t="s">
        <v>162</v>
      </c>
      <c r="D269" s="457">
        <v>1.249</v>
      </c>
      <c r="E269" s="469"/>
      <c r="F269" s="467">
        <v>54</v>
      </c>
      <c r="G269" s="241">
        <v>4</v>
      </c>
      <c r="H269" s="179" t="s">
        <v>11</v>
      </c>
      <c r="I269" s="325">
        <f t="shared" si="14"/>
        <v>67.44600000000001</v>
      </c>
      <c r="J269" s="325">
        <f t="shared" si="15"/>
        <v>13.489200000000004</v>
      </c>
    </row>
    <row r="270" spans="1:10" ht="12.75">
      <c r="A270" s="483" t="s">
        <v>1386</v>
      </c>
      <c r="B270" s="484" t="s">
        <v>1475</v>
      </c>
      <c r="C270" s="239" t="s">
        <v>162</v>
      </c>
      <c r="D270" s="457">
        <v>1.249</v>
      </c>
      <c r="E270" s="469"/>
      <c r="F270" s="467">
        <v>54</v>
      </c>
      <c r="G270" s="241">
        <v>4</v>
      </c>
      <c r="H270" s="179" t="s">
        <v>11</v>
      </c>
      <c r="I270" s="325">
        <f t="shared" si="14"/>
        <v>67.44600000000001</v>
      </c>
      <c r="J270" s="325">
        <f t="shared" si="15"/>
        <v>13.489200000000004</v>
      </c>
    </row>
    <row r="271" spans="1:10" ht="12.75">
      <c r="A271" s="483" t="s">
        <v>1386</v>
      </c>
      <c r="B271" s="484" t="s">
        <v>1476</v>
      </c>
      <c r="C271" s="239" t="s">
        <v>162</v>
      </c>
      <c r="D271" s="457">
        <v>1.252</v>
      </c>
      <c r="E271" s="469"/>
      <c r="F271" s="467">
        <v>54</v>
      </c>
      <c r="G271" s="241">
        <v>4</v>
      </c>
      <c r="H271" s="179" t="s">
        <v>11</v>
      </c>
      <c r="I271" s="325">
        <f t="shared" si="14"/>
        <v>67.608</v>
      </c>
      <c r="J271" s="325">
        <f t="shared" si="15"/>
        <v>13.521600000000001</v>
      </c>
    </row>
    <row r="272" spans="1:10" ht="12.75">
      <c r="A272" s="483" t="s">
        <v>1386</v>
      </c>
      <c r="B272" s="484" t="s">
        <v>1477</v>
      </c>
      <c r="C272" s="239" t="s">
        <v>162</v>
      </c>
      <c r="D272" s="457">
        <v>1.303</v>
      </c>
      <c r="E272" s="469"/>
      <c r="F272" s="467">
        <v>54</v>
      </c>
      <c r="G272" s="241">
        <v>4</v>
      </c>
      <c r="H272" s="179" t="s">
        <v>11</v>
      </c>
      <c r="I272" s="325">
        <f t="shared" si="14"/>
        <v>70.362</v>
      </c>
      <c r="J272" s="325">
        <f t="shared" si="15"/>
        <v>14.0724</v>
      </c>
    </row>
    <row r="273" spans="1:10" ht="12.75">
      <c r="A273" s="483" t="s">
        <v>1386</v>
      </c>
      <c r="B273" s="484" t="s">
        <v>1478</v>
      </c>
      <c r="C273" s="239" t="s">
        <v>162</v>
      </c>
      <c r="D273" s="457">
        <v>1.299</v>
      </c>
      <c r="E273" s="469"/>
      <c r="F273" s="467">
        <v>54</v>
      </c>
      <c r="G273" s="241">
        <v>4</v>
      </c>
      <c r="H273" s="179" t="s">
        <v>11</v>
      </c>
      <c r="I273" s="325">
        <f t="shared" si="14"/>
        <v>70.146</v>
      </c>
      <c r="J273" s="325">
        <f t="shared" si="15"/>
        <v>14.029200000000001</v>
      </c>
    </row>
    <row r="274" spans="1:10" ht="12.75">
      <c r="A274" s="483" t="s">
        <v>1386</v>
      </c>
      <c r="B274" s="484" t="s">
        <v>1479</v>
      </c>
      <c r="C274" s="239" t="s">
        <v>162</v>
      </c>
      <c r="D274" s="457">
        <v>1.299</v>
      </c>
      <c r="E274" s="469"/>
      <c r="F274" s="467">
        <v>54</v>
      </c>
      <c r="G274" s="241">
        <v>4</v>
      </c>
      <c r="H274" s="179" t="s">
        <v>11</v>
      </c>
      <c r="I274" s="325">
        <f t="shared" si="14"/>
        <v>70.146</v>
      </c>
      <c r="J274" s="325">
        <f t="shared" si="15"/>
        <v>14.029200000000001</v>
      </c>
    </row>
    <row r="275" spans="1:10" ht="12.75">
      <c r="A275" s="483" t="s">
        <v>1386</v>
      </c>
      <c r="B275" s="484" t="s">
        <v>1480</v>
      </c>
      <c r="C275" s="239" t="s">
        <v>162</v>
      </c>
      <c r="D275" s="457">
        <v>1.303</v>
      </c>
      <c r="E275" s="469"/>
      <c r="F275" s="467">
        <v>54</v>
      </c>
      <c r="G275" s="241">
        <v>4</v>
      </c>
      <c r="H275" s="179" t="s">
        <v>11</v>
      </c>
      <c r="I275" s="325">
        <f t="shared" si="14"/>
        <v>70.362</v>
      </c>
      <c r="J275" s="325">
        <f t="shared" si="15"/>
        <v>14.0724</v>
      </c>
    </row>
    <row r="276" spans="1:10" ht="12.75">
      <c r="A276" s="483" t="s">
        <v>1386</v>
      </c>
      <c r="B276" s="484" t="s">
        <v>1481</v>
      </c>
      <c r="C276" s="239" t="s">
        <v>162</v>
      </c>
      <c r="D276" s="457">
        <v>1.362</v>
      </c>
      <c r="E276" s="469"/>
      <c r="F276" s="467">
        <v>54</v>
      </c>
      <c r="G276" s="241">
        <v>4</v>
      </c>
      <c r="H276" s="179" t="s">
        <v>11</v>
      </c>
      <c r="I276" s="325">
        <f t="shared" si="14"/>
        <v>73.548</v>
      </c>
      <c r="J276" s="325">
        <f t="shared" si="15"/>
        <v>14.709600000000002</v>
      </c>
    </row>
    <row r="277" spans="1:10" ht="12.75">
      <c r="A277" s="483" t="s">
        <v>1386</v>
      </c>
      <c r="B277" s="484" t="s">
        <v>1482</v>
      </c>
      <c r="C277" s="239" t="s">
        <v>162</v>
      </c>
      <c r="D277" s="457">
        <v>1.378</v>
      </c>
      <c r="E277" s="469"/>
      <c r="F277" s="467">
        <v>54</v>
      </c>
      <c r="G277" s="241">
        <v>4</v>
      </c>
      <c r="H277" s="179" t="s">
        <v>11</v>
      </c>
      <c r="I277" s="325">
        <f t="shared" si="14"/>
        <v>74.41199999999999</v>
      </c>
      <c r="J277" s="325">
        <f t="shared" si="15"/>
        <v>14.882399999999999</v>
      </c>
    </row>
    <row r="278" spans="1:10" ht="12.75">
      <c r="A278" s="483" t="s">
        <v>1386</v>
      </c>
      <c r="B278" s="484" t="s">
        <v>1483</v>
      </c>
      <c r="C278" s="239" t="s">
        <v>162</v>
      </c>
      <c r="D278" s="457">
        <v>0.847</v>
      </c>
      <c r="E278" s="469"/>
      <c r="F278" s="467">
        <v>54</v>
      </c>
      <c r="G278" s="241">
        <v>4</v>
      </c>
      <c r="H278" s="179" t="s">
        <v>11</v>
      </c>
      <c r="I278" s="325">
        <f t="shared" si="14"/>
        <v>45.738</v>
      </c>
      <c r="J278" s="325">
        <f t="shared" si="15"/>
        <v>9.1476</v>
      </c>
    </row>
    <row r="279" spans="1:10" ht="12.75">
      <c r="A279" s="483" t="s">
        <v>1386</v>
      </c>
      <c r="B279" s="484" t="s">
        <v>1484</v>
      </c>
      <c r="C279" s="239" t="s">
        <v>162</v>
      </c>
      <c r="D279" s="457">
        <v>2.669</v>
      </c>
      <c r="E279" s="469"/>
      <c r="F279" s="467">
        <v>54</v>
      </c>
      <c r="G279" s="241">
        <v>4</v>
      </c>
      <c r="H279" s="179" t="s">
        <v>11</v>
      </c>
      <c r="I279" s="325">
        <f t="shared" si="14"/>
        <v>144.126</v>
      </c>
      <c r="J279" s="325">
        <f t="shared" si="15"/>
        <v>28.825200000000002</v>
      </c>
    </row>
    <row r="280" spans="1:10" ht="12.75">
      <c r="A280" s="483" t="s">
        <v>1386</v>
      </c>
      <c r="B280" s="484" t="s">
        <v>1485</v>
      </c>
      <c r="C280" s="239" t="s">
        <v>162</v>
      </c>
      <c r="D280" s="457">
        <v>2.693</v>
      </c>
      <c r="E280" s="469"/>
      <c r="F280" s="467">
        <v>54</v>
      </c>
      <c r="G280" s="241">
        <v>4</v>
      </c>
      <c r="H280" s="179" t="s">
        <v>11</v>
      </c>
      <c r="I280" s="325">
        <f t="shared" si="14"/>
        <v>145.422</v>
      </c>
      <c r="J280" s="325">
        <f t="shared" si="15"/>
        <v>29.084400000000002</v>
      </c>
    </row>
    <row r="281" spans="1:10" ht="12.75">
      <c r="A281" s="483" t="s">
        <v>1386</v>
      </c>
      <c r="B281" s="484" t="s">
        <v>1486</v>
      </c>
      <c r="C281" s="239" t="s">
        <v>162</v>
      </c>
      <c r="D281" s="457">
        <v>2.705</v>
      </c>
      <c r="E281" s="469"/>
      <c r="F281" s="467">
        <v>54</v>
      </c>
      <c r="G281" s="241">
        <v>4</v>
      </c>
      <c r="H281" s="179" t="s">
        <v>11</v>
      </c>
      <c r="I281" s="325">
        <f t="shared" si="14"/>
        <v>146.07</v>
      </c>
      <c r="J281" s="325">
        <f t="shared" si="15"/>
        <v>29.214</v>
      </c>
    </row>
    <row r="282" spans="1:10" ht="12.75">
      <c r="A282" s="483" t="s">
        <v>1386</v>
      </c>
      <c r="B282" s="484" t="s">
        <v>1487</v>
      </c>
      <c r="C282" s="239" t="s">
        <v>162</v>
      </c>
      <c r="D282" s="457">
        <v>1.302</v>
      </c>
      <c r="E282" s="469"/>
      <c r="F282" s="467">
        <v>54</v>
      </c>
      <c r="G282" s="241">
        <v>4</v>
      </c>
      <c r="H282" s="179" t="s">
        <v>11</v>
      </c>
      <c r="I282" s="325">
        <f t="shared" si="14"/>
        <v>70.308</v>
      </c>
      <c r="J282" s="325">
        <f t="shared" si="15"/>
        <v>14.061600000000002</v>
      </c>
    </row>
    <row r="283" spans="1:10" ht="12.75">
      <c r="A283" s="483" t="s">
        <v>1386</v>
      </c>
      <c r="B283" s="484" t="s">
        <v>1488</v>
      </c>
      <c r="C283" s="239" t="s">
        <v>162</v>
      </c>
      <c r="D283" s="457">
        <v>1.906</v>
      </c>
      <c r="E283" s="469"/>
      <c r="F283" s="467">
        <v>54</v>
      </c>
      <c r="G283" s="241">
        <v>4</v>
      </c>
      <c r="H283" s="179" t="s">
        <v>11</v>
      </c>
      <c r="I283" s="325">
        <f t="shared" si="14"/>
        <v>102.92399999999999</v>
      </c>
      <c r="J283" s="325">
        <f t="shared" si="15"/>
        <v>20.5848</v>
      </c>
    </row>
    <row r="284" spans="1:10" ht="12.75">
      <c r="A284" s="483" t="s">
        <v>1386</v>
      </c>
      <c r="B284" s="484" t="s">
        <v>1489</v>
      </c>
      <c r="C284" s="239" t="s">
        <v>162</v>
      </c>
      <c r="D284" s="457">
        <v>1.903</v>
      </c>
      <c r="E284" s="469"/>
      <c r="F284" s="467">
        <v>54</v>
      </c>
      <c r="G284" s="241">
        <v>4</v>
      </c>
      <c r="H284" s="179" t="s">
        <v>11</v>
      </c>
      <c r="I284" s="325">
        <f t="shared" si="14"/>
        <v>102.762</v>
      </c>
      <c r="J284" s="325">
        <f t="shared" si="15"/>
        <v>20.552400000000002</v>
      </c>
    </row>
    <row r="285" spans="1:10" ht="12.75">
      <c r="A285" s="483" t="s">
        <v>1386</v>
      </c>
      <c r="B285" s="484" t="s">
        <v>1490</v>
      </c>
      <c r="C285" s="239" t="s">
        <v>162</v>
      </c>
      <c r="D285" s="457">
        <v>1.893</v>
      </c>
      <c r="E285" s="469"/>
      <c r="F285" s="467">
        <v>54</v>
      </c>
      <c r="G285" s="241">
        <v>4</v>
      </c>
      <c r="H285" s="179" t="s">
        <v>11</v>
      </c>
      <c r="I285" s="325">
        <f t="shared" si="14"/>
        <v>102.222</v>
      </c>
      <c r="J285" s="325">
        <f t="shared" si="15"/>
        <v>20.4444</v>
      </c>
    </row>
    <row r="286" spans="1:10" ht="12.75">
      <c r="A286" s="483" t="s">
        <v>1386</v>
      </c>
      <c r="B286" s="484" t="s">
        <v>1491</v>
      </c>
      <c r="C286" s="239" t="s">
        <v>162</v>
      </c>
      <c r="D286" s="457">
        <v>2.84</v>
      </c>
      <c r="E286" s="469"/>
      <c r="F286" s="467">
        <v>54</v>
      </c>
      <c r="G286" s="241">
        <v>4</v>
      </c>
      <c r="H286" s="179" t="s">
        <v>11</v>
      </c>
      <c r="I286" s="325">
        <f t="shared" si="14"/>
        <v>153.35999999999999</v>
      </c>
      <c r="J286" s="325">
        <f t="shared" si="15"/>
        <v>30.671999999999997</v>
      </c>
    </row>
    <row r="287" spans="1:10" ht="12.75">
      <c r="A287" s="483" t="s">
        <v>1386</v>
      </c>
      <c r="B287" s="484" t="s">
        <v>1492</v>
      </c>
      <c r="C287" s="239" t="s">
        <v>162</v>
      </c>
      <c r="D287" s="457">
        <v>1.297</v>
      </c>
      <c r="E287" s="469"/>
      <c r="F287" s="467">
        <v>54</v>
      </c>
      <c r="G287" s="241">
        <v>4</v>
      </c>
      <c r="H287" s="179" t="s">
        <v>11</v>
      </c>
      <c r="I287" s="325">
        <f t="shared" si="14"/>
        <v>70.038</v>
      </c>
      <c r="J287" s="325">
        <f t="shared" si="15"/>
        <v>14.0076</v>
      </c>
    </row>
    <row r="288" spans="1:10" ht="12.75">
      <c r="A288" s="483" t="s">
        <v>1386</v>
      </c>
      <c r="B288" s="484" t="s">
        <v>1493</v>
      </c>
      <c r="C288" s="239" t="s">
        <v>162</v>
      </c>
      <c r="D288" s="457">
        <v>1.301</v>
      </c>
      <c r="E288" s="469"/>
      <c r="F288" s="467">
        <v>54</v>
      </c>
      <c r="G288" s="241">
        <v>4</v>
      </c>
      <c r="H288" s="179" t="s">
        <v>11</v>
      </c>
      <c r="I288" s="325">
        <f t="shared" si="14"/>
        <v>70.25399999999999</v>
      </c>
      <c r="J288" s="325">
        <f t="shared" si="15"/>
        <v>14.050799999999999</v>
      </c>
    </row>
    <row r="289" spans="1:10" ht="12.75">
      <c r="A289" s="483" t="s">
        <v>1386</v>
      </c>
      <c r="B289" s="484" t="s">
        <v>1494</v>
      </c>
      <c r="C289" s="239" t="s">
        <v>162</v>
      </c>
      <c r="D289" s="457">
        <v>1.631</v>
      </c>
      <c r="E289" s="469"/>
      <c r="F289" s="467">
        <v>54</v>
      </c>
      <c r="G289" s="241">
        <v>4</v>
      </c>
      <c r="H289" s="179" t="s">
        <v>11</v>
      </c>
      <c r="I289" s="325">
        <f t="shared" si="14"/>
        <v>88.074</v>
      </c>
      <c r="J289" s="325">
        <f t="shared" si="15"/>
        <v>17.6148</v>
      </c>
    </row>
    <row r="290" spans="1:10" ht="12.75">
      <c r="A290" s="483" t="s">
        <v>1386</v>
      </c>
      <c r="B290" s="484" t="s">
        <v>1495</v>
      </c>
      <c r="C290" s="239" t="s">
        <v>162</v>
      </c>
      <c r="D290" s="457">
        <v>1.627</v>
      </c>
      <c r="E290" s="469"/>
      <c r="F290" s="467">
        <v>54</v>
      </c>
      <c r="G290" s="241">
        <v>4</v>
      </c>
      <c r="H290" s="179" t="s">
        <v>11</v>
      </c>
      <c r="I290" s="325">
        <f t="shared" si="14"/>
        <v>87.858</v>
      </c>
      <c r="J290" s="325">
        <f t="shared" si="15"/>
        <v>17.5716</v>
      </c>
    </row>
    <row r="291" spans="1:10" ht="12.75">
      <c r="A291" s="483" t="s">
        <v>1386</v>
      </c>
      <c r="B291" s="484" t="s">
        <v>1496</v>
      </c>
      <c r="C291" s="239" t="s">
        <v>162</v>
      </c>
      <c r="D291" s="457">
        <v>1.632</v>
      </c>
      <c r="E291" s="469"/>
      <c r="F291" s="467">
        <v>54</v>
      </c>
      <c r="G291" s="241">
        <v>4</v>
      </c>
      <c r="H291" s="179" t="s">
        <v>11</v>
      </c>
      <c r="I291" s="325">
        <f t="shared" si="14"/>
        <v>88.128</v>
      </c>
      <c r="J291" s="325">
        <f t="shared" si="15"/>
        <v>17.625600000000002</v>
      </c>
    </row>
    <row r="292" spans="1:10" ht="12.75">
      <c r="A292" s="483" t="s">
        <v>1386</v>
      </c>
      <c r="B292" s="484" t="s">
        <v>1497</v>
      </c>
      <c r="C292" s="239" t="s">
        <v>162</v>
      </c>
      <c r="D292" s="457">
        <v>1.524</v>
      </c>
      <c r="E292" s="469"/>
      <c r="F292" s="467">
        <v>54</v>
      </c>
      <c r="G292" s="241">
        <v>4</v>
      </c>
      <c r="H292" s="179" t="s">
        <v>11</v>
      </c>
      <c r="I292" s="325">
        <f t="shared" si="14"/>
        <v>82.296</v>
      </c>
      <c r="J292" s="325">
        <f t="shared" si="15"/>
        <v>16.459200000000003</v>
      </c>
    </row>
    <row r="293" spans="1:10" ht="12.75">
      <c r="A293" s="483" t="s">
        <v>1386</v>
      </c>
      <c r="B293" s="484" t="s">
        <v>1498</v>
      </c>
      <c r="C293" s="239" t="s">
        <v>162</v>
      </c>
      <c r="D293" s="457">
        <v>1.519</v>
      </c>
      <c r="E293" s="469"/>
      <c r="F293" s="467">
        <v>54</v>
      </c>
      <c r="G293" s="241">
        <v>4</v>
      </c>
      <c r="H293" s="179" t="s">
        <v>11</v>
      </c>
      <c r="I293" s="325">
        <f t="shared" si="14"/>
        <v>82.026</v>
      </c>
      <c r="J293" s="325">
        <f t="shared" si="15"/>
        <v>16.4052</v>
      </c>
    </row>
    <row r="294" spans="1:10" ht="12.75">
      <c r="A294" s="483" t="s">
        <v>1386</v>
      </c>
      <c r="B294" s="484" t="s">
        <v>1499</v>
      </c>
      <c r="C294" s="239" t="s">
        <v>162</v>
      </c>
      <c r="D294" s="457">
        <v>1.524</v>
      </c>
      <c r="E294" s="469"/>
      <c r="F294" s="467">
        <v>54</v>
      </c>
      <c r="G294" s="241">
        <v>4</v>
      </c>
      <c r="H294" s="179" t="s">
        <v>11</v>
      </c>
      <c r="I294" s="325">
        <f t="shared" si="14"/>
        <v>82.296</v>
      </c>
      <c r="J294" s="325">
        <f t="shared" si="15"/>
        <v>16.459200000000003</v>
      </c>
    </row>
    <row r="295" spans="1:10" s="409" customFormat="1" ht="12.75">
      <c r="A295" s="483" t="s">
        <v>1386</v>
      </c>
      <c r="B295" s="484" t="s">
        <v>1500</v>
      </c>
      <c r="C295" s="239" t="s">
        <v>162</v>
      </c>
      <c r="D295" s="457">
        <v>1.523</v>
      </c>
      <c r="E295" s="469"/>
      <c r="F295" s="467">
        <v>54</v>
      </c>
      <c r="G295" s="241">
        <v>4</v>
      </c>
      <c r="H295" s="179" t="s">
        <v>11</v>
      </c>
      <c r="I295" s="325">
        <f t="shared" si="14"/>
        <v>82.24199999999999</v>
      </c>
      <c r="J295" s="325">
        <f t="shared" si="15"/>
        <v>16.4484</v>
      </c>
    </row>
    <row r="296" spans="1:10" s="409" customFormat="1" ht="12.75">
      <c r="A296" s="483" t="s">
        <v>1386</v>
      </c>
      <c r="B296" s="484" t="s">
        <v>1501</v>
      </c>
      <c r="C296" s="239" t="s">
        <v>162</v>
      </c>
      <c r="D296" s="457">
        <v>1.525</v>
      </c>
      <c r="E296" s="469"/>
      <c r="F296" s="467">
        <v>54</v>
      </c>
      <c r="G296" s="241">
        <v>4</v>
      </c>
      <c r="H296" s="179" t="s">
        <v>11</v>
      </c>
      <c r="I296" s="325">
        <f t="shared" si="14"/>
        <v>82.35</v>
      </c>
      <c r="J296" s="325">
        <f t="shared" si="15"/>
        <v>16.47</v>
      </c>
    </row>
    <row r="297" spans="1:10" s="409" customFormat="1" ht="12.75">
      <c r="A297" s="483" t="s">
        <v>1386</v>
      </c>
      <c r="B297" s="484" t="s">
        <v>1502</v>
      </c>
      <c r="C297" s="239" t="s">
        <v>162</v>
      </c>
      <c r="D297" s="457">
        <v>1.52</v>
      </c>
      <c r="E297" s="469"/>
      <c r="F297" s="467">
        <v>54</v>
      </c>
      <c r="G297" s="241">
        <v>4</v>
      </c>
      <c r="H297" s="179" t="s">
        <v>11</v>
      </c>
      <c r="I297" s="325">
        <f t="shared" si="14"/>
        <v>82.08</v>
      </c>
      <c r="J297" s="325">
        <f t="shared" si="15"/>
        <v>16.416</v>
      </c>
    </row>
    <row r="298" spans="1:10" ht="12.75">
      <c r="A298" s="483" t="s">
        <v>1386</v>
      </c>
      <c r="B298" s="484" t="s">
        <v>1503</v>
      </c>
      <c r="C298" s="239" t="s">
        <v>162</v>
      </c>
      <c r="D298" s="457">
        <v>1.525</v>
      </c>
      <c r="E298" s="469"/>
      <c r="F298" s="467">
        <v>54</v>
      </c>
      <c r="G298" s="241">
        <v>4</v>
      </c>
      <c r="H298" s="179" t="s">
        <v>11</v>
      </c>
      <c r="I298" s="325">
        <f t="shared" si="14"/>
        <v>82.35</v>
      </c>
      <c r="J298" s="325">
        <f t="shared" si="15"/>
        <v>16.47</v>
      </c>
    </row>
    <row r="299" spans="1:10" ht="12.75">
      <c r="A299" s="483" t="s">
        <v>1386</v>
      </c>
      <c r="B299" s="484" t="s">
        <v>1504</v>
      </c>
      <c r="C299" s="239" t="s">
        <v>162</v>
      </c>
      <c r="D299" s="457">
        <v>1.73</v>
      </c>
      <c r="E299" s="469"/>
      <c r="F299" s="467">
        <v>54</v>
      </c>
      <c r="G299" s="241">
        <v>4</v>
      </c>
      <c r="H299" s="179" t="s">
        <v>11</v>
      </c>
      <c r="I299" s="325">
        <f t="shared" si="14"/>
        <v>93.42</v>
      </c>
      <c r="J299" s="325">
        <f t="shared" si="15"/>
        <v>18.684</v>
      </c>
    </row>
    <row r="300" spans="1:10" ht="12.75">
      <c r="A300" s="483" t="s">
        <v>1386</v>
      </c>
      <c r="B300" s="484" t="s">
        <v>1505</v>
      </c>
      <c r="C300" s="239" t="s">
        <v>162</v>
      </c>
      <c r="D300" s="457">
        <v>1.729</v>
      </c>
      <c r="E300" s="469"/>
      <c r="F300" s="467">
        <v>54</v>
      </c>
      <c r="G300" s="241">
        <v>4</v>
      </c>
      <c r="H300" s="179" t="s">
        <v>11</v>
      </c>
      <c r="I300" s="325">
        <f t="shared" si="14"/>
        <v>93.366</v>
      </c>
      <c r="J300" s="325">
        <f t="shared" si="15"/>
        <v>18.6732</v>
      </c>
    </row>
    <row r="301" spans="1:10" ht="12.75">
      <c r="A301" s="483" t="s">
        <v>1386</v>
      </c>
      <c r="B301" s="484" t="s">
        <v>1506</v>
      </c>
      <c r="C301" s="239" t="s">
        <v>162</v>
      </c>
      <c r="D301" s="457">
        <v>1.731</v>
      </c>
      <c r="E301" s="469"/>
      <c r="F301" s="467">
        <v>54</v>
      </c>
      <c r="G301" s="241">
        <v>4</v>
      </c>
      <c r="H301" s="179" t="s">
        <v>11</v>
      </c>
      <c r="I301" s="325">
        <f t="shared" si="14"/>
        <v>93.474</v>
      </c>
      <c r="J301" s="325">
        <f t="shared" si="15"/>
        <v>18.6948</v>
      </c>
    </row>
    <row r="302" spans="1:10" ht="12.75">
      <c r="A302" s="483" t="s">
        <v>1386</v>
      </c>
      <c r="B302" s="484" t="s">
        <v>1507</v>
      </c>
      <c r="C302" s="239" t="s">
        <v>162</v>
      </c>
      <c r="D302" s="457">
        <v>1.725</v>
      </c>
      <c r="E302" s="469"/>
      <c r="F302" s="467">
        <v>54</v>
      </c>
      <c r="G302" s="241">
        <v>4</v>
      </c>
      <c r="H302" s="179" t="s">
        <v>11</v>
      </c>
      <c r="I302" s="325">
        <f t="shared" si="14"/>
        <v>93.15</v>
      </c>
      <c r="J302" s="325">
        <f t="shared" si="15"/>
        <v>18.630000000000003</v>
      </c>
    </row>
    <row r="303" spans="1:10" ht="12.75">
      <c r="A303" s="483" t="s">
        <v>1386</v>
      </c>
      <c r="B303" s="484" t="s">
        <v>1508</v>
      </c>
      <c r="C303" s="239" t="s">
        <v>162</v>
      </c>
      <c r="D303" s="457">
        <v>1.424</v>
      </c>
      <c r="E303" s="469"/>
      <c r="F303" s="467">
        <v>54</v>
      </c>
      <c r="G303" s="241">
        <v>4</v>
      </c>
      <c r="H303" s="179" t="s">
        <v>11</v>
      </c>
      <c r="I303" s="325">
        <f t="shared" si="14"/>
        <v>76.896</v>
      </c>
      <c r="J303" s="325">
        <f t="shared" si="15"/>
        <v>15.3792</v>
      </c>
    </row>
    <row r="304" spans="1:10" ht="12.75">
      <c r="A304" s="483" t="s">
        <v>1386</v>
      </c>
      <c r="B304" s="484" t="s">
        <v>1509</v>
      </c>
      <c r="C304" s="239" t="s">
        <v>162</v>
      </c>
      <c r="D304" s="457">
        <v>1.414</v>
      </c>
      <c r="E304" s="469"/>
      <c r="F304" s="467">
        <v>54</v>
      </c>
      <c r="G304" s="241">
        <v>4</v>
      </c>
      <c r="H304" s="179" t="s">
        <v>11</v>
      </c>
      <c r="I304" s="325">
        <f t="shared" si="14"/>
        <v>76.356</v>
      </c>
      <c r="J304" s="325">
        <f t="shared" si="15"/>
        <v>15.2712</v>
      </c>
    </row>
    <row r="305" spans="1:10" ht="12.75">
      <c r="A305" s="483" t="s">
        <v>1386</v>
      </c>
      <c r="B305" s="484" t="s">
        <v>1510</v>
      </c>
      <c r="C305" s="239" t="s">
        <v>162</v>
      </c>
      <c r="D305" s="457">
        <v>1.415</v>
      </c>
      <c r="E305" s="469"/>
      <c r="F305" s="467">
        <v>54</v>
      </c>
      <c r="G305" s="241">
        <v>4</v>
      </c>
      <c r="H305" s="179" t="s">
        <v>11</v>
      </c>
      <c r="I305" s="325">
        <f t="shared" si="14"/>
        <v>76.41</v>
      </c>
      <c r="J305" s="325">
        <f t="shared" si="15"/>
        <v>15.282</v>
      </c>
    </row>
    <row r="306" spans="1:10" ht="12.75">
      <c r="A306" s="483" t="s">
        <v>1386</v>
      </c>
      <c r="B306" s="484" t="s">
        <v>1511</v>
      </c>
      <c r="C306" s="239" t="s">
        <v>162</v>
      </c>
      <c r="D306" s="457">
        <v>1.42</v>
      </c>
      <c r="E306" s="469"/>
      <c r="F306" s="467">
        <v>54</v>
      </c>
      <c r="G306" s="241">
        <v>4</v>
      </c>
      <c r="H306" s="179" t="s">
        <v>11</v>
      </c>
      <c r="I306" s="325">
        <f t="shared" si="14"/>
        <v>76.67999999999999</v>
      </c>
      <c r="J306" s="325">
        <f t="shared" si="15"/>
        <v>15.335999999999999</v>
      </c>
    </row>
    <row r="307" spans="1:10" ht="12.75">
      <c r="A307" s="483" t="s">
        <v>1386</v>
      </c>
      <c r="B307" s="484" t="s">
        <v>1512</v>
      </c>
      <c r="C307" s="239" t="s">
        <v>162</v>
      </c>
      <c r="D307" s="457">
        <v>1.42</v>
      </c>
      <c r="E307" s="469"/>
      <c r="F307" s="467">
        <v>54</v>
      </c>
      <c r="G307" s="241">
        <v>4</v>
      </c>
      <c r="H307" s="179" t="s">
        <v>11</v>
      </c>
      <c r="I307" s="325">
        <f t="shared" si="14"/>
        <v>76.67999999999999</v>
      </c>
      <c r="J307" s="325">
        <f t="shared" si="15"/>
        <v>15.335999999999999</v>
      </c>
    </row>
    <row r="308" spans="1:10" ht="12.75">
      <c r="A308" s="483" t="s">
        <v>1386</v>
      </c>
      <c r="B308" s="484" t="s">
        <v>1513</v>
      </c>
      <c r="C308" s="239" t="s">
        <v>162</v>
      </c>
      <c r="D308" s="457">
        <v>1.414</v>
      </c>
      <c r="E308" s="469"/>
      <c r="F308" s="467">
        <v>54</v>
      </c>
      <c r="G308" s="241">
        <v>4</v>
      </c>
      <c r="H308" s="179" t="s">
        <v>11</v>
      </c>
      <c r="I308" s="325">
        <f t="shared" si="14"/>
        <v>76.356</v>
      </c>
      <c r="J308" s="325">
        <f t="shared" si="15"/>
        <v>15.2712</v>
      </c>
    </row>
    <row r="309" spans="1:10" ht="12.75">
      <c r="A309" s="483" t="s">
        <v>1386</v>
      </c>
      <c r="B309" s="484" t="s">
        <v>1514</v>
      </c>
      <c r="C309" s="239" t="s">
        <v>162</v>
      </c>
      <c r="D309" s="457">
        <v>1.419</v>
      </c>
      <c r="E309" s="469"/>
      <c r="F309" s="467">
        <v>54</v>
      </c>
      <c r="G309" s="241">
        <v>4</v>
      </c>
      <c r="H309" s="179" t="s">
        <v>11</v>
      </c>
      <c r="I309" s="325">
        <f t="shared" si="14"/>
        <v>76.626</v>
      </c>
      <c r="J309" s="325">
        <f t="shared" si="15"/>
        <v>15.325200000000002</v>
      </c>
    </row>
    <row r="310" spans="1:10" ht="12.75">
      <c r="A310" s="483" t="s">
        <v>1386</v>
      </c>
      <c r="B310" s="484" t="s">
        <v>1515</v>
      </c>
      <c r="C310" s="239" t="s">
        <v>162</v>
      </c>
      <c r="D310" s="457">
        <v>2.328</v>
      </c>
      <c r="E310" s="469"/>
      <c r="F310" s="467">
        <v>54</v>
      </c>
      <c r="G310" s="241">
        <v>4</v>
      </c>
      <c r="H310" s="179" t="s">
        <v>11</v>
      </c>
      <c r="I310" s="325">
        <f t="shared" si="14"/>
        <v>125.71199999999999</v>
      </c>
      <c r="J310" s="325">
        <f t="shared" si="15"/>
        <v>25.1424</v>
      </c>
    </row>
    <row r="311" spans="1:10" ht="12.75">
      <c r="A311" s="483" t="s">
        <v>1386</v>
      </c>
      <c r="B311" s="484" t="s">
        <v>1516</v>
      </c>
      <c r="C311" s="239" t="s">
        <v>162</v>
      </c>
      <c r="D311" s="457">
        <v>2.32</v>
      </c>
      <c r="E311" s="469"/>
      <c r="F311" s="467">
        <v>54</v>
      </c>
      <c r="G311" s="241">
        <v>4</v>
      </c>
      <c r="H311" s="179" t="s">
        <v>11</v>
      </c>
      <c r="I311" s="325">
        <f aca="true" t="shared" si="16" ref="I311:I335">D311*F311</f>
        <v>125.27999999999999</v>
      </c>
      <c r="J311" s="325">
        <f aca="true" t="shared" si="17" ref="J311:J335">I311*20%</f>
        <v>25.055999999999997</v>
      </c>
    </row>
    <row r="312" spans="1:10" ht="12.75">
      <c r="A312" s="483" t="s">
        <v>1386</v>
      </c>
      <c r="B312" s="484" t="s">
        <v>1517</v>
      </c>
      <c r="C312" s="239" t="s">
        <v>162</v>
      </c>
      <c r="D312" s="457">
        <v>2.32</v>
      </c>
      <c r="E312" s="469"/>
      <c r="F312" s="467">
        <v>54</v>
      </c>
      <c r="G312" s="241">
        <v>4</v>
      </c>
      <c r="H312" s="179" t="s">
        <v>11</v>
      </c>
      <c r="I312" s="325">
        <f t="shared" si="16"/>
        <v>125.27999999999999</v>
      </c>
      <c r="J312" s="325">
        <f t="shared" si="17"/>
        <v>25.055999999999997</v>
      </c>
    </row>
    <row r="313" spans="1:10" s="409" customFormat="1" ht="12.75">
      <c r="A313" s="483" t="s">
        <v>1386</v>
      </c>
      <c r="B313" s="484" t="s">
        <v>1518</v>
      </c>
      <c r="C313" s="239" t="s">
        <v>162</v>
      </c>
      <c r="D313" s="457">
        <v>2.522</v>
      </c>
      <c r="E313" s="469"/>
      <c r="F313" s="467">
        <v>54</v>
      </c>
      <c r="G313" s="241">
        <v>4</v>
      </c>
      <c r="H313" s="179" t="s">
        <v>11</v>
      </c>
      <c r="I313" s="325">
        <f t="shared" si="16"/>
        <v>136.188</v>
      </c>
      <c r="J313" s="325">
        <f t="shared" si="17"/>
        <v>27.2376</v>
      </c>
    </row>
    <row r="314" spans="1:10" s="409" customFormat="1" ht="12.75">
      <c r="A314" s="483" t="s">
        <v>1386</v>
      </c>
      <c r="B314" s="484" t="s">
        <v>1519</v>
      </c>
      <c r="C314" s="239" t="s">
        <v>162</v>
      </c>
      <c r="D314" s="457">
        <v>2.516</v>
      </c>
      <c r="E314" s="469"/>
      <c r="F314" s="467">
        <v>54</v>
      </c>
      <c r="G314" s="241">
        <v>4</v>
      </c>
      <c r="H314" s="179" t="s">
        <v>11</v>
      </c>
      <c r="I314" s="325">
        <f t="shared" si="16"/>
        <v>135.864</v>
      </c>
      <c r="J314" s="325">
        <f t="shared" si="17"/>
        <v>27.172800000000002</v>
      </c>
    </row>
    <row r="315" spans="1:10" ht="12.75">
      <c r="A315" s="483" t="s">
        <v>1386</v>
      </c>
      <c r="B315" s="484" t="s">
        <v>1520</v>
      </c>
      <c r="C315" s="239" t="s">
        <v>162</v>
      </c>
      <c r="D315" s="457">
        <v>2.228</v>
      </c>
      <c r="E315" s="469"/>
      <c r="F315" s="467">
        <v>54</v>
      </c>
      <c r="G315" s="241">
        <v>4</v>
      </c>
      <c r="H315" s="179" t="s">
        <v>11</v>
      </c>
      <c r="I315" s="325">
        <f t="shared" si="16"/>
        <v>120.31200000000001</v>
      </c>
      <c r="J315" s="325">
        <f t="shared" si="17"/>
        <v>24.062400000000004</v>
      </c>
    </row>
    <row r="316" spans="1:10" ht="12.75">
      <c r="A316" s="483" t="s">
        <v>1386</v>
      </c>
      <c r="B316" s="484" t="s">
        <v>1521</v>
      </c>
      <c r="C316" s="239" t="s">
        <v>162</v>
      </c>
      <c r="D316" s="457">
        <v>2.226</v>
      </c>
      <c r="E316" s="469"/>
      <c r="F316" s="467">
        <v>54</v>
      </c>
      <c r="G316" s="241">
        <v>4</v>
      </c>
      <c r="H316" s="179" t="s">
        <v>11</v>
      </c>
      <c r="I316" s="325">
        <f t="shared" si="16"/>
        <v>120.204</v>
      </c>
      <c r="J316" s="325">
        <f t="shared" si="17"/>
        <v>24.0408</v>
      </c>
    </row>
    <row r="317" spans="1:10" ht="12.75">
      <c r="A317" s="483" t="s">
        <v>1386</v>
      </c>
      <c r="B317" s="484" t="s">
        <v>1522</v>
      </c>
      <c r="C317" s="239" t="s">
        <v>162</v>
      </c>
      <c r="D317" s="457">
        <v>2.228</v>
      </c>
      <c r="E317" s="469"/>
      <c r="F317" s="467">
        <v>54</v>
      </c>
      <c r="G317" s="241">
        <v>4</v>
      </c>
      <c r="H317" s="179" t="s">
        <v>11</v>
      </c>
      <c r="I317" s="325">
        <f t="shared" si="16"/>
        <v>120.31200000000001</v>
      </c>
      <c r="J317" s="325">
        <f t="shared" si="17"/>
        <v>24.062400000000004</v>
      </c>
    </row>
    <row r="318" spans="1:10" ht="12.75">
      <c r="A318" s="483" t="s">
        <v>1386</v>
      </c>
      <c r="B318" s="484" t="s">
        <v>1523</v>
      </c>
      <c r="C318" s="239" t="s">
        <v>162</v>
      </c>
      <c r="D318" s="457">
        <v>2.428</v>
      </c>
      <c r="E318" s="469"/>
      <c r="F318" s="467">
        <v>54</v>
      </c>
      <c r="G318" s="241">
        <v>4</v>
      </c>
      <c r="H318" s="179" t="s">
        <v>11</v>
      </c>
      <c r="I318" s="325">
        <f t="shared" si="16"/>
        <v>131.112</v>
      </c>
      <c r="J318" s="325">
        <f t="shared" si="17"/>
        <v>26.2224</v>
      </c>
    </row>
    <row r="319" spans="1:10" ht="12.75">
      <c r="A319" s="483" t="s">
        <v>1386</v>
      </c>
      <c r="B319" s="484" t="s">
        <v>1524</v>
      </c>
      <c r="C319" s="239" t="s">
        <v>162</v>
      </c>
      <c r="D319" s="457">
        <v>2.042</v>
      </c>
      <c r="E319" s="469"/>
      <c r="F319" s="467">
        <v>54</v>
      </c>
      <c r="G319" s="241">
        <v>4</v>
      </c>
      <c r="H319" s="179" t="s">
        <v>11</v>
      </c>
      <c r="I319" s="325">
        <f t="shared" si="16"/>
        <v>110.26799999999999</v>
      </c>
      <c r="J319" s="325">
        <f t="shared" si="17"/>
        <v>22.0536</v>
      </c>
    </row>
    <row r="320" spans="1:10" ht="12.75">
      <c r="A320" s="483" t="s">
        <v>1386</v>
      </c>
      <c r="B320" s="484" t="s">
        <v>1525</v>
      </c>
      <c r="C320" s="239" t="s">
        <v>162</v>
      </c>
      <c r="D320" s="457">
        <v>2.036</v>
      </c>
      <c r="E320" s="469"/>
      <c r="F320" s="467">
        <v>54</v>
      </c>
      <c r="G320" s="241">
        <v>4</v>
      </c>
      <c r="H320" s="179" t="s">
        <v>11</v>
      </c>
      <c r="I320" s="325">
        <f t="shared" si="16"/>
        <v>109.944</v>
      </c>
      <c r="J320" s="325">
        <f t="shared" si="17"/>
        <v>21.9888</v>
      </c>
    </row>
    <row r="321" spans="1:10" ht="12.75">
      <c r="A321" s="483" t="s">
        <v>1386</v>
      </c>
      <c r="B321" s="484" t="s">
        <v>1526</v>
      </c>
      <c r="C321" s="239" t="s">
        <v>162</v>
      </c>
      <c r="D321" s="457">
        <v>2.034</v>
      </c>
      <c r="E321" s="469"/>
      <c r="F321" s="467">
        <v>54</v>
      </c>
      <c r="G321" s="241">
        <v>4</v>
      </c>
      <c r="H321" s="179" t="s">
        <v>11</v>
      </c>
      <c r="I321" s="325">
        <f t="shared" si="16"/>
        <v>109.83599999999998</v>
      </c>
      <c r="J321" s="325">
        <f t="shared" si="17"/>
        <v>21.9672</v>
      </c>
    </row>
    <row r="322" spans="1:10" ht="12.75">
      <c r="A322" s="483" t="s">
        <v>1386</v>
      </c>
      <c r="B322" s="484" t="s">
        <v>1527</v>
      </c>
      <c r="C322" s="239" t="s">
        <v>162</v>
      </c>
      <c r="D322" s="457">
        <v>2.051</v>
      </c>
      <c r="E322" s="469"/>
      <c r="F322" s="467">
        <v>54</v>
      </c>
      <c r="G322" s="241">
        <v>4</v>
      </c>
      <c r="H322" s="179" t="s">
        <v>11</v>
      </c>
      <c r="I322" s="325">
        <f t="shared" si="16"/>
        <v>110.754</v>
      </c>
      <c r="J322" s="325">
        <f t="shared" si="17"/>
        <v>22.150800000000004</v>
      </c>
    </row>
    <row r="323" spans="1:10" s="409" customFormat="1" ht="12.75">
      <c r="A323" s="483" t="s">
        <v>1386</v>
      </c>
      <c r="B323" s="484" t="s">
        <v>1528</v>
      </c>
      <c r="C323" s="239" t="s">
        <v>162</v>
      </c>
      <c r="D323" s="457">
        <v>1.848</v>
      </c>
      <c r="E323" s="469"/>
      <c r="F323" s="467">
        <v>54</v>
      </c>
      <c r="G323" s="241">
        <v>4</v>
      </c>
      <c r="H323" s="179" t="s">
        <v>11</v>
      </c>
      <c r="I323" s="325">
        <f t="shared" si="16"/>
        <v>99.792</v>
      </c>
      <c r="J323" s="325">
        <f t="shared" si="17"/>
        <v>19.9584</v>
      </c>
    </row>
    <row r="324" spans="1:10" ht="12.75">
      <c r="A324" s="483" t="s">
        <v>1386</v>
      </c>
      <c r="B324" s="484" t="s">
        <v>1529</v>
      </c>
      <c r="C324" s="239" t="s">
        <v>162</v>
      </c>
      <c r="D324" s="457">
        <v>1.84</v>
      </c>
      <c r="E324" s="469"/>
      <c r="F324" s="467">
        <v>54</v>
      </c>
      <c r="G324" s="241">
        <v>4</v>
      </c>
      <c r="H324" s="179" t="s">
        <v>11</v>
      </c>
      <c r="I324" s="325">
        <f t="shared" si="16"/>
        <v>99.36</v>
      </c>
      <c r="J324" s="325">
        <f t="shared" si="17"/>
        <v>19.872</v>
      </c>
    </row>
    <row r="325" spans="1:10" s="409" customFormat="1" ht="12.75">
      <c r="A325" s="483" t="s">
        <v>1386</v>
      </c>
      <c r="B325" s="484" t="s">
        <v>1530</v>
      </c>
      <c r="C325" s="239" t="s">
        <v>162</v>
      </c>
      <c r="D325" s="457">
        <v>2.137</v>
      </c>
      <c r="E325" s="469"/>
      <c r="F325" s="467">
        <v>54</v>
      </c>
      <c r="G325" s="241">
        <v>4</v>
      </c>
      <c r="H325" s="179" t="s">
        <v>11</v>
      </c>
      <c r="I325" s="325">
        <f t="shared" si="16"/>
        <v>115.398</v>
      </c>
      <c r="J325" s="325">
        <f t="shared" si="17"/>
        <v>23.0796</v>
      </c>
    </row>
    <row r="326" spans="1:10" s="409" customFormat="1" ht="12.75">
      <c r="A326" s="483" t="s">
        <v>1386</v>
      </c>
      <c r="B326" s="484" t="s">
        <v>1531</v>
      </c>
      <c r="C326" s="239" t="s">
        <v>162</v>
      </c>
      <c r="D326" s="457">
        <v>2.135</v>
      </c>
      <c r="E326" s="469"/>
      <c r="F326" s="467">
        <v>54</v>
      </c>
      <c r="G326" s="241">
        <v>4</v>
      </c>
      <c r="H326" s="179" t="s">
        <v>11</v>
      </c>
      <c r="I326" s="325">
        <f t="shared" si="16"/>
        <v>115.28999999999999</v>
      </c>
      <c r="J326" s="325">
        <f t="shared" si="17"/>
        <v>23.058</v>
      </c>
    </row>
    <row r="327" spans="1:10" s="409" customFormat="1" ht="12.75">
      <c r="A327" s="483" t="s">
        <v>1386</v>
      </c>
      <c r="B327" s="484" t="s">
        <v>1532</v>
      </c>
      <c r="C327" s="239" t="s">
        <v>162</v>
      </c>
      <c r="D327" s="457">
        <v>1.33</v>
      </c>
      <c r="E327" s="469"/>
      <c r="F327" s="467">
        <v>54</v>
      </c>
      <c r="G327" s="241">
        <v>4</v>
      </c>
      <c r="H327" s="179" t="s">
        <v>11</v>
      </c>
      <c r="I327" s="325">
        <f t="shared" si="16"/>
        <v>71.82000000000001</v>
      </c>
      <c r="J327" s="325">
        <f t="shared" si="17"/>
        <v>14.364000000000003</v>
      </c>
    </row>
    <row r="328" spans="1:10" s="409" customFormat="1" ht="12.75">
      <c r="A328" s="483" t="s">
        <v>1386</v>
      </c>
      <c r="B328" s="484" t="s">
        <v>1533</v>
      </c>
      <c r="C328" s="239" t="s">
        <v>162</v>
      </c>
      <c r="D328" s="457">
        <v>1.397</v>
      </c>
      <c r="E328" s="469"/>
      <c r="F328" s="467">
        <v>54</v>
      </c>
      <c r="G328" s="241">
        <v>4</v>
      </c>
      <c r="H328" s="179" t="s">
        <v>11</v>
      </c>
      <c r="I328" s="325">
        <f t="shared" si="16"/>
        <v>75.438</v>
      </c>
      <c r="J328" s="325">
        <f t="shared" si="17"/>
        <v>15.087600000000002</v>
      </c>
    </row>
    <row r="329" spans="1:10" s="409" customFormat="1" ht="12.75">
      <c r="A329" s="483" t="s">
        <v>1386</v>
      </c>
      <c r="B329" s="484" t="s">
        <v>1534</v>
      </c>
      <c r="C329" s="239" t="s">
        <v>162</v>
      </c>
      <c r="D329" s="457">
        <v>1.404</v>
      </c>
      <c r="E329" s="469"/>
      <c r="F329" s="467">
        <v>54</v>
      </c>
      <c r="G329" s="241">
        <v>4</v>
      </c>
      <c r="H329" s="179" t="s">
        <v>11</v>
      </c>
      <c r="I329" s="325">
        <f t="shared" si="16"/>
        <v>75.816</v>
      </c>
      <c r="J329" s="325">
        <f t="shared" si="17"/>
        <v>15.163200000000002</v>
      </c>
    </row>
    <row r="330" spans="1:10" s="409" customFormat="1" ht="12.75">
      <c r="A330" s="483" t="s">
        <v>1386</v>
      </c>
      <c r="B330" s="484" t="s">
        <v>1535</v>
      </c>
      <c r="C330" s="239" t="s">
        <v>162</v>
      </c>
      <c r="D330" s="457">
        <v>1.398</v>
      </c>
      <c r="E330" s="469"/>
      <c r="F330" s="467">
        <v>54</v>
      </c>
      <c r="G330" s="241">
        <v>4</v>
      </c>
      <c r="H330" s="179" t="s">
        <v>11</v>
      </c>
      <c r="I330" s="325">
        <f t="shared" si="16"/>
        <v>75.49199999999999</v>
      </c>
      <c r="J330" s="325">
        <f t="shared" si="17"/>
        <v>15.098399999999998</v>
      </c>
    </row>
    <row r="331" spans="1:10" ht="12.75">
      <c r="A331" s="483" t="s">
        <v>1386</v>
      </c>
      <c r="B331" s="484" t="s">
        <v>1536</v>
      </c>
      <c r="C331" s="239" t="s">
        <v>162</v>
      </c>
      <c r="D331" s="457">
        <v>1.801</v>
      </c>
      <c r="E331" s="469"/>
      <c r="F331" s="467">
        <v>54</v>
      </c>
      <c r="G331" s="241">
        <v>4</v>
      </c>
      <c r="H331" s="179" t="s">
        <v>11</v>
      </c>
      <c r="I331" s="325">
        <f t="shared" si="16"/>
        <v>97.25399999999999</v>
      </c>
      <c r="J331" s="325">
        <f t="shared" si="17"/>
        <v>19.4508</v>
      </c>
    </row>
    <row r="332" spans="1:10" ht="12.75">
      <c r="A332" s="483" t="s">
        <v>1386</v>
      </c>
      <c r="B332" s="484" t="s">
        <v>1537</v>
      </c>
      <c r="C332" s="239" t="s">
        <v>162</v>
      </c>
      <c r="D332" s="457">
        <v>1.801</v>
      </c>
      <c r="E332" s="469"/>
      <c r="F332" s="467">
        <v>54</v>
      </c>
      <c r="G332" s="241">
        <v>4</v>
      </c>
      <c r="H332" s="179" t="s">
        <v>11</v>
      </c>
      <c r="I332" s="325">
        <f t="shared" si="16"/>
        <v>97.25399999999999</v>
      </c>
      <c r="J332" s="325">
        <f t="shared" si="17"/>
        <v>19.4508</v>
      </c>
    </row>
    <row r="333" spans="1:10" ht="12.75">
      <c r="A333" s="483" t="s">
        <v>1386</v>
      </c>
      <c r="B333" s="484" t="s">
        <v>1538</v>
      </c>
      <c r="C333" s="239" t="s">
        <v>162</v>
      </c>
      <c r="D333" s="457">
        <v>2.098</v>
      </c>
      <c r="E333" s="469"/>
      <c r="F333" s="467">
        <v>54</v>
      </c>
      <c r="G333" s="241">
        <v>4</v>
      </c>
      <c r="H333" s="179" t="s">
        <v>11</v>
      </c>
      <c r="I333" s="325">
        <f t="shared" si="16"/>
        <v>113.29199999999999</v>
      </c>
      <c r="J333" s="325">
        <f t="shared" si="17"/>
        <v>22.6584</v>
      </c>
    </row>
    <row r="334" spans="1:10" ht="12.75">
      <c r="A334" s="483" t="s">
        <v>1386</v>
      </c>
      <c r="B334" s="484" t="s">
        <v>1539</v>
      </c>
      <c r="C334" s="239" t="s">
        <v>162</v>
      </c>
      <c r="D334" s="457">
        <v>3.721</v>
      </c>
      <c r="E334" s="469"/>
      <c r="F334" s="467">
        <v>54</v>
      </c>
      <c r="G334" s="241">
        <v>4</v>
      </c>
      <c r="H334" s="179" t="s">
        <v>11</v>
      </c>
      <c r="I334" s="325">
        <f t="shared" si="16"/>
        <v>200.934</v>
      </c>
      <c r="J334" s="325">
        <f t="shared" si="17"/>
        <v>40.186800000000005</v>
      </c>
    </row>
    <row r="335" spans="1:10" ht="12.75">
      <c r="A335" s="483" t="s">
        <v>1386</v>
      </c>
      <c r="B335" s="484" t="s">
        <v>1540</v>
      </c>
      <c r="C335" s="239" t="s">
        <v>162</v>
      </c>
      <c r="D335" s="457">
        <v>2.016</v>
      </c>
      <c r="E335" s="469"/>
      <c r="F335" s="467">
        <v>54</v>
      </c>
      <c r="G335" s="241">
        <v>4</v>
      </c>
      <c r="H335" s="179" t="s">
        <v>11</v>
      </c>
      <c r="I335" s="325">
        <f t="shared" si="16"/>
        <v>108.864</v>
      </c>
      <c r="J335" s="325">
        <f t="shared" si="17"/>
        <v>21.772800000000004</v>
      </c>
    </row>
    <row r="336" spans="1:10" ht="12.75">
      <c r="A336" s="29" t="s">
        <v>20</v>
      </c>
      <c r="B336" s="658">
        <v>154</v>
      </c>
      <c r="C336" s="659" t="s">
        <v>27</v>
      </c>
      <c r="D336" s="660">
        <f>SUM(D182:D335)</f>
        <v>1117.4239999999993</v>
      </c>
      <c r="E336" s="661" t="s">
        <v>47</v>
      </c>
      <c r="F336" s="662"/>
      <c r="G336" s="663"/>
      <c r="H336" s="664"/>
      <c r="I336" s="324"/>
      <c r="J336" s="324"/>
    </row>
    <row r="337" spans="1:10" ht="12.75">
      <c r="A337" s="483" t="s">
        <v>114</v>
      </c>
      <c r="B337" s="484" t="s">
        <v>1541</v>
      </c>
      <c r="C337" s="239" t="s">
        <v>162</v>
      </c>
      <c r="D337" s="457">
        <v>13.302</v>
      </c>
      <c r="E337" s="469"/>
      <c r="F337" s="467">
        <v>54</v>
      </c>
      <c r="G337" s="241">
        <v>3</v>
      </c>
      <c r="H337" s="179" t="s">
        <v>11</v>
      </c>
      <c r="I337" s="325">
        <f>D337*F337</f>
        <v>718.308</v>
      </c>
      <c r="J337" s="325">
        <f>I337*20%</f>
        <v>143.6616</v>
      </c>
    </row>
    <row r="338" spans="1:10" ht="12.75">
      <c r="A338" s="483" t="s">
        <v>114</v>
      </c>
      <c r="B338" s="484" t="s">
        <v>351</v>
      </c>
      <c r="C338" s="239" t="s">
        <v>162</v>
      </c>
      <c r="D338" s="457">
        <v>3</v>
      </c>
      <c r="E338" s="469"/>
      <c r="F338" s="467">
        <v>54</v>
      </c>
      <c r="G338" s="241">
        <v>3</v>
      </c>
      <c r="H338" s="179" t="s">
        <v>11</v>
      </c>
      <c r="I338" s="325">
        <f aca="true" t="shared" si="18" ref="I338:I398">D338*F338</f>
        <v>162</v>
      </c>
      <c r="J338" s="325">
        <f aca="true" t="shared" si="19" ref="J338:J398">I338*20%</f>
        <v>32.4</v>
      </c>
    </row>
    <row r="339" spans="1:10" ht="12.75">
      <c r="A339" s="483" t="s">
        <v>114</v>
      </c>
      <c r="B339" s="484" t="s">
        <v>2443</v>
      </c>
      <c r="C339" s="239" t="s">
        <v>162</v>
      </c>
      <c r="D339" s="457">
        <v>4.271</v>
      </c>
      <c r="E339" s="469"/>
      <c r="F339" s="467">
        <v>54</v>
      </c>
      <c r="G339" s="241">
        <v>3</v>
      </c>
      <c r="H339" s="179" t="s">
        <v>11</v>
      </c>
      <c r="I339" s="325">
        <f t="shared" si="18"/>
        <v>230.634</v>
      </c>
      <c r="J339" s="325">
        <f t="shared" si="19"/>
        <v>46.1268</v>
      </c>
    </row>
    <row r="340" spans="1:10" ht="12.75">
      <c r="A340" s="483" t="s">
        <v>114</v>
      </c>
      <c r="B340" s="484" t="s">
        <v>2411</v>
      </c>
      <c r="C340" s="239" t="s">
        <v>162</v>
      </c>
      <c r="D340" s="457">
        <v>3.503</v>
      </c>
      <c r="E340" s="469"/>
      <c r="F340" s="467">
        <v>54</v>
      </c>
      <c r="G340" s="241">
        <v>3</v>
      </c>
      <c r="H340" s="179" t="s">
        <v>11</v>
      </c>
      <c r="I340" s="325">
        <f>D340*F340</f>
        <v>189.162</v>
      </c>
      <c r="J340" s="325">
        <f>I340*20%</f>
        <v>37.8324</v>
      </c>
    </row>
    <row r="341" spans="1:10" ht="12.75">
      <c r="A341" s="483" t="s">
        <v>114</v>
      </c>
      <c r="B341" s="484" t="s">
        <v>1542</v>
      </c>
      <c r="C341" s="239" t="s">
        <v>162</v>
      </c>
      <c r="D341" s="457">
        <v>19.001</v>
      </c>
      <c r="E341" s="469"/>
      <c r="F341" s="467">
        <v>54</v>
      </c>
      <c r="G341" s="241">
        <v>3</v>
      </c>
      <c r="H341" s="179" t="s">
        <v>11</v>
      </c>
      <c r="I341" s="325">
        <f t="shared" si="18"/>
        <v>1026.054</v>
      </c>
      <c r="J341" s="325">
        <f t="shared" si="19"/>
        <v>205.21080000000003</v>
      </c>
    </row>
    <row r="342" spans="1:10" ht="12.75">
      <c r="A342" s="483" t="s">
        <v>114</v>
      </c>
      <c r="B342" s="484" t="s">
        <v>1543</v>
      </c>
      <c r="C342" s="239" t="s">
        <v>162</v>
      </c>
      <c r="D342" s="457">
        <v>29.035</v>
      </c>
      <c r="E342" s="469"/>
      <c r="F342" s="467">
        <v>54</v>
      </c>
      <c r="G342" s="241">
        <v>3</v>
      </c>
      <c r="H342" s="179" t="s">
        <v>11</v>
      </c>
      <c r="I342" s="325">
        <f t="shared" si="18"/>
        <v>1567.89</v>
      </c>
      <c r="J342" s="325">
        <f t="shared" si="19"/>
        <v>313.57800000000003</v>
      </c>
    </row>
    <row r="343" spans="1:10" ht="12.75">
      <c r="A343" s="483" t="s">
        <v>114</v>
      </c>
      <c r="B343" s="484" t="s">
        <v>1544</v>
      </c>
      <c r="C343" s="239" t="s">
        <v>162</v>
      </c>
      <c r="D343" s="457">
        <v>12.786</v>
      </c>
      <c r="E343" s="469"/>
      <c r="F343" s="467">
        <v>54</v>
      </c>
      <c r="G343" s="241">
        <v>3</v>
      </c>
      <c r="H343" s="179" t="s">
        <v>11</v>
      </c>
      <c r="I343" s="325">
        <f t="shared" si="18"/>
        <v>690.444</v>
      </c>
      <c r="J343" s="325">
        <f t="shared" si="19"/>
        <v>138.0888</v>
      </c>
    </row>
    <row r="344" spans="1:10" ht="12.75">
      <c r="A344" s="483" t="s">
        <v>114</v>
      </c>
      <c r="B344" s="484" t="s">
        <v>1545</v>
      </c>
      <c r="C344" s="239" t="s">
        <v>162</v>
      </c>
      <c r="D344" s="457">
        <v>11.402</v>
      </c>
      <c r="E344" s="469"/>
      <c r="F344" s="467">
        <v>54</v>
      </c>
      <c r="G344" s="241">
        <v>3</v>
      </c>
      <c r="H344" s="179" t="s">
        <v>11</v>
      </c>
      <c r="I344" s="325">
        <f t="shared" si="18"/>
        <v>615.708</v>
      </c>
      <c r="J344" s="325">
        <f t="shared" si="19"/>
        <v>123.1416</v>
      </c>
    </row>
    <row r="345" spans="1:10" ht="12.75">
      <c r="A345" s="483" t="s">
        <v>114</v>
      </c>
      <c r="B345" s="484" t="s">
        <v>1546</v>
      </c>
      <c r="C345" s="239" t="s">
        <v>162</v>
      </c>
      <c r="D345" s="457">
        <v>11.001</v>
      </c>
      <c r="E345" s="469"/>
      <c r="F345" s="467">
        <v>54</v>
      </c>
      <c r="G345" s="241">
        <v>3</v>
      </c>
      <c r="H345" s="179" t="s">
        <v>11</v>
      </c>
      <c r="I345" s="325">
        <f t="shared" si="18"/>
        <v>594.054</v>
      </c>
      <c r="J345" s="325">
        <f t="shared" si="19"/>
        <v>118.8108</v>
      </c>
    </row>
    <row r="346" spans="1:10" ht="12.75">
      <c r="A346" s="483" t="s">
        <v>114</v>
      </c>
      <c r="B346" s="484" t="s">
        <v>1547</v>
      </c>
      <c r="C346" s="239" t="s">
        <v>162</v>
      </c>
      <c r="D346" s="457">
        <v>3.555</v>
      </c>
      <c r="E346" s="469"/>
      <c r="F346" s="467">
        <v>54</v>
      </c>
      <c r="G346" s="241">
        <v>4</v>
      </c>
      <c r="H346" s="179" t="s">
        <v>11</v>
      </c>
      <c r="I346" s="325">
        <f t="shared" si="18"/>
        <v>191.97</v>
      </c>
      <c r="J346" s="325">
        <f t="shared" si="19"/>
        <v>38.394000000000005</v>
      </c>
    </row>
    <row r="347" spans="1:10" ht="12.75">
      <c r="A347" s="483" t="s">
        <v>114</v>
      </c>
      <c r="B347" s="484" t="s">
        <v>1548</v>
      </c>
      <c r="C347" s="239" t="s">
        <v>162</v>
      </c>
      <c r="D347" s="457">
        <v>4.004</v>
      </c>
      <c r="E347" s="469"/>
      <c r="F347" s="467">
        <v>54</v>
      </c>
      <c r="G347" s="241">
        <v>3</v>
      </c>
      <c r="H347" s="179" t="s">
        <v>11</v>
      </c>
      <c r="I347" s="325">
        <f t="shared" si="18"/>
        <v>216.21599999999998</v>
      </c>
      <c r="J347" s="325">
        <f t="shared" si="19"/>
        <v>43.2432</v>
      </c>
    </row>
    <row r="348" spans="1:10" ht="12.75">
      <c r="A348" s="483" t="s">
        <v>114</v>
      </c>
      <c r="B348" s="484" t="s">
        <v>1549</v>
      </c>
      <c r="C348" s="239" t="s">
        <v>162</v>
      </c>
      <c r="D348" s="457">
        <v>10.003</v>
      </c>
      <c r="E348" s="469"/>
      <c r="F348" s="467">
        <v>54</v>
      </c>
      <c r="G348" s="241">
        <v>3</v>
      </c>
      <c r="H348" s="179" t="s">
        <v>11</v>
      </c>
      <c r="I348" s="325">
        <f t="shared" si="18"/>
        <v>540.162</v>
      </c>
      <c r="J348" s="325">
        <f t="shared" si="19"/>
        <v>108.03240000000001</v>
      </c>
    </row>
    <row r="349" spans="1:10" ht="12.75">
      <c r="A349" s="483" t="s">
        <v>114</v>
      </c>
      <c r="B349" s="484" t="s">
        <v>1550</v>
      </c>
      <c r="C349" s="239" t="s">
        <v>162</v>
      </c>
      <c r="D349" s="457">
        <v>23.698</v>
      </c>
      <c r="E349" s="469"/>
      <c r="F349" s="467">
        <v>54</v>
      </c>
      <c r="G349" s="241">
        <v>3</v>
      </c>
      <c r="H349" s="179" t="s">
        <v>11</v>
      </c>
      <c r="I349" s="325">
        <f t="shared" si="18"/>
        <v>1279.692</v>
      </c>
      <c r="J349" s="325">
        <f t="shared" si="19"/>
        <v>255.9384</v>
      </c>
    </row>
    <row r="350" spans="1:10" ht="12.75">
      <c r="A350" s="483" t="s">
        <v>114</v>
      </c>
      <c r="B350" s="484" t="s">
        <v>1551</v>
      </c>
      <c r="C350" s="239" t="s">
        <v>162</v>
      </c>
      <c r="D350" s="457">
        <v>16.506</v>
      </c>
      <c r="E350" s="469"/>
      <c r="F350" s="467">
        <v>54</v>
      </c>
      <c r="G350" s="241">
        <v>3</v>
      </c>
      <c r="H350" s="179" t="s">
        <v>11</v>
      </c>
      <c r="I350" s="325">
        <f t="shared" si="18"/>
        <v>891.3240000000001</v>
      </c>
      <c r="J350" s="325">
        <f t="shared" si="19"/>
        <v>178.26480000000004</v>
      </c>
    </row>
    <row r="351" spans="1:10" ht="12.75">
      <c r="A351" s="483" t="s">
        <v>114</v>
      </c>
      <c r="B351" s="484" t="s">
        <v>1552</v>
      </c>
      <c r="C351" s="239" t="s">
        <v>162</v>
      </c>
      <c r="D351" s="457">
        <v>10.002</v>
      </c>
      <c r="E351" s="469"/>
      <c r="F351" s="467">
        <v>54</v>
      </c>
      <c r="G351" s="241">
        <v>3</v>
      </c>
      <c r="H351" s="179" t="s">
        <v>11</v>
      </c>
      <c r="I351" s="325">
        <f t="shared" si="18"/>
        <v>540.1080000000001</v>
      </c>
      <c r="J351" s="325">
        <f t="shared" si="19"/>
        <v>108.02160000000002</v>
      </c>
    </row>
    <row r="352" spans="1:10" ht="12.75">
      <c r="A352" s="483" t="s">
        <v>114</v>
      </c>
      <c r="B352" s="484" t="s">
        <v>1553</v>
      </c>
      <c r="C352" s="239" t="s">
        <v>162</v>
      </c>
      <c r="D352" s="457">
        <v>10.005</v>
      </c>
      <c r="E352" s="469"/>
      <c r="F352" s="467">
        <v>54</v>
      </c>
      <c r="G352" s="241">
        <v>4</v>
      </c>
      <c r="H352" s="179" t="s">
        <v>11</v>
      </c>
      <c r="I352" s="325">
        <f t="shared" si="18"/>
        <v>540.2700000000001</v>
      </c>
      <c r="J352" s="325">
        <f t="shared" si="19"/>
        <v>108.05400000000003</v>
      </c>
    </row>
    <row r="353" spans="1:10" ht="12.75">
      <c r="A353" s="483" t="s">
        <v>114</v>
      </c>
      <c r="B353" s="484" t="s">
        <v>1554</v>
      </c>
      <c r="C353" s="239" t="s">
        <v>162</v>
      </c>
      <c r="D353" s="457">
        <v>13.504</v>
      </c>
      <c r="E353" s="469"/>
      <c r="F353" s="467">
        <v>54</v>
      </c>
      <c r="G353" s="241">
        <v>4</v>
      </c>
      <c r="H353" s="179" t="s">
        <v>11</v>
      </c>
      <c r="I353" s="325">
        <f t="shared" si="18"/>
        <v>729.216</v>
      </c>
      <c r="J353" s="325">
        <f t="shared" si="19"/>
        <v>145.8432</v>
      </c>
    </row>
    <row r="354" spans="1:10" ht="12.75">
      <c r="A354" s="483" t="s">
        <v>114</v>
      </c>
      <c r="B354" s="484" t="s">
        <v>2444</v>
      </c>
      <c r="C354" s="239" t="s">
        <v>162</v>
      </c>
      <c r="D354" s="457">
        <v>6.004</v>
      </c>
      <c r="E354" s="469"/>
      <c r="F354" s="467">
        <v>54</v>
      </c>
      <c r="G354" s="320" t="s">
        <v>97</v>
      </c>
      <c r="H354" s="179" t="s">
        <v>11</v>
      </c>
      <c r="I354" s="325">
        <f>D354*F354</f>
        <v>324.21599999999995</v>
      </c>
      <c r="J354" s="325">
        <f>I354*20%</f>
        <v>64.8432</v>
      </c>
    </row>
    <row r="355" spans="1:10" ht="12.75">
      <c r="A355" s="483" t="s">
        <v>114</v>
      </c>
      <c r="B355" s="484" t="s">
        <v>1555</v>
      </c>
      <c r="C355" s="239" t="s">
        <v>162</v>
      </c>
      <c r="D355" s="457">
        <v>12.69</v>
      </c>
      <c r="E355" s="469"/>
      <c r="F355" s="467">
        <v>54</v>
      </c>
      <c r="G355" s="241">
        <v>6</v>
      </c>
      <c r="H355" s="179" t="s">
        <v>11</v>
      </c>
      <c r="I355" s="325">
        <f t="shared" si="18"/>
        <v>685.26</v>
      </c>
      <c r="J355" s="325">
        <f t="shared" si="19"/>
        <v>137.052</v>
      </c>
    </row>
    <row r="356" spans="1:10" ht="12.75">
      <c r="A356" s="483" t="s">
        <v>114</v>
      </c>
      <c r="B356" s="484" t="s">
        <v>1556</v>
      </c>
      <c r="C356" s="239" t="s">
        <v>162</v>
      </c>
      <c r="D356" s="457">
        <v>13.64</v>
      </c>
      <c r="E356" s="469"/>
      <c r="F356" s="467">
        <v>54</v>
      </c>
      <c r="G356" s="241">
        <v>4</v>
      </c>
      <c r="H356" s="179" t="s">
        <v>11</v>
      </c>
      <c r="I356" s="325">
        <f t="shared" si="18"/>
        <v>736.5600000000001</v>
      </c>
      <c r="J356" s="325">
        <f t="shared" si="19"/>
        <v>147.312</v>
      </c>
    </row>
    <row r="357" spans="1:10" ht="12.75">
      <c r="A357" s="483" t="s">
        <v>114</v>
      </c>
      <c r="B357" s="484" t="s">
        <v>2445</v>
      </c>
      <c r="C357" s="239" t="s">
        <v>162</v>
      </c>
      <c r="D357" s="457">
        <v>5.473</v>
      </c>
      <c r="E357" s="469"/>
      <c r="F357" s="467">
        <v>54</v>
      </c>
      <c r="G357" s="320" t="s">
        <v>96</v>
      </c>
      <c r="H357" s="179" t="s">
        <v>11</v>
      </c>
      <c r="I357" s="325">
        <f t="shared" si="18"/>
        <v>295.542</v>
      </c>
      <c r="J357" s="325">
        <f t="shared" si="19"/>
        <v>59.108399999999996</v>
      </c>
    </row>
    <row r="358" spans="1:10" ht="12.75">
      <c r="A358" s="483" t="s">
        <v>114</v>
      </c>
      <c r="B358" s="484" t="s">
        <v>1557</v>
      </c>
      <c r="C358" s="239" t="s">
        <v>162</v>
      </c>
      <c r="D358" s="457">
        <v>11.299</v>
      </c>
      <c r="E358" s="469"/>
      <c r="F358" s="467">
        <v>54</v>
      </c>
      <c r="G358" s="241">
        <v>4</v>
      </c>
      <c r="H358" s="179" t="s">
        <v>11</v>
      </c>
      <c r="I358" s="325">
        <f t="shared" si="18"/>
        <v>610.146</v>
      </c>
      <c r="J358" s="325">
        <f t="shared" si="19"/>
        <v>122.0292</v>
      </c>
    </row>
    <row r="359" spans="1:10" ht="12.75">
      <c r="A359" s="483" t="s">
        <v>114</v>
      </c>
      <c r="B359" s="484" t="s">
        <v>1558</v>
      </c>
      <c r="C359" s="239" t="s">
        <v>162</v>
      </c>
      <c r="D359" s="457">
        <v>6.705</v>
      </c>
      <c r="E359" s="469"/>
      <c r="F359" s="467">
        <v>54</v>
      </c>
      <c r="G359" s="241">
        <v>4</v>
      </c>
      <c r="H359" s="179" t="s">
        <v>11</v>
      </c>
      <c r="I359" s="325">
        <f t="shared" si="18"/>
        <v>362.07</v>
      </c>
      <c r="J359" s="325">
        <f t="shared" si="19"/>
        <v>72.414</v>
      </c>
    </row>
    <row r="360" spans="1:10" ht="12.75">
      <c r="A360" s="483" t="s">
        <v>114</v>
      </c>
      <c r="B360" s="484" t="s">
        <v>1559</v>
      </c>
      <c r="C360" s="239" t="s">
        <v>162</v>
      </c>
      <c r="D360" s="457">
        <v>8.201</v>
      </c>
      <c r="E360" s="469"/>
      <c r="F360" s="467">
        <v>54</v>
      </c>
      <c r="G360" s="241">
        <v>4</v>
      </c>
      <c r="H360" s="179" t="s">
        <v>11</v>
      </c>
      <c r="I360" s="325">
        <f t="shared" si="18"/>
        <v>442.85400000000004</v>
      </c>
      <c r="J360" s="325">
        <f t="shared" si="19"/>
        <v>88.57080000000002</v>
      </c>
    </row>
    <row r="361" spans="1:10" ht="12.75">
      <c r="A361" s="483" t="s">
        <v>114</v>
      </c>
      <c r="B361" s="484" t="s">
        <v>2446</v>
      </c>
      <c r="C361" s="239" t="s">
        <v>162</v>
      </c>
      <c r="D361" s="457">
        <v>3.002</v>
      </c>
      <c r="E361" s="469"/>
      <c r="F361" s="467">
        <v>54</v>
      </c>
      <c r="G361" s="320" t="s">
        <v>96</v>
      </c>
      <c r="H361" s="179" t="s">
        <v>11</v>
      </c>
      <c r="I361" s="325">
        <f t="shared" si="18"/>
        <v>162.10799999999998</v>
      </c>
      <c r="J361" s="325">
        <f t="shared" si="19"/>
        <v>32.4216</v>
      </c>
    </row>
    <row r="362" spans="1:10" ht="12.75">
      <c r="A362" s="483" t="s">
        <v>114</v>
      </c>
      <c r="B362" s="484" t="s">
        <v>2414</v>
      </c>
      <c r="C362" s="239" t="s">
        <v>162</v>
      </c>
      <c r="D362" s="457">
        <v>3.001</v>
      </c>
      <c r="E362" s="469"/>
      <c r="F362" s="467">
        <v>54</v>
      </c>
      <c r="G362" s="241"/>
      <c r="H362" s="179" t="s">
        <v>11</v>
      </c>
      <c r="I362" s="325">
        <f>D362*F362</f>
        <v>162.054</v>
      </c>
      <c r="J362" s="325">
        <f>I362*20%</f>
        <v>32.4108</v>
      </c>
    </row>
    <row r="363" spans="1:10" ht="12.75">
      <c r="A363" s="483" t="s">
        <v>114</v>
      </c>
      <c r="B363" s="484" t="s">
        <v>1560</v>
      </c>
      <c r="C363" s="239" t="s">
        <v>162</v>
      </c>
      <c r="D363" s="457">
        <v>2.482</v>
      </c>
      <c r="E363" s="469"/>
      <c r="F363" s="467">
        <v>54</v>
      </c>
      <c r="G363" s="241">
        <v>4</v>
      </c>
      <c r="H363" s="179" t="s">
        <v>11</v>
      </c>
      <c r="I363" s="325">
        <f t="shared" si="18"/>
        <v>134.02800000000002</v>
      </c>
      <c r="J363" s="325">
        <f t="shared" si="19"/>
        <v>26.805600000000005</v>
      </c>
    </row>
    <row r="364" spans="1:10" ht="12.75">
      <c r="A364" s="483" t="s">
        <v>114</v>
      </c>
      <c r="B364" s="484" t="s">
        <v>657</v>
      </c>
      <c r="C364" s="239" t="s">
        <v>162</v>
      </c>
      <c r="D364" s="457">
        <v>6.584</v>
      </c>
      <c r="E364" s="469"/>
      <c r="F364" s="467">
        <v>54</v>
      </c>
      <c r="G364" s="241">
        <v>4</v>
      </c>
      <c r="H364" s="179" t="s">
        <v>11</v>
      </c>
      <c r="I364" s="325">
        <f t="shared" si="18"/>
        <v>355.536</v>
      </c>
      <c r="J364" s="325">
        <f t="shared" si="19"/>
        <v>71.1072</v>
      </c>
    </row>
    <row r="365" spans="1:10" ht="12.75">
      <c r="A365" s="483" t="s">
        <v>114</v>
      </c>
      <c r="B365" s="484" t="s">
        <v>658</v>
      </c>
      <c r="C365" s="239" t="s">
        <v>162</v>
      </c>
      <c r="D365" s="457">
        <v>5.004</v>
      </c>
      <c r="E365" s="469"/>
      <c r="F365" s="467">
        <v>54</v>
      </c>
      <c r="G365" s="241">
        <v>4</v>
      </c>
      <c r="H365" s="179" t="s">
        <v>11</v>
      </c>
      <c r="I365" s="325">
        <f t="shared" si="18"/>
        <v>270.21599999999995</v>
      </c>
      <c r="J365" s="325">
        <f t="shared" si="19"/>
        <v>54.04319999999999</v>
      </c>
    </row>
    <row r="366" spans="1:10" ht="12.75">
      <c r="A366" s="483" t="s">
        <v>114</v>
      </c>
      <c r="B366" s="484" t="s">
        <v>659</v>
      </c>
      <c r="C366" s="239" t="s">
        <v>162</v>
      </c>
      <c r="D366" s="457">
        <v>3.998</v>
      </c>
      <c r="E366" s="469"/>
      <c r="F366" s="467">
        <v>54</v>
      </c>
      <c r="G366" s="241">
        <v>4</v>
      </c>
      <c r="H366" s="179" t="s">
        <v>11</v>
      </c>
      <c r="I366" s="325">
        <f t="shared" si="18"/>
        <v>215.89200000000002</v>
      </c>
      <c r="J366" s="325">
        <f t="shared" si="19"/>
        <v>43.17840000000001</v>
      </c>
    </row>
    <row r="367" spans="1:10" ht="12.75">
      <c r="A367" s="483" t="s">
        <v>114</v>
      </c>
      <c r="B367" s="484" t="s">
        <v>660</v>
      </c>
      <c r="C367" s="239" t="s">
        <v>162</v>
      </c>
      <c r="D367" s="457">
        <v>3.903</v>
      </c>
      <c r="E367" s="469"/>
      <c r="F367" s="467">
        <v>54</v>
      </c>
      <c r="G367" s="241">
        <v>4</v>
      </c>
      <c r="H367" s="179" t="s">
        <v>11</v>
      </c>
      <c r="I367" s="325">
        <f t="shared" si="18"/>
        <v>210.762</v>
      </c>
      <c r="J367" s="325">
        <f t="shared" si="19"/>
        <v>42.1524</v>
      </c>
    </row>
    <row r="368" spans="1:10" ht="12.75">
      <c r="A368" s="483" t="s">
        <v>114</v>
      </c>
      <c r="B368" s="484" t="s">
        <v>661</v>
      </c>
      <c r="C368" s="239" t="s">
        <v>162</v>
      </c>
      <c r="D368" s="457">
        <v>2.997</v>
      </c>
      <c r="E368" s="469"/>
      <c r="F368" s="467">
        <v>54</v>
      </c>
      <c r="G368" s="241">
        <v>4</v>
      </c>
      <c r="H368" s="179" t="s">
        <v>11</v>
      </c>
      <c r="I368" s="325">
        <f t="shared" si="18"/>
        <v>161.838</v>
      </c>
      <c r="J368" s="325">
        <f t="shared" si="19"/>
        <v>32.3676</v>
      </c>
    </row>
    <row r="369" spans="1:10" ht="12.75">
      <c r="A369" s="483" t="s">
        <v>114</v>
      </c>
      <c r="B369" s="484" t="s">
        <v>2415</v>
      </c>
      <c r="C369" s="239" t="s">
        <v>162</v>
      </c>
      <c r="D369" s="457">
        <v>4.502</v>
      </c>
      <c r="E369" s="469"/>
      <c r="F369" s="467">
        <v>54</v>
      </c>
      <c r="G369" s="241"/>
      <c r="H369" s="179" t="s">
        <v>11</v>
      </c>
      <c r="I369" s="325">
        <f>D369*F369</f>
        <v>243.10799999999998</v>
      </c>
      <c r="J369" s="325">
        <f>I369*20%</f>
        <v>48.6216</v>
      </c>
    </row>
    <row r="370" spans="1:10" ht="12.75">
      <c r="A370" s="483" t="s">
        <v>114</v>
      </c>
      <c r="B370" s="484" t="s">
        <v>2416</v>
      </c>
      <c r="C370" s="239" t="s">
        <v>162</v>
      </c>
      <c r="D370" s="457">
        <v>9.501</v>
      </c>
      <c r="E370" s="469"/>
      <c r="F370" s="467">
        <v>54</v>
      </c>
      <c r="G370" s="241"/>
      <c r="H370" s="179" t="s">
        <v>11</v>
      </c>
      <c r="I370" s="325">
        <f>D370*F370</f>
        <v>513.054</v>
      </c>
      <c r="J370" s="325">
        <f>I370*20%</f>
        <v>102.6108</v>
      </c>
    </row>
    <row r="371" spans="1:10" ht="12.75">
      <c r="A371" s="483" t="s">
        <v>114</v>
      </c>
      <c r="B371" s="484" t="s">
        <v>2417</v>
      </c>
      <c r="C371" s="239" t="s">
        <v>162</v>
      </c>
      <c r="D371" s="457">
        <v>6.003</v>
      </c>
      <c r="E371" s="469"/>
      <c r="F371" s="467">
        <v>54</v>
      </c>
      <c r="G371" s="241"/>
      <c r="H371" s="179" t="s">
        <v>11</v>
      </c>
      <c r="I371" s="325">
        <f>D371*F371</f>
        <v>324.16200000000003</v>
      </c>
      <c r="J371" s="325">
        <f>I371*20%</f>
        <v>64.8324</v>
      </c>
    </row>
    <row r="372" spans="1:10" ht="12.75">
      <c r="A372" s="483" t="s">
        <v>114</v>
      </c>
      <c r="B372" s="484" t="s">
        <v>2447</v>
      </c>
      <c r="C372" s="239" t="s">
        <v>162</v>
      </c>
      <c r="D372" s="457">
        <v>2.996</v>
      </c>
      <c r="E372" s="469"/>
      <c r="F372" s="467">
        <v>54</v>
      </c>
      <c r="G372" s="320" t="s">
        <v>96</v>
      </c>
      <c r="H372" s="179" t="s">
        <v>11</v>
      </c>
      <c r="I372" s="325">
        <f>D372*F372</f>
        <v>161.784</v>
      </c>
      <c r="J372" s="325">
        <f>I372*20%</f>
        <v>32.3568</v>
      </c>
    </row>
    <row r="373" spans="1:10" ht="12.75">
      <c r="A373" s="483" t="s">
        <v>114</v>
      </c>
      <c r="B373" s="484" t="s">
        <v>1561</v>
      </c>
      <c r="C373" s="239" t="s">
        <v>162</v>
      </c>
      <c r="D373" s="457">
        <v>2.999</v>
      </c>
      <c r="E373" s="469"/>
      <c r="F373" s="467">
        <v>54</v>
      </c>
      <c r="G373" s="241">
        <v>4</v>
      </c>
      <c r="H373" s="179" t="s">
        <v>11</v>
      </c>
      <c r="I373" s="325">
        <f t="shared" si="18"/>
        <v>161.946</v>
      </c>
      <c r="J373" s="325">
        <f t="shared" si="19"/>
        <v>32.3892</v>
      </c>
    </row>
    <row r="374" spans="1:10" ht="12.75">
      <c r="A374" s="483" t="s">
        <v>114</v>
      </c>
      <c r="B374" s="484" t="s">
        <v>1562</v>
      </c>
      <c r="C374" s="239" t="s">
        <v>162</v>
      </c>
      <c r="D374" s="457">
        <v>3.002</v>
      </c>
      <c r="E374" s="469"/>
      <c r="F374" s="467">
        <v>54</v>
      </c>
      <c r="G374" s="241">
        <v>4</v>
      </c>
      <c r="H374" s="179" t="s">
        <v>11</v>
      </c>
      <c r="I374" s="325">
        <f t="shared" si="18"/>
        <v>162.10799999999998</v>
      </c>
      <c r="J374" s="325">
        <f t="shared" si="19"/>
        <v>32.4216</v>
      </c>
    </row>
    <row r="375" spans="1:10" ht="12.75">
      <c r="A375" s="483" t="s">
        <v>114</v>
      </c>
      <c r="B375" s="484" t="s">
        <v>352</v>
      </c>
      <c r="C375" s="239" t="s">
        <v>162</v>
      </c>
      <c r="D375" s="457">
        <v>3.021</v>
      </c>
      <c r="E375" s="469"/>
      <c r="F375" s="467">
        <v>54</v>
      </c>
      <c r="G375" s="241">
        <v>4</v>
      </c>
      <c r="H375" s="179" t="s">
        <v>11</v>
      </c>
      <c r="I375" s="325">
        <f t="shared" si="18"/>
        <v>163.134</v>
      </c>
      <c r="J375" s="325">
        <f t="shared" si="19"/>
        <v>32.626799999999996</v>
      </c>
    </row>
    <row r="376" spans="1:10" ht="12.75">
      <c r="A376" s="483" t="s">
        <v>114</v>
      </c>
      <c r="B376" s="484" t="s">
        <v>353</v>
      </c>
      <c r="C376" s="239" t="s">
        <v>162</v>
      </c>
      <c r="D376" s="457">
        <v>4.155</v>
      </c>
      <c r="E376" s="469"/>
      <c r="F376" s="467">
        <v>54</v>
      </c>
      <c r="G376" s="241">
        <v>4</v>
      </c>
      <c r="H376" s="179" t="s">
        <v>11</v>
      </c>
      <c r="I376" s="325">
        <f t="shared" si="18"/>
        <v>224.37</v>
      </c>
      <c r="J376" s="325">
        <f t="shared" si="19"/>
        <v>44.874</v>
      </c>
    </row>
    <row r="377" spans="1:10" ht="12.75">
      <c r="A377" s="483" t="s">
        <v>114</v>
      </c>
      <c r="B377" s="484" t="s">
        <v>1563</v>
      </c>
      <c r="C377" s="239" t="s">
        <v>162</v>
      </c>
      <c r="D377" s="457">
        <v>4.002</v>
      </c>
      <c r="E377" s="469"/>
      <c r="F377" s="467">
        <v>54</v>
      </c>
      <c r="G377" s="241">
        <v>4</v>
      </c>
      <c r="H377" s="179" t="s">
        <v>11</v>
      </c>
      <c r="I377" s="325">
        <f t="shared" si="18"/>
        <v>216.10799999999998</v>
      </c>
      <c r="J377" s="325">
        <f t="shared" si="19"/>
        <v>43.221599999999995</v>
      </c>
    </row>
    <row r="378" spans="1:10" ht="12.75">
      <c r="A378" s="483" t="s">
        <v>114</v>
      </c>
      <c r="B378" s="484" t="s">
        <v>2448</v>
      </c>
      <c r="C378" s="239" t="s">
        <v>162</v>
      </c>
      <c r="D378" s="457">
        <v>4.468</v>
      </c>
      <c r="E378" s="469"/>
      <c r="F378" s="467">
        <v>54</v>
      </c>
      <c r="G378" s="241">
        <v>4</v>
      </c>
      <c r="H378" s="179" t="s">
        <v>11</v>
      </c>
      <c r="I378" s="325">
        <f>D378*F378</f>
        <v>241.272</v>
      </c>
      <c r="J378" s="325">
        <f>I378*20%</f>
        <v>48.254400000000004</v>
      </c>
    </row>
    <row r="379" spans="1:10" ht="12.75">
      <c r="A379" s="483" t="s">
        <v>114</v>
      </c>
      <c r="B379" s="484" t="s">
        <v>2449</v>
      </c>
      <c r="C379" s="239" t="s">
        <v>162</v>
      </c>
      <c r="D379" s="457">
        <v>13.836</v>
      </c>
      <c r="E379" s="469"/>
      <c r="F379" s="467">
        <v>54</v>
      </c>
      <c r="G379" s="241">
        <v>4</v>
      </c>
      <c r="H379" s="179" t="s">
        <v>11</v>
      </c>
      <c r="I379" s="325">
        <f>D379*F379</f>
        <v>747.144</v>
      </c>
      <c r="J379" s="325">
        <f>I379*20%</f>
        <v>149.4288</v>
      </c>
    </row>
    <row r="380" spans="1:10" ht="12.75">
      <c r="A380" s="483" t="s">
        <v>114</v>
      </c>
      <c r="B380" s="484" t="s">
        <v>2450</v>
      </c>
      <c r="C380" s="239" t="s">
        <v>162</v>
      </c>
      <c r="D380" s="457">
        <v>11.041</v>
      </c>
      <c r="E380" s="469"/>
      <c r="F380" s="467">
        <v>54</v>
      </c>
      <c r="G380" s="241">
        <v>4</v>
      </c>
      <c r="H380" s="179" t="s">
        <v>11</v>
      </c>
      <c r="I380" s="325">
        <f>D380*F380</f>
        <v>596.214</v>
      </c>
      <c r="J380" s="325">
        <f>I380*20%</f>
        <v>119.24280000000002</v>
      </c>
    </row>
    <row r="381" spans="1:10" ht="12.75">
      <c r="A381" s="483" t="s">
        <v>114</v>
      </c>
      <c r="B381" s="484" t="s">
        <v>1564</v>
      </c>
      <c r="C381" s="239" t="s">
        <v>162</v>
      </c>
      <c r="D381" s="457">
        <v>4.5</v>
      </c>
      <c r="E381" s="469"/>
      <c r="F381" s="467">
        <v>54</v>
      </c>
      <c r="G381" s="241">
        <v>4</v>
      </c>
      <c r="H381" s="179" t="s">
        <v>11</v>
      </c>
      <c r="I381" s="325">
        <f t="shared" si="18"/>
        <v>243</v>
      </c>
      <c r="J381" s="325">
        <f t="shared" si="19"/>
        <v>48.6</v>
      </c>
    </row>
    <row r="382" spans="1:10" ht="12.75">
      <c r="A382" s="483" t="s">
        <v>114</v>
      </c>
      <c r="B382" s="484" t="s">
        <v>1565</v>
      </c>
      <c r="C382" s="239" t="s">
        <v>162</v>
      </c>
      <c r="D382" s="457">
        <v>3.197</v>
      </c>
      <c r="E382" s="469"/>
      <c r="F382" s="467">
        <v>54</v>
      </c>
      <c r="G382" s="241">
        <v>4</v>
      </c>
      <c r="H382" s="179" t="s">
        <v>11</v>
      </c>
      <c r="I382" s="325">
        <f t="shared" si="18"/>
        <v>172.638</v>
      </c>
      <c r="J382" s="325">
        <f t="shared" si="19"/>
        <v>34.5276</v>
      </c>
    </row>
    <row r="383" spans="1:10" ht="12.75">
      <c r="A383" s="483" t="s">
        <v>114</v>
      </c>
      <c r="B383" s="484" t="s">
        <v>1566</v>
      </c>
      <c r="C383" s="239" t="s">
        <v>162</v>
      </c>
      <c r="D383" s="457">
        <v>3.998</v>
      </c>
      <c r="E383" s="469"/>
      <c r="F383" s="467">
        <v>54</v>
      </c>
      <c r="G383" s="241">
        <v>5</v>
      </c>
      <c r="H383" s="179" t="s">
        <v>11</v>
      </c>
      <c r="I383" s="325">
        <f t="shared" si="18"/>
        <v>215.89200000000002</v>
      </c>
      <c r="J383" s="325">
        <f t="shared" si="19"/>
        <v>43.17840000000001</v>
      </c>
    </row>
    <row r="384" spans="1:10" ht="12.75">
      <c r="A384" s="483" t="s">
        <v>114</v>
      </c>
      <c r="B384" s="484" t="s">
        <v>1567</v>
      </c>
      <c r="C384" s="239" t="s">
        <v>162</v>
      </c>
      <c r="D384" s="457">
        <v>4.102</v>
      </c>
      <c r="E384" s="469"/>
      <c r="F384" s="467">
        <v>54</v>
      </c>
      <c r="G384" s="241">
        <v>5</v>
      </c>
      <c r="H384" s="179" t="s">
        <v>11</v>
      </c>
      <c r="I384" s="325">
        <f t="shared" si="18"/>
        <v>221.508</v>
      </c>
      <c r="J384" s="325">
        <f t="shared" si="19"/>
        <v>44.30160000000001</v>
      </c>
    </row>
    <row r="385" spans="1:10" ht="12.75">
      <c r="A385" s="483" t="s">
        <v>114</v>
      </c>
      <c r="B385" s="484" t="s">
        <v>1568</v>
      </c>
      <c r="C385" s="239" t="s">
        <v>162</v>
      </c>
      <c r="D385" s="457">
        <v>5.401</v>
      </c>
      <c r="E385" s="469"/>
      <c r="F385" s="467">
        <v>54</v>
      </c>
      <c r="G385" s="241">
        <v>5</v>
      </c>
      <c r="H385" s="179" t="s">
        <v>11</v>
      </c>
      <c r="I385" s="325">
        <f t="shared" si="18"/>
        <v>291.654</v>
      </c>
      <c r="J385" s="325">
        <f t="shared" si="19"/>
        <v>58.3308</v>
      </c>
    </row>
    <row r="386" spans="1:10" ht="12.75">
      <c r="A386" s="483" t="s">
        <v>114</v>
      </c>
      <c r="B386" s="484" t="s">
        <v>1569</v>
      </c>
      <c r="C386" s="239" t="s">
        <v>162</v>
      </c>
      <c r="D386" s="457">
        <v>3.803</v>
      </c>
      <c r="E386" s="469"/>
      <c r="F386" s="467">
        <v>54</v>
      </c>
      <c r="G386" s="241">
        <v>3</v>
      </c>
      <c r="H386" s="179" t="s">
        <v>11</v>
      </c>
      <c r="I386" s="325">
        <f t="shared" si="18"/>
        <v>205.362</v>
      </c>
      <c r="J386" s="325">
        <f t="shared" si="19"/>
        <v>41.0724</v>
      </c>
    </row>
    <row r="387" spans="1:10" ht="12.75">
      <c r="A387" s="483" t="s">
        <v>114</v>
      </c>
      <c r="B387" s="484" t="s">
        <v>1570</v>
      </c>
      <c r="C387" s="239" t="s">
        <v>162</v>
      </c>
      <c r="D387" s="457">
        <v>4.497</v>
      </c>
      <c r="E387" s="469"/>
      <c r="F387" s="467">
        <v>54</v>
      </c>
      <c r="G387" s="241">
        <v>3</v>
      </c>
      <c r="H387" s="179" t="s">
        <v>11</v>
      </c>
      <c r="I387" s="325">
        <f t="shared" si="18"/>
        <v>242.838</v>
      </c>
      <c r="J387" s="325">
        <f t="shared" si="19"/>
        <v>48.5676</v>
      </c>
    </row>
    <row r="388" spans="1:10" ht="12.75">
      <c r="A388" s="483" t="s">
        <v>114</v>
      </c>
      <c r="B388" s="484" t="s">
        <v>1571</v>
      </c>
      <c r="C388" s="239" t="s">
        <v>162</v>
      </c>
      <c r="D388" s="457">
        <v>8.407</v>
      </c>
      <c r="E388" s="469"/>
      <c r="F388" s="467">
        <v>54</v>
      </c>
      <c r="G388" s="241">
        <v>3</v>
      </c>
      <c r="H388" s="179" t="s">
        <v>11</v>
      </c>
      <c r="I388" s="325">
        <f t="shared" si="18"/>
        <v>453.978</v>
      </c>
      <c r="J388" s="325">
        <f t="shared" si="19"/>
        <v>90.79560000000001</v>
      </c>
    </row>
    <row r="389" spans="1:10" ht="12.75">
      <c r="A389" s="483" t="s">
        <v>114</v>
      </c>
      <c r="B389" s="484" t="s">
        <v>1572</v>
      </c>
      <c r="C389" s="239" t="s">
        <v>162</v>
      </c>
      <c r="D389" s="457">
        <v>2.029</v>
      </c>
      <c r="E389" s="469"/>
      <c r="F389" s="467">
        <v>54</v>
      </c>
      <c r="G389" s="241">
        <v>4</v>
      </c>
      <c r="H389" s="179" t="s">
        <v>11</v>
      </c>
      <c r="I389" s="325">
        <f t="shared" si="18"/>
        <v>109.566</v>
      </c>
      <c r="J389" s="325">
        <f t="shared" si="19"/>
        <v>21.913200000000003</v>
      </c>
    </row>
    <row r="390" spans="1:10" ht="12.75">
      <c r="A390" s="483" t="s">
        <v>114</v>
      </c>
      <c r="B390" s="484" t="s">
        <v>1573</v>
      </c>
      <c r="C390" s="239" t="s">
        <v>162</v>
      </c>
      <c r="D390" s="457">
        <v>18.612</v>
      </c>
      <c r="E390" s="469"/>
      <c r="F390" s="467">
        <v>54</v>
      </c>
      <c r="G390" s="241">
        <v>4</v>
      </c>
      <c r="H390" s="179" t="s">
        <v>11</v>
      </c>
      <c r="I390" s="325">
        <f t="shared" si="18"/>
        <v>1005.0479999999999</v>
      </c>
      <c r="J390" s="325">
        <f t="shared" si="19"/>
        <v>201.00959999999998</v>
      </c>
    </row>
    <row r="391" spans="1:10" ht="12.75">
      <c r="A391" s="483" t="s">
        <v>114</v>
      </c>
      <c r="B391" s="484" t="s">
        <v>1574</v>
      </c>
      <c r="C391" s="239" t="s">
        <v>162</v>
      </c>
      <c r="D391" s="457">
        <v>3.001</v>
      </c>
      <c r="E391" s="469"/>
      <c r="F391" s="467">
        <v>54</v>
      </c>
      <c r="G391" s="241">
        <v>4</v>
      </c>
      <c r="H391" s="179" t="s">
        <v>11</v>
      </c>
      <c r="I391" s="325">
        <f t="shared" si="18"/>
        <v>162.054</v>
      </c>
      <c r="J391" s="325">
        <f t="shared" si="19"/>
        <v>32.4108</v>
      </c>
    </row>
    <row r="392" spans="1:10" ht="12.75">
      <c r="A392" s="582" t="s">
        <v>114</v>
      </c>
      <c r="B392" s="484" t="s">
        <v>948</v>
      </c>
      <c r="C392" s="344" t="s">
        <v>162</v>
      </c>
      <c r="D392" s="457">
        <v>3.064</v>
      </c>
      <c r="E392" s="469"/>
      <c r="F392" s="467">
        <v>54</v>
      </c>
      <c r="G392" s="179">
        <v>4</v>
      </c>
      <c r="H392" s="179" t="s">
        <v>11</v>
      </c>
      <c r="I392" s="325">
        <f t="shared" si="18"/>
        <v>165.45600000000002</v>
      </c>
      <c r="J392" s="325">
        <f t="shared" si="19"/>
        <v>33.09120000000001</v>
      </c>
    </row>
    <row r="393" spans="1:10" ht="12.75">
      <c r="A393" s="483" t="s">
        <v>114</v>
      </c>
      <c r="B393" s="484" t="s">
        <v>354</v>
      </c>
      <c r="C393" s="239" t="s">
        <v>162</v>
      </c>
      <c r="D393" s="457">
        <v>11.803</v>
      </c>
      <c r="E393" s="469"/>
      <c r="F393" s="467">
        <v>54</v>
      </c>
      <c r="G393" s="241">
        <v>3</v>
      </c>
      <c r="H393" s="179" t="s">
        <v>11</v>
      </c>
      <c r="I393" s="325">
        <f t="shared" si="18"/>
        <v>637.3620000000001</v>
      </c>
      <c r="J393" s="325">
        <f t="shared" si="19"/>
        <v>127.47240000000002</v>
      </c>
    </row>
    <row r="394" spans="1:11" ht="12.75">
      <c r="A394" s="483" t="s">
        <v>114</v>
      </c>
      <c r="B394" s="484" t="s">
        <v>2451</v>
      </c>
      <c r="C394" s="239" t="s">
        <v>162</v>
      </c>
      <c r="D394" s="457">
        <v>5.03</v>
      </c>
      <c r="E394" s="469"/>
      <c r="F394" s="467">
        <v>54</v>
      </c>
      <c r="G394" s="241">
        <v>4</v>
      </c>
      <c r="H394" s="179" t="s">
        <v>11</v>
      </c>
      <c r="I394" s="325">
        <f t="shared" si="18"/>
        <v>271.62</v>
      </c>
      <c r="J394" s="325">
        <f t="shared" si="19"/>
        <v>54.324000000000005</v>
      </c>
      <c r="K394" s="409"/>
    </row>
    <row r="395" spans="1:11" ht="12.75">
      <c r="A395" s="483" t="s">
        <v>114</v>
      </c>
      <c r="B395" s="484" t="s">
        <v>1575</v>
      </c>
      <c r="C395" s="239" t="s">
        <v>162</v>
      </c>
      <c r="D395" s="457">
        <v>10.507</v>
      </c>
      <c r="E395" s="469"/>
      <c r="F395" s="467">
        <v>54</v>
      </c>
      <c r="G395" s="241">
        <v>4</v>
      </c>
      <c r="H395" s="179" t="s">
        <v>11</v>
      </c>
      <c r="I395" s="325">
        <f t="shared" si="18"/>
        <v>567.3779999999999</v>
      </c>
      <c r="J395" s="325">
        <f t="shared" si="19"/>
        <v>113.47559999999999</v>
      </c>
      <c r="K395" s="409"/>
    </row>
    <row r="396" spans="1:11" ht="12.75">
      <c r="A396" s="483" t="s">
        <v>114</v>
      </c>
      <c r="B396" s="484" t="s">
        <v>2412</v>
      </c>
      <c r="C396" s="239" t="s">
        <v>162</v>
      </c>
      <c r="D396" s="457">
        <v>5.219</v>
      </c>
      <c r="E396" s="469"/>
      <c r="F396" s="467">
        <v>54</v>
      </c>
      <c r="G396" s="241">
        <v>4</v>
      </c>
      <c r="H396" s="179" t="s">
        <v>11</v>
      </c>
      <c r="I396" s="325">
        <f>D396*F396</f>
        <v>281.826</v>
      </c>
      <c r="J396" s="325">
        <f>I396*20%</f>
        <v>56.36520000000001</v>
      </c>
      <c r="K396" s="409"/>
    </row>
    <row r="397" spans="1:11" ht="12.75">
      <c r="A397" s="483" t="s">
        <v>114</v>
      </c>
      <c r="B397" s="484" t="s">
        <v>2413</v>
      </c>
      <c r="C397" s="239" t="s">
        <v>162</v>
      </c>
      <c r="D397" s="457">
        <v>5</v>
      </c>
      <c r="E397" s="469"/>
      <c r="F397" s="467">
        <v>54</v>
      </c>
      <c r="G397" s="241">
        <v>4</v>
      </c>
      <c r="H397" s="179" t="s">
        <v>11</v>
      </c>
      <c r="I397" s="325">
        <f>D397*F397</f>
        <v>270</v>
      </c>
      <c r="J397" s="325">
        <f>I397*20%</f>
        <v>54</v>
      </c>
      <c r="K397" s="409"/>
    </row>
    <row r="398" spans="1:11" ht="12.75">
      <c r="A398" s="582" t="s">
        <v>114</v>
      </c>
      <c r="B398" s="484" t="s">
        <v>949</v>
      </c>
      <c r="C398" s="344" t="s">
        <v>162</v>
      </c>
      <c r="D398" s="457">
        <v>2.5</v>
      </c>
      <c r="E398" s="469"/>
      <c r="F398" s="467">
        <v>54</v>
      </c>
      <c r="G398" s="179">
        <v>4</v>
      </c>
      <c r="H398" s="179" t="s">
        <v>11</v>
      </c>
      <c r="I398" s="325">
        <f t="shared" si="18"/>
        <v>135</v>
      </c>
      <c r="J398" s="325">
        <f t="shared" si="19"/>
        <v>27</v>
      </c>
      <c r="K398" s="409"/>
    </row>
    <row r="399" spans="1:11" ht="12.75">
      <c r="A399" s="29" t="s">
        <v>20</v>
      </c>
      <c r="B399" s="213">
        <v>62</v>
      </c>
      <c r="C399" s="30" t="s">
        <v>27</v>
      </c>
      <c r="D399" s="583">
        <f>SUM(D337:D398)</f>
        <v>467.75700000000006</v>
      </c>
      <c r="E399" s="31" t="s">
        <v>47</v>
      </c>
      <c r="F399" s="32"/>
      <c r="G399" s="33"/>
      <c r="H399" s="33"/>
      <c r="I399" s="325"/>
      <c r="J399" s="325"/>
      <c r="K399" s="409"/>
    </row>
    <row r="400" spans="1:10" ht="12.75">
      <c r="A400" s="341" t="s">
        <v>120</v>
      </c>
      <c r="B400" s="445" t="s">
        <v>1576</v>
      </c>
      <c r="C400" s="242" t="s">
        <v>162</v>
      </c>
      <c r="D400" s="457">
        <v>5.001</v>
      </c>
      <c r="E400" s="264"/>
      <c r="F400" s="467">
        <v>54</v>
      </c>
      <c r="G400" s="486">
        <v>3</v>
      </c>
      <c r="H400" s="179" t="s">
        <v>11</v>
      </c>
      <c r="I400" s="325">
        <f>D400*F400</f>
        <v>270.05400000000003</v>
      </c>
      <c r="J400" s="325">
        <f>I400*20%</f>
        <v>54.01080000000001</v>
      </c>
    </row>
    <row r="401" spans="1:10" ht="12.75">
      <c r="A401" s="485" t="s">
        <v>120</v>
      </c>
      <c r="B401" s="445" t="s">
        <v>256</v>
      </c>
      <c r="C401" s="239" t="s">
        <v>162</v>
      </c>
      <c r="D401" s="290">
        <v>8.85</v>
      </c>
      <c r="E401" s="264"/>
      <c r="F401" s="467">
        <v>54</v>
      </c>
      <c r="G401" s="486">
        <v>2</v>
      </c>
      <c r="H401" s="179" t="s">
        <v>11</v>
      </c>
      <c r="I401" s="325">
        <f aca="true" t="shared" si="20" ref="I401:I415">D401*F401</f>
        <v>477.9</v>
      </c>
      <c r="J401" s="325">
        <f aca="true" t="shared" si="21" ref="J401:J415">I401*20%</f>
        <v>95.58</v>
      </c>
    </row>
    <row r="402" spans="1:10" ht="12.75">
      <c r="A402" s="485" t="s">
        <v>120</v>
      </c>
      <c r="B402" s="445" t="s">
        <v>1577</v>
      </c>
      <c r="C402" s="239" t="s">
        <v>162</v>
      </c>
      <c r="D402" s="290">
        <v>9.716</v>
      </c>
      <c r="E402" s="264"/>
      <c r="F402" s="467">
        <v>54</v>
      </c>
      <c r="G402" s="486">
        <v>3</v>
      </c>
      <c r="H402" s="179" t="s">
        <v>11</v>
      </c>
      <c r="I402" s="325">
        <f t="shared" si="20"/>
        <v>524.664</v>
      </c>
      <c r="J402" s="325">
        <f t="shared" si="21"/>
        <v>104.9328</v>
      </c>
    </row>
    <row r="403" spans="1:10" ht="12.75">
      <c r="A403" s="485" t="s">
        <v>120</v>
      </c>
      <c r="B403" s="445" t="s">
        <v>1578</v>
      </c>
      <c r="C403" s="239" t="s">
        <v>162</v>
      </c>
      <c r="D403" s="290">
        <v>6.502</v>
      </c>
      <c r="E403" s="264"/>
      <c r="F403" s="467">
        <v>54</v>
      </c>
      <c r="G403" s="486">
        <v>3</v>
      </c>
      <c r="H403" s="179" t="s">
        <v>11</v>
      </c>
      <c r="I403" s="325">
        <f t="shared" si="20"/>
        <v>351.108</v>
      </c>
      <c r="J403" s="325">
        <f t="shared" si="21"/>
        <v>70.22160000000001</v>
      </c>
    </row>
    <row r="404" spans="1:10" ht="12.75">
      <c r="A404" s="485" t="s">
        <v>120</v>
      </c>
      <c r="B404" s="445" t="s">
        <v>1579</v>
      </c>
      <c r="C404" s="239" t="s">
        <v>162</v>
      </c>
      <c r="D404" s="290">
        <v>11.5</v>
      </c>
      <c r="E404" s="264"/>
      <c r="F404" s="467">
        <v>54</v>
      </c>
      <c r="G404" s="486">
        <v>3</v>
      </c>
      <c r="H404" s="179" t="s">
        <v>11</v>
      </c>
      <c r="I404" s="325">
        <f t="shared" si="20"/>
        <v>621</v>
      </c>
      <c r="J404" s="325">
        <f t="shared" si="21"/>
        <v>124.2</v>
      </c>
    </row>
    <row r="405" spans="1:10" ht="12.75">
      <c r="A405" s="485" t="s">
        <v>120</v>
      </c>
      <c r="B405" s="445" t="s">
        <v>1580</v>
      </c>
      <c r="C405" s="239" t="s">
        <v>162</v>
      </c>
      <c r="D405" s="290">
        <v>18.002</v>
      </c>
      <c r="E405" s="264"/>
      <c r="F405" s="467">
        <v>54</v>
      </c>
      <c r="G405" s="486">
        <v>3</v>
      </c>
      <c r="H405" s="179" t="s">
        <v>11</v>
      </c>
      <c r="I405" s="325">
        <f t="shared" si="20"/>
        <v>972.108</v>
      </c>
      <c r="J405" s="325">
        <f t="shared" si="21"/>
        <v>194.4216</v>
      </c>
    </row>
    <row r="406" spans="1:10" ht="12.75">
      <c r="A406" s="485" t="s">
        <v>120</v>
      </c>
      <c r="B406" s="445" t="s">
        <v>1581</v>
      </c>
      <c r="C406" s="239" t="s">
        <v>162</v>
      </c>
      <c r="D406" s="290">
        <v>33.237</v>
      </c>
      <c r="E406" s="264"/>
      <c r="F406" s="467">
        <v>54</v>
      </c>
      <c r="G406" s="486">
        <v>4</v>
      </c>
      <c r="H406" s="179" t="s">
        <v>11</v>
      </c>
      <c r="I406" s="325">
        <f t="shared" si="20"/>
        <v>1794.798</v>
      </c>
      <c r="J406" s="325">
        <f t="shared" si="21"/>
        <v>358.9596</v>
      </c>
    </row>
    <row r="407" spans="1:10" ht="12.75">
      <c r="A407" s="485" t="s">
        <v>120</v>
      </c>
      <c r="B407" s="445" t="s">
        <v>1582</v>
      </c>
      <c r="C407" s="239" t="s">
        <v>162</v>
      </c>
      <c r="D407" s="290">
        <v>10.437</v>
      </c>
      <c r="E407" s="264"/>
      <c r="F407" s="467">
        <v>54</v>
      </c>
      <c r="G407" s="486">
        <v>3</v>
      </c>
      <c r="H407" s="179" t="s">
        <v>11</v>
      </c>
      <c r="I407" s="325">
        <f t="shared" si="20"/>
        <v>563.598</v>
      </c>
      <c r="J407" s="325">
        <f t="shared" si="21"/>
        <v>112.7196</v>
      </c>
    </row>
    <row r="408" spans="1:10" ht="12.75">
      <c r="A408" s="485" t="s">
        <v>120</v>
      </c>
      <c r="B408" s="445" t="s">
        <v>1583</v>
      </c>
      <c r="C408" s="239" t="s">
        <v>162</v>
      </c>
      <c r="D408" s="290">
        <v>10.003</v>
      </c>
      <c r="E408" s="264"/>
      <c r="F408" s="467">
        <v>54</v>
      </c>
      <c r="G408" s="486">
        <v>3</v>
      </c>
      <c r="H408" s="179" t="s">
        <v>11</v>
      </c>
      <c r="I408" s="325">
        <f t="shared" si="20"/>
        <v>540.162</v>
      </c>
      <c r="J408" s="325">
        <f t="shared" si="21"/>
        <v>108.03240000000001</v>
      </c>
    </row>
    <row r="409" spans="1:10" ht="12.75">
      <c r="A409" s="485" t="s">
        <v>120</v>
      </c>
      <c r="B409" s="445" t="s">
        <v>1584</v>
      </c>
      <c r="C409" s="239" t="s">
        <v>162</v>
      </c>
      <c r="D409" s="290">
        <v>8.652</v>
      </c>
      <c r="E409" s="264"/>
      <c r="F409" s="467">
        <v>54</v>
      </c>
      <c r="G409" s="486">
        <v>3</v>
      </c>
      <c r="H409" s="179" t="s">
        <v>11</v>
      </c>
      <c r="I409" s="325">
        <f t="shared" si="20"/>
        <v>467.20799999999997</v>
      </c>
      <c r="J409" s="325">
        <f t="shared" si="21"/>
        <v>93.4416</v>
      </c>
    </row>
    <row r="410" spans="1:10" ht="12.75">
      <c r="A410" s="485" t="s">
        <v>120</v>
      </c>
      <c r="B410" s="445" t="s">
        <v>1585</v>
      </c>
      <c r="C410" s="239" t="s">
        <v>162</v>
      </c>
      <c r="D410" s="290">
        <v>6</v>
      </c>
      <c r="E410" s="264"/>
      <c r="F410" s="467">
        <v>54</v>
      </c>
      <c r="G410" s="486">
        <v>5</v>
      </c>
      <c r="H410" s="179" t="s">
        <v>11</v>
      </c>
      <c r="I410" s="325">
        <f t="shared" si="20"/>
        <v>324</v>
      </c>
      <c r="J410" s="325">
        <f t="shared" si="21"/>
        <v>64.8</v>
      </c>
    </row>
    <row r="411" spans="1:10" ht="12.75">
      <c r="A411" s="485" t="s">
        <v>120</v>
      </c>
      <c r="B411" s="445" t="s">
        <v>1586</v>
      </c>
      <c r="C411" s="239" t="s">
        <v>162</v>
      </c>
      <c r="D411" s="290">
        <v>3</v>
      </c>
      <c r="E411" s="264"/>
      <c r="F411" s="467">
        <v>54</v>
      </c>
      <c r="G411" s="486">
        <v>3</v>
      </c>
      <c r="H411" s="179" t="s">
        <v>11</v>
      </c>
      <c r="I411" s="325">
        <f t="shared" si="20"/>
        <v>162</v>
      </c>
      <c r="J411" s="325">
        <f t="shared" si="21"/>
        <v>32.4</v>
      </c>
    </row>
    <row r="412" spans="1:10" ht="12.75">
      <c r="A412" s="485" t="s">
        <v>120</v>
      </c>
      <c r="B412" s="445" t="s">
        <v>1587</v>
      </c>
      <c r="C412" s="239" t="s">
        <v>162</v>
      </c>
      <c r="D412" s="290">
        <v>28.375</v>
      </c>
      <c r="E412" s="264"/>
      <c r="F412" s="467">
        <v>54</v>
      </c>
      <c r="G412" s="486">
        <v>3</v>
      </c>
      <c r="H412" s="179" t="s">
        <v>11</v>
      </c>
      <c r="I412" s="325">
        <f t="shared" si="20"/>
        <v>1532.25</v>
      </c>
      <c r="J412" s="325">
        <f t="shared" si="21"/>
        <v>306.45</v>
      </c>
    </row>
    <row r="413" spans="1:10" ht="12.75">
      <c r="A413" s="485" t="s">
        <v>120</v>
      </c>
      <c r="B413" s="445" t="s">
        <v>1588</v>
      </c>
      <c r="C413" s="239" t="s">
        <v>162</v>
      </c>
      <c r="D413" s="290">
        <v>18.345</v>
      </c>
      <c r="E413" s="264"/>
      <c r="F413" s="467">
        <v>54</v>
      </c>
      <c r="G413" s="486">
        <v>3</v>
      </c>
      <c r="H413" s="179" t="s">
        <v>11</v>
      </c>
      <c r="I413" s="325">
        <f t="shared" si="20"/>
        <v>990.6299999999999</v>
      </c>
      <c r="J413" s="325">
        <f t="shared" si="21"/>
        <v>198.12599999999998</v>
      </c>
    </row>
    <row r="414" spans="1:10" ht="12.75">
      <c r="A414" s="485" t="s">
        <v>120</v>
      </c>
      <c r="B414" s="445" t="s">
        <v>1589</v>
      </c>
      <c r="C414" s="239" t="s">
        <v>162</v>
      </c>
      <c r="D414" s="290">
        <v>7.288</v>
      </c>
      <c r="E414" s="264"/>
      <c r="F414" s="467">
        <v>54</v>
      </c>
      <c r="G414" s="486">
        <v>3</v>
      </c>
      <c r="H414" s="179" t="s">
        <v>11</v>
      </c>
      <c r="I414" s="325">
        <f t="shared" si="20"/>
        <v>393.552</v>
      </c>
      <c r="J414" s="325">
        <f t="shared" si="21"/>
        <v>78.7104</v>
      </c>
    </row>
    <row r="415" spans="1:10" ht="12.75">
      <c r="A415" s="485" t="s">
        <v>120</v>
      </c>
      <c r="B415" s="445" t="s">
        <v>1590</v>
      </c>
      <c r="C415" s="239" t="s">
        <v>162</v>
      </c>
      <c r="D415" s="290">
        <v>18.515</v>
      </c>
      <c r="E415" s="264"/>
      <c r="F415" s="467">
        <v>54</v>
      </c>
      <c r="G415" s="486">
        <v>2</v>
      </c>
      <c r="H415" s="179" t="s">
        <v>11</v>
      </c>
      <c r="I415" s="325">
        <f t="shared" si="20"/>
        <v>999.8100000000001</v>
      </c>
      <c r="J415" s="325">
        <f t="shared" si="21"/>
        <v>199.96200000000002</v>
      </c>
    </row>
    <row r="416" spans="1:10" ht="12.75">
      <c r="A416" s="29" t="s">
        <v>20</v>
      </c>
      <c r="B416" s="584">
        <v>16</v>
      </c>
      <c r="C416" s="30" t="s">
        <v>27</v>
      </c>
      <c r="D416" s="583">
        <f>SUM(D400:D415)</f>
        <v>203.423</v>
      </c>
      <c r="E416" s="31" t="s">
        <v>47</v>
      </c>
      <c r="F416" s="32"/>
      <c r="G416" s="33"/>
      <c r="H416" s="33"/>
      <c r="I416" s="325"/>
      <c r="J416" s="325"/>
    </row>
    <row r="417" spans="1:10" ht="12.75">
      <c r="A417" s="341" t="s">
        <v>122</v>
      </c>
      <c r="B417" s="706" t="s">
        <v>1591</v>
      </c>
      <c r="C417" s="242" t="s">
        <v>162</v>
      </c>
      <c r="D417" s="457">
        <v>32.72</v>
      </c>
      <c r="E417" s="264"/>
      <c r="F417" s="467">
        <v>54</v>
      </c>
      <c r="G417" s="448">
        <v>2</v>
      </c>
      <c r="H417" s="179" t="s">
        <v>11</v>
      </c>
      <c r="I417" s="325">
        <f>D417*F417</f>
        <v>1766.8799999999999</v>
      </c>
      <c r="J417" s="325">
        <f>I417*20%</f>
        <v>353.376</v>
      </c>
    </row>
    <row r="418" spans="1:10" ht="12.75">
      <c r="A418" s="341" t="s">
        <v>122</v>
      </c>
      <c r="B418" s="706" t="s">
        <v>1592</v>
      </c>
      <c r="C418" s="242" t="s">
        <v>162</v>
      </c>
      <c r="D418" s="457">
        <v>16.868</v>
      </c>
      <c r="E418" s="264"/>
      <c r="F418" s="467">
        <v>54</v>
      </c>
      <c r="G418" s="448">
        <v>2</v>
      </c>
      <c r="H418" s="179" t="s">
        <v>11</v>
      </c>
      <c r="I418" s="325">
        <f>D418*F418</f>
        <v>910.872</v>
      </c>
      <c r="J418" s="325">
        <f>I418*20%</f>
        <v>182.1744</v>
      </c>
    </row>
    <row r="419" spans="1:10" ht="12.75">
      <c r="A419" s="341" t="s">
        <v>122</v>
      </c>
      <c r="B419" s="706" t="s">
        <v>1593</v>
      </c>
      <c r="C419" s="242" t="s">
        <v>162</v>
      </c>
      <c r="D419" s="457">
        <v>11.003</v>
      </c>
      <c r="E419" s="264"/>
      <c r="F419" s="467">
        <v>54</v>
      </c>
      <c r="G419" s="448">
        <v>2</v>
      </c>
      <c r="H419" s="179" t="s">
        <v>11</v>
      </c>
      <c r="I419" s="325">
        <f>D419*F419</f>
        <v>594.162</v>
      </c>
      <c r="J419" s="325">
        <f>I419*20%</f>
        <v>118.8324</v>
      </c>
    </row>
    <row r="420" spans="1:10" ht="12.75">
      <c r="A420" s="341" t="s">
        <v>122</v>
      </c>
      <c r="B420" s="706" t="s">
        <v>1594</v>
      </c>
      <c r="C420" s="242" t="s">
        <v>162</v>
      </c>
      <c r="D420" s="457">
        <v>16.968</v>
      </c>
      <c r="E420" s="264"/>
      <c r="F420" s="467">
        <v>54</v>
      </c>
      <c r="G420" s="448">
        <v>4</v>
      </c>
      <c r="H420" s="179" t="s">
        <v>11</v>
      </c>
      <c r="I420" s="325">
        <f>D420*F420</f>
        <v>916.272</v>
      </c>
      <c r="J420" s="325">
        <f>I420*20%</f>
        <v>183.25440000000003</v>
      </c>
    </row>
    <row r="421" spans="1:10" ht="12.75">
      <c r="A421" s="341" t="s">
        <v>122</v>
      </c>
      <c r="B421" s="706" t="s">
        <v>1595</v>
      </c>
      <c r="C421" s="242" t="s">
        <v>162</v>
      </c>
      <c r="D421" s="457">
        <v>21.001</v>
      </c>
      <c r="E421" s="264"/>
      <c r="F421" s="467">
        <v>54</v>
      </c>
      <c r="G421" s="448">
        <v>3</v>
      </c>
      <c r="H421" s="179" t="s">
        <v>11</v>
      </c>
      <c r="I421" s="325">
        <f>D421*F421</f>
        <v>1134.054</v>
      </c>
      <c r="J421" s="325">
        <f>I421*20%</f>
        <v>226.81080000000003</v>
      </c>
    </row>
    <row r="422" spans="1:10" ht="12.75">
      <c r="A422" s="29" t="s">
        <v>20</v>
      </c>
      <c r="B422" s="665">
        <v>5</v>
      </c>
      <c r="C422" s="222" t="s">
        <v>27</v>
      </c>
      <c r="D422" s="660">
        <f>SUM(D417:D421)</f>
        <v>98.56</v>
      </c>
      <c r="E422" s="31" t="s">
        <v>47</v>
      </c>
      <c r="F422" s="305"/>
      <c r="G422" s="359"/>
      <c r="H422" s="359"/>
      <c r="I422" s="324"/>
      <c r="J422" s="324"/>
    </row>
    <row r="423" spans="1:11" ht="12.75">
      <c r="A423" s="341" t="s">
        <v>115</v>
      </c>
      <c r="B423" s="706" t="s">
        <v>1920</v>
      </c>
      <c r="C423" s="242" t="s">
        <v>162</v>
      </c>
      <c r="D423" s="457">
        <v>11.002</v>
      </c>
      <c r="E423" s="264"/>
      <c r="F423" s="467">
        <v>54</v>
      </c>
      <c r="G423" s="448">
        <v>3</v>
      </c>
      <c r="H423" s="179" t="s">
        <v>11</v>
      </c>
      <c r="I423" s="325">
        <f>D423*F423</f>
        <v>594.1080000000001</v>
      </c>
      <c r="J423" s="325">
        <f>I423*20%</f>
        <v>118.82160000000002</v>
      </c>
      <c r="K423" s="335"/>
    </row>
    <row r="424" spans="1:11" ht="12.75">
      <c r="A424" s="341" t="s">
        <v>115</v>
      </c>
      <c r="B424" s="706" t="s">
        <v>1921</v>
      </c>
      <c r="C424" s="242" t="s">
        <v>162</v>
      </c>
      <c r="D424" s="457">
        <v>11.178</v>
      </c>
      <c r="E424" s="264"/>
      <c r="F424" s="467">
        <v>54</v>
      </c>
      <c r="G424" s="448">
        <v>3</v>
      </c>
      <c r="H424" s="179" t="s">
        <v>11</v>
      </c>
      <c r="I424" s="325">
        <f>D424*F424</f>
        <v>603.6120000000001</v>
      </c>
      <c r="J424" s="325">
        <f>I424*20%</f>
        <v>120.72240000000002</v>
      </c>
      <c r="K424" s="335"/>
    </row>
    <row r="425" spans="1:11" ht="12.75">
      <c r="A425" s="341" t="s">
        <v>115</v>
      </c>
      <c r="B425" s="706" t="s">
        <v>1922</v>
      </c>
      <c r="C425" s="242" t="s">
        <v>162</v>
      </c>
      <c r="D425" s="457">
        <v>13.09</v>
      </c>
      <c r="E425" s="264"/>
      <c r="F425" s="467">
        <v>54</v>
      </c>
      <c r="G425" s="448">
        <v>4</v>
      </c>
      <c r="H425" s="179" t="s">
        <v>11</v>
      </c>
      <c r="I425" s="325">
        <f>D425*F425</f>
        <v>706.86</v>
      </c>
      <c r="J425" s="325">
        <f>I425*20%</f>
        <v>141.372</v>
      </c>
      <c r="K425" s="335"/>
    </row>
    <row r="426" spans="1:11" ht="12.75">
      <c r="A426" s="341" t="s">
        <v>115</v>
      </c>
      <c r="B426" s="706" t="s">
        <v>1923</v>
      </c>
      <c r="C426" s="242" t="s">
        <v>162</v>
      </c>
      <c r="D426" s="457">
        <v>13.091</v>
      </c>
      <c r="E426" s="264"/>
      <c r="F426" s="467">
        <v>54</v>
      </c>
      <c r="G426" s="448">
        <v>4</v>
      </c>
      <c r="H426" s="179" t="s">
        <v>11</v>
      </c>
      <c r="I426" s="325">
        <f>D426*F426</f>
        <v>706.914</v>
      </c>
      <c r="J426" s="325">
        <f>I426*20%</f>
        <v>141.3828</v>
      </c>
      <c r="K426" s="335"/>
    </row>
    <row r="427" spans="1:10" ht="12.75">
      <c r="A427" s="29" t="s">
        <v>20</v>
      </c>
      <c r="B427" s="213">
        <v>4</v>
      </c>
      <c r="C427" s="30" t="s">
        <v>27</v>
      </c>
      <c r="D427" s="583">
        <f>SUM(D423:D426)</f>
        <v>48.361</v>
      </c>
      <c r="E427" s="31" t="s">
        <v>47</v>
      </c>
      <c r="F427" s="32"/>
      <c r="G427" s="33"/>
      <c r="H427" s="33"/>
      <c r="I427" s="325"/>
      <c r="J427" s="325"/>
    </row>
    <row r="428" spans="1:10" ht="12.75">
      <c r="A428" s="341" t="s">
        <v>116</v>
      </c>
      <c r="B428" s="706" t="s">
        <v>1596</v>
      </c>
      <c r="C428" s="242" t="s">
        <v>162</v>
      </c>
      <c r="D428" s="457">
        <v>10.504</v>
      </c>
      <c r="E428" s="264"/>
      <c r="F428" s="467">
        <v>54</v>
      </c>
      <c r="G428" s="448">
        <v>4</v>
      </c>
      <c r="H428" s="179" t="s">
        <v>11</v>
      </c>
      <c r="I428" s="325">
        <f>D428*F428</f>
        <v>567.216</v>
      </c>
      <c r="J428" s="325">
        <f>I428*20%</f>
        <v>113.4432</v>
      </c>
    </row>
    <row r="429" spans="1:10" ht="12.75">
      <c r="A429" s="341" t="s">
        <v>116</v>
      </c>
      <c r="B429" s="706" t="s">
        <v>1597</v>
      </c>
      <c r="C429" s="242" t="s">
        <v>162</v>
      </c>
      <c r="D429" s="457">
        <v>12.903</v>
      </c>
      <c r="E429" s="264"/>
      <c r="F429" s="467">
        <v>54</v>
      </c>
      <c r="G429" s="448">
        <v>4</v>
      </c>
      <c r="H429" s="179" t="s">
        <v>11</v>
      </c>
      <c r="I429" s="325">
        <f aca="true" t="shared" si="22" ref="I429:I474">D429*F429</f>
        <v>696.7620000000001</v>
      </c>
      <c r="J429" s="325">
        <f aca="true" t="shared" si="23" ref="J429:J474">I429*20%</f>
        <v>139.35240000000002</v>
      </c>
    </row>
    <row r="430" spans="1:10" ht="12.75">
      <c r="A430" s="341" t="s">
        <v>116</v>
      </c>
      <c r="B430" s="706" t="s">
        <v>2418</v>
      </c>
      <c r="C430" s="242" t="s">
        <v>162</v>
      </c>
      <c r="D430" s="457">
        <v>4.351</v>
      </c>
      <c r="E430" s="264"/>
      <c r="F430" s="467">
        <v>54</v>
      </c>
      <c r="G430" s="448">
        <v>4</v>
      </c>
      <c r="H430" s="179" t="s">
        <v>11</v>
      </c>
      <c r="I430" s="325">
        <f>D430*F430</f>
        <v>234.954</v>
      </c>
      <c r="J430" s="325">
        <f>I430*20%</f>
        <v>46.99080000000001</v>
      </c>
    </row>
    <row r="431" spans="1:10" ht="12.75">
      <c r="A431" s="341" t="s">
        <v>116</v>
      </c>
      <c r="B431" s="706" t="s">
        <v>2419</v>
      </c>
      <c r="C431" s="242" t="s">
        <v>162</v>
      </c>
      <c r="D431" s="457">
        <v>5.474</v>
      </c>
      <c r="E431" s="264"/>
      <c r="F431" s="467">
        <v>54</v>
      </c>
      <c r="G431" s="448">
        <v>4</v>
      </c>
      <c r="H431" s="179" t="s">
        <v>11</v>
      </c>
      <c r="I431" s="325">
        <f>D431*F431</f>
        <v>295.596</v>
      </c>
      <c r="J431" s="325">
        <f>I431*20%</f>
        <v>59.119200000000006</v>
      </c>
    </row>
    <row r="432" spans="1:10" ht="12.75">
      <c r="A432" s="341" t="s">
        <v>116</v>
      </c>
      <c r="B432" s="706" t="s">
        <v>2420</v>
      </c>
      <c r="C432" s="242" t="s">
        <v>162</v>
      </c>
      <c r="D432" s="457">
        <v>6.368</v>
      </c>
      <c r="E432" s="264"/>
      <c r="F432" s="467">
        <v>54</v>
      </c>
      <c r="G432" s="448">
        <v>4</v>
      </c>
      <c r="H432" s="179" t="s">
        <v>11</v>
      </c>
      <c r="I432" s="325">
        <f>D432*F432</f>
        <v>343.872</v>
      </c>
      <c r="J432" s="325">
        <f>I432*20%</f>
        <v>68.7744</v>
      </c>
    </row>
    <row r="433" spans="1:10" ht="12.75">
      <c r="A433" s="341" t="s">
        <v>116</v>
      </c>
      <c r="B433" s="706" t="s">
        <v>1598</v>
      </c>
      <c r="C433" s="242" t="s">
        <v>162</v>
      </c>
      <c r="D433" s="457">
        <v>10.321</v>
      </c>
      <c r="E433" s="264"/>
      <c r="F433" s="467">
        <v>54</v>
      </c>
      <c r="G433" s="448">
        <v>4</v>
      </c>
      <c r="H433" s="179" t="s">
        <v>11</v>
      </c>
      <c r="I433" s="325">
        <f t="shared" si="22"/>
        <v>557.334</v>
      </c>
      <c r="J433" s="325">
        <f t="shared" si="23"/>
        <v>111.46679999999999</v>
      </c>
    </row>
    <row r="434" spans="1:10" ht="12.75">
      <c r="A434" s="341" t="s">
        <v>116</v>
      </c>
      <c r="B434" s="706" t="s">
        <v>2421</v>
      </c>
      <c r="C434" s="242" t="s">
        <v>162</v>
      </c>
      <c r="D434" s="457">
        <v>8.581</v>
      </c>
      <c r="E434" s="264"/>
      <c r="F434" s="467">
        <v>54</v>
      </c>
      <c r="G434" s="448">
        <v>4</v>
      </c>
      <c r="H434" s="179" t="s">
        <v>11</v>
      </c>
      <c r="I434" s="325">
        <f>D434*F434</f>
        <v>463.37399999999997</v>
      </c>
      <c r="J434" s="325">
        <f>I434*20%</f>
        <v>92.6748</v>
      </c>
    </row>
    <row r="435" spans="1:10" ht="12.75">
      <c r="A435" s="341" t="s">
        <v>116</v>
      </c>
      <c r="B435" s="706" t="s">
        <v>2422</v>
      </c>
      <c r="C435" s="242" t="s">
        <v>162</v>
      </c>
      <c r="D435" s="457">
        <v>7.111</v>
      </c>
      <c r="E435" s="264"/>
      <c r="F435" s="467">
        <v>54</v>
      </c>
      <c r="G435" s="448">
        <v>4</v>
      </c>
      <c r="H435" s="179" t="s">
        <v>11</v>
      </c>
      <c r="I435" s="325">
        <f>D435*F435</f>
        <v>383.99399999999997</v>
      </c>
      <c r="J435" s="325">
        <f>I435*20%</f>
        <v>76.7988</v>
      </c>
    </row>
    <row r="436" spans="1:10" ht="12.75">
      <c r="A436" s="341" t="s">
        <v>116</v>
      </c>
      <c r="B436" s="350" t="s">
        <v>360</v>
      </c>
      <c r="C436" s="239" t="s">
        <v>162</v>
      </c>
      <c r="D436" s="457">
        <v>5.906</v>
      </c>
      <c r="E436" s="264"/>
      <c r="F436" s="467">
        <v>54</v>
      </c>
      <c r="G436" s="448">
        <v>5</v>
      </c>
      <c r="H436" s="179" t="s">
        <v>11</v>
      </c>
      <c r="I436" s="325">
        <f t="shared" si="22"/>
        <v>318.924</v>
      </c>
      <c r="J436" s="325">
        <f t="shared" si="23"/>
        <v>63.7848</v>
      </c>
    </row>
    <row r="437" spans="1:10" ht="12.75">
      <c r="A437" s="341" t="s">
        <v>116</v>
      </c>
      <c r="B437" s="350" t="s">
        <v>361</v>
      </c>
      <c r="C437" s="239" t="s">
        <v>162</v>
      </c>
      <c r="D437" s="457">
        <v>5.5</v>
      </c>
      <c r="E437" s="264"/>
      <c r="F437" s="467">
        <v>54</v>
      </c>
      <c r="G437" s="448">
        <v>4</v>
      </c>
      <c r="H437" s="179" t="s">
        <v>11</v>
      </c>
      <c r="I437" s="325">
        <f t="shared" si="22"/>
        <v>297</v>
      </c>
      <c r="J437" s="325">
        <f t="shared" si="23"/>
        <v>59.400000000000006</v>
      </c>
    </row>
    <row r="438" spans="1:10" ht="12.75">
      <c r="A438" s="341" t="s">
        <v>116</v>
      </c>
      <c r="B438" s="350" t="s">
        <v>362</v>
      </c>
      <c r="C438" s="239" t="s">
        <v>162</v>
      </c>
      <c r="D438" s="457">
        <v>3.082</v>
      </c>
      <c r="E438" s="264"/>
      <c r="F438" s="467">
        <v>54</v>
      </c>
      <c r="G438" s="448">
        <v>4</v>
      </c>
      <c r="H438" s="179" t="s">
        <v>11</v>
      </c>
      <c r="I438" s="325">
        <f t="shared" si="22"/>
        <v>166.428</v>
      </c>
      <c r="J438" s="325">
        <f t="shared" si="23"/>
        <v>33.2856</v>
      </c>
    </row>
    <row r="439" spans="1:10" ht="12.75">
      <c r="A439" s="341" t="s">
        <v>116</v>
      </c>
      <c r="B439" s="350" t="s">
        <v>2423</v>
      </c>
      <c r="C439" s="239" t="s">
        <v>162</v>
      </c>
      <c r="D439" s="457">
        <v>12.088</v>
      </c>
      <c r="E439" s="264"/>
      <c r="F439" s="467">
        <v>54</v>
      </c>
      <c r="G439" s="448">
        <v>4</v>
      </c>
      <c r="H439" s="179" t="s">
        <v>11</v>
      </c>
      <c r="I439" s="325">
        <f>D439*F439</f>
        <v>652.752</v>
      </c>
      <c r="J439" s="325">
        <f>I439*20%</f>
        <v>130.5504</v>
      </c>
    </row>
    <row r="440" spans="1:10" ht="12.75">
      <c r="A440" s="341" t="s">
        <v>116</v>
      </c>
      <c r="B440" s="350" t="s">
        <v>2424</v>
      </c>
      <c r="C440" s="239" t="s">
        <v>162</v>
      </c>
      <c r="D440" s="457">
        <v>13.541</v>
      </c>
      <c r="E440" s="264"/>
      <c r="F440" s="467">
        <v>54</v>
      </c>
      <c r="G440" s="448">
        <v>4</v>
      </c>
      <c r="H440" s="179" t="s">
        <v>11</v>
      </c>
      <c r="I440" s="325">
        <f>D440*F440</f>
        <v>731.214</v>
      </c>
      <c r="J440" s="325">
        <f>I440*20%</f>
        <v>146.24280000000002</v>
      </c>
    </row>
    <row r="441" spans="1:10" ht="12.75">
      <c r="A441" s="341" t="s">
        <v>116</v>
      </c>
      <c r="B441" s="350" t="s">
        <v>2425</v>
      </c>
      <c r="C441" s="239" t="s">
        <v>162</v>
      </c>
      <c r="D441" s="457">
        <v>8.415</v>
      </c>
      <c r="E441" s="264"/>
      <c r="F441" s="467">
        <v>54</v>
      </c>
      <c r="G441" s="448">
        <v>4</v>
      </c>
      <c r="H441" s="179" t="s">
        <v>11</v>
      </c>
      <c r="I441" s="325">
        <f>D441*F441</f>
        <v>454.40999999999997</v>
      </c>
      <c r="J441" s="325">
        <f>I441*20%</f>
        <v>90.882</v>
      </c>
    </row>
    <row r="442" spans="1:10" ht="12.75">
      <c r="A442" s="341" t="s">
        <v>116</v>
      </c>
      <c r="B442" s="350" t="s">
        <v>1599</v>
      </c>
      <c r="C442" s="239" t="s">
        <v>162</v>
      </c>
      <c r="D442" s="457">
        <v>10.001</v>
      </c>
      <c r="E442" s="264"/>
      <c r="F442" s="467">
        <v>54</v>
      </c>
      <c r="G442" s="448">
        <v>4</v>
      </c>
      <c r="H442" s="179" t="s">
        <v>11</v>
      </c>
      <c r="I442" s="325">
        <f t="shared" si="22"/>
        <v>540.054</v>
      </c>
      <c r="J442" s="325">
        <f t="shared" si="23"/>
        <v>108.0108</v>
      </c>
    </row>
    <row r="443" spans="1:10" ht="12.75">
      <c r="A443" s="341" t="s">
        <v>116</v>
      </c>
      <c r="B443" s="350" t="s">
        <v>2427</v>
      </c>
      <c r="C443" s="239" t="s">
        <v>162</v>
      </c>
      <c r="D443" s="457">
        <v>8.167</v>
      </c>
      <c r="E443" s="264"/>
      <c r="F443" s="467">
        <v>54</v>
      </c>
      <c r="G443" s="448">
        <v>4</v>
      </c>
      <c r="H443" s="179" t="s">
        <v>11</v>
      </c>
      <c r="I443" s="325">
        <f>D443*F443</f>
        <v>441.018</v>
      </c>
      <c r="J443" s="325">
        <f>I443*20%</f>
        <v>88.2036</v>
      </c>
    </row>
    <row r="444" spans="1:10" ht="12.75">
      <c r="A444" s="341" t="s">
        <v>116</v>
      </c>
      <c r="B444" s="350" t="s">
        <v>2428</v>
      </c>
      <c r="C444" s="239" t="s">
        <v>162</v>
      </c>
      <c r="D444" s="457">
        <v>6.303</v>
      </c>
      <c r="E444" s="264"/>
      <c r="F444" s="467">
        <v>54</v>
      </c>
      <c r="G444" s="448">
        <v>4</v>
      </c>
      <c r="H444" s="179" t="s">
        <v>11</v>
      </c>
      <c r="I444" s="325">
        <f>D444*F444</f>
        <v>340.362</v>
      </c>
      <c r="J444" s="325">
        <f>I444*20%</f>
        <v>68.0724</v>
      </c>
    </row>
    <row r="445" spans="1:10" ht="12.75">
      <c r="A445" s="341" t="s">
        <v>116</v>
      </c>
      <c r="B445" s="350" t="s">
        <v>2429</v>
      </c>
      <c r="C445" s="239" t="s">
        <v>162</v>
      </c>
      <c r="D445" s="457">
        <v>6.151</v>
      </c>
      <c r="E445" s="264"/>
      <c r="F445" s="467">
        <v>54</v>
      </c>
      <c r="G445" s="448">
        <v>4</v>
      </c>
      <c r="H445" s="179" t="s">
        <v>11</v>
      </c>
      <c r="I445" s="325">
        <f>D445*F445</f>
        <v>332.154</v>
      </c>
      <c r="J445" s="325">
        <f>I445*20%</f>
        <v>66.4308</v>
      </c>
    </row>
    <row r="446" spans="1:10" ht="12.75">
      <c r="A446" s="341" t="s">
        <v>116</v>
      </c>
      <c r="B446" s="350" t="s">
        <v>374</v>
      </c>
      <c r="C446" s="239" t="s">
        <v>162</v>
      </c>
      <c r="D446" s="457">
        <v>7.805</v>
      </c>
      <c r="E446" s="264"/>
      <c r="F446" s="467">
        <v>54</v>
      </c>
      <c r="G446" s="448">
        <v>4</v>
      </c>
      <c r="H446" s="179" t="s">
        <v>11</v>
      </c>
      <c r="I446" s="325">
        <f t="shared" si="22"/>
        <v>421.46999999999997</v>
      </c>
      <c r="J446" s="325">
        <f t="shared" si="23"/>
        <v>84.294</v>
      </c>
    </row>
    <row r="447" spans="1:10" ht="12.75">
      <c r="A447" s="341" t="s">
        <v>116</v>
      </c>
      <c r="B447" s="350" t="s">
        <v>375</v>
      </c>
      <c r="C447" s="239" t="s">
        <v>162</v>
      </c>
      <c r="D447" s="457">
        <v>7</v>
      </c>
      <c r="E447" s="264"/>
      <c r="F447" s="467">
        <v>54</v>
      </c>
      <c r="G447" s="448">
        <v>4</v>
      </c>
      <c r="H447" s="179" t="s">
        <v>11</v>
      </c>
      <c r="I447" s="325">
        <f t="shared" si="22"/>
        <v>378</v>
      </c>
      <c r="J447" s="325">
        <f t="shared" si="23"/>
        <v>75.60000000000001</v>
      </c>
    </row>
    <row r="448" spans="1:10" ht="12.75">
      <c r="A448" s="341" t="s">
        <v>116</v>
      </c>
      <c r="B448" s="350" t="s">
        <v>376</v>
      </c>
      <c r="C448" s="239" t="s">
        <v>162</v>
      </c>
      <c r="D448" s="457">
        <v>3</v>
      </c>
      <c r="E448" s="264"/>
      <c r="F448" s="467">
        <v>54</v>
      </c>
      <c r="G448" s="448">
        <v>4</v>
      </c>
      <c r="H448" s="179" t="s">
        <v>11</v>
      </c>
      <c r="I448" s="325">
        <f t="shared" si="22"/>
        <v>162</v>
      </c>
      <c r="J448" s="325">
        <f t="shared" si="23"/>
        <v>32.4</v>
      </c>
    </row>
    <row r="449" spans="1:10" ht="12.75">
      <c r="A449" s="341" t="s">
        <v>116</v>
      </c>
      <c r="B449" s="350" t="s">
        <v>377</v>
      </c>
      <c r="C449" s="239" t="s">
        <v>162</v>
      </c>
      <c r="D449" s="457">
        <v>4.001</v>
      </c>
      <c r="E449" s="264"/>
      <c r="F449" s="467">
        <v>54</v>
      </c>
      <c r="G449" s="448">
        <v>4</v>
      </c>
      <c r="H449" s="179" t="s">
        <v>11</v>
      </c>
      <c r="I449" s="325">
        <f t="shared" si="22"/>
        <v>216.05400000000003</v>
      </c>
      <c r="J449" s="325">
        <f t="shared" si="23"/>
        <v>43.210800000000006</v>
      </c>
    </row>
    <row r="450" spans="1:10" ht="12.75">
      <c r="A450" s="341" t="s">
        <v>116</v>
      </c>
      <c r="B450" s="350" t="s">
        <v>1600</v>
      </c>
      <c r="C450" s="239" t="s">
        <v>162</v>
      </c>
      <c r="D450" s="457">
        <v>4.513</v>
      </c>
      <c r="E450" s="264"/>
      <c r="F450" s="467">
        <v>54</v>
      </c>
      <c r="G450" s="448">
        <v>5</v>
      </c>
      <c r="H450" s="179" t="s">
        <v>11</v>
      </c>
      <c r="I450" s="325">
        <f t="shared" si="22"/>
        <v>243.702</v>
      </c>
      <c r="J450" s="325">
        <f t="shared" si="23"/>
        <v>48.7404</v>
      </c>
    </row>
    <row r="451" spans="1:10" ht="12.75">
      <c r="A451" s="341" t="s">
        <v>116</v>
      </c>
      <c r="B451" s="350" t="s">
        <v>1601</v>
      </c>
      <c r="C451" s="239" t="s">
        <v>162</v>
      </c>
      <c r="D451" s="457">
        <v>3.912</v>
      </c>
      <c r="E451" s="264"/>
      <c r="F451" s="467">
        <v>54</v>
      </c>
      <c r="G451" s="448">
        <v>5</v>
      </c>
      <c r="H451" s="179" t="s">
        <v>11</v>
      </c>
      <c r="I451" s="325">
        <f t="shared" si="22"/>
        <v>211.248</v>
      </c>
      <c r="J451" s="325">
        <f t="shared" si="23"/>
        <v>42.2496</v>
      </c>
    </row>
    <row r="452" spans="1:10" ht="12.75">
      <c r="A452" s="341" t="s">
        <v>116</v>
      </c>
      <c r="B452" s="350" t="s">
        <v>1602</v>
      </c>
      <c r="C452" s="239" t="s">
        <v>162</v>
      </c>
      <c r="D452" s="457">
        <v>2.928</v>
      </c>
      <c r="E452" s="264"/>
      <c r="F452" s="467">
        <v>54</v>
      </c>
      <c r="G452" s="448">
        <v>5</v>
      </c>
      <c r="H452" s="179" t="s">
        <v>11</v>
      </c>
      <c r="I452" s="325">
        <f t="shared" si="22"/>
        <v>158.112</v>
      </c>
      <c r="J452" s="325">
        <f t="shared" si="23"/>
        <v>31.6224</v>
      </c>
    </row>
    <row r="453" spans="1:10" ht="12.75">
      <c r="A453" s="341" t="s">
        <v>116</v>
      </c>
      <c r="B453" s="350" t="s">
        <v>1603</v>
      </c>
      <c r="C453" s="239" t="s">
        <v>162</v>
      </c>
      <c r="D453" s="457">
        <v>7.805</v>
      </c>
      <c r="E453" s="264"/>
      <c r="F453" s="467">
        <v>54</v>
      </c>
      <c r="G453" s="448">
        <v>4</v>
      </c>
      <c r="H453" s="179" t="s">
        <v>11</v>
      </c>
      <c r="I453" s="325">
        <f t="shared" si="22"/>
        <v>421.46999999999997</v>
      </c>
      <c r="J453" s="325">
        <f t="shared" si="23"/>
        <v>84.294</v>
      </c>
    </row>
    <row r="454" spans="1:10" ht="12.75">
      <c r="A454" s="341" t="s">
        <v>116</v>
      </c>
      <c r="B454" s="350" t="s">
        <v>1604</v>
      </c>
      <c r="C454" s="239" t="s">
        <v>162</v>
      </c>
      <c r="D454" s="457">
        <v>17.202</v>
      </c>
      <c r="E454" s="264"/>
      <c r="F454" s="467">
        <v>54</v>
      </c>
      <c r="G454" s="448">
        <v>4</v>
      </c>
      <c r="H454" s="179" t="s">
        <v>11</v>
      </c>
      <c r="I454" s="325">
        <f t="shared" si="22"/>
        <v>928.9080000000001</v>
      </c>
      <c r="J454" s="325">
        <f t="shared" si="23"/>
        <v>185.78160000000003</v>
      </c>
    </row>
    <row r="455" spans="1:10" ht="12.75">
      <c r="A455" s="341" t="s">
        <v>116</v>
      </c>
      <c r="B455" s="350" t="s">
        <v>1605</v>
      </c>
      <c r="C455" s="239" t="s">
        <v>162</v>
      </c>
      <c r="D455" s="457">
        <v>4.086</v>
      </c>
      <c r="E455" s="264"/>
      <c r="F455" s="467">
        <v>54</v>
      </c>
      <c r="G455" s="448">
        <v>6</v>
      </c>
      <c r="H455" s="179" t="s">
        <v>11</v>
      </c>
      <c r="I455" s="325">
        <f t="shared" si="22"/>
        <v>220.644</v>
      </c>
      <c r="J455" s="325">
        <f t="shared" si="23"/>
        <v>44.128800000000005</v>
      </c>
    </row>
    <row r="456" spans="1:10" ht="12.75">
      <c r="A456" s="341" t="s">
        <v>116</v>
      </c>
      <c r="B456" s="350" t="s">
        <v>2430</v>
      </c>
      <c r="C456" s="239" t="s">
        <v>162</v>
      </c>
      <c r="D456" s="457">
        <v>45.408</v>
      </c>
      <c r="E456" s="264"/>
      <c r="F456" s="467">
        <v>54</v>
      </c>
      <c r="G456" s="448">
        <v>6</v>
      </c>
      <c r="H456" s="179" t="s">
        <v>11</v>
      </c>
      <c r="I456" s="325">
        <f>D456*F456</f>
        <v>2452.032</v>
      </c>
      <c r="J456" s="325">
        <f>I456*20%</f>
        <v>490.4064000000001</v>
      </c>
    </row>
    <row r="457" spans="1:10" ht="12.75">
      <c r="A457" s="341" t="s">
        <v>116</v>
      </c>
      <c r="B457" s="350" t="s">
        <v>2431</v>
      </c>
      <c r="C457" s="239" t="s">
        <v>162</v>
      </c>
      <c r="D457" s="457">
        <v>13.377</v>
      </c>
      <c r="E457" s="264"/>
      <c r="F457" s="467">
        <v>54</v>
      </c>
      <c r="G457" s="448">
        <v>6</v>
      </c>
      <c r="H457" s="179" t="s">
        <v>11</v>
      </c>
      <c r="I457" s="325">
        <f>D457*F457</f>
        <v>722.3580000000001</v>
      </c>
      <c r="J457" s="325">
        <f>I457*20%</f>
        <v>144.47160000000002</v>
      </c>
    </row>
    <row r="458" spans="1:10" ht="12.75">
      <c r="A458" s="341" t="s">
        <v>116</v>
      </c>
      <c r="B458" s="350" t="s">
        <v>1606</v>
      </c>
      <c r="C458" s="239" t="s">
        <v>162</v>
      </c>
      <c r="D458" s="457">
        <v>29.903</v>
      </c>
      <c r="E458" s="264"/>
      <c r="F458" s="467">
        <v>54</v>
      </c>
      <c r="G458" s="448">
        <v>4</v>
      </c>
      <c r="H458" s="179" t="s">
        <v>11</v>
      </c>
      <c r="I458" s="325">
        <f t="shared" si="22"/>
        <v>1614.762</v>
      </c>
      <c r="J458" s="325">
        <f t="shared" si="23"/>
        <v>322.9524</v>
      </c>
    </row>
    <row r="459" spans="1:10" ht="12.75">
      <c r="A459" s="341" t="s">
        <v>116</v>
      </c>
      <c r="B459" s="350" t="s">
        <v>2432</v>
      </c>
      <c r="C459" s="239" t="s">
        <v>162</v>
      </c>
      <c r="D459" s="457">
        <v>4.561</v>
      </c>
      <c r="E459" s="264"/>
      <c r="F459" s="467">
        <v>54</v>
      </c>
      <c r="G459" s="448">
        <v>4</v>
      </c>
      <c r="H459" s="179" t="s">
        <v>11</v>
      </c>
      <c r="I459" s="325">
        <f>D459*F459</f>
        <v>246.29399999999998</v>
      </c>
      <c r="J459" s="325">
        <f>I459*20%</f>
        <v>49.2588</v>
      </c>
    </row>
    <row r="460" spans="1:10" ht="12.75">
      <c r="A460" s="341" t="s">
        <v>116</v>
      </c>
      <c r="B460" s="350" t="s">
        <v>1607</v>
      </c>
      <c r="C460" s="239" t="s">
        <v>162</v>
      </c>
      <c r="D460" s="457">
        <v>13.002</v>
      </c>
      <c r="E460" s="264"/>
      <c r="F460" s="467">
        <v>54</v>
      </c>
      <c r="G460" s="448">
        <v>4</v>
      </c>
      <c r="H460" s="179" t="s">
        <v>11</v>
      </c>
      <c r="I460" s="325">
        <f t="shared" si="22"/>
        <v>702.1080000000001</v>
      </c>
      <c r="J460" s="325">
        <f t="shared" si="23"/>
        <v>140.4216</v>
      </c>
    </row>
    <row r="461" spans="1:10" ht="12.75">
      <c r="A461" s="341" t="s">
        <v>116</v>
      </c>
      <c r="B461" s="350" t="s">
        <v>2433</v>
      </c>
      <c r="C461" s="239" t="s">
        <v>162</v>
      </c>
      <c r="D461" s="457">
        <v>16.003</v>
      </c>
      <c r="E461" s="264"/>
      <c r="F461" s="467">
        <v>54</v>
      </c>
      <c r="G461" s="448">
        <v>4</v>
      </c>
      <c r="H461" s="179" t="s">
        <v>11</v>
      </c>
      <c r="I461" s="325">
        <f aca="true" t="shared" si="24" ref="I461:I469">D461*F461</f>
        <v>864.162</v>
      </c>
      <c r="J461" s="325">
        <f aca="true" t="shared" si="25" ref="J461:J469">I461*20%</f>
        <v>172.8324</v>
      </c>
    </row>
    <row r="462" spans="1:10" ht="12.75">
      <c r="A462" s="341" t="s">
        <v>116</v>
      </c>
      <c r="B462" s="350" t="s">
        <v>2434</v>
      </c>
      <c r="C462" s="239" t="s">
        <v>162</v>
      </c>
      <c r="D462" s="457">
        <v>10.001</v>
      </c>
      <c r="E462" s="264"/>
      <c r="F462" s="467">
        <v>54</v>
      </c>
      <c r="G462" s="448">
        <v>4</v>
      </c>
      <c r="H462" s="179" t="s">
        <v>11</v>
      </c>
      <c r="I462" s="325">
        <f t="shared" si="24"/>
        <v>540.054</v>
      </c>
      <c r="J462" s="325">
        <f t="shared" si="25"/>
        <v>108.0108</v>
      </c>
    </row>
    <row r="463" spans="1:10" ht="12.75">
      <c r="A463" s="341" t="s">
        <v>116</v>
      </c>
      <c r="B463" s="350" t="s">
        <v>2435</v>
      </c>
      <c r="C463" s="239" t="s">
        <v>162</v>
      </c>
      <c r="D463" s="457">
        <v>10.001</v>
      </c>
      <c r="E463" s="264"/>
      <c r="F463" s="467">
        <v>54</v>
      </c>
      <c r="G463" s="448">
        <v>4</v>
      </c>
      <c r="H463" s="179" t="s">
        <v>11</v>
      </c>
      <c r="I463" s="325">
        <f t="shared" si="24"/>
        <v>540.054</v>
      </c>
      <c r="J463" s="325">
        <f t="shared" si="25"/>
        <v>108.0108</v>
      </c>
    </row>
    <row r="464" spans="1:10" ht="12.75">
      <c r="A464" s="341" t="s">
        <v>116</v>
      </c>
      <c r="B464" s="350" t="s">
        <v>2436</v>
      </c>
      <c r="C464" s="239" t="s">
        <v>162</v>
      </c>
      <c r="D464" s="457">
        <v>5.201</v>
      </c>
      <c r="E464" s="264"/>
      <c r="F464" s="467">
        <v>54</v>
      </c>
      <c r="G464" s="448">
        <v>4</v>
      </c>
      <c r="H464" s="179" t="s">
        <v>11</v>
      </c>
      <c r="I464" s="325">
        <f t="shared" si="24"/>
        <v>280.854</v>
      </c>
      <c r="J464" s="325">
        <f t="shared" si="25"/>
        <v>56.1708</v>
      </c>
    </row>
    <row r="465" spans="1:10" ht="12.75">
      <c r="A465" s="341" t="s">
        <v>116</v>
      </c>
      <c r="B465" s="350" t="s">
        <v>2437</v>
      </c>
      <c r="C465" s="239" t="s">
        <v>162</v>
      </c>
      <c r="D465" s="457">
        <v>9.903</v>
      </c>
      <c r="E465" s="264"/>
      <c r="F465" s="467">
        <v>54</v>
      </c>
      <c r="G465" s="448">
        <v>4</v>
      </c>
      <c r="H465" s="179" t="s">
        <v>11</v>
      </c>
      <c r="I465" s="325">
        <f t="shared" si="24"/>
        <v>534.7620000000001</v>
      </c>
      <c r="J465" s="325">
        <f t="shared" si="25"/>
        <v>106.95240000000001</v>
      </c>
    </row>
    <row r="466" spans="1:10" ht="12.75">
      <c r="A466" s="341" t="s">
        <v>116</v>
      </c>
      <c r="B466" s="350" t="s">
        <v>2439</v>
      </c>
      <c r="C466" s="239" t="s">
        <v>162</v>
      </c>
      <c r="D466" s="457">
        <v>4.821</v>
      </c>
      <c r="E466" s="264"/>
      <c r="F466" s="467">
        <v>54</v>
      </c>
      <c r="G466" s="448">
        <v>4</v>
      </c>
      <c r="H466" s="179" t="s">
        <v>11</v>
      </c>
      <c r="I466" s="325">
        <f t="shared" si="24"/>
        <v>260.334</v>
      </c>
      <c r="J466" s="325">
        <f t="shared" si="25"/>
        <v>52.0668</v>
      </c>
    </row>
    <row r="467" spans="1:10" ht="12.75">
      <c r="A467" s="341" t="s">
        <v>116</v>
      </c>
      <c r="B467" s="350" t="s">
        <v>2438</v>
      </c>
      <c r="C467" s="239" t="s">
        <v>162</v>
      </c>
      <c r="D467" s="457">
        <v>5</v>
      </c>
      <c r="E467" s="264"/>
      <c r="F467" s="467">
        <v>54</v>
      </c>
      <c r="G467" s="448">
        <v>4</v>
      </c>
      <c r="H467" s="179" t="s">
        <v>11</v>
      </c>
      <c r="I467" s="325">
        <f t="shared" si="24"/>
        <v>270</v>
      </c>
      <c r="J467" s="325">
        <f t="shared" si="25"/>
        <v>54</v>
      </c>
    </row>
    <row r="468" spans="1:10" ht="12.75">
      <c r="A468" s="341" t="s">
        <v>116</v>
      </c>
      <c r="B468" s="350" t="s">
        <v>2440</v>
      </c>
      <c r="C468" s="239" t="s">
        <v>162</v>
      </c>
      <c r="D468" s="457">
        <v>4.411</v>
      </c>
      <c r="E468" s="264"/>
      <c r="F468" s="467">
        <v>54</v>
      </c>
      <c r="G468" s="448">
        <v>4</v>
      </c>
      <c r="H468" s="179" t="s">
        <v>11</v>
      </c>
      <c r="I468" s="325">
        <f t="shared" si="24"/>
        <v>238.194</v>
      </c>
      <c r="J468" s="325">
        <f t="shared" si="25"/>
        <v>47.6388</v>
      </c>
    </row>
    <row r="469" spans="1:10" ht="12.75">
      <c r="A469" s="341" t="s">
        <v>116</v>
      </c>
      <c r="B469" s="350" t="s">
        <v>2441</v>
      </c>
      <c r="C469" s="239" t="s">
        <v>162</v>
      </c>
      <c r="D469" s="457">
        <v>6.452</v>
      </c>
      <c r="E469" s="264"/>
      <c r="F469" s="467">
        <v>54</v>
      </c>
      <c r="G469" s="448">
        <v>4</v>
      </c>
      <c r="H469" s="179" t="s">
        <v>11</v>
      </c>
      <c r="I469" s="325">
        <f t="shared" si="24"/>
        <v>348.408</v>
      </c>
      <c r="J469" s="325">
        <f t="shared" si="25"/>
        <v>69.6816</v>
      </c>
    </row>
    <row r="470" spans="1:10" ht="12.75">
      <c r="A470" s="341" t="s">
        <v>116</v>
      </c>
      <c r="B470" s="350" t="s">
        <v>1608</v>
      </c>
      <c r="C470" s="239" t="s">
        <v>162</v>
      </c>
      <c r="D470" s="457">
        <v>12.812</v>
      </c>
      <c r="E470" s="264"/>
      <c r="F470" s="467">
        <v>54</v>
      </c>
      <c r="G470" s="448">
        <v>4</v>
      </c>
      <c r="H470" s="179" t="s">
        <v>11</v>
      </c>
      <c r="I470" s="325">
        <f t="shared" si="22"/>
        <v>691.848</v>
      </c>
      <c r="J470" s="325">
        <f t="shared" si="23"/>
        <v>138.3696</v>
      </c>
    </row>
    <row r="471" spans="1:10" ht="12.75">
      <c r="A471" s="341" t="s">
        <v>116</v>
      </c>
      <c r="B471" s="350" t="s">
        <v>2442</v>
      </c>
      <c r="C471" s="239" t="s">
        <v>162</v>
      </c>
      <c r="D471" s="457">
        <v>6.502</v>
      </c>
      <c r="E471" s="264"/>
      <c r="F471" s="467">
        <v>54</v>
      </c>
      <c r="G471" s="448">
        <v>4</v>
      </c>
      <c r="H471" s="179" t="s">
        <v>11</v>
      </c>
      <c r="I471" s="325">
        <f t="shared" si="22"/>
        <v>351.108</v>
      </c>
      <c r="J471" s="325">
        <f t="shared" si="23"/>
        <v>70.22160000000001</v>
      </c>
    </row>
    <row r="472" spans="1:10" ht="12.75">
      <c r="A472" s="341" t="s">
        <v>116</v>
      </c>
      <c r="B472" s="350" t="s">
        <v>1609</v>
      </c>
      <c r="C472" s="239" t="s">
        <v>162</v>
      </c>
      <c r="D472" s="457">
        <v>11.802</v>
      </c>
      <c r="E472" s="264"/>
      <c r="F472" s="467">
        <v>54</v>
      </c>
      <c r="G472" s="448">
        <v>4</v>
      </c>
      <c r="H472" s="179" t="s">
        <v>11</v>
      </c>
      <c r="I472" s="325">
        <f t="shared" si="22"/>
        <v>637.308</v>
      </c>
      <c r="J472" s="325">
        <f t="shared" si="23"/>
        <v>127.4616</v>
      </c>
    </row>
    <row r="473" spans="1:10" ht="12.75">
      <c r="A473" s="341" t="s">
        <v>116</v>
      </c>
      <c r="B473" s="350" t="s">
        <v>1610</v>
      </c>
      <c r="C473" s="239" t="s">
        <v>162</v>
      </c>
      <c r="D473" s="457">
        <v>26.454</v>
      </c>
      <c r="E473" s="264"/>
      <c r="F473" s="467">
        <v>54</v>
      </c>
      <c r="G473" s="448">
        <v>4</v>
      </c>
      <c r="H473" s="179" t="s">
        <v>11</v>
      </c>
      <c r="I473" s="325">
        <f t="shared" si="22"/>
        <v>1428.516</v>
      </c>
      <c r="J473" s="325">
        <f t="shared" si="23"/>
        <v>285.70320000000004</v>
      </c>
    </row>
    <row r="474" spans="1:10" ht="12.75">
      <c r="A474" s="341" t="s">
        <v>116</v>
      </c>
      <c r="B474" s="350" t="s">
        <v>1611</v>
      </c>
      <c r="C474" s="239" t="s">
        <v>162</v>
      </c>
      <c r="D474" s="457">
        <v>14.124</v>
      </c>
      <c r="E474" s="264"/>
      <c r="F474" s="467">
        <v>54</v>
      </c>
      <c r="G474" s="448">
        <v>4</v>
      </c>
      <c r="H474" s="179" t="s">
        <v>11</v>
      </c>
      <c r="I474" s="325">
        <f t="shared" si="22"/>
        <v>762.696</v>
      </c>
      <c r="J474" s="325">
        <f t="shared" si="23"/>
        <v>152.53920000000002</v>
      </c>
    </row>
    <row r="475" spans="1:10" ht="12.75">
      <c r="A475" s="29" t="s">
        <v>20</v>
      </c>
      <c r="B475" s="213">
        <v>47</v>
      </c>
      <c r="C475" s="30" t="s">
        <v>27</v>
      </c>
      <c r="D475" s="583">
        <f>SUM(D428:D474)</f>
        <v>456.7570000000001</v>
      </c>
      <c r="E475" s="31" t="s">
        <v>47</v>
      </c>
      <c r="F475" s="32"/>
      <c r="G475" s="33"/>
      <c r="H475" s="33"/>
      <c r="I475" s="325"/>
      <c r="J475" s="325"/>
    </row>
    <row r="476" spans="1:10" ht="12.75">
      <c r="A476" s="707" t="s">
        <v>117</v>
      </c>
      <c r="B476" s="445" t="s">
        <v>1612</v>
      </c>
      <c r="C476" s="242" t="s">
        <v>162</v>
      </c>
      <c r="D476" s="457">
        <v>11.493</v>
      </c>
      <c r="E476" s="31"/>
      <c r="F476" s="467">
        <v>54</v>
      </c>
      <c r="G476" s="448">
        <v>4</v>
      </c>
      <c r="H476" s="179" t="s">
        <v>11</v>
      </c>
      <c r="I476" s="325">
        <f>D476*F476</f>
        <v>620.6220000000001</v>
      </c>
      <c r="J476" s="325">
        <f>I476*20%</f>
        <v>124.12440000000002</v>
      </c>
    </row>
    <row r="477" spans="1:10" ht="12.75">
      <c r="A477" s="707" t="s">
        <v>117</v>
      </c>
      <c r="B477" s="445" t="s">
        <v>1613</v>
      </c>
      <c r="C477" s="242" t="s">
        <v>162</v>
      </c>
      <c r="D477" s="457">
        <v>40.938</v>
      </c>
      <c r="E477" s="31"/>
      <c r="F477" s="467">
        <v>54</v>
      </c>
      <c r="G477" s="448">
        <v>5</v>
      </c>
      <c r="H477" s="179" t="s">
        <v>11</v>
      </c>
      <c r="I477" s="325">
        <f aca="true" t="shared" si="26" ref="I477:I503">D477*F477</f>
        <v>2210.652</v>
      </c>
      <c r="J477" s="325">
        <f aca="true" t="shared" si="27" ref="J477:J503">I477*20%</f>
        <v>442.1304</v>
      </c>
    </row>
    <row r="478" spans="1:10" ht="12.75">
      <c r="A478" s="707" t="s">
        <v>117</v>
      </c>
      <c r="B478" s="445" t="s">
        <v>1614</v>
      </c>
      <c r="C478" s="242" t="s">
        <v>162</v>
      </c>
      <c r="D478" s="457">
        <v>35.402</v>
      </c>
      <c r="E478" s="31"/>
      <c r="F478" s="467">
        <v>54</v>
      </c>
      <c r="G478" s="448">
        <v>4</v>
      </c>
      <c r="H478" s="179" t="s">
        <v>11</v>
      </c>
      <c r="I478" s="325">
        <f t="shared" si="26"/>
        <v>1911.708</v>
      </c>
      <c r="J478" s="325">
        <f t="shared" si="27"/>
        <v>382.3416</v>
      </c>
    </row>
    <row r="479" spans="1:10" ht="12.75">
      <c r="A479" s="707" t="s">
        <v>117</v>
      </c>
      <c r="B479" s="445" t="s">
        <v>1615</v>
      </c>
      <c r="C479" s="242" t="s">
        <v>162</v>
      </c>
      <c r="D479" s="457">
        <v>34.585</v>
      </c>
      <c r="E479" s="31"/>
      <c r="F479" s="467">
        <v>54</v>
      </c>
      <c r="G479" s="448">
        <v>4</v>
      </c>
      <c r="H479" s="179" t="s">
        <v>11</v>
      </c>
      <c r="I479" s="325">
        <f t="shared" si="26"/>
        <v>1867.5900000000001</v>
      </c>
      <c r="J479" s="325">
        <f t="shared" si="27"/>
        <v>373.51800000000003</v>
      </c>
    </row>
    <row r="480" spans="1:10" ht="12.75">
      <c r="A480" s="707" t="s">
        <v>117</v>
      </c>
      <c r="B480" s="445" t="s">
        <v>1616</v>
      </c>
      <c r="C480" s="242" t="s">
        <v>162</v>
      </c>
      <c r="D480" s="457">
        <v>41.78</v>
      </c>
      <c r="E480" s="31"/>
      <c r="F480" s="467">
        <v>54</v>
      </c>
      <c r="G480" s="448">
        <v>4</v>
      </c>
      <c r="H480" s="179" t="s">
        <v>11</v>
      </c>
      <c r="I480" s="325">
        <f t="shared" si="26"/>
        <v>2256.12</v>
      </c>
      <c r="J480" s="325">
        <f t="shared" si="27"/>
        <v>451.224</v>
      </c>
    </row>
    <row r="481" spans="1:10" ht="12.75">
      <c r="A481" s="707" t="s">
        <v>117</v>
      </c>
      <c r="B481" s="445" t="s">
        <v>1617</v>
      </c>
      <c r="C481" s="242" t="s">
        <v>162</v>
      </c>
      <c r="D481" s="457">
        <v>14.163</v>
      </c>
      <c r="E481" s="31"/>
      <c r="F481" s="467">
        <v>54</v>
      </c>
      <c r="G481" s="448">
        <v>4</v>
      </c>
      <c r="H481" s="179" t="s">
        <v>11</v>
      </c>
      <c r="I481" s="325">
        <f t="shared" si="26"/>
        <v>764.802</v>
      </c>
      <c r="J481" s="325">
        <f t="shared" si="27"/>
        <v>152.96040000000002</v>
      </c>
    </row>
    <row r="482" spans="1:10" ht="12.75">
      <c r="A482" s="707" t="s">
        <v>117</v>
      </c>
      <c r="B482" s="445" t="s">
        <v>1618</v>
      </c>
      <c r="C482" s="242" t="s">
        <v>162</v>
      </c>
      <c r="D482" s="457">
        <v>21.149</v>
      </c>
      <c r="E482" s="31"/>
      <c r="F482" s="467">
        <v>54</v>
      </c>
      <c r="G482" s="448">
        <v>6</v>
      </c>
      <c r="H482" s="179" t="s">
        <v>11</v>
      </c>
      <c r="I482" s="325">
        <f t="shared" si="26"/>
        <v>1142.046</v>
      </c>
      <c r="J482" s="325">
        <f t="shared" si="27"/>
        <v>228.40920000000003</v>
      </c>
    </row>
    <row r="483" spans="1:10" ht="12.75">
      <c r="A483" s="707" t="s">
        <v>117</v>
      </c>
      <c r="B483" s="445" t="s">
        <v>1619</v>
      </c>
      <c r="C483" s="242" t="s">
        <v>162</v>
      </c>
      <c r="D483" s="457">
        <v>11.724</v>
      </c>
      <c r="E483" s="31"/>
      <c r="F483" s="467">
        <v>54</v>
      </c>
      <c r="G483" s="448">
        <v>4</v>
      </c>
      <c r="H483" s="179" t="s">
        <v>11</v>
      </c>
      <c r="I483" s="325">
        <f t="shared" si="26"/>
        <v>633.096</v>
      </c>
      <c r="J483" s="325">
        <f t="shared" si="27"/>
        <v>126.6192</v>
      </c>
    </row>
    <row r="484" spans="1:10" ht="12.75">
      <c r="A484" s="707" t="s">
        <v>117</v>
      </c>
      <c r="B484" s="445" t="s">
        <v>1620</v>
      </c>
      <c r="C484" s="242" t="s">
        <v>162</v>
      </c>
      <c r="D484" s="457">
        <v>13.002</v>
      </c>
      <c r="E484" s="31"/>
      <c r="F484" s="467">
        <v>54</v>
      </c>
      <c r="G484" s="448">
        <v>4</v>
      </c>
      <c r="H484" s="179" t="s">
        <v>11</v>
      </c>
      <c r="I484" s="325">
        <f t="shared" si="26"/>
        <v>702.1080000000001</v>
      </c>
      <c r="J484" s="325">
        <f t="shared" si="27"/>
        <v>140.4216</v>
      </c>
    </row>
    <row r="485" spans="1:10" ht="12.75">
      <c r="A485" s="707" t="s">
        <v>117</v>
      </c>
      <c r="B485" s="445" t="s">
        <v>1621</v>
      </c>
      <c r="C485" s="242" t="s">
        <v>162</v>
      </c>
      <c r="D485" s="457">
        <v>18.655</v>
      </c>
      <c r="E485" s="31"/>
      <c r="F485" s="467">
        <v>54</v>
      </c>
      <c r="G485" s="448">
        <v>6</v>
      </c>
      <c r="H485" s="179" t="s">
        <v>11</v>
      </c>
      <c r="I485" s="325">
        <f t="shared" si="26"/>
        <v>1007.3700000000001</v>
      </c>
      <c r="J485" s="325">
        <f t="shared" si="27"/>
        <v>201.47400000000005</v>
      </c>
    </row>
    <row r="486" spans="1:10" ht="12.75">
      <c r="A486" s="707" t="s">
        <v>117</v>
      </c>
      <c r="B486" s="445" t="s">
        <v>1622</v>
      </c>
      <c r="C486" s="242" t="s">
        <v>162</v>
      </c>
      <c r="D486" s="457">
        <v>10.492</v>
      </c>
      <c r="E486" s="31"/>
      <c r="F486" s="467">
        <v>54</v>
      </c>
      <c r="G486" s="448">
        <v>5</v>
      </c>
      <c r="H486" s="179" t="s">
        <v>11</v>
      </c>
      <c r="I486" s="325">
        <f t="shared" si="26"/>
        <v>566.5680000000001</v>
      </c>
      <c r="J486" s="325">
        <f t="shared" si="27"/>
        <v>113.31360000000002</v>
      </c>
    </row>
    <row r="487" spans="1:10" ht="12.75">
      <c r="A487" s="707" t="s">
        <v>117</v>
      </c>
      <c r="B487" s="445" t="s">
        <v>1623</v>
      </c>
      <c r="C487" s="242" t="s">
        <v>162</v>
      </c>
      <c r="D487" s="457">
        <v>26.065</v>
      </c>
      <c r="E487" s="31"/>
      <c r="F487" s="467">
        <v>54</v>
      </c>
      <c r="G487" s="448">
        <v>5</v>
      </c>
      <c r="H487" s="179" t="s">
        <v>11</v>
      </c>
      <c r="I487" s="325">
        <f t="shared" si="26"/>
        <v>1407.51</v>
      </c>
      <c r="J487" s="325">
        <f t="shared" si="27"/>
        <v>281.502</v>
      </c>
    </row>
    <row r="488" spans="1:10" ht="12.75">
      <c r="A488" s="707" t="s">
        <v>117</v>
      </c>
      <c r="B488" s="445" t="s">
        <v>1624</v>
      </c>
      <c r="C488" s="242" t="s">
        <v>162</v>
      </c>
      <c r="D488" s="457">
        <v>10.089</v>
      </c>
      <c r="E488" s="31"/>
      <c r="F488" s="467">
        <v>54</v>
      </c>
      <c r="G488" s="448">
        <v>6</v>
      </c>
      <c r="H488" s="179" t="s">
        <v>11</v>
      </c>
      <c r="I488" s="325">
        <f t="shared" si="26"/>
        <v>544.806</v>
      </c>
      <c r="J488" s="325">
        <f t="shared" si="27"/>
        <v>108.96120000000002</v>
      </c>
    </row>
    <row r="489" spans="1:10" ht="12.75">
      <c r="A489" s="707" t="s">
        <v>117</v>
      </c>
      <c r="B489" s="445" t="s">
        <v>1625</v>
      </c>
      <c r="C489" s="242" t="s">
        <v>162</v>
      </c>
      <c r="D489" s="457">
        <v>10.962</v>
      </c>
      <c r="E489" s="31"/>
      <c r="F489" s="467">
        <v>54</v>
      </c>
      <c r="G489" s="448">
        <v>4</v>
      </c>
      <c r="H489" s="179" t="s">
        <v>11</v>
      </c>
      <c r="I489" s="325">
        <f t="shared" si="26"/>
        <v>591.948</v>
      </c>
      <c r="J489" s="325">
        <f t="shared" si="27"/>
        <v>118.3896</v>
      </c>
    </row>
    <row r="490" spans="1:10" ht="12.75">
      <c r="A490" s="707" t="s">
        <v>117</v>
      </c>
      <c r="B490" s="445" t="s">
        <v>1626</v>
      </c>
      <c r="C490" s="242" t="s">
        <v>162</v>
      </c>
      <c r="D490" s="457">
        <v>13.002</v>
      </c>
      <c r="E490" s="31"/>
      <c r="F490" s="467">
        <v>54</v>
      </c>
      <c r="G490" s="448">
        <v>4</v>
      </c>
      <c r="H490" s="179" t="s">
        <v>11</v>
      </c>
      <c r="I490" s="325">
        <f t="shared" si="26"/>
        <v>702.1080000000001</v>
      </c>
      <c r="J490" s="325">
        <f t="shared" si="27"/>
        <v>140.4216</v>
      </c>
    </row>
    <row r="491" spans="1:10" ht="12.75">
      <c r="A491" s="707" t="s">
        <v>117</v>
      </c>
      <c r="B491" s="445" t="s">
        <v>1627</v>
      </c>
      <c r="C491" s="242" t="s">
        <v>162</v>
      </c>
      <c r="D491" s="457">
        <v>38.209</v>
      </c>
      <c r="E491" s="31"/>
      <c r="F491" s="467">
        <v>54</v>
      </c>
      <c r="G491" s="448">
        <v>5</v>
      </c>
      <c r="H491" s="179" t="s">
        <v>11</v>
      </c>
      <c r="I491" s="325">
        <f t="shared" si="26"/>
        <v>2063.286</v>
      </c>
      <c r="J491" s="325">
        <f t="shared" si="27"/>
        <v>412.65720000000005</v>
      </c>
    </row>
    <row r="492" spans="1:10" ht="12.75">
      <c r="A492" s="707" t="s">
        <v>117</v>
      </c>
      <c r="B492" s="445" t="s">
        <v>1628</v>
      </c>
      <c r="C492" s="242" t="s">
        <v>162</v>
      </c>
      <c r="D492" s="457">
        <v>27.246</v>
      </c>
      <c r="E492" s="31"/>
      <c r="F492" s="467">
        <v>54</v>
      </c>
      <c r="G492" s="448">
        <v>4</v>
      </c>
      <c r="H492" s="179" t="s">
        <v>11</v>
      </c>
      <c r="I492" s="325">
        <f t="shared" si="26"/>
        <v>1471.2839999999999</v>
      </c>
      <c r="J492" s="325">
        <f t="shared" si="27"/>
        <v>294.2568</v>
      </c>
    </row>
    <row r="493" spans="1:10" ht="12.75">
      <c r="A493" s="707" t="s">
        <v>117</v>
      </c>
      <c r="B493" s="445" t="s">
        <v>1629</v>
      </c>
      <c r="C493" s="242" t="s">
        <v>162</v>
      </c>
      <c r="D493" s="457">
        <v>44.616</v>
      </c>
      <c r="E493" s="31"/>
      <c r="F493" s="467">
        <v>54</v>
      </c>
      <c r="G493" s="448">
        <v>4</v>
      </c>
      <c r="H493" s="179" t="s">
        <v>11</v>
      </c>
      <c r="I493" s="325">
        <f t="shared" si="26"/>
        <v>2409.264</v>
      </c>
      <c r="J493" s="325">
        <f t="shared" si="27"/>
        <v>481.85280000000006</v>
      </c>
    </row>
    <row r="494" spans="1:10" ht="12.75">
      <c r="A494" s="707" t="s">
        <v>117</v>
      </c>
      <c r="B494" s="445" t="s">
        <v>1630</v>
      </c>
      <c r="C494" s="242" t="s">
        <v>162</v>
      </c>
      <c r="D494" s="457">
        <v>11.547</v>
      </c>
      <c r="E494" s="31"/>
      <c r="F494" s="467">
        <v>54</v>
      </c>
      <c r="G494" s="448">
        <v>4</v>
      </c>
      <c r="H494" s="179" t="s">
        <v>11</v>
      </c>
      <c r="I494" s="325">
        <f t="shared" si="26"/>
        <v>623.538</v>
      </c>
      <c r="J494" s="325">
        <f t="shared" si="27"/>
        <v>124.70760000000001</v>
      </c>
    </row>
    <row r="495" spans="1:10" ht="12.75">
      <c r="A495" s="707" t="s">
        <v>117</v>
      </c>
      <c r="B495" s="445" t="s">
        <v>1631</v>
      </c>
      <c r="C495" s="242" t="s">
        <v>162</v>
      </c>
      <c r="D495" s="457">
        <v>17.291</v>
      </c>
      <c r="E495" s="31"/>
      <c r="F495" s="467">
        <v>54</v>
      </c>
      <c r="G495" s="448">
        <v>4</v>
      </c>
      <c r="H495" s="179" t="s">
        <v>11</v>
      </c>
      <c r="I495" s="325">
        <f t="shared" si="26"/>
        <v>933.714</v>
      </c>
      <c r="J495" s="325">
        <f t="shared" si="27"/>
        <v>186.74280000000002</v>
      </c>
    </row>
    <row r="496" spans="1:10" ht="12.75">
      <c r="A496" s="707" t="s">
        <v>117</v>
      </c>
      <c r="B496" s="445" t="s">
        <v>1632</v>
      </c>
      <c r="C496" s="242" t="s">
        <v>162</v>
      </c>
      <c r="D496" s="457">
        <v>12.912</v>
      </c>
      <c r="E496" s="31"/>
      <c r="F496" s="467">
        <v>54</v>
      </c>
      <c r="G496" s="448">
        <v>4</v>
      </c>
      <c r="H496" s="179" t="s">
        <v>11</v>
      </c>
      <c r="I496" s="325">
        <f t="shared" si="26"/>
        <v>697.248</v>
      </c>
      <c r="J496" s="325">
        <f t="shared" si="27"/>
        <v>139.4496</v>
      </c>
    </row>
    <row r="497" spans="1:10" ht="12.75">
      <c r="A497" s="707" t="s">
        <v>117</v>
      </c>
      <c r="B497" s="445" t="s">
        <v>1633</v>
      </c>
      <c r="C497" s="242" t="s">
        <v>162</v>
      </c>
      <c r="D497" s="457">
        <v>16.002</v>
      </c>
      <c r="E497" s="31"/>
      <c r="F497" s="467">
        <v>54</v>
      </c>
      <c r="G497" s="448">
        <v>4</v>
      </c>
      <c r="H497" s="179" t="s">
        <v>11</v>
      </c>
      <c r="I497" s="325">
        <f t="shared" si="26"/>
        <v>864.108</v>
      </c>
      <c r="J497" s="325">
        <f t="shared" si="27"/>
        <v>172.8216</v>
      </c>
    </row>
    <row r="498" spans="1:10" ht="12.75">
      <c r="A498" s="707" t="s">
        <v>117</v>
      </c>
      <c r="B498" s="445" t="s">
        <v>1634</v>
      </c>
      <c r="C498" s="242" t="s">
        <v>162</v>
      </c>
      <c r="D498" s="457">
        <v>11.185</v>
      </c>
      <c r="E498" s="31"/>
      <c r="F498" s="467">
        <v>54</v>
      </c>
      <c r="G498" s="448">
        <v>4</v>
      </c>
      <c r="H498" s="179" t="s">
        <v>11</v>
      </c>
      <c r="I498" s="325">
        <f t="shared" si="26"/>
        <v>603.99</v>
      </c>
      <c r="J498" s="325">
        <f t="shared" si="27"/>
        <v>120.798</v>
      </c>
    </row>
    <row r="499" spans="1:10" ht="12.75">
      <c r="A499" s="707" t="s">
        <v>117</v>
      </c>
      <c r="B499" s="445" t="s">
        <v>1635</v>
      </c>
      <c r="C499" s="242" t="s">
        <v>162</v>
      </c>
      <c r="D499" s="457">
        <v>0.39</v>
      </c>
      <c r="E499" s="31"/>
      <c r="F499" s="467">
        <v>54</v>
      </c>
      <c r="G499" s="448">
        <v>4</v>
      </c>
      <c r="H499" s="179" t="s">
        <v>11</v>
      </c>
      <c r="I499" s="325">
        <f t="shared" si="26"/>
        <v>21.060000000000002</v>
      </c>
      <c r="J499" s="325">
        <f t="shared" si="27"/>
        <v>4.212000000000001</v>
      </c>
    </row>
    <row r="500" spans="1:10" ht="12.75">
      <c r="A500" s="707" t="s">
        <v>117</v>
      </c>
      <c r="B500" s="445" t="s">
        <v>1636</v>
      </c>
      <c r="C500" s="242" t="s">
        <v>162</v>
      </c>
      <c r="D500" s="457">
        <v>2.086</v>
      </c>
      <c r="E500" s="31"/>
      <c r="F500" s="467">
        <v>54</v>
      </c>
      <c r="G500" s="448">
        <v>4</v>
      </c>
      <c r="H500" s="179" t="s">
        <v>11</v>
      </c>
      <c r="I500" s="325">
        <f t="shared" si="26"/>
        <v>112.64399999999999</v>
      </c>
      <c r="J500" s="325">
        <f t="shared" si="27"/>
        <v>22.5288</v>
      </c>
    </row>
    <row r="501" spans="1:10" ht="12.75">
      <c r="A501" s="707" t="s">
        <v>117</v>
      </c>
      <c r="B501" s="445" t="s">
        <v>1637</v>
      </c>
      <c r="C501" s="242" t="s">
        <v>162</v>
      </c>
      <c r="D501" s="457">
        <v>5.104</v>
      </c>
      <c r="E501" s="31"/>
      <c r="F501" s="467">
        <v>54</v>
      </c>
      <c r="G501" s="448">
        <v>4</v>
      </c>
      <c r="H501" s="179" t="s">
        <v>11</v>
      </c>
      <c r="I501" s="325">
        <f t="shared" si="26"/>
        <v>275.616</v>
      </c>
      <c r="J501" s="325">
        <f t="shared" si="27"/>
        <v>55.1232</v>
      </c>
    </row>
    <row r="502" spans="1:10" ht="12.75">
      <c r="A502" s="707" t="s">
        <v>117</v>
      </c>
      <c r="B502" s="445" t="s">
        <v>1638</v>
      </c>
      <c r="C502" s="242" t="s">
        <v>162</v>
      </c>
      <c r="D502" s="457">
        <v>5.401</v>
      </c>
      <c r="E502" s="31"/>
      <c r="F502" s="467">
        <v>54</v>
      </c>
      <c r="G502" s="448">
        <v>4</v>
      </c>
      <c r="H502" s="179" t="s">
        <v>11</v>
      </c>
      <c r="I502" s="325">
        <f t="shared" si="26"/>
        <v>291.654</v>
      </c>
      <c r="J502" s="325">
        <f t="shared" si="27"/>
        <v>58.3308</v>
      </c>
    </row>
    <row r="503" spans="1:10" ht="12.75">
      <c r="A503" s="707" t="s">
        <v>117</v>
      </c>
      <c r="B503" s="445" t="s">
        <v>1639</v>
      </c>
      <c r="C503" s="242" t="s">
        <v>162</v>
      </c>
      <c r="D503" s="457">
        <v>14.178</v>
      </c>
      <c r="E503" s="31"/>
      <c r="F503" s="467">
        <v>54</v>
      </c>
      <c r="G503" s="448">
        <v>4</v>
      </c>
      <c r="H503" s="179" t="s">
        <v>11</v>
      </c>
      <c r="I503" s="325">
        <f t="shared" si="26"/>
        <v>765.6120000000001</v>
      </c>
      <c r="J503" s="325">
        <f t="shared" si="27"/>
        <v>153.12240000000003</v>
      </c>
    </row>
    <row r="504" spans="1:10" ht="12.75">
      <c r="A504" s="29" t="s">
        <v>20</v>
      </c>
      <c r="B504" s="221">
        <v>28</v>
      </c>
      <c r="C504" s="222" t="s">
        <v>27</v>
      </c>
      <c r="D504" s="660">
        <f>SUM(D476:D503)</f>
        <v>519.668</v>
      </c>
      <c r="E504" s="224" t="s">
        <v>47</v>
      </c>
      <c r="F504" s="225"/>
      <c r="G504" s="226"/>
      <c r="H504" s="226"/>
      <c r="I504" s="324"/>
      <c r="J504" s="324"/>
    </row>
    <row r="505" spans="1:10" ht="12.75">
      <c r="A505" s="707" t="s">
        <v>118</v>
      </c>
      <c r="B505" s="445" t="s">
        <v>1640</v>
      </c>
      <c r="C505" s="242" t="s">
        <v>162</v>
      </c>
      <c r="D505" s="457">
        <v>3.3</v>
      </c>
      <c r="E505" s="31"/>
      <c r="F505" s="467">
        <v>54</v>
      </c>
      <c r="G505" s="448">
        <v>3</v>
      </c>
      <c r="H505" s="179" t="s">
        <v>11</v>
      </c>
      <c r="I505" s="325">
        <f>D505*F505</f>
        <v>178.2</v>
      </c>
      <c r="J505" s="325">
        <f>I505*20%</f>
        <v>35.64</v>
      </c>
    </row>
    <row r="506" spans="1:10" ht="12.75">
      <c r="A506" s="487" t="s">
        <v>118</v>
      </c>
      <c r="B506" s="445" t="s">
        <v>1641</v>
      </c>
      <c r="C506" s="242" t="s">
        <v>162</v>
      </c>
      <c r="D506" s="457">
        <v>14.803</v>
      </c>
      <c r="E506" s="31"/>
      <c r="F506" s="467">
        <v>54</v>
      </c>
      <c r="G506" s="448">
        <v>3</v>
      </c>
      <c r="H506" s="179" t="s">
        <v>11</v>
      </c>
      <c r="I506" s="325">
        <f aca="true" t="shared" si="28" ref="I506:I569">D506*F506</f>
        <v>799.3620000000001</v>
      </c>
      <c r="J506" s="325">
        <f aca="true" t="shared" si="29" ref="J506:J569">I506*20%</f>
        <v>159.87240000000003</v>
      </c>
    </row>
    <row r="507" spans="1:10" ht="12.75">
      <c r="A507" s="487" t="s">
        <v>118</v>
      </c>
      <c r="B507" s="445" t="s">
        <v>1642</v>
      </c>
      <c r="C507" s="242" t="s">
        <v>162</v>
      </c>
      <c r="D507" s="457">
        <v>4.701</v>
      </c>
      <c r="E507" s="31"/>
      <c r="F507" s="467">
        <v>54</v>
      </c>
      <c r="G507" s="448">
        <v>3</v>
      </c>
      <c r="H507" s="179" t="s">
        <v>11</v>
      </c>
      <c r="I507" s="325">
        <f t="shared" si="28"/>
        <v>253.85399999999998</v>
      </c>
      <c r="J507" s="325">
        <f t="shared" si="29"/>
        <v>50.7708</v>
      </c>
    </row>
    <row r="508" spans="1:10" ht="12.75">
      <c r="A508" s="487" t="s">
        <v>118</v>
      </c>
      <c r="B508" s="445" t="s">
        <v>1643</v>
      </c>
      <c r="C508" s="242" t="s">
        <v>162</v>
      </c>
      <c r="D508" s="457">
        <v>3</v>
      </c>
      <c r="E508" s="31"/>
      <c r="F508" s="467">
        <v>54</v>
      </c>
      <c r="G508" s="448">
        <v>3</v>
      </c>
      <c r="H508" s="179" t="s">
        <v>11</v>
      </c>
      <c r="I508" s="325">
        <f t="shared" si="28"/>
        <v>162</v>
      </c>
      <c r="J508" s="325">
        <f t="shared" si="29"/>
        <v>32.4</v>
      </c>
    </row>
    <row r="509" spans="1:10" ht="12.75">
      <c r="A509" s="487" t="s">
        <v>118</v>
      </c>
      <c r="B509" s="445" t="s">
        <v>1644</v>
      </c>
      <c r="C509" s="242" t="s">
        <v>162</v>
      </c>
      <c r="D509" s="457">
        <v>4.9</v>
      </c>
      <c r="E509" s="31"/>
      <c r="F509" s="467">
        <v>54</v>
      </c>
      <c r="G509" s="448">
        <v>3</v>
      </c>
      <c r="H509" s="179" t="s">
        <v>11</v>
      </c>
      <c r="I509" s="325">
        <f t="shared" si="28"/>
        <v>264.6</v>
      </c>
      <c r="J509" s="325">
        <f t="shared" si="29"/>
        <v>52.92000000000001</v>
      </c>
    </row>
    <row r="510" spans="1:10" ht="12.75">
      <c r="A510" s="487" t="s">
        <v>118</v>
      </c>
      <c r="B510" s="445" t="s">
        <v>1645</v>
      </c>
      <c r="C510" s="242" t="s">
        <v>162</v>
      </c>
      <c r="D510" s="457">
        <v>7.6</v>
      </c>
      <c r="E510" s="31"/>
      <c r="F510" s="467">
        <v>54</v>
      </c>
      <c r="G510" s="448">
        <v>3</v>
      </c>
      <c r="H510" s="179" t="s">
        <v>11</v>
      </c>
      <c r="I510" s="325">
        <f t="shared" si="28"/>
        <v>410.4</v>
      </c>
      <c r="J510" s="325">
        <f t="shared" si="29"/>
        <v>82.08</v>
      </c>
    </row>
    <row r="511" spans="1:10" ht="12.75">
      <c r="A511" s="487" t="s">
        <v>118</v>
      </c>
      <c r="B511" s="445" t="s">
        <v>1646</v>
      </c>
      <c r="C511" s="242" t="s">
        <v>162</v>
      </c>
      <c r="D511" s="457">
        <v>5.497</v>
      </c>
      <c r="E511" s="31"/>
      <c r="F511" s="467">
        <v>54</v>
      </c>
      <c r="G511" s="448">
        <v>3</v>
      </c>
      <c r="H511" s="179" t="s">
        <v>11</v>
      </c>
      <c r="I511" s="325">
        <f t="shared" si="28"/>
        <v>296.83799999999997</v>
      </c>
      <c r="J511" s="325">
        <f t="shared" si="29"/>
        <v>59.367599999999996</v>
      </c>
    </row>
    <row r="512" spans="1:10" ht="12.75">
      <c r="A512" s="487" t="s">
        <v>118</v>
      </c>
      <c r="B512" s="445" t="s">
        <v>1647</v>
      </c>
      <c r="C512" s="242" t="s">
        <v>162</v>
      </c>
      <c r="D512" s="457">
        <v>6.45</v>
      </c>
      <c r="E512" s="31"/>
      <c r="F512" s="467">
        <v>54</v>
      </c>
      <c r="G512" s="448">
        <v>3</v>
      </c>
      <c r="H512" s="179" t="s">
        <v>11</v>
      </c>
      <c r="I512" s="325">
        <f t="shared" si="28"/>
        <v>348.3</v>
      </c>
      <c r="J512" s="325">
        <f t="shared" si="29"/>
        <v>69.66000000000001</v>
      </c>
    </row>
    <row r="513" spans="1:10" ht="12.75">
      <c r="A513" s="487" t="s">
        <v>118</v>
      </c>
      <c r="B513" s="445" t="s">
        <v>1648</v>
      </c>
      <c r="C513" s="242" t="s">
        <v>162</v>
      </c>
      <c r="D513" s="457">
        <v>3.149</v>
      </c>
      <c r="E513" s="31"/>
      <c r="F513" s="467">
        <v>54</v>
      </c>
      <c r="G513" s="448">
        <v>3</v>
      </c>
      <c r="H513" s="179" t="s">
        <v>11</v>
      </c>
      <c r="I513" s="325">
        <f t="shared" si="28"/>
        <v>170.046</v>
      </c>
      <c r="J513" s="325">
        <f t="shared" si="29"/>
        <v>34.0092</v>
      </c>
    </row>
    <row r="514" spans="1:10" ht="12.75">
      <c r="A514" s="487" t="s">
        <v>118</v>
      </c>
      <c r="B514" s="445" t="s">
        <v>1649</v>
      </c>
      <c r="C514" s="242" t="s">
        <v>162</v>
      </c>
      <c r="D514" s="457">
        <v>3.702</v>
      </c>
      <c r="E514" s="31"/>
      <c r="F514" s="467">
        <v>54</v>
      </c>
      <c r="G514" s="448">
        <v>3</v>
      </c>
      <c r="H514" s="179" t="s">
        <v>11</v>
      </c>
      <c r="I514" s="325">
        <f t="shared" si="28"/>
        <v>199.908</v>
      </c>
      <c r="J514" s="325">
        <f t="shared" si="29"/>
        <v>39.9816</v>
      </c>
    </row>
    <row r="515" spans="1:10" ht="12.75">
      <c r="A515" s="487" t="s">
        <v>118</v>
      </c>
      <c r="B515" s="445" t="s">
        <v>1650</v>
      </c>
      <c r="C515" s="242" t="s">
        <v>162</v>
      </c>
      <c r="D515" s="457">
        <v>4.6</v>
      </c>
      <c r="E515" s="31"/>
      <c r="F515" s="467">
        <v>54</v>
      </c>
      <c r="G515" s="448">
        <v>3</v>
      </c>
      <c r="H515" s="179" t="s">
        <v>11</v>
      </c>
      <c r="I515" s="325">
        <f t="shared" si="28"/>
        <v>248.39999999999998</v>
      </c>
      <c r="J515" s="325">
        <f t="shared" si="29"/>
        <v>49.68</v>
      </c>
    </row>
    <row r="516" spans="1:10" ht="12.75">
      <c r="A516" s="487" t="s">
        <v>118</v>
      </c>
      <c r="B516" s="445" t="s">
        <v>1651</v>
      </c>
      <c r="C516" s="242" t="s">
        <v>162</v>
      </c>
      <c r="D516" s="457">
        <v>2.957</v>
      </c>
      <c r="E516" s="31"/>
      <c r="F516" s="467">
        <v>54</v>
      </c>
      <c r="G516" s="448">
        <v>3</v>
      </c>
      <c r="H516" s="179" t="s">
        <v>11</v>
      </c>
      <c r="I516" s="325">
        <f t="shared" si="28"/>
        <v>159.678</v>
      </c>
      <c r="J516" s="325">
        <f t="shared" si="29"/>
        <v>31.9356</v>
      </c>
    </row>
    <row r="517" spans="1:10" ht="12.75">
      <c r="A517" s="487" t="s">
        <v>118</v>
      </c>
      <c r="B517" s="445" t="s">
        <v>1652</v>
      </c>
      <c r="C517" s="242" t="s">
        <v>162</v>
      </c>
      <c r="D517" s="457">
        <v>3</v>
      </c>
      <c r="E517" s="31"/>
      <c r="F517" s="467">
        <v>54</v>
      </c>
      <c r="G517" s="448">
        <v>3</v>
      </c>
      <c r="H517" s="179" t="s">
        <v>11</v>
      </c>
      <c r="I517" s="325">
        <f t="shared" si="28"/>
        <v>162</v>
      </c>
      <c r="J517" s="325">
        <f t="shared" si="29"/>
        <v>32.4</v>
      </c>
    </row>
    <row r="518" spans="1:10" ht="12.75">
      <c r="A518" s="487" t="s">
        <v>118</v>
      </c>
      <c r="B518" s="445" t="s">
        <v>1653</v>
      </c>
      <c r="C518" s="242" t="s">
        <v>162</v>
      </c>
      <c r="D518" s="457">
        <v>3.001</v>
      </c>
      <c r="E518" s="31"/>
      <c r="F518" s="467">
        <v>54</v>
      </c>
      <c r="G518" s="448">
        <v>3</v>
      </c>
      <c r="H518" s="179" t="s">
        <v>11</v>
      </c>
      <c r="I518" s="325">
        <f t="shared" si="28"/>
        <v>162.054</v>
      </c>
      <c r="J518" s="325">
        <f t="shared" si="29"/>
        <v>32.4108</v>
      </c>
    </row>
    <row r="519" spans="1:10" ht="12.75">
      <c r="A519" s="487" t="s">
        <v>118</v>
      </c>
      <c r="B519" s="445" t="s">
        <v>1654</v>
      </c>
      <c r="C519" s="242" t="s">
        <v>162</v>
      </c>
      <c r="D519" s="457">
        <v>2.8</v>
      </c>
      <c r="E519" s="31"/>
      <c r="F519" s="467">
        <v>54</v>
      </c>
      <c r="G519" s="448">
        <v>3</v>
      </c>
      <c r="H519" s="179" t="s">
        <v>11</v>
      </c>
      <c r="I519" s="325">
        <f t="shared" si="28"/>
        <v>151.2</v>
      </c>
      <c r="J519" s="325">
        <f t="shared" si="29"/>
        <v>30.24</v>
      </c>
    </row>
    <row r="520" spans="1:10" ht="12.75">
      <c r="A520" s="487" t="s">
        <v>118</v>
      </c>
      <c r="B520" s="484" t="s">
        <v>664</v>
      </c>
      <c r="C520" s="239" t="s">
        <v>162</v>
      </c>
      <c r="D520" s="352">
        <v>3.701</v>
      </c>
      <c r="E520" s="264"/>
      <c r="F520" s="467">
        <v>54</v>
      </c>
      <c r="G520" s="448">
        <v>6</v>
      </c>
      <c r="H520" s="179" t="s">
        <v>11</v>
      </c>
      <c r="I520" s="325">
        <f t="shared" si="28"/>
        <v>199.854</v>
      </c>
      <c r="J520" s="325">
        <f t="shared" si="29"/>
        <v>39.970800000000004</v>
      </c>
    </row>
    <row r="521" spans="1:10" ht="12.75">
      <c r="A521" s="487" t="s">
        <v>118</v>
      </c>
      <c r="B521" s="393" t="s">
        <v>1655</v>
      </c>
      <c r="C521" s="242" t="s">
        <v>162</v>
      </c>
      <c r="D521" s="352">
        <v>6</v>
      </c>
      <c r="E521" s="264"/>
      <c r="F521" s="467">
        <v>54</v>
      </c>
      <c r="G521" s="448">
        <v>5</v>
      </c>
      <c r="H521" s="179" t="s">
        <v>11</v>
      </c>
      <c r="I521" s="325">
        <f t="shared" si="28"/>
        <v>324</v>
      </c>
      <c r="J521" s="325">
        <f t="shared" si="29"/>
        <v>64.8</v>
      </c>
    </row>
    <row r="522" spans="1:10" ht="12.75">
      <c r="A522" s="487" t="s">
        <v>118</v>
      </c>
      <c r="B522" s="393" t="s">
        <v>1656</v>
      </c>
      <c r="C522" s="242" t="s">
        <v>162</v>
      </c>
      <c r="D522" s="352">
        <v>5.2</v>
      </c>
      <c r="E522" s="264"/>
      <c r="F522" s="467">
        <v>54</v>
      </c>
      <c r="G522" s="448">
        <v>5</v>
      </c>
      <c r="H522" s="179" t="s">
        <v>11</v>
      </c>
      <c r="I522" s="325">
        <f t="shared" si="28"/>
        <v>280.8</v>
      </c>
      <c r="J522" s="325">
        <f t="shared" si="29"/>
        <v>56.160000000000004</v>
      </c>
    </row>
    <row r="523" spans="1:10" ht="12.75">
      <c r="A523" s="487" t="s">
        <v>118</v>
      </c>
      <c r="B523" s="393" t="s">
        <v>1657</v>
      </c>
      <c r="C523" s="242" t="s">
        <v>162</v>
      </c>
      <c r="D523" s="352">
        <v>6.201</v>
      </c>
      <c r="E523" s="264"/>
      <c r="F523" s="467">
        <v>54</v>
      </c>
      <c r="G523" s="448">
        <v>5</v>
      </c>
      <c r="H523" s="179" t="s">
        <v>11</v>
      </c>
      <c r="I523" s="325">
        <f t="shared" si="28"/>
        <v>334.854</v>
      </c>
      <c r="J523" s="325">
        <f t="shared" si="29"/>
        <v>66.9708</v>
      </c>
    </row>
    <row r="524" spans="1:10" ht="12.75">
      <c r="A524" s="487" t="s">
        <v>118</v>
      </c>
      <c r="B524" s="393" t="s">
        <v>1658</v>
      </c>
      <c r="C524" s="242" t="s">
        <v>162</v>
      </c>
      <c r="D524" s="352">
        <v>5.76</v>
      </c>
      <c r="E524" s="264"/>
      <c r="F524" s="467">
        <v>54</v>
      </c>
      <c r="G524" s="448">
        <v>5</v>
      </c>
      <c r="H524" s="179" t="s">
        <v>11</v>
      </c>
      <c r="I524" s="325">
        <f t="shared" si="28"/>
        <v>311.03999999999996</v>
      </c>
      <c r="J524" s="325">
        <f t="shared" si="29"/>
        <v>62.208</v>
      </c>
    </row>
    <row r="525" spans="1:10" ht="12.75">
      <c r="A525" s="487" t="s">
        <v>118</v>
      </c>
      <c r="B525" s="393" t="s">
        <v>1659</v>
      </c>
      <c r="C525" s="242" t="s">
        <v>162</v>
      </c>
      <c r="D525" s="352">
        <v>15.331</v>
      </c>
      <c r="E525" s="264"/>
      <c r="F525" s="467">
        <v>54</v>
      </c>
      <c r="G525" s="448">
        <v>5</v>
      </c>
      <c r="H525" s="179" t="s">
        <v>11</v>
      </c>
      <c r="I525" s="325">
        <f t="shared" si="28"/>
        <v>827.874</v>
      </c>
      <c r="J525" s="325">
        <f t="shared" si="29"/>
        <v>165.5748</v>
      </c>
    </row>
    <row r="526" spans="1:10" ht="12.75">
      <c r="A526" s="487" t="s">
        <v>118</v>
      </c>
      <c r="B526" s="393" t="s">
        <v>1660</v>
      </c>
      <c r="C526" s="242" t="s">
        <v>162</v>
      </c>
      <c r="D526" s="352">
        <v>6.902</v>
      </c>
      <c r="E526" s="264"/>
      <c r="F526" s="467">
        <v>54</v>
      </c>
      <c r="G526" s="448">
        <v>5</v>
      </c>
      <c r="H526" s="179" t="s">
        <v>11</v>
      </c>
      <c r="I526" s="325">
        <f t="shared" si="28"/>
        <v>372.708</v>
      </c>
      <c r="J526" s="325">
        <f t="shared" si="29"/>
        <v>74.5416</v>
      </c>
    </row>
    <row r="527" spans="1:10" ht="12.75">
      <c r="A527" s="487" t="s">
        <v>118</v>
      </c>
      <c r="B527" s="393" t="s">
        <v>1661</v>
      </c>
      <c r="C527" s="242" t="s">
        <v>162</v>
      </c>
      <c r="D527" s="352">
        <v>7.002</v>
      </c>
      <c r="E527" s="264"/>
      <c r="F527" s="467">
        <v>54</v>
      </c>
      <c r="G527" s="448">
        <v>5</v>
      </c>
      <c r="H527" s="179" t="s">
        <v>11</v>
      </c>
      <c r="I527" s="325">
        <f t="shared" si="28"/>
        <v>378.108</v>
      </c>
      <c r="J527" s="325">
        <f t="shared" si="29"/>
        <v>75.6216</v>
      </c>
    </row>
    <row r="528" spans="1:10" ht="12.75">
      <c r="A528" s="487" t="s">
        <v>118</v>
      </c>
      <c r="B528" s="393" t="s">
        <v>1662</v>
      </c>
      <c r="C528" s="242" t="s">
        <v>162</v>
      </c>
      <c r="D528" s="352">
        <v>8.002</v>
      </c>
      <c r="E528" s="264"/>
      <c r="F528" s="467">
        <v>54</v>
      </c>
      <c r="G528" s="448">
        <v>5</v>
      </c>
      <c r="H528" s="179" t="s">
        <v>11</v>
      </c>
      <c r="I528" s="325">
        <f t="shared" si="28"/>
        <v>432.10800000000006</v>
      </c>
      <c r="J528" s="325">
        <f t="shared" si="29"/>
        <v>86.42160000000001</v>
      </c>
    </row>
    <row r="529" spans="1:10" ht="12.75">
      <c r="A529" s="487" t="s">
        <v>118</v>
      </c>
      <c r="B529" s="393" t="s">
        <v>1663</v>
      </c>
      <c r="C529" s="242" t="s">
        <v>162</v>
      </c>
      <c r="D529" s="352">
        <v>4.999</v>
      </c>
      <c r="E529" s="264"/>
      <c r="F529" s="467">
        <v>54</v>
      </c>
      <c r="G529" s="448">
        <v>5</v>
      </c>
      <c r="H529" s="179" t="s">
        <v>11</v>
      </c>
      <c r="I529" s="325">
        <f t="shared" si="28"/>
        <v>269.94599999999997</v>
      </c>
      <c r="J529" s="325">
        <f t="shared" si="29"/>
        <v>53.9892</v>
      </c>
    </row>
    <row r="530" spans="1:10" ht="12.75">
      <c r="A530" s="487" t="s">
        <v>118</v>
      </c>
      <c r="B530" s="393" t="s">
        <v>1664</v>
      </c>
      <c r="C530" s="242" t="s">
        <v>162</v>
      </c>
      <c r="D530" s="352">
        <v>5.8</v>
      </c>
      <c r="E530" s="264"/>
      <c r="F530" s="467">
        <v>54</v>
      </c>
      <c r="G530" s="448">
        <v>5</v>
      </c>
      <c r="H530" s="179" t="s">
        <v>11</v>
      </c>
      <c r="I530" s="325">
        <f t="shared" si="28"/>
        <v>313.2</v>
      </c>
      <c r="J530" s="325">
        <f t="shared" si="29"/>
        <v>62.64</v>
      </c>
    </row>
    <row r="531" spans="1:10" ht="12.75">
      <c r="A531" s="487" t="s">
        <v>118</v>
      </c>
      <c r="B531" s="393" t="s">
        <v>1665</v>
      </c>
      <c r="C531" s="242" t="s">
        <v>162</v>
      </c>
      <c r="D531" s="352">
        <v>6.203</v>
      </c>
      <c r="E531" s="264"/>
      <c r="F531" s="467">
        <v>54</v>
      </c>
      <c r="G531" s="448">
        <v>5</v>
      </c>
      <c r="H531" s="179" t="s">
        <v>11</v>
      </c>
      <c r="I531" s="325">
        <f t="shared" si="28"/>
        <v>334.962</v>
      </c>
      <c r="J531" s="325">
        <f t="shared" si="29"/>
        <v>66.9924</v>
      </c>
    </row>
    <row r="532" spans="1:10" ht="12.75">
      <c r="A532" s="487" t="s">
        <v>118</v>
      </c>
      <c r="B532" s="393" t="s">
        <v>1666</v>
      </c>
      <c r="C532" s="242" t="s">
        <v>162</v>
      </c>
      <c r="D532" s="352">
        <v>5.62</v>
      </c>
      <c r="E532" s="264"/>
      <c r="F532" s="467">
        <v>54</v>
      </c>
      <c r="G532" s="448">
        <v>5</v>
      </c>
      <c r="H532" s="179" t="s">
        <v>11</v>
      </c>
      <c r="I532" s="325">
        <f t="shared" si="28"/>
        <v>303.48</v>
      </c>
      <c r="J532" s="325">
        <f t="shared" si="29"/>
        <v>60.696000000000005</v>
      </c>
    </row>
    <row r="533" spans="1:10" ht="12.75">
      <c r="A533" s="487" t="s">
        <v>118</v>
      </c>
      <c r="B533" s="393" t="s">
        <v>1667</v>
      </c>
      <c r="C533" s="242" t="s">
        <v>162</v>
      </c>
      <c r="D533" s="352">
        <v>4.203</v>
      </c>
      <c r="E533" s="264"/>
      <c r="F533" s="467">
        <v>54</v>
      </c>
      <c r="G533" s="448">
        <v>5</v>
      </c>
      <c r="H533" s="179" t="s">
        <v>11</v>
      </c>
      <c r="I533" s="325">
        <f t="shared" si="28"/>
        <v>226.96200000000002</v>
      </c>
      <c r="J533" s="325">
        <f t="shared" si="29"/>
        <v>45.39240000000001</v>
      </c>
    </row>
    <row r="534" spans="1:10" ht="12.75">
      <c r="A534" s="487" t="s">
        <v>118</v>
      </c>
      <c r="B534" s="393" t="s">
        <v>1668</v>
      </c>
      <c r="C534" s="242" t="s">
        <v>162</v>
      </c>
      <c r="D534" s="352">
        <v>4.999</v>
      </c>
      <c r="E534" s="264"/>
      <c r="F534" s="467">
        <v>54</v>
      </c>
      <c r="G534" s="448">
        <v>5</v>
      </c>
      <c r="H534" s="179" t="s">
        <v>11</v>
      </c>
      <c r="I534" s="325">
        <f t="shared" si="28"/>
        <v>269.94599999999997</v>
      </c>
      <c r="J534" s="325">
        <f t="shared" si="29"/>
        <v>53.9892</v>
      </c>
    </row>
    <row r="535" spans="1:10" ht="12.75">
      <c r="A535" s="487" t="s">
        <v>118</v>
      </c>
      <c r="B535" s="393" t="s">
        <v>1669</v>
      </c>
      <c r="C535" s="242" t="s">
        <v>162</v>
      </c>
      <c r="D535" s="352">
        <v>4.001</v>
      </c>
      <c r="E535" s="264"/>
      <c r="F535" s="467">
        <v>54</v>
      </c>
      <c r="G535" s="448">
        <v>5</v>
      </c>
      <c r="H535" s="179" t="s">
        <v>11</v>
      </c>
      <c r="I535" s="325">
        <f t="shared" si="28"/>
        <v>216.05400000000003</v>
      </c>
      <c r="J535" s="325">
        <f t="shared" si="29"/>
        <v>43.210800000000006</v>
      </c>
    </row>
    <row r="536" spans="1:10" ht="12.75">
      <c r="A536" s="487" t="s">
        <v>118</v>
      </c>
      <c r="B536" s="393" t="s">
        <v>1670</v>
      </c>
      <c r="C536" s="242" t="s">
        <v>162</v>
      </c>
      <c r="D536" s="352">
        <v>4.999</v>
      </c>
      <c r="E536" s="264"/>
      <c r="F536" s="467">
        <v>54</v>
      </c>
      <c r="G536" s="448">
        <v>5</v>
      </c>
      <c r="H536" s="179" t="s">
        <v>11</v>
      </c>
      <c r="I536" s="325">
        <f t="shared" si="28"/>
        <v>269.94599999999997</v>
      </c>
      <c r="J536" s="325">
        <f t="shared" si="29"/>
        <v>53.9892</v>
      </c>
    </row>
    <row r="537" spans="1:10" ht="12.75">
      <c r="A537" s="487" t="s">
        <v>118</v>
      </c>
      <c r="B537" s="393" t="s">
        <v>1671</v>
      </c>
      <c r="C537" s="242" t="s">
        <v>162</v>
      </c>
      <c r="D537" s="352">
        <v>4.601</v>
      </c>
      <c r="E537" s="264"/>
      <c r="F537" s="467">
        <v>54</v>
      </c>
      <c r="G537" s="448">
        <v>5</v>
      </c>
      <c r="H537" s="179" t="s">
        <v>11</v>
      </c>
      <c r="I537" s="325">
        <f t="shared" si="28"/>
        <v>248.454</v>
      </c>
      <c r="J537" s="325">
        <f t="shared" si="29"/>
        <v>49.6908</v>
      </c>
    </row>
    <row r="538" spans="1:10" ht="12.75">
      <c r="A538" s="487" t="s">
        <v>118</v>
      </c>
      <c r="B538" s="393" t="s">
        <v>1672</v>
      </c>
      <c r="C538" s="242" t="s">
        <v>162</v>
      </c>
      <c r="D538" s="352">
        <v>6.999</v>
      </c>
      <c r="E538" s="264"/>
      <c r="F538" s="467">
        <v>54</v>
      </c>
      <c r="G538" s="448">
        <v>5</v>
      </c>
      <c r="H538" s="179" t="s">
        <v>11</v>
      </c>
      <c r="I538" s="325">
        <f t="shared" si="28"/>
        <v>377.94599999999997</v>
      </c>
      <c r="J538" s="325">
        <f t="shared" si="29"/>
        <v>75.58919999999999</v>
      </c>
    </row>
    <row r="539" spans="1:10" ht="12.75">
      <c r="A539" s="487" t="s">
        <v>118</v>
      </c>
      <c r="B539" s="393" t="s">
        <v>1673</v>
      </c>
      <c r="C539" s="242" t="s">
        <v>162</v>
      </c>
      <c r="D539" s="352">
        <v>9.5</v>
      </c>
      <c r="E539" s="264"/>
      <c r="F539" s="467">
        <v>54</v>
      </c>
      <c r="G539" s="448">
        <v>5</v>
      </c>
      <c r="H539" s="179" t="s">
        <v>11</v>
      </c>
      <c r="I539" s="325">
        <f t="shared" si="28"/>
        <v>513</v>
      </c>
      <c r="J539" s="325">
        <f t="shared" si="29"/>
        <v>102.60000000000001</v>
      </c>
    </row>
    <row r="540" spans="1:10" ht="12.75">
      <c r="A540" s="487" t="s">
        <v>118</v>
      </c>
      <c r="B540" s="393" t="s">
        <v>1674</v>
      </c>
      <c r="C540" s="242" t="s">
        <v>162</v>
      </c>
      <c r="D540" s="352">
        <v>11.104</v>
      </c>
      <c r="E540" s="264"/>
      <c r="F540" s="467">
        <v>54</v>
      </c>
      <c r="G540" s="448">
        <v>5</v>
      </c>
      <c r="H540" s="179" t="s">
        <v>11</v>
      </c>
      <c r="I540" s="325">
        <f t="shared" si="28"/>
        <v>599.616</v>
      </c>
      <c r="J540" s="325">
        <f t="shared" si="29"/>
        <v>119.92320000000001</v>
      </c>
    </row>
    <row r="541" spans="1:10" ht="12.75">
      <c r="A541" s="487" t="s">
        <v>118</v>
      </c>
      <c r="B541" s="393" t="s">
        <v>1675</v>
      </c>
      <c r="C541" s="242" t="s">
        <v>162</v>
      </c>
      <c r="D541" s="352">
        <v>8.702</v>
      </c>
      <c r="E541" s="264"/>
      <c r="F541" s="467">
        <v>54</v>
      </c>
      <c r="G541" s="448">
        <v>5</v>
      </c>
      <c r="H541" s="179" t="s">
        <v>11</v>
      </c>
      <c r="I541" s="325">
        <f t="shared" si="28"/>
        <v>469.908</v>
      </c>
      <c r="J541" s="325">
        <f t="shared" si="29"/>
        <v>93.98160000000001</v>
      </c>
    </row>
    <row r="542" spans="1:10" ht="12.75">
      <c r="A542" s="487" t="s">
        <v>118</v>
      </c>
      <c r="B542" s="393" t="s">
        <v>1676</v>
      </c>
      <c r="C542" s="242" t="s">
        <v>162</v>
      </c>
      <c r="D542" s="352">
        <v>8.003</v>
      </c>
      <c r="E542" s="264"/>
      <c r="F542" s="467">
        <v>54</v>
      </c>
      <c r="G542" s="448">
        <v>5</v>
      </c>
      <c r="H542" s="179" t="s">
        <v>11</v>
      </c>
      <c r="I542" s="325">
        <f t="shared" si="28"/>
        <v>432.16200000000003</v>
      </c>
      <c r="J542" s="325">
        <f t="shared" si="29"/>
        <v>86.43240000000002</v>
      </c>
    </row>
    <row r="543" spans="1:10" ht="12.75">
      <c r="A543" s="487" t="s">
        <v>118</v>
      </c>
      <c r="B543" s="393" t="s">
        <v>1677</v>
      </c>
      <c r="C543" s="242" t="s">
        <v>162</v>
      </c>
      <c r="D543" s="352">
        <v>9.001</v>
      </c>
      <c r="E543" s="264"/>
      <c r="F543" s="467">
        <v>54</v>
      </c>
      <c r="G543" s="448">
        <v>5</v>
      </c>
      <c r="H543" s="179" t="s">
        <v>11</v>
      </c>
      <c r="I543" s="325">
        <f t="shared" si="28"/>
        <v>486.054</v>
      </c>
      <c r="J543" s="325">
        <f t="shared" si="29"/>
        <v>97.2108</v>
      </c>
    </row>
    <row r="544" spans="1:10" ht="12.75">
      <c r="A544" s="487" t="s">
        <v>118</v>
      </c>
      <c r="B544" s="393" t="s">
        <v>1678</v>
      </c>
      <c r="C544" s="242" t="s">
        <v>162</v>
      </c>
      <c r="D544" s="352">
        <v>9.601</v>
      </c>
      <c r="E544" s="264"/>
      <c r="F544" s="467">
        <v>54</v>
      </c>
      <c r="G544" s="448">
        <v>5</v>
      </c>
      <c r="H544" s="179" t="s">
        <v>11</v>
      </c>
      <c r="I544" s="325">
        <f t="shared" si="28"/>
        <v>518.4540000000001</v>
      </c>
      <c r="J544" s="325">
        <f t="shared" si="29"/>
        <v>103.69080000000002</v>
      </c>
    </row>
    <row r="545" spans="1:10" ht="12.75">
      <c r="A545" s="487" t="s">
        <v>118</v>
      </c>
      <c r="B545" s="393" t="s">
        <v>1679</v>
      </c>
      <c r="C545" s="242" t="s">
        <v>162</v>
      </c>
      <c r="D545" s="352">
        <v>14.103</v>
      </c>
      <c r="E545" s="264"/>
      <c r="F545" s="467">
        <v>54</v>
      </c>
      <c r="G545" s="448">
        <v>5</v>
      </c>
      <c r="H545" s="179" t="s">
        <v>11</v>
      </c>
      <c r="I545" s="325">
        <f t="shared" si="28"/>
        <v>761.562</v>
      </c>
      <c r="J545" s="325">
        <f t="shared" si="29"/>
        <v>152.3124</v>
      </c>
    </row>
    <row r="546" spans="1:10" ht="12.75">
      <c r="A546" s="487" t="s">
        <v>118</v>
      </c>
      <c r="B546" s="393" t="s">
        <v>1680</v>
      </c>
      <c r="C546" s="242" t="s">
        <v>162</v>
      </c>
      <c r="D546" s="352">
        <v>8.003</v>
      </c>
      <c r="E546" s="264"/>
      <c r="F546" s="467">
        <v>54</v>
      </c>
      <c r="G546" s="448">
        <v>5</v>
      </c>
      <c r="H546" s="179" t="s">
        <v>11</v>
      </c>
      <c r="I546" s="325">
        <f t="shared" si="28"/>
        <v>432.16200000000003</v>
      </c>
      <c r="J546" s="325">
        <f t="shared" si="29"/>
        <v>86.43240000000002</v>
      </c>
    </row>
    <row r="547" spans="1:10" ht="12.75">
      <c r="A547" s="487" t="s">
        <v>118</v>
      </c>
      <c r="B547" s="393" t="s">
        <v>1681</v>
      </c>
      <c r="C547" s="242" t="s">
        <v>162</v>
      </c>
      <c r="D547" s="352">
        <v>2.878</v>
      </c>
      <c r="E547" s="264"/>
      <c r="F547" s="467">
        <v>54</v>
      </c>
      <c r="G547" s="448">
        <v>4</v>
      </c>
      <c r="H547" s="179" t="s">
        <v>11</v>
      </c>
      <c r="I547" s="325">
        <f t="shared" si="28"/>
        <v>155.412</v>
      </c>
      <c r="J547" s="325">
        <f t="shared" si="29"/>
        <v>31.082400000000003</v>
      </c>
    </row>
    <row r="548" spans="1:10" ht="12.75">
      <c r="A548" s="487" t="s">
        <v>118</v>
      </c>
      <c r="B548" s="393" t="s">
        <v>1682</v>
      </c>
      <c r="C548" s="242" t="s">
        <v>162</v>
      </c>
      <c r="D548" s="352">
        <v>3.001</v>
      </c>
      <c r="E548" s="264"/>
      <c r="F548" s="467">
        <v>54</v>
      </c>
      <c r="G548" s="448">
        <v>4</v>
      </c>
      <c r="H548" s="179" t="s">
        <v>11</v>
      </c>
      <c r="I548" s="325">
        <f t="shared" si="28"/>
        <v>162.054</v>
      </c>
      <c r="J548" s="325">
        <f t="shared" si="29"/>
        <v>32.4108</v>
      </c>
    </row>
    <row r="549" spans="1:10" ht="12.75">
      <c r="A549" s="487" t="s">
        <v>118</v>
      </c>
      <c r="B549" s="393" t="s">
        <v>1683</v>
      </c>
      <c r="C549" s="242" t="s">
        <v>162</v>
      </c>
      <c r="D549" s="352">
        <v>5</v>
      </c>
      <c r="E549" s="264"/>
      <c r="F549" s="467">
        <v>54</v>
      </c>
      <c r="G549" s="448">
        <v>4</v>
      </c>
      <c r="H549" s="179" t="s">
        <v>11</v>
      </c>
      <c r="I549" s="325">
        <f t="shared" si="28"/>
        <v>270</v>
      </c>
      <c r="J549" s="325">
        <f t="shared" si="29"/>
        <v>54</v>
      </c>
    </row>
    <row r="550" spans="1:10" ht="12.75">
      <c r="A550" s="487" t="s">
        <v>118</v>
      </c>
      <c r="B550" s="393" t="s">
        <v>1684</v>
      </c>
      <c r="C550" s="242" t="s">
        <v>162</v>
      </c>
      <c r="D550" s="352">
        <v>6.5</v>
      </c>
      <c r="E550" s="264"/>
      <c r="F550" s="467">
        <v>54</v>
      </c>
      <c r="G550" s="448">
        <v>4</v>
      </c>
      <c r="H550" s="179" t="s">
        <v>11</v>
      </c>
      <c r="I550" s="325">
        <f t="shared" si="28"/>
        <v>351</v>
      </c>
      <c r="J550" s="325">
        <f t="shared" si="29"/>
        <v>70.2</v>
      </c>
    </row>
    <row r="551" spans="1:10" ht="12.75">
      <c r="A551" s="487" t="s">
        <v>118</v>
      </c>
      <c r="B551" s="393" t="s">
        <v>1685</v>
      </c>
      <c r="C551" s="242" t="s">
        <v>162</v>
      </c>
      <c r="D551" s="352">
        <v>5</v>
      </c>
      <c r="E551" s="264"/>
      <c r="F551" s="467">
        <v>54</v>
      </c>
      <c r="G551" s="448">
        <v>4</v>
      </c>
      <c r="H551" s="179" t="s">
        <v>11</v>
      </c>
      <c r="I551" s="325">
        <f t="shared" si="28"/>
        <v>270</v>
      </c>
      <c r="J551" s="325">
        <f t="shared" si="29"/>
        <v>54</v>
      </c>
    </row>
    <row r="552" spans="1:10" ht="12.75">
      <c r="A552" s="487" t="s">
        <v>118</v>
      </c>
      <c r="B552" s="393" t="s">
        <v>1686</v>
      </c>
      <c r="C552" s="242" t="s">
        <v>162</v>
      </c>
      <c r="D552" s="352">
        <v>3.8</v>
      </c>
      <c r="E552" s="264"/>
      <c r="F552" s="467">
        <v>54</v>
      </c>
      <c r="G552" s="448">
        <v>4</v>
      </c>
      <c r="H552" s="179" t="s">
        <v>11</v>
      </c>
      <c r="I552" s="325">
        <f t="shared" si="28"/>
        <v>205.2</v>
      </c>
      <c r="J552" s="325">
        <f t="shared" si="29"/>
        <v>41.04</v>
      </c>
    </row>
    <row r="553" spans="1:10" ht="12.75">
      <c r="A553" s="487" t="s">
        <v>118</v>
      </c>
      <c r="B553" s="393" t="s">
        <v>1687</v>
      </c>
      <c r="C553" s="242" t="s">
        <v>162</v>
      </c>
      <c r="D553" s="352">
        <v>8.601</v>
      </c>
      <c r="E553" s="264"/>
      <c r="F553" s="467">
        <v>54</v>
      </c>
      <c r="G553" s="448">
        <v>4</v>
      </c>
      <c r="H553" s="179" t="s">
        <v>11</v>
      </c>
      <c r="I553" s="325">
        <f t="shared" si="28"/>
        <v>464.45400000000006</v>
      </c>
      <c r="J553" s="325">
        <f t="shared" si="29"/>
        <v>92.89080000000001</v>
      </c>
    </row>
    <row r="554" spans="1:10" ht="12.75">
      <c r="A554" s="487" t="s">
        <v>118</v>
      </c>
      <c r="B554" s="393" t="s">
        <v>1688</v>
      </c>
      <c r="C554" s="242" t="s">
        <v>162</v>
      </c>
      <c r="D554" s="352">
        <v>6</v>
      </c>
      <c r="E554" s="264"/>
      <c r="F554" s="467">
        <v>54</v>
      </c>
      <c r="G554" s="448">
        <v>3</v>
      </c>
      <c r="H554" s="179" t="s">
        <v>11</v>
      </c>
      <c r="I554" s="325">
        <f t="shared" si="28"/>
        <v>324</v>
      </c>
      <c r="J554" s="325">
        <f t="shared" si="29"/>
        <v>64.8</v>
      </c>
    </row>
    <row r="555" spans="1:10" ht="12.75">
      <c r="A555" s="487" t="s">
        <v>118</v>
      </c>
      <c r="B555" s="393" t="s">
        <v>1689</v>
      </c>
      <c r="C555" s="242" t="s">
        <v>162</v>
      </c>
      <c r="D555" s="352">
        <v>10.8</v>
      </c>
      <c r="E555" s="264"/>
      <c r="F555" s="467">
        <v>54</v>
      </c>
      <c r="G555" s="448">
        <v>3</v>
      </c>
      <c r="H555" s="179" t="s">
        <v>11</v>
      </c>
      <c r="I555" s="325">
        <f t="shared" si="28"/>
        <v>583.2</v>
      </c>
      <c r="J555" s="325">
        <f t="shared" si="29"/>
        <v>116.64000000000001</v>
      </c>
    </row>
    <row r="556" spans="1:10" ht="12.75">
      <c r="A556" s="487" t="s">
        <v>118</v>
      </c>
      <c r="B556" s="393" t="s">
        <v>1690</v>
      </c>
      <c r="C556" s="242" t="s">
        <v>162</v>
      </c>
      <c r="D556" s="352">
        <v>3.001</v>
      </c>
      <c r="E556" s="264"/>
      <c r="F556" s="467">
        <v>54</v>
      </c>
      <c r="G556" s="448">
        <v>4</v>
      </c>
      <c r="H556" s="179" t="s">
        <v>11</v>
      </c>
      <c r="I556" s="325">
        <f t="shared" si="28"/>
        <v>162.054</v>
      </c>
      <c r="J556" s="325">
        <f t="shared" si="29"/>
        <v>32.4108</v>
      </c>
    </row>
    <row r="557" spans="1:10" ht="12.75">
      <c r="A557" s="487" t="s">
        <v>118</v>
      </c>
      <c r="B557" s="393" t="s">
        <v>1691</v>
      </c>
      <c r="C557" s="242" t="s">
        <v>162</v>
      </c>
      <c r="D557" s="352">
        <v>3.7</v>
      </c>
      <c r="E557" s="264"/>
      <c r="F557" s="467">
        <v>54</v>
      </c>
      <c r="G557" s="448">
        <v>4</v>
      </c>
      <c r="H557" s="179" t="s">
        <v>11</v>
      </c>
      <c r="I557" s="325">
        <f t="shared" si="28"/>
        <v>199.8</v>
      </c>
      <c r="J557" s="325">
        <f t="shared" si="29"/>
        <v>39.96000000000001</v>
      </c>
    </row>
    <row r="558" spans="1:10" ht="12.75">
      <c r="A558" s="487" t="s">
        <v>118</v>
      </c>
      <c r="B558" s="393" t="s">
        <v>1692</v>
      </c>
      <c r="C558" s="242" t="s">
        <v>162</v>
      </c>
      <c r="D558" s="352">
        <v>4.6</v>
      </c>
      <c r="E558" s="264"/>
      <c r="F558" s="467">
        <v>54</v>
      </c>
      <c r="G558" s="448">
        <v>4</v>
      </c>
      <c r="H558" s="179" t="s">
        <v>11</v>
      </c>
      <c r="I558" s="325">
        <f t="shared" si="28"/>
        <v>248.39999999999998</v>
      </c>
      <c r="J558" s="325">
        <f t="shared" si="29"/>
        <v>49.68</v>
      </c>
    </row>
    <row r="559" spans="1:10" ht="12.75">
      <c r="A559" s="487" t="s">
        <v>118</v>
      </c>
      <c r="B559" s="393" t="s">
        <v>1693</v>
      </c>
      <c r="C559" s="242" t="s">
        <v>162</v>
      </c>
      <c r="D559" s="352">
        <v>10.001</v>
      </c>
      <c r="E559" s="264"/>
      <c r="F559" s="467">
        <v>54</v>
      </c>
      <c r="G559" s="448">
        <v>4</v>
      </c>
      <c r="H559" s="179" t="s">
        <v>11</v>
      </c>
      <c r="I559" s="325">
        <f t="shared" si="28"/>
        <v>540.054</v>
      </c>
      <c r="J559" s="325">
        <f t="shared" si="29"/>
        <v>108.0108</v>
      </c>
    </row>
    <row r="560" spans="1:10" ht="12.75">
      <c r="A560" s="487" t="s">
        <v>118</v>
      </c>
      <c r="B560" s="393" t="s">
        <v>1694</v>
      </c>
      <c r="C560" s="242" t="s">
        <v>162</v>
      </c>
      <c r="D560" s="352">
        <v>4</v>
      </c>
      <c r="E560" s="264"/>
      <c r="F560" s="467">
        <v>54</v>
      </c>
      <c r="G560" s="448">
        <v>4</v>
      </c>
      <c r="H560" s="179" t="s">
        <v>11</v>
      </c>
      <c r="I560" s="325">
        <f t="shared" si="28"/>
        <v>216</v>
      </c>
      <c r="J560" s="325">
        <f t="shared" si="29"/>
        <v>43.2</v>
      </c>
    </row>
    <row r="561" spans="1:10" ht="12.75">
      <c r="A561" s="487" t="s">
        <v>118</v>
      </c>
      <c r="B561" s="393" t="s">
        <v>1695</v>
      </c>
      <c r="C561" s="242" t="s">
        <v>162</v>
      </c>
      <c r="D561" s="352">
        <v>2.999</v>
      </c>
      <c r="E561" s="264"/>
      <c r="F561" s="467">
        <v>54</v>
      </c>
      <c r="G561" s="448">
        <v>4</v>
      </c>
      <c r="H561" s="179" t="s">
        <v>11</v>
      </c>
      <c r="I561" s="325">
        <f t="shared" si="28"/>
        <v>161.946</v>
      </c>
      <c r="J561" s="325">
        <f t="shared" si="29"/>
        <v>32.3892</v>
      </c>
    </row>
    <row r="562" spans="1:10" ht="12.75">
      <c r="A562" s="487" t="s">
        <v>118</v>
      </c>
      <c r="B562" s="393" t="s">
        <v>1696</v>
      </c>
      <c r="C562" s="242" t="s">
        <v>162</v>
      </c>
      <c r="D562" s="352">
        <v>6.001</v>
      </c>
      <c r="E562" s="264"/>
      <c r="F562" s="467">
        <v>54</v>
      </c>
      <c r="G562" s="448">
        <v>3</v>
      </c>
      <c r="H562" s="179" t="s">
        <v>11</v>
      </c>
      <c r="I562" s="325">
        <f t="shared" si="28"/>
        <v>324.05400000000003</v>
      </c>
      <c r="J562" s="325">
        <f t="shared" si="29"/>
        <v>64.81080000000001</v>
      </c>
    </row>
    <row r="563" spans="1:10" ht="12.75">
      <c r="A563" s="487" t="s">
        <v>118</v>
      </c>
      <c r="B563" s="393" t="s">
        <v>1697</v>
      </c>
      <c r="C563" s="242" t="s">
        <v>162</v>
      </c>
      <c r="D563" s="352">
        <v>13.301</v>
      </c>
      <c r="E563" s="264"/>
      <c r="F563" s="467">
        <v>54</v>
      </c>
      <c r="G563" s="448">
        <v>3</v>
      </c>
      <c r="H563" s="179" t="s">
        <v>11</v>
      </c>
      <c r="I563" s="325">
        <f t="shared" si="28"/>
        <v>718.254</v>
      </c>
      <c r="J563" s="325">
        <f t="shared" si="29"/>
        <v>143.6508</v>
      </c>
    </row>
    <row r="564" spans="1:10" ht="12.75">
      <c r="A564" s="487" t="s">
        <v>118</v>
      </c>
      <c r="B564" s="484" t="s">
        <v>1698</v>
      </c>
      <c r="C564" s="242" t="s">
        <v>162</v>
      </c>
      <c r="D564" s="352">
        <v>14.02</v>
      </c>
      <c r="E564" s="264"/>
      <c r="F564" s="467">
        <v>54</v>
      </c>
      <c r="G564" s="448">
        <v>4</v>
      </c>
      <c r="H564" s="179" t="s">
        <v>11</v>
      </c>
      <c r="I564" s="325">
        <f t="shared" si="28"/>
        <v>757.0799999999999</v>
      </c>
      <c r="J564" s="325">
        <f t="shared" si="29"/>
        <v>151.416</v>
      </c>
    </row>
    <row r="565" spans="1:10" ht="12.75">
      <c r="A565" s="487" t="s">
        <v>118</v>
      </c>
      <c r="B565" s="484" t="s">
        <v>1699</v>
      </c>
      <c r="C565" s="242" t="s">
        <v>162</v>
      </c>
      <c r="D565" s="352">
        <v>14.002</v>
      </c>
      <c r="E565" s="264"/>
      <c r="F565" s="467">
        <v>54</v>
      </c>
      <c r="G565" s="448">
        <v>4</v>
      </c>
      <c r="H565" s="179" t="s">
        <v>11</v>
      </c>
      <c r="I565" s="325">
        <f t="shared" si="28"/>
        <v>756.1080000000001</v>
      </c>
      <c r="J565" s="325">
        <f t="shared" si="29"/>
        <v>151.22160000000002</v>
      </c>
    </row>
    <row r="566" spans="1:10" ht="12.75">
      <c r="A566" s="487" t="s">
        <v>118</v>
      </c>
      <c r="B566" s="393" t="s">
        <v>1700</v>
      </c>
      <c r="C566" s="242" t="s">
        <v>162</v>
      </c>
      <c r="D566" s="352">
        <v>6.001</v>
      </c>
      <c r="E566" s="264"/>
      <c r="F566" s="467">
        <v>54</v>
      </c>
      <c r="G566" s="448">
        <v>4</v>
      </c>
      <c r="H566" s="179" t="s">
        <v>11</v>
      </c>
      <c r="I566" s="325">
        <f t="shared" si="28"/>
        <v>324.05400000000003</v>
      </c>
      <c r="J566" s="325">
        <f t="shared" si="29"/>
        <v>64.81080000000001</v>
      </c>
    </row>
    <row r="567" spans="1:10" ht="12.75">
      <c r="A567" s="487" t="s">
        <v>118</v>
      </c>
      <c r="B567" s="393" t="s">
        <v>1701</v>
      </c>
      <c r="C567" s="242" t="s">
        <v>162</v>
      </c>
      <c r="D567" s="352">
        <v>3.301</v>
      </c>
      <c r="E567" s="264"/>
      <c r="F567" s="467">
        <v>54</v>
      </c>
      <c r="G567" s="448">
        <v>3</v>
      </c>
      <c r="H567" s="179" t="s">
        <v>11</v>
      </c>
      <c r="I567" s="325">
        <f t="shared" si="28"/>
        <v>178.25400000000002</v>
      </c>
      <c r="J567" s="325">
        <f t="shared" si="29"/>
        <v>35.650800000000004</v>
      </c>
    </row>
    <row r="568" spans="1:10" ht="12.75">
      <c r="A568" s="487" t="s">
        <v>118</v>
      </c>
      <c r="B568" s="393" t="s">
        <v>1702</v>
      </c>
      <c r="C568" s="242" t="s">
        <v>162</v>
      </c>
      <c r="D568" s="352">
        <v>4.001</v>
      </c>
      <c r="E568" s="264"/>
      <c r="F568" s="467">
        <v>54</v>
      </c>
      <c r="G568" s="448">
        <v>4</v>
      </c>
      <c r="H568" s="179" t="s">
        <v>11</v>
      </c>
      <c r="I568" s="325">
        <f t="shared" si="28"/>
        <v>216.05400000000003</v>
      </c>
      <c r="J568" s="325">
        <f t="shared" si="29"/>
        <v>43.210800000000006</v>
      </c>
    </row>
    <row r="569" spans="1:10" ht="12.75">
      <c r="A569" s="487" t="s">
        <v>118</v>
      </c>
      <c r="B569" s="393" t="s">
        <v>1703</v>
      </c>
      <c r="C569" s="242" t="s">
        <v>162</v>
      </c>
      <c r="D569" s="352">
        <v>4.601</v>
      </c>
      <c r="E569" s="264"/>
      <c r="F569" s="467">
        <v>54</v>
      </c>
      <c r="G569" s="448">
        <v>4</v>
      </c>
      <c r="H569" s="179" t="s">
        <v>11</v>
      </c>
      <c r="I569" s="325">
        <f t="shared" si="28"/>
        <v>248.454</v>
      </c>
      <c r="J569" s="325">
        <f t="shared" si="29"/>
        <v>49.6908</v>
      </c>
    </row>
    <row r="570" spans="1:10" ht="12.75">
      <c r="A570" s="487" t="s">
        <v>118</v>
      </c>
      <c r="B570" s="393" t="s">
        <v>1704</v>
      </c>
      <c r="C570" s="242" t="s">
        <v>162</v>
      </c>
      <c r="D570" s="352">
        <v>6.4</v>
      </c>
      <c r="E570" s="264"/>
      <c r="F570" s="467">
        <v>54</v>
      </c>
      <c r="G570" s="448">
        <v>4</v>
      </c>
      <c r="H570" s="179" t="s">
        <v>11</v>
      </c>
      <c r="I570" s="325">
        <f aca="true" t="shared" si="30" ref="I570:I633">D570*F570</f>
        <v>345.6</v>
      </c>
      <c r="J570" s="325">
        <f aca="true" t="shared" si="31" ref="J570:J633">I570*20%</f>
        <v>69.12</v>
      </c>
    </row>
    <row r="571" spans="1:10" ht="12.75">
      <c r="A571" s="487" t="s">
        <v>118</v>
      </c>
      <c r="B571" s="393" t="s">
        <v>1705</v>
      </c>
      <c r="C571" s="242" t="s">
        <v>162</v>
      </c>
      <c r="D571" s="352">
        <v>10.024</v>
      </c>
      <c r="E571" s="264"/>
      <c r="F571" s="467">
        <v>54</v>
      </c>
      <c r="G571" s="448">
        <v>6</v>
      </c>
      <c r="H571" s="179" t="s">
        <v>11</v>
      </c>
      <c r="I571" s="325">
        <f t="shared" si="30"/>
        <v>541.2959999999999</v>
      </c>
      <c r="J571" s="325">
        <f t="shared" si="31"/>
        <v>108.25919999999999</v>
      </c>
    </row>
    <row r="572" spans="1:10" ht="12.75">
      <c r="A572" s="487" t="s">
        <v>118</v>
      </c>
      <c r="B572" s="393" t="s">
        <v>1706</v>
      </c>
      <c r="C572" s="242" t="s">
        <v>162</v>
      </c>
      <c r="D572" s="352">
        <v>6.001</v>
      </c>
      <c r="E572" s="264"/>
      <c r="F572" s="467">
        <v>54</v>
      </c>
      <c r="G572" s="448">
        <v>4</v>
      </c>
      <c r="H572" s="179" t="s">
        <v>11</v>
      </c>
      <c r="I572" s="325">
        <f t="shared" si="30"/>
        <v>324.05400000000003</v>
      </c>
      <c r="J572" s="325">
        <f t="shared" si="31"/>
        <v>64.81080000000001</v>
      </c>
    </row>
    <row r="573" spans="1:10" ht="12.75">
      <c r="A573" s="487" t="s">
        <v>118</v>
      </c>
      <c r="B573" s="393" t="s">
        <v>1707</v>
      </c>
      <c r="C573" s="242" t="s">
        <v>162</v>
      </c>
      <c r="D573" s="352">
        <v>2.7</v>
      </c>
      <c r="E573" s="264"/>
      <c r="F573" s="467">
        <v>54</v>
      </c>
      <c r="G573" s="448">
        <v>4</v>
      </c>
      <c r="H573" s="179" t="s">
        <v>11</v>
      </c>
      <c r="I573" s="325">
        <f t="shared" si="30"/>
        <v>145.8</v>
      </c>
      <c r="J573" s="325">
        <f t="shared" si="31"/>
        <v>29.160000000000004</v>
      </c>
    </row>
    <row r="574" spans="1:10" ht="12.75">
      <c r="A574" s="487" t="s">
        <v>118</v>
      </c>
      <c r="B574" s="393" t="s">
        <v>1708</v>
      </c>
      <c r="C574" s="242" t="s">
        <v>162</v>
      </c>
      <c r="D574" s="352">
        <v>14.001</v>
      </c>
      <c r="E574" s="264"/>
      <c r="F574" s="467">
        <v>54</v>
      </c>
      <c r="G574" s="448">
        <v>4</v>
      </c>
      <c r="H574" s="179" t="s">
        <v>11</v>
      </c>
      <c r="I574" s="325">
        <f t="shared" si="30"/>
        <v>756.054</v>
      </c>
      <c r="J574" s="325">
        <f t="shared" si="31"/>
        <v>151.2108</v>
      </c>
    </row>
    <row r="575" spans="1:10" ht="12.75">
      <c r="A575" s="487" t="s">
        <v>118</v>
      </c>
      <c r="B575" s="393" t="s">
        <v>1709</v>
      </c>
      <c r="C575" s="242" t="s">
        <v>162</v>
      </c>
      <c r="D575" s="352">
        <v>4.233</v>
      </c>
      <c r="E575" s="264"/>
      <c r="F575" s="467">
        <v>54</v>
      </c>
      <c r="G575" s="448">
        <v>6</v>
      </c>
      <c r="H575" s="179" t="s">
        <v>11</v>
      </c>
      <c r="I575" s="325">
        <f t="shared" si="30"/>
        <v>228.582</v>
      </c>
      <c r="J575" s="325">
        <f t="shared" si="31"/>
        <v>45.7164</v>
      </c>
    </row>
    <row r="576" spans="1:10" ht="12.75">
      <c r="A576" s="487" t="s">
        <v>118</v>
      </c>
      <c r="B576" s="393" t="s">
        <v>1710</v>
      </c>
      <c r="C576" s="242" t="s">
        <v>162</v>
      </c>
      <c r="D576" s="352">
        <v>5.948</v>
      </c>
      <c r="E576" s="264"/>
      <c r="F576" s="467">
        <v>54</v>
      </c>
      <c r="G576" s="448">
        <v>4</v>
      </c>
      <c r="H576" s="179" t="s">
        <v>11</v>
      </c>
      <c r="I576" s="325">
        <f t="shared" si="30"/>
        <v>321.192</v>
      </c>
      <c r="J576" s="325">
        <f t="shared" si="31"/>
        <v>64.2384</v>
      </c>
    </row>
    <row r="577" spans="1:10" ht="12.75">
      <c r="A577" s="487" t="s">
        <v>118</v>
      </c>
      <c r="B577" s="393" t="s">
        <v>1711</v>
      </c>
      <c r="C577" s="242" t="s">
        <v>162</v>
      </c>
      <c r="D577" s="352">
        <v>3</v>
      </c>
      <c r="E577" s="264"/>
      <c r="F577" s="467">
        <v>54</v>
      </c>
      <c r="G577" s="448">
        <v>4</v>
      </c>
      <c r="H577" s="179" t="s">
        <v>11</v>
      </c>
      <c r="I577" s="325">
        <f t="shared" si="30"/>
        <v>162</v>
      </c>
      <c r="J577" s="325">
        <f t="shared" si="31"/>
        <v>32.4</v>
      </c>
    </row>
    <row r="578" spans="1:10" ht="12.75">
      <c r="A578" s="487" t="s">
        <v>118</v>
      </c>
      <c r="B578" s="393" t="s">
        <v>1712</v>
      </c>
      <c r="C578" s="242" t="s">
        <v>162</v>
      </c>
      <c r="D578" s="352">
        <v>4.3</v>
      </c>
      <c r="E578" s="264"/>
      <c r="F578" s="467">
        <v>54</v>
      </c>
      <c r="G578" s="448">
        <v>4</v>
      </c>
      <c r="H578" s="179" t="s">
        <v>11</v>
      </c>
      <c r="I578" s="325">
        <f t="shared" si="30"/>
        <v>232.2</v>
      </c>
      <c r="J578" s="325">
        <f t="shared" si="31"/>
        <v>46.44</v>
      </c>
    </row>
    <row r="579" spans="1:10" ht="12.75">
      <c r="A579" s="487" t="s">
        <v>118</v>
      </c>
      <c r="B579" s="484" t="s">
        <v>382</v>
      </c>
      <c r="C579" s="239" t="s">
        <v>162</v>
      </c>
      <c r="D579" s="352">
        <v>2.902</v>
      </c>
      <c r="E579" s="264"/>
      <c r="F579" s="467">
        <v>54</v>
      </c>
      <c r="G579" s="448">
        <v>4</v>
      </c>
      <c r="H579" s="179" t="s">
        <v>11</v>
      </c>
      <c r="I579" s="325">
        <f t="shared" si="30"/>
        <v>156.708</v>
      </c>
      <c r="J579" s="325">
        <f t="shared" si="31"/>
        <v>31.3416</v>
      </c>
    </row>
    <row r="580" spans="1:10" ht="12.75">
      <c r="A580" s="487" t="s">
        <v>118</v>
      </c>
      <c r="B580" s="484" t="s">
        <v>383</v>
      </c>
      <c r="C580" s="239" t="s">
        <v>162</v>
      </c>
      <c r="D580" s="352">
        <v>11.501</v>
      </c>
      <c r="E580" s="264"/>
      <c r="F580" s="467">
        <v>54</v>
      </c>
      <c r="G580" s="448">
        <v>4</v>
      </c>
      <c r="H580" s="179" t="s">
        <v>11</v>
      </c>
      <c r="I580" s="325">
        <f t="shared" si="30"/>
        <v>621.054</v>
      </c>
      <c r="J580" s="325">
        <f t="shared" si="31"/>
        <v>124.2108</v>
      </c>
    </row>
    <row r="581" spans="1:10" ht="12.75">
      <c r="A581" s="487" t="s">
        <v>118</v>
      </c>
      <c r="B581" s="393" t="s">
        <v>1713</v>
      </c>
      <c r="C581" s="242" t="s">
        <v>162</v>
      </c>
      <c r="D581" s="352">
        <v>6.001</v>
      </c>
      <c r="E581" s="264"/>
      <c r="F581" s="467">
        <v>54</v>
      </c>
      <c r="G581" s="448">
        <v>6</v>
      </c>
      <c r="H581" s="179" t="s">
        <v>11</v>
      </c>
      <c r="I581" s="325">
        <f t="shared" si="30"/>
        <v>324.05400000000003</v>
      </c>
      <c r="J581" s="325">
        <f t="shared" si="31"/>
        <v>64.81080000000001</v>
      </c>
    </row>
    <row r="582" spans="1:10" ht="12.75">
      <c r="A582" s="487" t="s">
        <v>118</v>
      </c>
      <c r="B582" s="393" t="s">
        <v>1714</v>
      </c>
      <c r="C582" s="242" t="s">
        <v>162</v>
      </c>
      <c r="D582" s="352">
        <v>6.001</v>
      </c>
      <c r="E582" s="264"/>
      <c r="F582" s="467">
        <v>54</v>
      </c>
      <c r="G582" s="448">
        <v>6</v>
      </c>
      <c r="H582" s="179" t="s">
        <v>11</v>
      </c>
      <c r="I582" s="325">
        <f t="shared" si="30"/>
        <v>324.05400000000003</v>
      </c>
      <c r="J582" s="325">
        <f t="shared" si="31"/>
        <v>64.81080000000001</v>
      </c>
    </row>
    <row r="583" spans="1:10" ht="12.75">
      <c r="A583" s="487" t="s">
        <v>118</v>
      </c>
      <c r="B583" s="484" t="s">
        <v>950</v>
      </c>
      <c r="C583" s="239" t="s">
        <v>162</v>
      </c>
      <c r="D583" s="352">
        <v>4</v>
      </c>
      <c r="E583" s="264"/>
      <c r="F583" s="467">
        <v>54</v>
      </c>
      <c r="G583" s="585" t="s">
        <v>98</v>
      </c>
      <c r="H583" s="179" t="s">
        <v>11</v>
      </c>
      <c r="I583" s="325">
        <f t="shared" si="30"/>
        <v>216</v>
      </c>
      <c r="J583" s="325">
        <f t="shared" si="31"/>
        <v>43.2</v>
      </c>
    </row>
    <row r="584" spans="1:10" ht="12.75">
      <c r="A584" s="487" t="s">
        <v>118</v>
      </c>
      <c r="B584" s="484" t="s">
        <v>1715</v>
      </c>
      <c r="C584" s="239" t="s">
        <v>162</v>
      </c>
      <c r="D584" s="352">
        <v>4.1</v>
      </c>
      <c r="E584" s="264"/>
      <c r="F584" s="467">
        <v>54</v>
      </c>
      <c r="G584" s="585">
        <v>5</v>
      </c>
      <c r="H584" s="179" t="s">
        <v>11</v>
      </c>
      <c r="I584" s="325">
        <f t="shared" si="30"/>
        <v>221.39999999999998</v>
      </c>
      <c r="J584" s="325">
        <f t="shared" si="31"/>
        <v>44.28</v>
      </c>
    </row>
    <row r="585" spans="1:10" ht="12.75">
      <c r="A585" s="487" t="s">
        <v>118</v>
      </c>
      <c r="B585" s="484" t="s">
        <v>1716</v>
      </c>
      <c r="C585" s="239" t="s">
        <v>162</v>
      </c>
      <c r="D585" s="352">
        <v>3.001</v>
      </c>
      <c r="E585" s="264"/>
      <c r="F585" s="467">
        <v>54</v>
      </c>
      <c r="G585" s="585">
        <v>5</v>
      </c>
      <c r="H585" s="179" t="s">
        <v>11</v>
      </c>
      <c r="I585" s="325">
        <f t="shared" si="30"/>
        <v>162.054</v>
      </c>
      <c r="J585" s="325">
        <f t="shared" si="31"/>
        <v>32.4108</v>
      </c>
    </row>
    <row r="586" spans="1:10" ht="12.75">
      <c r="A586" s="487" t="s">
        <v>118</v>
      </c>
      <c r="B586" s="484" t="s">
        <v>1717</v>
      </c>
      <c r="C586" s="239" t="s">
        <v>162</v>
      </c>
      <c r="D586" s="352">
        <v>3.001</v>
      </c>
      <c r="E586" s="264"/>
      <c r="F586" s="467">
        <v>54</v>
      </c>
      <c r="G586" s="585">
        <v>5</v>
      </c>
      <c r="H586" s="179" t="s">
        <v>11</v>
      </c>
      <c r="I586" s="325">
        <f t="shared" si="30"/>
        <v>162.054</v>
      </c>
      <c r="J586" s="325">
        <f t="shared" si="31"/>
        <v>32.4108</v>
      </c>
    </row>
    <row r="587" spans="1:10" ht="12.75">
      <c r="A587" s="487" t="s">
        <v>118</v>
      </c>
      <c r="B587" s="393" t="s">
        <v>1718</v>
      </c>
      <c r="C587" s="242" t="s">
        <v>162</v>
      </c>
      <c r="D587" s="352">
        <v>5.2</v>
      </c>
      <c r="E587" s="264"/>
      <c r="F587" s="467">
        <v>54</v>
      </c>
      <c r="G587" s="585">
        <v>5</v>
      </c>
      <c r="H587" s="179" t="s">
        <v>11</v>
      </c>
      <c r="I587" s="325">
        <f t="shared" si="30"/>
        <v>280.8</v>
      </c>
      <c r="J587" s="325">
        <f t="shared" si="31"/>
        <v>56.160000000000004</v>
      </c>
    </row>
    <row r="588" spans="1:10" ht="12.75">
      <c r="A588" s="487" t="s">
        <v>118</v>
      </c>
      <c r="B588" s="393" t="s">
        <v>1719</v>
      </c>
      <c r="C588" s="242" t="s">
        <v>162</v>
      </c>
      <c r="D588" s="352">
        <v>21.4</v>
      </c>
      <c r="E588" s="264"/>
      <c r="F588" s="467">
        <v>54</v>
      </c>
      <c r="G588" s="585">
        <v>4</v>
      </c>
      <c r="H588" s="179" t="s">
        <v>11</v>
      </c>
      <c r="I588" s="325">
        <f t="shared" si="30"/>
        <v>1155.6</v>
      </c>
      <c r="J588" s="325">
        <f t="shared" si="31"/>
        <v>231.12</v>
      </c>
    </row>
    <row r="589" spans="1:10" ht="12.75">
      <c r="A589" s="487" t="s">
        <v>118</v>
      </c>
      <c r="B589" s="393" t="s">
        <v>1720</v>
      </c>
      <c r="C589" s="242" t="s">
        <v>162</v>
      </c>
      <c r="D589" s="352">
        <v>10.4</v>
      </c>
      <c r="E589" s="264"/>
      <c r="F589" s="467">
        <v>54</v>
      </c>
      <c r="G589" s="585">
        <v>3</v>
      </c>
      <c r="H589" s="179" t="s">
        <v>11</v>
      </c>
      <c r="I589" s="325">
        <f t="shared" si="30"/>
        <v>561.6</v>
      </c>
      <c r="J589" s="325">
        <f t="shared" si="31"/>
        <v>112.32000000000001</v>
      </c>
    </row>
    <row r="590" spans="1:10" ht="12.75">
      <c r="A590" s="487" t="s">
        <v>118</v>
      </c>
      <c r="B590" s="393" t="s">
        <v>1721</v>
      </c>
      <c r="C590" s="242" t="s">
        <v>162</v>
      </c>
      <c r="D590" s="352">
        <v>3.602</v>
      </c>
      <c r="E590" s="264"/>
      <c r="F590" s="467">
        <v>54</v>
      </c>
      <c r="G590" s="585">
        <v>5</v>
      </c>
      <c r="H590" s="179" t="s">
        <v>11</v>
      </c>
      <c r="I590" s="325">
        <f t="shared" si="30"/>
        <v>194.50799999999998</v>
      </c>
      <c r="J590" s="325">
        <f t="shared" si="31"/>
        <v>38.9016</v>
      </c>
    </row>
    <row r="591" spans="1:10" ht="12.75">
      <c r="A591" s="487" t="s">
        <v>118</v>
      </c>
      <c r="B591" s="393" t="s">
        <v>1722</v>
      </c>
      <c r="C591" s="242" t="s">
        <v>162</v>
      </c>
      <c r="D591" s="352">
        <v>4.001</v>
      </c>
      <c r="E591" s="264"/>
      <c r="F591" s="467">
        <v>54</v>
      </c>
      <c r="G591" s="585">
        <v>4</v>
      </c>
      <c r="H591" s="179" t="s">
        <v>11</v>
      </c>
      <c r="I591" s="325">
        <f t="shared" si="30"/>
        <v>216.05400000000003</v>
      </c>
      <c r="J591" s="325">
        <f t="shared" si="31"/>
        <v>43.210800000000006</v>
      </c>
    </row>
    <row r="592" spans="1:10" ht="12.75">
      <c r="A592" s="487" t="s">
        <v>118</v>
      </c>
      <c r="B592" s="393" t="s">
        <v>1723</v>
      </c>
      <c r="C592" s="242" t="s">
        <v>162</v>
      </c>
      <c r="D592" s="352">
        <v>7.001</v>
      </c>
      <c r="E592" s="264"/>
      <c r="F592" s="467">
        <v>54</v>
      </c>
      <c r="G592" s="585">
        <v>4</v>
      </c>
      <c r="H592" s="179" t="s">
        <v>11</v>
      </c>
      <c r="I592" s="325">
        <f t="shared" si="30"/>
        <v>378.05400000000003</v>
      </c>
      <c r="J592" s="325">
        <f t="shared" si="31"/>
        <v>75.61080000000001</v>
      </c>
    </row>
    <row r="593" spans="1:10" ht="12.75">
      <c r="A593" s="487" t="s">
        <v>118</v>
      </c>
      <c r="B593" s="393" t="s">
        <v>1724</v>
      </c>
      <c r="C593" s="242" t="s">
        <v>162</v>
      </c>
      <c r="D593" s="352">
        <v>6.251</v>
      </c>
      <c r="E593" s="264"/>
      <c r="F593" s="467">
        <v>54</v>
      </c>
      <c r="G593" s="585">
        <v>4</v>
      </c>
      <c r="H593" s="179" t="s">
        <v>11</v>
      </c>
      <c r="I593" s="325">
        <f t="shared" si="30"/>
        <v>337.55400000000003</v>
      </c>
      <c r="J593" s="325">
        <f t="shared" si="31"/>
        <v>67.5108</v>
      </c>
    </row>
    <row r="594" spans="1:10" ht="12.75">
      <c r="A594" s="487" t="s">
        <v>118</v>
      </c>
      <c r="B594" s="393" t="s">
        <v>1725</v>
      </c>
      <c r="C594" s="242" t="s">
        <v>162</v>
      </c>
      <c r="D594" s="352">
        <v>10.505</v>
      </c>
      <c r="E594" s="264"/>
      <c r="F594" s="467">
        <v>54</v>
      </c>
      <c r="G594" s="585">
        <v>4</v>
      </c>
      <c r="H594" s="179" t="s">
        <v>11</v>
      </c>
      <c r="I594" s="325">
        <f t="shared" si="30"/>
        <v>567.2700000000001</v>
      </c>
      <c r="J594" s="325">
        <f t="shared" si="31"/>
        <v>113.45400000000002</v>
      </c>
    </row>
    <row r="595" spans="1:10" ht="12.75">
      <c r="A595" s="487" t="s">
        <v>118</v>
      </c>
      <c r="B595" s="393" t="s">
        <v>1726</v>
      </c>
      <c r="C595" s="242" t="s">
        <v>162</v>
      </c>
      <c r="D595" s="352">
        <v>3.401</v>
      </c>
      <c r="E595" s="264"/>
      <c r="F595" s="467">
        <v>54</v>
      </c>
      <c r="G595" s="585">
        <v>4</v>
      </c>
      <c r="H595" s="179" t="s">
        <v>11</v>
      </c>
      <c r="I595" s="325">
        <f t="shared" si="30"/>
        <v>183.654</v>
      </c>
      <c r="J595" s="325">
        <f t="shared" si="31"/>
        <v>36.7308</v>
      </c>
    </row>
    <row r="596" spans="1:10" ht="12.75">
      <c r="A596" s="487" t="s">
        <v>118</v>
      </c>
      <c r="B596" s="393" t="s">
        <v>1727</v>
      </c>
      <c r="C596" s="242" t="s">
        <v>162</v>
      </c>
      <c r="D596" s="352">
        <v>3.903</v>
      </c>
      <c r="E596" s="264"/>
      <c r="F596" s="467">
        <v>54</v>
      </c>
      <c r="G596" s="585">
        <v>4</v>
      </c>
      <c r="H596" s="179" t="s">
        <v>11</v>
      </c>
      <c r="I596" s="325">
        <f t="shared" si="30"/>
        <v>210.762</v>
      </c>
      <c r="J596" s="325">
        <f t="shared" si="31"/>
        <v>42.1524</v>
      </c>
    </row>
    <row r="597" spans="1:10" ht="12.75">
      <c r="A597" s="487" t="s">
        <v>118</v>
      </c>
      <c r="B597" s="484" t="s">
        <v>571</v>
      </c>
      <c r="C597" s="239" t="s">
        <v>162</v>
      </c>
      <c r="D597" s="352">
        <v>8</v>
      </c>
      <c r="E597" s="264"/>
      <c r="F597" s="467">
        <v>54</v>
      </c>
      <c r="G597" s="448">
        <v>5</v>
      </c>
      <c r="H597" s="179" t="s">
        <v>11</v>
      </c>
      <c r="I597" s="325">
        <f t="shared" si="30"/>
        <v>432</v>
      </c>
      <c r="J597" s="325">
        <f t="shared" si="31"/>
        <v>86.4</v>
      </c>
    </row>
    <row r="598" spans="1:10" ht="12.75">
      <c r="A598" s="487" t="s">
        <v>118</v>
      </c>
      <c r="B598" s="393" t="s">
        <v>1728</v>
      </c>
      <c r="C598" s="242" t="s">
        <v>162</v>
      </c>
      <c r="D598" s="352">
        <v>8.302</v>
      </c>
      <c r="E598" s="264"/>
      <c r="F598" s="467">
        <v>54</v>
      </c>
      <c r="G598" s="448">
        <v>5</v>
      </c>
      <c r="H598" s="179" t="s">
        <v>11</v>
      </c>
      <c r="I598" s="325">
        <f t="shared" si="30"/>
        <v>448.308</v>
      </c>
      <c r="J598" s="325">
        <f t="shared" si="31"/>
        <v>89.6616</v>
      </c>
    </row>
    <row r="599" spans="1:10" ht="12.75">
      <c r="A599" s="487" t="s">
        <v>118</v>
      </c>
      <c r="B599" s="393" t="s">
        <v>1729</v>
      </c>
      <c r="C599" s="242" t="s">
        <v>162</v>
      </c>
      <c r="D599" s="352">
        <v>9.802</v>
      </c>
      <c r="E599" s="264"/>
      <c r="F599" s="467">
        <v>54</v>
      </c>
      <c r="G599" s="448">
        <v>5</v>
      </c>
      <c r="H599" s="179" t="s">
        <v>11</v>
      </c>
      <c r="I599" s="325">
        <f t="shared" si="30"/>
        <v>529.308</v>
      </c>
      <c r="J599" s="325">
        <f t="shared" si="31"/>
        <v>105.86160000000001</v>
      </c>
    </row>
    <row r="600" spans="1:10" ht="12.75">
      <c r="A600" s="487" t="s">
        <v>118</v>
      </c>
      <c r="B600" s="393" t="s">
        <v>1730</v>
      </c>
      <c r="C600" s="242" t="s">
        <v>162</v>
      </c>
      <c r="D600" s="352">
        <v>9.502</v>
      </c>
      <c r="E600" s="264"/>
      <c r="F600" s="467">
        <v>54</v>
      </c>
      <c r="G600" s="448">
        <v>5</v>
      </c>
      <c r="H600" s="179" t="s">
        <v>11</v>
      </c>
      <c r="I600" s="325">
        <f t="shared" si="30"/>
        <v>513.1080000000001</v>
      </c>
      <c r="J600" s="325">
        <f t="shared" si="31"/>
        <v>102.62160000000002</v>
      </c>
    </row>
    <row r="601" spans="1:10" ht="12.75">
      <c r="A601" s="487" t="s">
        <v>118</v>
      </c>
      <c r="B601" s="393" t="s">
        <v>1731</v>
      </c>
      <c r="C601" s="242" t="s">
        <v>162</v>
      </c>
      <c r="D601" s="352">
        <v>11.601</v>
      </c>
      <c r="E601" s="264"/>
      <c r="F601" s="467">
        <v>54</v>
      </c>
      <c r="G601" s="448">
        <v>5</v>
      </c>
      <c r="H601" s="179" t="s">
        <v>11</v>
      </c>
      <c r="I601" s="325">
        <f t="shared" si="30"/>
        <v>626.4540000000001</v>
      </c>
      <c r="J601" s="325">
        <f t="shared" si="31"/>
        <v>125.29080000000002</v>
      </c>
    </row>
    <row r="602" spans="1:10" ht="12.75">
      <c r="A602" s="487" t="s">
        <v>118</v>
      </c>
      <c r="B602" s="393" t="s">
        <v>1732</v>
      </c>
      <c r="C602" s="242" t="s">
        <v>162</v>
      </c>
      <c r="D602" s="352">
        <v>7.699</v>
      </c>
      <c r="E602" s="264"/>
      <c r="F602" s="467">
        <v>54</v>
      </c>
      <c r="G602" s="448">
        <v>5</v>
      </c>
      <c r="H602" s="179" t="s">
        <v>11</v>
      </c>
      <c r="I602" s="325">
        <f t="shared" si="30"/>
        <v>415.746</v>
      </c>
      <c r="J602" s="325">
        <f t="shared" si="31"/>
        <v>83.14920000000001</v>
      </c>
    </row>
    <row r="603" spans="1:10" ht="12.75">
      <c r="A603" s="487" t="s">
        <v>118</v>
      </c>
      <c r="B603" s="393" t="s">
        <v>1733</v>
      </c>
      <c r="C603" s="242" t="s">
        <v>162</v>
      </c>
      <c r="D603" s="352">
        <v>7.601</v>
      </c>
      <c r="E603" s="264"/>
      <c r="F603" s="467">
        <v>54</v>
      </c>
      <c r="G603" s="448">
        <v>5</v>
      </c>
      <c r="H603" s="179" t="s">
        <v>11</v>
      </c>
      <c r="I603" s="325">
        <f t="shared" si="30"/>
        <v>410.454</v>
      </c>
      <c r="J603" s="325">
        <f t="shared" si="31"/>
        <v>82.0908</v>
      </c>
    </row>
    <row r="604" spans="1:10" ht="12.75">
      <c r="A604" s="487" t="s">
        <v>118</v>
      </c>
      <c r="B604" s="484" t="s">
        <v>666</v>
      </c>
      <c r="C604" s="239" t="s">
        <v>162</v>
      </c>
      <c r="D604" s="352">
        <v>4.8</v>
      </c>
      <c r="E604" s="264"/>
      <c r="F604" s="467">
        <v>54</v>
      </c>
      <c r="G604" s="448">
        <v>4</v>
      </c>
      <c r="H604" s="179" t="s">
        <v>11</v>
      </c>
      <c r="I604" s="325">
        <f t="shared" si="30"/>
        <v>259.2</v>
      </c>
      <c r="J604" s="325">
        <f t="shared" si="31"/>
        <v>51.84</v>
      </c>
    </row>
    <row r="605" spans="1:10" ht="12.75">
      <c r="A605" s="487" t="s">
        <v>118</v>
      </c>
      <c r="B605" s="484" t="s">
        <v>951</v>
      </c>
      <c r="C605" s="239" t="s">
        <v>162</v>
      </c>
      <c r="D605" s="352">
        <v>10.401</v>
      </c>
      <c r="E605" s="264"/>
      <c r="F605" s="467">
        <v>54</v>
      </c>
      <c r="G605" s="448">
        <v>4</v>
      </c>
      <c r="H605" s="179" t="s">
        <v>11</v>
      </c>
      <c r="I605" s="325">
        <f t="shared" si="30"/>
        <v>561.654</v>
      </c>
      <c r="J605" s="325">
        <f t="shared" si="31"/>
        <v>112.33080000000001</v>
      </c>
    </row>
    <row r="606" spans="1:10" ht="12.75">
      <c r="A606" s="487" t="s">
        <v>118</v>
      </c>
      <c r="B606" s="484" t="s">
        <v>386</v>
      </c>
      <c r="C606" s="239" t="s">
        <v>162</v>
      </c>
      <c r="D606" s="352">
        <v>12.004</v>
      </c>
      <c r="E606" s="264"/>
      <c r="F606" s="467">
        <v>54</v>
      </c>
      <c r="G606" s="448">
        <v>5</v>
      </c>
      <c r="H606" s="179" t="s">
        <v>11</v>
      </c>
      <c r="I606" s="325">
        <f t="shared" si="30"/>
        <v>648.216</v>
      </c>
      <c r="J606" s="325">
        <f t="shared" si="31"/>
        <v>129.6432</v>
      </c>
    </row>
    <row r="607" spans="1:10" ht="12.75">
      <c r="A607" s="487" t="s">
        <v>118</v>
      </c>
      <c r="B607" s="484" t="s">
        <v>667</v>
      </c>
      <c r="C607" s="239" t="s">
        <v>162</v>
      </c>
      <c r="D607" s="352">
        <v>6.401</v>
      </c>
      <c r="E607" s="264"/>
      <c r="F607" s="467">
        <v>54</v>
      </c>
      <c r="G607" s="448">
        <v>5</v>
      </c>
      <c r="H607" s="179" t="s">
        <v>11</v>
      </c>
      <c r="I607" s="325">
        <f t="shared" si="30"/>
        <v>345.654</v>
      </c>
      <c r="J607" s="325">
        <f t="shared" si="31"/>
        <v>69.13080000000001</v>
      </c>
    </row>
    <row r="608" spans="1:10" ht="12.75">
      <c r="A608" s="487" t="s">
        <v>118</v>
      </c>
      <c r="B608" s="393" t="s">
        <v>1734</v>
      </c>
      <c r="C608" s="242" t="s">
        <v>162</v>
      </c>
      <c r="D608" s="352">
        <v>6.303</v>
      </c>
      <c r="E608" s="264"/>
      <c r="F608" s="467">
        <v>54</v>
      </c>
      <c r="G608" s="448">
        <v>5</v>
      </c>
      <c r="H608" s="179" t="s">
        <v>11</v>
      </c>
      <c r="I608" s="325">
        <f t="shared" si="30"/>
        <v>340.362</v>
      </c>
      <c r="J608" s="325">
        <f t="shared" si="31"/>
        <v>68.0724</v>
      </c>
    </row>
    <row r="609" spans="1:10" ht="12.75">
      <c r="A609" s="487" t="s">
        <v>118</v>
      </c>
      <c r="B609" s="393" t="s">
        <v>1735</v>
      </c>
      <c r="C609" s="242" t="s">
        <v>162</v>
      </c>
      <c r="D609" s="352">
        <v>6.599</v>
      </c>
      <c r="E609" s="264"/>
      <c r="F609" s="467">
        <v>54</v>
      </c>
      <c r="G609" s="448">
        <v>5</v>
      </c>
      <c r="H609" s="179" t="s">
        <v>11</v>
      </c>
      <c r="I609" s="325">
        <f t="shared" si="30"/>
        <v>356.346</v>
      </c>
      <c r="J609" s="325">
        <f t="shared" si="31"/>
        <v>71.2692</v>
      </c>
    </row>
    <row r="610" spans="1:10" ht="12.75">
      <c r="A610" s="487" t="s">
        <v>118</v>
      </c>
      <c r="B610" s="393" t="s">
        <v>1736</v>
      </c>
      <c r="C610" s="242" t="s">
        <v>162</v>
      </c>
      <c r="D610" s="352">
        <v>3.389</v>
      </c>
      <c r="E610" s="264"/>
      <c r="F610" s="467">
        <v>54</v>
      </c>
      <c r="G610" s="448">
        <v>5</v>
      </c>
      <c r="H610" s="179" t="s">
        <v>11</v>
      </c>
      <c r="I610" s="325">
        <f t="shared" si="30"/>
        <v>183.006</v>
      </c>
      <c r="J610" s="325">
        <f t="shared" si="31"/>
        <v>36.6012</v>
      </c>
    </row>
    <row r="611" spans="1:10" ht="12.75">
      <c r="A611" s="487" t="s">
        <v>118</v>
      </c>
      <c r="B611" s="393" t="s">
        <v>1737</v>
      </c>
      <c r="C611" s="242" t="s">
        <v>162</v>
      </c>
      <c r="D611" s="352">
        <v>4.099</v>
      </c>
      <c r="E611" s="264"/>
      <c r="F611" s="467">
        <v>54</v>
      </c>
      <c r="G611" s="448">
        <v>5</v>
      </c>
      <c r="H611" s="179" t="s">
        <v>11</v>
      </c>
      <c r="I611" s="325">
        <f t="shared" si="30"/>
        <v>221.346</v>
      </c>
      <c r="J611" s="325">
        <f t="shared" si="31"/>
        <v>44.269200000000005</v>
      </c>
    </row>
    <row r="612" spans="1:10" ht="12.75">
      <c r="A612" s="487" t="s">
        <v>118</v>
      </c>
      <c r="B612" s="393" t="s">
        <v>1738</v>
      </c>
      <c r="C612" s="242" t="s">
        <v>162</v>
      </c>
      <c r="D612" s="352">
        <v>3.302</v>
      </c>
      <c r="E612" s="264"/>
      <c r="F612" s="467">
        <v>54</v>
      </c>
      <c r="G612" s="448">
        <v>5</v>
      </c>
      <c r="H612" s="179" t="s">
        <v>11</v>
      </c>
      <c r="I612" s="325">
        <f t="shared" si="30"/>
        <v>178.308</v>
      </c>
      <c r="J612" s="325">
        <f t="shared" si="31"/>
        <v>35.6616</v>
      </c>
    </row>
    <row r="613" spans="1:10" ht="12.75">
      <c r="A613" s="487" t="s">
        <v>118</v>
      </c>
      <c r="B613" s="393" t="s">
        <v>1739</v>
      </c>
      <c r="C613" s="242" t="s">
        <v>162</v>
      </c>
      <c r="D613" s="352">
        <v>2.999</v>
      </c>
      <c r="E613" s="264"/>
      <c r="F613" s="467">
        <v>54</v>
      </c>
      <c r="G613" s="448">
        <v>5</v>
      </c>
      <c r="H613" s="179" t="s">
        <v>11</v>
      </c>
      <c r="I613" s="325">
        <f t="shared" si="30"/>
        <v>161.946</v>
      </c>
      <c r="J613" s="325">
        <f t="shared" si="31"/>
        <v>32.3892</v>
      </c>
    </row>
    <row r="614" spans="1:10" ht="12.75">
      <c r="A614" s="487" t="s">
        <v>118</v>
      </c>
      <c r="B614" s="393" t="s">
        <v>1740</v>
      </c>
      <c r="C614" s="242" t="s">
        <v>162</v>
      </c>
      <c r="D614" s="352">
        <v>4.801</v>
      </c>
      <c r="E614" s="264"/>
      <c r="F614" s="467">
        <v>54</v>
      </c>
      <c r="G614" s="448">
        <v>5</v>
      </c>
      <c r="H614" s="179" t="s">
        <v>11</v>
      </c>
      <c r="I614" s="325">
        <f t="shared" si="30"/>
        <v>259.254</v>
      </c>
      <c r="J614" s="325">
        <f t="shared" si="31"/>
        <v>51.85080000000001</v>
      </c>
    </row>
    <row r="615" spans="1:10" ht="12.75">
      <c r="A615" s="487" t="s">
        <v>118</v>
      </c>
      <c r="B615" s="393" t="s">
        <v>1741</v>
      </c>
      <c r="C615" s="242" t="s">
        <v>162</v>
      </c>
      <c r="D615" s="352">
        <v>5.2</v>
      </c>
      <c r="E615" s="264"/>
      <c r="F615" s="467">
        <v>54</v>
      </c>
      <c r="G615" s="448">
        <v>6</v>
      </c>
      <c r="H615" s="179" t="s">
        <v>11</v>
      </c>
      <c r="I615" s="325">
        <f t="shared" si="30"/>
        <v>280.8</v>
      </c>
      <c r="J615" s="325">
        <f t="shared" si="31"/>
        <v>56.160000000000004</v>
      </c>
    </row>
    <row r="616" spans="1:10" ht="12.75">
      <c r="A616" s="487" t="s">
        <v>118</v>
      </c>
      <c r="B616" s="393" t="s">
        <v>1742</v>
      </c>
      <c r="C616" s="242" t="s">
        <v>162</v>
      </c>
      <c r="D616" s="352">
        <v>4.5</v>
      </c>
      <c r="E616" s="264"/>
      <c r="F616" s="467">
        <v>54</v>
      </c>
      <c r="G616" s="448">
        <v>6</v>
      </c>
      <c r="H616" s="179" t="s">
        <v>11</v>
      </c>
      <c r="I616" s="325">
        <f t="shared" si="30"/>
        <v>243</v>
      </c>
      <c r="J616" s="325">
        <f t="shared" si="31"/>
        <v>48.6</v>
      </c>
    </row>
    <row r="617" spans="1:10" ht="12.75">
      <c r="A617" s="487" t="s">
        <v>118</v>
      </c>
      <c r="B617" s="393" t="s">
        <v>1743</v>
      </c>
      <c r="C617" s="242" t="s">
        <v>162</v>
      </c>
      <c r="D617" s="352">
        <v>4.8</v>
      </c>
      <c r="E617" s="264"/>
      <c r="F617" s="467">
        <v>54</v>
      </c>
      <c r="G617" s="448">
        <v>6</v>
      </c>
      <c r="H617" s="179" t="s">
        <v>11</v>
      </c>
      <c r="I617" s="325">
        <f t="shared" si="30"/>
        <v>259.2</v>
      </c>
      <c r="J617" s="325">
        <f t="shared" si="31"/>
        <v>51.84</v>
      </c>
    </row>
    <row r="618" spans="1:10" ht="12.75">
      <c r="A618" s="487" t="s">
        <v>118</v>
      </c>
      <c r="B618" s="393" t="s">
        <v>1744</v>
      </c>
      <c r="C618" s="242" t="s">
        <v>162</v>
      </c>
      <c r="D618" s="352">
        <v>11.896</v>
      </c>
      <c r="E618" s="264"/>
      <c r="F618" s="467">
        <v>54</v>
      </c>
      <c r="G618" s="448">
        <v>4</v>
      </c>
      <c r="H618" s="179" t="s">
        <v>11</v>
      </c>
      <c r="I618" s="325">
        <f t="shared" si="30"/>
        <v>642.384</v>
      </c>
      <c r="J618" s="325">
        <f t="shared" si="31"/>
        <v>128.4768</v>
      </c>
    </row>
    <row r="619" spans="1:10" ht="12.75">
      <c r="A619" s="487" t="s">
        <v>118</v>
      </c>
      <c r="B619" s="393" t="s">
        <v>1745</v>
      </c>
      <c r="C619" s="242" t="s">
        <v>162</v>
      </c>
      <c r="D619" s="352">
        <v>9.999</v>
      </c>
      <c r="E619" s="264"/>
      <c r="F619" s="467">
        <v>54</v>
      </c>
      <c r="G619" s="448">
        <v>4</v>
      </c>
      <c r="H619" s="179" t="s">
        <v>11</v>
      </c>
      <c r="I619" s="325">
        <f t="shared" si="30"/>
        <v>539.946</v>
      </c>
      <c r="J619" s="325">
        <f t="shared" si="31"/>
        <v>107.98920000000001</v>
      </c>
    </row>
    <row r="620" spans="1:10" ht="12.75">
      <c r="A620" s="487" t="s">
        <v>118</v>
      </c>
      <c r="B620" s="393" t="s">
        <v>1746</v>
      </c>
      <c r="C620" s="242" t="s">
        <v>162</v>
      </c>
      <c r="D620" s="352">
        <v>7.297</v>
      </c>
      <c r="E620" s="264"/>
      <c r="F620" s="467">
        <v>54</v>
      </c>
      <c r="G620" s="448">
        <v>6</v>
      </c>
      <c r="H620" s="179" t="s">
        <v>11</v>
      </c>
      <c r="I620" s="325">
        <f t="shared" si="30"/>
        <v>394.038</v>
      </c>
      <c r="J620" s="325">
        <f t="shared" si="31"/>
        <v>78.80760000000001</v>
      </c>
    </row>
    <row r="621" spans="1:10" ht="12.75">
      <c r="A621" s="487" t="s">
        <v>118</v>
      </c>
      <c r="B621" s="393" t="s">
        <v>1747</v>
      </c>
      <c r="C621" s="242" t="s">
        <v>162</v>
      </c>
      <c r="D621" s="352">
        <v>10.014</v>
      </c>
      <c r="E621" s="264"/>
      <c r="F621" s="467">
        <v>54</v>
      </c>
      <c r="G621" s="448">
        <v>6</v>
      </c>
      <c r="H621" s="179" t="s">
        <v>11</v>
      </c>
      <c r="I621" s="325">
        <f t="shared" si="30"/>
        <v>540.756</v>
      </c>
      <c r="J621" s="325">
        <f t="shared" si="31"/>
        <v>108.1512</v>
      </c>
    </row>
    <row r="622" spans="1:10" ht="12.75">
      <c r="A622" s="487" t="s">
        <v>118</v>
      </c>
      <c r="B622" s="393" t="s">
        <v>1748</v>
      </c>
      <c r="C622" s="242" t="s">
        <v>162</v>
      </c>
      <c r="D622" s="352">
        <v>5.1</v>
      </c>
      <c r="E622" s="264"/>
      <c r="F622" s="467">
        <v>54</v>
      </c>
      <c r="G622" s="448">
        <v>6</v>
      </c>
      <c r="H622" s="179" t="s">
        <v>11</v>
      </c>
      <c r="I622" s="325">
        <f t="shared" si="30"/>
        <v>275.4</v>
      </c>
      <c r="J622" s="325">
        <f t="shared" si="31"/>
        <v>55.08</v>
      </c>
    </row>
    <row r="623" spans="1:10" ht="12.75">
      <c r="A623" s="487" t="s">
        <v>118</v>
      </c>
      <c r="B623" s="393" t="s">
        <v>1749</v>
      </c>
      <c r="C623" s="242" t="s">
        <v>162</v>
      </c>
      <c r="D623" s="352">
        <v>4.5</v>
      </c>
      <c r="E623" s="264"/>
      <c r="F623" s="467">
        <v>54</v>
      </c>
      <c r="G623" s="448">
        <v>6</v>
      </c>
      <c r="H623" s="179" t="s">
        <v>11</v>
      </c>
      <c r="I623" s="325">
        <f t="shared" si="30"/>
        <v>243</v>
      </c>
      <c r="J623" s="325">
        <f t="shared" si="31"/>
        <v>48.6</v>
      </c>
    </row>
    <row r="624" spans="1:10" ht="12.75">
      <c r="A624" s="487" t="s">
        <v>118</v>
      </c>
      <c r="B624" s="393" t="s">
        <v>1750</v>
      </c>
      <c r="C624" s="242" t="s">
        <v>162</v>
      </c>
      <c r="D624" s="352">
        <v>9.604</v>
      </c>
      <c r="E624" s="264"/>
      <c r="F624" s="467">
        <v>54</v>
      </c>
      <c r="G624" s="448">
        <v>6</v>
      </c>
      <c r="H624" s="179" t="s">
        <v>11</v>
      </c>
      <c r="I624" s="325">
        <f t="shared" si="30"/>
        <v>518.616</v>
      </c>
      <c r="J624" s="325">
        <f t="shared" si="31"/>
        <v>103.7232</v>
      </c>
    </row>
    <row r="625" spans="1:10" ht="12.75">
      <c r="A625" s="487" t="s">
        <v>118</v>
      </c>
      <c r="B625" s="393" t="s">
        <v>1751</v>
      </c>
      <c r="C625" s="242" t="s">
        <v>162</v>
      </c>
      <c r="D625" s="352">
        <v>12.002</v>
      </c>
      <c r="E625" s="264"/>
      <c r="F625" s="467">
        <v>54</v>
      </c>
      <c r="G625" s="448">
        <v>6</v>
      </c>
      <c r="H625" s="179" t="s">
        <v>11</v>
      </c>
      <c r="I625" s="325">
        <f t="shared" si="30"/>
        <v>648.1080000000001</v>
      </c>
      <c r="J625" s="325">
        <f t="shared" si="31"/>
        <v>129.62160000000003</v>
      </c>
    </row>
    <row r="626" spans="1:10" ht="12.75">
      <c r="A626" s="487" t="s">
        <v>118</v>
      </c>
      <c r="B626" s="393" t="s">
        <v>1752</v>
      </c>
      <c r="C626" s="242" t="s">
        <v>162</v>
      </c>
      <c r="D626" s="352">
        <v>10.012</v>
      </c>
      <c r="E626" s="264"/>
      <c r="F626" s="467">
        <v>54</v>
      </c>
      <c r="G626" s="448">
        <v>5</v>
      </c>
      <c r="H626" s="179" t="s">
        <v>11</v>
      </c>
      <c r="I626" s="325">
        <f t="shared" si="30"/>
        <v>540.648</v>
      </c>
      <c r="J626" s="325">
        <f t="shared" si="31"/>
        <v>108.12960000000001</v>
      </c>
    </row>
    <row r="627" spans="1:10" ht="12.75">
      <c r="A627" s="487" t="s">
        <v>118</v>
      </c>
      <c r="B627" s="393" t="s">
        <v>1753</v>
      </c>
      <c r="C627" s="242" t="s">
        <v>162</v>
      </c>
      <c r="D627" s="352">
        <v>10</v>
      </c>
      <c r="E627" s="264"/>
      <c r="F627" s="467">
        <v>54</v>
      </c>
      <c r="G627" s="448">
        <v>6</v>
      </c>
      <c r="H627" s="179" t="s">
        <v>11</v>
      </c>
      <c r="I627" s="325">
        <f t="shared" si="30"/>
        <v>540</v>
      </c>
      <c r="J627" s="325">
        <f t="shared" si="31"/>
        <v>108</v>
      </c>
    </row>
    <row r="628" spans="1:10" ht="12.75">
      <c r="A628" s="487" t="s">
        <v>118</v>
      </c>
      <c r="B628" s="393" t="s">
        <v>1754</v>
      </c>
      <c r="C628" s="242" t="s">
        <v>162</v>
      </c>
      <c r="D628" s="352">
        <v>8.29</v>
      </c>
      <c r="E628" s="264"/>
      <c r="F628" s="467">
        <v>54</v>
      </c>
      <c r="G628" s="448">
        <v>6</v>
      </c>
      <c r="H628" s="179" t="s">
        <v>11</v>
      </c>
      <c r="I628" s="325">
        <f t="shared" si="30"/>
        <v>447.65999999999997</v>
      </c>
      <c r="J628" s="325">
        <f t="shared" si="31"/>
        <v>89.532</v>
      </c>
    </row>
    <row r="629" spans="1:10" ht="12.75">
      <c r="A629" s="487" t="s">
        <v>118</v>
      </c>
      <c r="B629" s="393" t="s">
        <v>1755</v>
      </c>
      <c r="C629" s="242" t="s">
        <v>162</v>
      </c>
      <c r="D629" s="352">
        <v>8.899</v>
      </c>
      <c r="E629" s="264"/>
      <c r="F629" s="467">
        <v>54</v>
      </c>
      <c r="G629" s="448">
        <v>6</v>
      </c>
      <c r="H629" s="179" t="s">
        <v>11</v>
      </c>
      <c r="I629" s="325">
        <f t="shared" si="30"/>
        <v>480.54599999999994</v>
      </c>
      <c r="J629" s="325">
        <f t="shared" si="31"/>
        <v>96.10919999999999</v>
      </c>
    </row>
    <row r="630" spans="1:10" ht="12.75">
      <c r="A630" s="487" t="s">
        <v>118</v>
      </c>
      <c r="B630" s="393" t="s">
        <v>1756</v>
      </c>
      <c r="C630" s="242" t="s">
        <v>162</v>
      </c>
      <c r="D630" s="352">
        <v>7.504</v>
      </c>
      <c r="E630" s="264"/>
      <c r="F630" s="467">
        <v>54</v>
      </c>
      <c r="G630" s="448">
        <v>6</v>
      </c>
      <c r="H630" s="179" t="s">
        <v>11</v>
      </c>
      <c r="I630" s="325">
        <f t="shared" si="30"/>
        <v>405.21599999999995</v>
      </c>
      <c r="J630" s="325">
        <f t="shared" si="31"/>
        <v>81.0432</v>
      </c>
    </row>
    <row r="631" spans="1:10" ht="12.75">
      <c r="A631" s="487" t="s">
        <v>118</v>
      </c>
      <c r="B631" s="393" t="s">
        <v>1757</v>
      </c>
      <c r="C631" s="242" t="s">
        <v>162</v>
      </c>
      <c r="D631" s="352">
        <v>5.532</v>
      </c>
      <c r="E631" s="264"/>
      <c r="F631" s="467">
        <v>54</v>
      </c>
      <c r="G631" s="448">
        <v>4</v>
      </c>
      <c r="H631" s="179" t="s">
        <v>11</v>
      </c>
      <c r="I631" s="325">
        <f t="shared" si="30"/>
        <v>298.728</v>
      </c>
      <c r="J631" s="325">
        <f t="shared" si="31"/>
        <v>59.7456</v>
      </c>
    </row>
    <row r="632" spans="1:10" ht="12.75">
      <c r="A632" s="487" t="s">
        <v>118</v>
      </c>
      <c r="B632" s="393" t="s">
        <v>1758</v>
      </c>
      <c r="C632" s="242" t="s">
        <v>162</v>
      </c>
      <c r="D632" s="352">
        <v>4.998</v>
      </c>
      <c r="E632" s="264"/>
      <c r="F632" s="467">
        <v>54</v>
      </c>
      <c r="G632" s="448">
        <v>4</v>
      </c>
      <c r="H632" s="179" t="s">
        <v>11</v>
      </c>
      <c r="I632" s="325">
        <f t="shared" si="30"/>
        <v>269.892</v>
      </c>
      <c r="J632" s="325">
        <f t="shared" si="31"/>
        <v>53.9784</v>
      </c>
    </row>
    <row r="633" spans="1:10" ht="12.75">
      <c r="A633" s="487" t="s">
        <v>118</v>
      </c>
      <c r="B633" s="393" t="s">
        <v>1759</v>
      </c>
      <c r="C633" s="242" t="s">
        <v>162</v>
      </c>
      <c r="D633" s="352">
        <v>5.201</v>
      </c>
      <c r="E633" s="264"/>
      <c r="F633" s="467">
        <v>54</v>
      </c>
      <c r="G633" s="448">
        <v>4</v>
      </c>
      <c r="H633" s="179" t="s">
        <v>11</v>
      </c>
      <c r="I633" s="325">
        <f t="shared" si="30"/>
        <v>280.854</v>
      </c>
      <c r="J633" s="325">
        <f t="shared" si="31"/>
        <v>56.1708</v>
      </c>
    </row>
    <row r="634" spans="1:10" ht="12.75">
      <c r="A634" s="487" t="s">
        <v>118</v>
      </c>
      <c r="B634" s="393" t="s">
        <v>1760</v>
      </c>
      <c r="C634" s="242" t="s">
        <v>162</v>
      </c>
      <c r="D634" s="352">
        <v>4.4</v>
      </c>
      <c r="E634" s="264"/>
      <c r="F634" s="467">
        <v>54</v>
      </c>
      <c r="G634" s="448">
        <v>4</v>
      </c>
      <c r="H634" s="179" t="s">
        <v>11</v>
      </c>
      <c r="I634" s="325">
        <f aca="true" t="shared" si="32" ref="I634:I697">D634*F634</f>
        <v>237.60000000000002</v>
      </c>
      <c r="J634" s="325">
        <f aca="true" t="shared" si="33" ref="J634:J697">I634*20%</f>
        <v>47.52000000000001</v>
      </c>
    </row>
    <row r="635" spans="1:10" ht="12.75">
      <c r="A635" s="487" t="s">
        <v>118</v>
      </c>
      <c r="B635" s="393" t="s">
        <v>1761</v>
      </c>
      <c r="C635" s="242" t="s">
        <v>162</v>
      </c>
      <c r="D635" s="352">
        <v>5</v>
      </c>
      <c r="E635" s="264"/>
      <c r="F635" s="467">
        <v>54</v>
      </c>
      <c r="G635" s="448">
        <v>4</v>
      </c>
      <c r="H635" s="179" t="s">
        <v>11</v>
      </c>
      <c r="I635" s="325">
        <f t="shared" si="32"/>
        <v>270</v>
      </c>
      <c r="J635" s="325">
        <f t="shared" si="33"/>
        <v>54</v>
      </c>
    </row>
    <row r="636" spans="1:10" ht="12.75">
      <c r="A636" s="487" t="s">
        <v>118</v>
      </c>
      <c r="B636" s="393" t="s">
        <v>1762</v>
      </c>
      <c r="C636" s="242" t="s">
        <v>162</v>
      </c>
      <c r="D636" s="352">
        <v>4.3</v>
      </c>
      <c r="E636" s="264"/>
      <c r="F636" s="467">
        <v>54</v>
      </c>
      <c r="G636" s="448">
        <v>5</v>
      </c>
      <c r="H636" s="179" t="s">
        <v>11</v>
      </c>
      <c r="I636" s="325">
        <f t="shared" si="32"/>
        <v>232.2</v>
      </c>
      <c r="J636" s="325">
        <f t="shared" si="33"/>
        <v>46.44</v>
      </c>
    </row>
    <row r="637" spans="1:10" ht="12.75">
      <c r="A637" s="487" t="s">
        <v>118</v>
      </c>
      <c r="B637" s="393" t="s">
        <v>1763</v>
      </c>
      <c r="C637" s="242" t="s">
        <v>162</v>
      </c>
      <c r="D637" s="352">
        <v>6.002</v>
      </c>
      <c r="E637" s="264"/>
      <c r="F637" s="467">
        <v>54</v>
      </c>
      <c r="G637" s="448">
        <v>5</v>
      </c>
      <c r="H637" s="179" t="s">
        <v>11</v>
      </c>
      <c r="I637" s="325">
        <f t="shared" si="32"/>
        <v>324.108</v>
      </c>
      <c r="J637" s="325">
        <f t="shared" si="33"/>
        <v>64.8216</v>
      </c>
    </row>
    <row r="638" spans="1:10" ht="12.75">
      <c r="A638" s="487" t="s">
        <v>118</v>
      </c>
      <c r="B638" s="393" t="s">
        <v>1764</v>
      </c>
      <c r="C638" s="242" t="s">
        <v>162</v>
      </c>
      <c r="D638" s="352">
        <v>10.2</v>
      </c>
      <c r="E638" s="264"/>
      <c r="F638" s="467">
        <v>54</v>
      </c>
      <c r="G638" s="448">
        <v>5</v>
      </c>
      <c r="H638" s="179" t="s">
        <v>11</v>
      </c>
      <c r="I638" s="325">
        <f t="shared" si="32"/>
        <v>550.8</v>
      </c>
      <c r="J638" s="325">
        <f t="shared" si="33"/>
        <v>110.16</v>
      </c>
    </row>
    <row r="639" spans="1:10" ht="12.75">
      <c r="A639" s="487" t="s">
        <v>118</v>
      </c>
      <c r="B639" s="393" t="s">
        <v>1765</v>
      </c>
      <c r="C639" s="242" t="s">
        <v>162</v>
      </c>
      <c r="D639" s="352">
        <v>8.001</v>
      </c>
      <c r="E639" s="264"/>
      <c r="F639" s="467">
        <v>54</v>
      </c>
      <c r="G639" s="448">
        <v>5</v>
      </c>
      <c r="H639" s="179" t="s">
        <v>11</v>
      </c>
      <c r="I639" s="325">
        <f t="shared" si="32"/>
        <v>432.054</v>
      </c>
      <c r="J639" s="325">
        <f t="shared" si="33"/>
        <v>86.4108</v>
      </c>
    </row>
    <row r="640" spans="1:10" ht="12.75">
      <c r="A640" s="487" t="s">
        <v>118</v>
      </c>
      <c r="B640" s="393" t="s">
        <v>1766</v>
      </c>
      <c r="C640" s="242" t="s">
        <v>162</v>
      </c>
      <c r="D640" s="352">
        <v>11.602</v>
      </c>
      <c r="E640" s="264"/>
      <c r="F640" s="467">
        <v>54</v>
      </c>
      <c r="G640" s="448">
        <v>5</v>
      </c>
      <c r="H640" s="179" t="s">
        <v>11</v>
      </c>
      <c r="I640" s="325">
        <f t="shared" si="32"/>
        <v>626.508</v>
      </c>
      <c r="J640" s="325">
        <f t="shared" si="33"/>
        <v>125.30160000000001</v>
      </c>
    </row>
    <row r="641" spans="1:10" ht="12.75">
      <c r="A641" s="487" t="s">
        <v>118</v>
      </c>
      <c r="B641" s="393" t="s">
        <v>1767</v>
      </c>
      <c r="C641" s="242" t="s">
        <v>162</v>
      </c>
      <c r="D641" s="352">
        <v>19.804</v>
      </c>
      <c r="E641" s="264"/>
      <c r="F641" s="467">
        <v>54</v>
      </c>
      <c r="G641" s="448">
        <v>5</v>
      </c>
      <c r="H641" s="179" t="s">
        <v>11</v>
      </c>
      <c r="I641" s="325">
        <f t="shared" si="32"/>
        <v>1069.416</v>
      </c>
      <c r="J641" s="325">
        <f t="shared" si="33"/>
        <v>213.8832</v>
      </c>
    </row>
    <row r="642" spans="1:10" ht="12.75">
      <c r="A642" s="487" t="s">
        <v>118</v>
      </c>
      <c r="B642" s="393" t="s">
        <v>1768</v>
      </c>
      <c r="C642" s="242" t="s">
        <v>162</v>
      </c>
      <c r="D642" s="352">
        <v>6.002</v>
      </c>
      <c r="E642" s="264"/>
      <c r="F642" s="467">
        <v>54</v>
      </c>
      <c r="G642" s="448">
        <v>5</v>
      </c>
      <c r="H642" s="179" t="s">
        <v>11</v>
      </c>
      <c r="I642" s="325">
        <f t="shared" si="32"/>
        <v>324.108</v>
      </c>
      <c r="J642" s="325">
        <f t="shared" si="33"/>
        <v>64.8216</v>
      </c>
    </row>
    <row r="643" spans="1:10" ht="12.75">
      <c r="A643" s="487" t="s">
        <v>118</v>
      </c>
      <c r="B643" s="393" t="s">
        <v>1769</v>
      </c>
      <c r="C643" s="242" t="s">
        <v>162</v>
      </c>
      <c r="D643" s="352">
        <v>13.101</v>
      </c>
      <c r="E643" s="264"/>
      <c r="F643" s="467">
        <v>54</v>
      </c>
      <c r="G643" s="448">
        <v>5</v>
      </c>
      <c r="H643" s="179" t="s">
        <v>11</v>
      </c>
      <c r="I643" s="325">
        <f t="shared" si="32"/>
        <v>707.4540000000001</v>
      </c>
      <c r="J643" s="325">
        <f t="shared" si="33"/>
        <v>141.4908</v>
      </c>
    </row>
    <row r="644" spans="1:10" ht="12.75">
      <c r="A644" s="487" t="s">
        <v>118</v>
      </c>
      <c r="B644" s="393" t="s">
        <v>1770</v>
      </c>
      <c r="C644" s="242" t="s">
        <v>162</v>
      </c>
      <c r="D644" s="352">
        <v>12</v>
      </c>
      <c r="E644" s="264"/>
      <c r="F644" s="467">
        <v>54</v>
      </c>
      <c r="G644" s="448">
        <v>4</v>
      </c>
      <c r="H644" s="179" t="s">
        <v>11</v>
      </c>
      <c r="I644" s="325">
        <f t="shared" si="32"/>
        <v>648</v>
      </c>
      <c r="J644" s="325">
        <f t="shared" si="33"/>
        <v>129.6</v>
      </c>
    </row>
    <row r="645" spans="1:10" ht="12.75">
      <c r="A645" s="487" t="s">
        <v>118</v>
      </c>
      <c r="B645" s="393" t="s">
        <v>1771</v>
      </c>
      <c r="C645" s="242" t="s">
        <v>162</v>
      </c>
      <c r="D645" s="352">
        <v>7.728</v>
      </c>
      <c r="E645" s="264"/>
      <c r="F645" s="467">
        <v>54</v>
      </c>
      <c r="G645" s="448">
        <v>5</v>
      </c>
      <c r="H645" s="179" t="s">
        <v>11</v>
      </c>
      <c r="I645" s="325">
        <f t="shared" si="32"/>
        <v>417.312</v>
      </c>
      <c r="J645" s="325">
        <f t="shared" si="33"/>
        <v>83.4624</v>
      </c>
    </row>
    <row r="646" spans="1:10" ht="12.75">
      <c r="A646" s="487" t="s">
        <v>118</v>
      </c>
      <c r="B646" s="393" t="s">
        <v>1772</v>
      </c>
      <c r="C646" s="242" t="s">
        <v>162</v>
      </c>
      <c r="D646" s="352">
        <v>4.201</v>
      </c>
      <c r="E646" s="264"/>
      <c r="F646" s="467">
        <v>54</v>
      </c>
      <c r="G646" s="448">
        <v>5</v>
      </c>
      <c r="H646" s="179" t="s">
        <v>11</v>
      </c>
      <c r="I646" s="325">
        <f t="shared" si="32"/>
        <v>226.85399999999998</v>
      </c>
      <c r="J646" s="325">
        <f t="shared" si="33"/>
        <v>45.3708</v>
      </c>
    </row>
    <row r="647" spans="1:10" ht="12.75">
      <c r="A647" s="487" t="s">
        <v>118</v>
      </c>
      <c r="B647" s="393" t="s">
        <v>1773</v>
      </c>
      <c r="C647" s="242" t="s">
        <v>162</v>
      </c>
      <c r="D647" s="352">
        <v>5.3</v>
      </c>
      <c r="E647" s="264"/>
      <c r="F647" s="467">
        <v>54</v>
      </c>
      <c r="G647" s="448">
        <v>5</v>
      </c>
      <c r="H647" s="179" t="s">
        <v>11</v>
      </c>
      <c r="I647" s="325">
        <f t="shared" si="32"/>
        <v>286.2</v>
      </c>
      <c r="J647" s="325">
        <f t="shared" si="33"/>
        <v>57.24</v>
      </c>
    </row>
    <row r="648" spans="1:10" ht="12.75">
      <c r="A648" s="487" t="s">
        <v>118</v>
      </c>
      <c r="B648" s="393" t="s">
        <v>1774</v>
      </c>
      <c r="C648" s="242" t="s">
        <v>162</v>
      </c>
      <c r="D648" s="352">
        <v>10.003</v>
      </c>
      <c r="E648" s="264"/>
      <c r="F648" s="467">
        <v>54</v>
      </c>
      <c r="G648" s="448">
        <v>5</v>
      </c>
      <c r="H648" s="179" t="s">
        <v>11</v>
      </c>
      <c r="I648" s="325">
        <f t="shared" si="32"/>
        <v>540.162</v>
      </c>
      <c r="J648" s="325">
        <f t="shared" si="33"/>
        <v>108.03240000000001</v>
      </c>
    </row>
    <row r="649" spans="1:10" ht="12.75">
      <c r="A649" s="487" t="s">
        <v>118</v>
      </c>
      <c r="B649" s="393" t="s">
        <v>1775</v>
      </c>
      <c r="C649" s="242" t="s">
        <v>162</v>
      </c>
      <c r="D649" s="352">
        <v>13.001</v>
      </c>
      <c r="E649" s="264"/>
      <c r="F649" s="467">
        <v>54</v>
      </c>
      <c r="G649" s="448">
        <v>5</v>
      </c>
      <c r="H649" s="179" t="s">
        <v>11</v>
      </c>
      <c r="I649" s="325">
        <f t="shared" si="32"/>
        <v>702.054</v>
      </c>
      <c r="J649" s="325">
        <f t="shared" si="33"/>
        <v>140.4108</v>
      </c>
    </row>
    <row r="650" spans="1:10" ht="12.75">
      <c r="A650" s="487" t="s">
        <v>118</v>
      </c>
      <c r="B650" s="393" t="s">
        <v>1776</v>
      </c>
      <c r="C650" s="242" t="s">
        <v>162</v>
      </c>
      <c r="D650" s="352">
        <v>14.002</v>
      </c>
      <c r="E650" s="264"/>
      <c r="F650" s="467">
        <v>54</v>
      </c>
      <c r="G650" s="448">
        <v>4</v>
      </c>
      <c r="H650" s="179" t="s">
        <v>11</v>
      </c>
      <c r="I650" s="325">
        <f t="shared" si="32"/>
        <v>756.1080000000001</v>
      </c>
      <c r="J650" s="325">
        <f t="shared" si="33"/>
        <v>151.22160000000002</v>
      </c>
    </row>
    <row r="651" spans="1:10" ht="12.75">
      <c r="A651" s="487" t="s">
        <v>118</v>
      </c>
      <c r="B651" s="393" t="s">
        <v>1777</v>
      </c>
      <c r="C651" s="242" t="s">
        <v>162</v>
      </c>
      <c r="D651" s="352">
        <v>11.366</v>
      </c>
      <c r="E651" s="264"/>
      <c r="F651" s="467">
        <v>54</v>
      </c>
      <c r="G651" s="448">
        <v>5</v>
      </c>
      <c r="H651" s="179" t="s">
        <v>11</v>
      </c>
      <c r="I651" s="325">
        <f t="shared" si="32"/>
        <v>613.764</v>
      </c>
      <c r="J651" s="325">
        <f t="shared" si="33"/>
        <v>122.75280000000001</v>
      </c>
    </row>
    <row r="652" spans="1:10" ht="12.75">
      <c r="A652" s="487" t="s">
        <v>118</v>
      </c>
      <c r="B652" s="393" t="s">
        <v>1778</v>
      </c>
      <c r="C652" s="242" t="s">
        <v>162</v>
      </c>
      <c r="D652" s="352">
        <v>22.003</v>
      </c>
      <c r="E652" s="264"/>
      <c r="F652" s="467">
        <v>54</v>
      </c>
      <c r="G652" s="448">
        <v>5</v>
      </c>
      <c r="H652" s="179" t="s">
        <v>11</v>
      </c>
      <c r="I652" s="325">
        <f t="shared" si="32"/>
        <v>1188.162</v>
      </c>
      <c r="J652" s="325">
        <f t="shared" si="33"/>
        <v>237.63240000000002</v>
      </c>
    </row>
    <row r="653" spans="1:10" ht="12.75">
      <c r="A653" s="487" t="s">
        <v>118</v>
      </c>
      <c r="B653" s="393" t="s">
        <v>1779</v>
      </c>
      <c r="C653" s="242" t="s">
        <v>162</v>
      </c>
      <c r="D653" s="352">
        <v>4.201</v>
      </c>
      <c r="E653" s="264"/>
      <c r="F653" s="467">
        <v>54</v>
      </c>
      <c r="G653" s="448">
        <v>5</v>
      </c>
      <c r="H653" s="179" t="s">
        <v>11</v>
      </c>
      <c r="I653" s="325">
        <f t="shared" si="32"/>
        <v>226.85399999999998</v>
      </c>
      <c r="J653" s="325">
        <f t="shared" si="33"/>
        <v>45.3708</v>
      </c>
    </row>
    <row r="654" spans="1:10" ht="12.75">
      <c r="A654" s="487" t="s">
        <v>118</v>
      </c>
      <c r="B654" s="393" t="s">
        <v>1780</v>
      </c>
      <c r="C654" s="242" t="s">
        <v>162</v>
      </c>
      <c r="D654" s="352">
        <v>5.65</v>
      </c>
      <c r="E654" s="264"/>
      <c r="F654" s="467">
        <v>54</v>
      </c>
      <c r="G654" s="448">
        <v>5</v>
      </c>
      <c r="H654" s="179" t="s">
        <v>11</v>
      </c>
      <c r="I654" s="325">
        <f t="shared" si="32"/>
        <v>305.1</v>
      </c>
      <c r="J654" s="325">
        <f t="shared" si="33"/>
        <v>61.02000000000001</v>
      </c>
    </row>
    <row r="655" spans="1:10" ht="12.75">
      <c r="A655" s="487" t="s">
        <v>118</v>
      </c>
      <c r="B655" s="393" t="s">
        <v>1781</v>
      </c>
      <c r="C655" s="242" t="s">
        <v>162</v>
      </c>
      <c r="D655" s="352">
        <v>11.402</v>
      </c>
      <c r="E655" s="264"/>
      <c r="F655" s="467">
        <v>54</v>
      </c>
      <c r="G655" s="448">
        <v>5</v>
      </c>
      <c r="H655" s="179" t="s">
        <v>11</v>
      </c>
      <c r="I655" s="325">
        <f t="shared" si="32"/>
        <v>615.708</v>
      </c>
      <c r="J655" s="325">
        <f t="shared" si="33"/>
        <v>123.1416</v>
      </c>
    </row>
    <row r="656" spans="1:10" ht="12.75">
      <c r="A656" s="487" t="s">
        <v>118</v>
      </c>
      <c r="B656" s="393" t="s">
        <v>1782</v>
      </c>
      <c r="C656" s="242" t="s">
        <v>162</v>
      </c>
      <c r="D656" s="352">
        <v>6.101</v>
      </c>
      <c r="E656" s="264"/>
      <c r="F656" s="467">
        <v>54</v>
      </c>
      <c r="G656" s="448">
        <v>4</v>
      </c>
      <c r="H656" s="179" t="s">
        <v>11</v>
      </c>
      <c r="I656" s="325">
        <f t="shared" si="32"/>
        <v>329.454</v>
      </c>
      <c r="J656" s="325">
        <f t="shared" si="33"/>
        <v>65.8908</v>
      </c>
    </row>
    <row r="657" spans="1:10" ht="12.75">
      <c r="A657" s="487" t="s">
        <v>118</v>
      </c>
      <c r="B657" s="393" t="s">
        <v>1783</v>
      </c>
      <c r="C657" s="242" t="s">
        <v>162</v>
      </c>
      <c r="D657" s="352">
        <v>10.601</v>
      </c>
      <c r="E657" s="264"/>
      <c r="F657" s="467">
        <v>54</v>
      </c>
      <c r="G657" s="448">
        <v>4</v>
      </c>
      <c r="H657" s="179" t="s">
        <v>11</v>
      </c>
      <c r="I657" s="325">
        <f t="shared" si="32"/>
        <v>572.4540000000001</v>
      </c>
      <c r="J657" s="325">
        <f t="shared" si="33"/>
        <v>114.49080000000002</v>
      </c>
    </row>
    <row r="658" spans="1:10" ht="12.75">
      <c r="A658" s="487" t="s">
        <v>118</v>
      </c>
      <c r="B658" s="393" t="s">
        <v>1784</v>
      </c>
      <c r="C658" s="242" t="s">
        <v>162</v>
      </c>
      <c r="D658" s="352">
        <v>7.6</v>
      </c>
      <c r="E658" s="264"/>
      <c r="F658" s="467">
        <v>54</v>
      </c>
      <c r="G658" s="448">
        <v>4</v>
      </c>
      <c r="H658" s="179" t="s">
        <v>11</v>
      </c>
      <c r="I658" s="325">
        <f t="shared" si="32"/>
        <v>410.4</v>
      </c>
      <c r="J658" s="325">
        <f t="shared" si="33"/>
        <v>82.08</v>
      </c>
    </row>
    <row r="659" spans="1:10" ht="12.75">
      <c r="A659" s="487" t="s">
        <v>118</v>
      </c>
      <c r="B659" s="393" t="s">
        <v>1785</v>
      </c>
      <c r="C659" s="242" t="s">
        <v>162</v>
      </c>
      <c r="D659" s="352">
        <v>3.001</v>
      </c>
      <c r="E659" s="264"/>
      <c r="F659" s="467">
        <v>54</v>
      </c>
      <c r="G659" s="448">
        <v>4</v>
      </c>
      <c r="H659" s="179" t="s">
        <v>11</v>
      </c>
      <c r="I659" s="325">
        <f t="shared" si="32"/>
        <v>162.054</v>
      </c>
      <c r="J659" s="325">
        <f t="shared" si="33"/>
        <v>32.4108</v>
      </c>
    </row>
    <row r="660" spans="1:10" ht="12.75">
      <c r="A660" s="487" t="s">
        <v>118</v>
      </c>
      <c r="B660" s="393" t="s">
        <v>1786</v>
      </c>
      <c r="C660" s="242" t="s">
        <v>162</v>
      </c>
      <c r="D660" s="352">
        <v>10.668</v>
      </c>
      <c r="E660" s="264"/>
      <c r="F660" s="467">
        <v>54</v>
      </c>
      <c r="G660" s="448">
        <v>4</v>
      </c>
      <c r="H660" s="179" t="s">
        <v>11</v>
      </c>
      <c r="I660" s="325">
        <f t="shared" si="32"/>
        <v>576.072</v>
      </c>
      <c r="J660" s="325">
        <f t="shared" si="33"/>
        <v>115.21440000000001</v>
      </c>
    </row>
    <row r="661" spans="1:10" ht="12.75">
      <c r="A661" s="487" t="s">
        <v>118</v>
      </c>
      <c r="B661" s="393" t="s">
        <v>1787</v>
      </c>
      <c r="C661" s="242" t="s">
        <v>162</v>
      </c>
      <c r="D661" s="352">
        <v>3</v>
      </c>
      <c r="E661" s="264"/>
      <c r="F661" s="467">
        <v>54</v>
      </c>
      <c r="G661" s="448">
        <v>5</v>
      </c>
      <c r="H661" s="179" t="s">
        <v>11</v>
      </c>
      <c r="I661" s="325">
        <f t="shared" si="32"/>
        <v>162</v>
      </c>
      <c r="J661" s="325">
        <f t="shared" si="33"/>
        <v>32.4</v>
      </c>
    </row>
    <row r="662" spans="1:10" ht="12.75">
      <c r="A662" s="487" t="s">
        <v>118</v>
      </c>
      <c r="B662" s="393" t="s">
        <v>1788</v>
      </c>
      <c r="C662" s="242" t="s">
        <v>162</v>
      </c>
      <c r="D662" s="352">
        <v>5.001</v>
      </c>
      <c r="E662" s="264"/>
      <c r="F662" s="467">
        <v>54</v>
      </c>
      <c r="G662" s="448">
        <v>5</v>
      </c>
      <c r="H662" s="179" t="s">
        <v>11</v>
      </c>
      <c r="I662" s="325">
        <f t="shared" si="32"/>
        <v>270.05400000000003</v>
      </c>
      <c r="J662" s="325">
        <f t="shared" si="33"/>
        <v>54.01080000000001</v>
      </c>
    </row>
    <row r="663" spans="1:10" ht="12.75">
      <c r="A663" s="487" t="s">
        <v>118</v>
      </c>
      <c r="B663" s="393" t="s">
        <v>1789</v>
      </c>
      <c r="C663" s="242" t="s">
        <v>162</v>
      </c>
      <c r="D663" s="352">
        <v>5.1</v>
      </c>
      <c r="E663" s="264"/>
      <c r="F663" s="467">
        <v>54</v>
      </c>
      <c r="G663" s="448">
        <v>5</v>
      </c>
      <c r="H663" s="179" t="s">
        <v>11</v>
      </c>
      <c r="I663" s="325">
        <f t="shared" si="32"/>
        <v>275.4</v>
      </c>
      <c r="J663" s="325">
        <f t="shared" si="33"/>
        <v>55.08</v>
      </c>
    </row>
    <row r="664" spans="1:10" ht="12.75">
      <c r="A664" s="487" t="s">
        <v>118</v>
      </c>
      <c r="B664" s="393" t="s">
        <v>1790</v>
      </c>
      <c r="C664" s="242" t="s">
        <v>162</v>
      </c>
      <c r="D664" s="352">
        <v>5.801</v>
      </c>
      <c r="E664" s="264"/>
      <c r="F664" s="467">
        <v>54</v>
      </c>
      <c r="G664" s="448">
        <v>5</v>
      </c>
      <c r="H664" s="179" t="s">
        <v>11</v>
      </c>
      <c r="I664" s="325">
        <f t="shared" si="32"/>
        <v>313.254</v>
      </c>
      <c r="J664" s="325">
        <f t="shared" si="33"/>
        <v>62.650800000000004</v>
      </c>
    </row>
    <row r="665" spans="1:10" ht="12.75">
      <c r="A665" s="487" t="s">
        <v>118</v>
      </c>
      <c r="B665" s="393" t="s">
        <v>1791</v>
      </c>
      <c r="C665" s="242" t="s">
        <v>162</v>
      </c>
      <c r="D665" s="352">
        <v>7.401</v>
      </c>
      <c r="E665" s="264"/>
      <c r="F665" s="467">
        <v>54</v>
      </c>
      <c r="G665" s="448">
        <v>5</v>
      </c>
      <c r="H665" s="179" t="s">
        <v>11</v>
      </c>
      <c r="I665" s="325">
        <f t="shared" si="32"/>
        <v>399.654</v>
      </c>
      <c r="J665" s="325">
        <f t="shared" si="33"/>
        <v>79.9308</v>
      </c>
    </row>
    <row r="666" spans="1:10" ht="12.75">
      <c r="A666" s="487" t="s">
        <v>118</v>
      </c>
      <c r="B666" s="393" t="s">
        <v>1792</v>
      </c>
      <c r="C666" s="242" t="s">
        <v>162</v>
      </c>
      <c r="D666" s="352">
        <v>6</v>
      </c>
      <c r="E666" s="264"/>
      <c r="F666" s="467">
        <v>54</v>
      </c>
      <c r="G666" s="448">
        <v>5</v>
      </c>
      <c r="H666" s="179" t="s">
        <v>11</v>
      </c>
      <c r="I666" s="325">
        <f t="shared" si="32"/>
        <v>324</v>
      </c>
      <c r="J666" s="325">
        <f t="shared" si="33"/>
        <v>64.8</v>
      </c>
    </row>
    <row r="667" spans="1:10" ht="12.75">
      <c r="A667" s="487" t="s">
        <v>118</v>
      </c>
      <c r="B667" s="393" t="s">
        <v>1793</v>
      </c>
      <c r="C667" s="242" t="s">
        <v>162</v>
      </c>
      <c r="D667" s="352">
        <v>10.003</v>
      </c>
      <c r="E667" s="264"/>
      <c r="F667" s="467">
        <v>54</v>
      </c>
      <c r="G667" s="448">
        <v>5</v>
      </c>
      <c r="H667" s="179" t="s">
        <v>11</v>
      </c>
      <c r="I667" s="325">
        <f t="shared" si="32"/>
        <v>540.162</v>
      </c>
      <c r="J667" s="325">
        <f t="shared" si="33"/>
        <v>108.03240000000001</v>
      </c>
    </row>
    <row r="668" spans="1:10" ht="12.75">
      <c r="A668" s="487" t="s">
        <v>118</v>
      </c>
      <c r="B668" s="393" t="s">
        <v>1794</v>
      </c>
      <c r="C668" s="242" t="s">
        <v>162</v>
      </c>
      <c r="D668" s="352">
        <v>14.002</v>
      </c>
      <c r="E668" s="264"/>
      <c r="F668" s="467">
        <v>54</v>
      </c>
      <c r="G668" s="448">
        <v>3</v>
      </c>
      <c r="H668" s="179" t="s">
        <v>11</v>
      </c>
      <c r="I668" s="325">
        <f t="shared" si="32"/>
        <v>756.1080000000001</v>
      </c>
      <c r="J668" s="325">
        <f t="shared" si="33"/>
        <v>151.22160000000002</v>
      </c>
    </row>
    <row r="669" spans="1:10" ht="12.75">
      <c r="A669" s="487" t="s">
        <v>118</v>
      </c>
      <c r="B669" s="393" t="s">
        <v>1795</v>
      </c>
      <c r="C669" s="242" t="s">
        <v>162</v>
      </c>
      <c r="D669" s="352">
        <v>13.999</v>
      </c>
      <c r="E669" s="264"/>
      <c r="F669" s="467">
        <v>54</v>
      </c>
      <c r="G669" s="448">
        <v>3</v>
      </c>
      <c r="H669" s="179" t="s">
        <v>11</v>
      </c>
      <c r="I669" s="325">
        <f t="shared" si="32"/>
        <v>755.946</v>
      </c>
      <c r="J669" s="325">
        <f t="shared" si="33"/>
        <v>151.1892</v>
      </c>
    </row>
    <row r="670" spans="1:10" ht="12.75">
      <c r="A670" s="487" t="s">
        <v>118</v>
      </c>
      <c r="B670" s="393" t="s">
        <v>1796</v>
      </c>
      <c r="C670" s="242" t="s">
        <v>162</v>
      </c>
      <c r="D670" s="352">
        <v>14.504</v>
      </c>
      <c r="E670" s="264"/>
      <c r="F670" s="467">
        <v>54</v>
      </c>
      <c r="G670" s="448">
        <v>3</v>
      </c>
      <c r="H670" s="179" t="s">
        <v>11</v>
      </c>
      <c r="I670" s="325">
        <f t="shared" si="32"/>
        <v>783.216</v>
      </c>
      <c r="J670" s="325">
        <f t="shared" si="33"/>
        <v>156.6432</v>
      </c>
    </row>
    <row r="671" spans="1:10" ht="12.75">
      <c r="A671" s="487" t="s">
        <v>118</v>
      </c>
      <c r="B671" s="393" t="s">
        <v>1797</v>
      </c>
      <c r="C671" s="242" t="s">
        <v>162</v>
      </c>
      <c r="D671" s="352">
        <v>15.006</v>
      </c>
      <c r="E671" s="264"/>
      <c r="F671" s="467">
        <v>54</v>
      </c>
      <c r="G671" s="448">
        <v>3</v>
      </c>
      <c r="H671" s="179" t="s">
        <v>11</v>
      </c>
      <c r="I671" s="325">
        <f t="shared" si="32"/>
        <v>810.3240000000001</v>
      </c>
      <c r="J671" s="325">
        <f t="shared" si="33"/>
        <v>162.06480000000002</v>
      </c>
    </row>
    <row r="672" spans="1:10" ht="12.75">
      <c r="A672" s="487" t="s">
        <v>118</v>
      </c>
      <c r="B672" s="393" t="s">
        <v>1798</v>
      </c>
      <c r="C672" s="242" t="s">
        <v>162</v>
      </c>
      <c r="D672" s="352">
        <v>31.005</v>
      </c>
      <c r="E672" s="264"/>
      <c r="F672" s="467">
        <v>54</v>
      </c>
      <c r="G672" s="448">
        <v>3</v>
      </c>
      <c r="H672" s="179" t="s">
        <v>11</v>
      </c>
      <c r="I672" s="325">
        <f t="shared" si="32"/>
        <v>1674.27</v>
      </c>
      <c r="J672" s="325">
        <f t="shared" si="33"/>
        <v>334.85400000000004</v>
      </c>
    </row>
    <row r="673" spans="1:10" ht="12.75">
      <c r="A673" s="487" t="s">
        <v>118</v>
      </c>
      <c r="B673" s="393" t="s">
        <v>1799</v>
      </c>
      <c r="C673" s="242" t="s">
        <v>162</v>
      </c>
      <c r="D673" s="352">
        <v>7.885</v>
      </c>
      <c r="E673" s="264"/>
      <c r="F673" s="467">
        <v>54</v>
      </c>
      <c r="G673" s="448">
        <v>3</v>
      </c>
      <c r="H673" s="179" t="s">
        <v>11</v>
      </c>
      <c r="I673" s="325">
        <f t="shared" si="32"/>
        <v>425.78999999999996</v>
      </c>
      <c r="J673" s="325">
        <f t="shared" si="33"/>
        <v>85.158</v>
      </c>
    </row>
    <row r="674" spans="1:10" ht="12.75">
      <c r="A674" s="487" t="s">
        <v>118</v>
      </c>
      <c r="B674" s="393" t="s">
        <v>1800</v>
      </c>
      <c r="C674" s="242" t="s">
        <v>162</v>
      </c>
      <c r="D674" s="352">
        <v>5.1</v>
      </c>
      <c r="E674" s="264"/>
      <c r="F674" s="467">
        <v>54</v>
      </c>
      <c r="G674" s="448">
        <v>3</v>
      </c>
      <c r="H674" s="179" t="s">
        <v>11</v>
      </c>
      <c r="I674" s="325">
        <f t="shared" si="32"/>
        <v>275.4</v>
      </c>
      <c r="J674" s="325">
        <f t="shared" si="33"/>
        <v>55.08</v>
      </c>
    </row>
    <row r="675" spans="1:10" ht="12.75">
      <c r="A675" s="487" t="s">
        <v>118</v>
      </c>
      <c r="B675" s="393" t="s">
        <v>1801</v>
      </c>
      <c r="C675" s="242" t="s">
        <v>162</v>
      </c>
      <c r="D675" s="352">
        <v>7.601</v>
      </c>
      <c r="E675" s="264"/>
      <c r="F675" s="467">
        <v>54</v>
      </c>
      <c r="G675" s="448">
        <v>3</v>
      </c>
      <c r="H675" s="179" t="s">
        <v>11</v>
      </c>
      <c r="I675" s="325">
        <f t="shared" si="32"/>
        <v>410.454</v>
      </c>
      <c r="J675" s="325">
        <f t="shared" si="33"/>
        <v>82.0908</v>
      </c>
    </row>
    <row r="676" spans="1:10" ht="12.75">
      <c r="A676" s="487" t="s">
        <v>118</v>
      </c>
      <c r="B676" s="393" t="s">
        <v>1802</v>
      </c>
      <c r="C676" s="242" t="s">
        <v>162</v>
      </c>
      <c r="D676" s="352">
        <v>3.844</v>
      </c>
      <c r="E676" s="264"/>
      <c r="F676" s="467">
        <v>54</v>
      </c>
      <c r="G676" s="448">
        <v>3</v>
      </c>
      <c r="H676" s="179" t="s">
        <v>11</v>
      </c>
      <c r="I676" s="325">
        <f t="shared" si="32"/>
        <v>207.576</v>
      </c>
      <c r="J676" s="325">
        <f t="shared" si="33"/>
        <v>41.5152</v>
      </c>
    </row>
    <row r="677" spans="1:10" ht="12.75">
      <c r="A677" s="487" t="s">
        <v>118</v>
      </c>
      <c r="B677" s="393" t="s">
        <v>1803</v>
      </c>
      <c r="C677" s="242" t="s">
        <v>162</v>
      </c>
      <c r="D677" s="352">
        <v>5.802</v>
      </c>
      <c r="E677" s="264"/>
      <c r="F677" s="467">
        <v>54</v>
      </c>
      <c r="G677" s="448">
        <v>4</v>
      </c>
      <c r="H677" s="179" t="s">
        <v>11</v>
      </c>
      <c r="I677" s="325">
        <f t="shared" si="32"/>
        <v>313.308</v>
      </c>
      <c r="J677" s="325">
        <f t="shared" si="33"/>
        <v>62.6616</v>
      </c>
    </row>
    <row r="678" spans="1:10" ht="12.75">
      <c r="A678" s="487" t="s">
        <v>118</v>
      </c>
      <c r="B678" s="393" t="s">
        <v>1804</v>
      </c>
      <c r="C678" s="242" t="s">
        <v>162</v>
      </c>
      <c r="D678" s="352">
        <v>10</v>
      </c>
      <c r="E678" s="264"/>
      <c r="F678" s="467">
        <v>54</v>
      </c>
      <c r="G678" s="448">
        <v>5</v>
      </c>
      <c r="H678" s="179" t="s">
        <v>11</v>
      </c>
      <c r="I678" s="325">
        <f t="shared" si="32"/>
        <v>540</v>
      </c>
      <c r="J678" s="325">
        <f t="shared" si="33"/>
        <v>108</v>
      </c>
    </row>
    <row r="679" spans="1:10" ht="12.75">
      <c r="A679" s="487" t="s">
        <v>118</v>
      </c>
      <c r="B679" s="393" t="s">
        <v>1805</v>
      </c>
      <c r="C679" s="242" t="s">
        <v>162</v>
      </c>
      <c r="D679" s="352">
        <v>4.363</v>
      </c>
      <c r="E679" s="264"/>
      <c r="F679" s="467">
        <v>54</v>
      </c>
      <c r="G679" s="448">
        <v>3</v>
      </c>
      <c r="H679" s="179" t="s">
        <v>11</v>
      </c>
      <c r="I679" s="325">
        <f t="shared" si="32"/>
        <v>235.60200000000003</v>
      </c>
      <c r="J679" s="325">
        <f t="shared" si="33"/>
        <v>47.12040000000001</v>
      </c>
    </row>
    <row r="680" spans="1:10" ht="12.75">
      <c r="A680" s="487" t="s">
        <v>118</v>
      </c>
      <c r="B680" s="393" t="s">
        <v>1806</v>
      </c>
      <c r="C680" s="242" t="s">
        <v>162</v>
      </c>
      <c r="D680" s="352">
        <v>5.001</v>
      </c>
      <c r="E680" s="264"/>
      <c r="F680" s="467">
        <v>54</v>
      </c>
      <c r="G680" s="448">
        <v>4</v>
      </c>
      <c r="H680" s="179" t="s">
        <v>11</v>
      </c>
      <c r="I680" s="325">
        <f t="shared" si="32"/>
        <v>270.05400000000003</v>
      </c>
      <c r="J680" s="325">
        <f t="shared" si="33"/>
        <v>54.01080000000001</v>
      </c>
    </row>
    <row r="681" spans="1:10" ht="12.75">
      <c r="A681" s="487" t="s">
        <v>118</v>
      </c>
      <c r="B681" s="393" t="s">
        <v>1807</v>
      </c>
      <c r="C681" s="242" t="s">
        <v>162</v>
      </c>
      <c r="D681" s="352">
        <v>8.901</v>
      </c>
      <c r="E681" s="264"/>
      <c r="F681" s="467">
        <v>54</v>
      </c>
      <c r="G681" s="448">
        <v>3</v>
      </c>
      <c r="H681" s="179" t="s">
        <v>11</v>
      </c>
      <c r="I681" s="325">
        <f t="shared" si="32"/>
        <v>480.654</v>
      </c>
      <c r="J681" s="325">
        <f t="shared" si="33"/>
        <v>96.13080000000001</v>
      </c>
    </row>
    <row r="682" spans="1:10" ht="12.75">
      <c r="A682" s="487" t="s">
        <v>118</v>
      </c>
      <c r="B682" s="393" t="s">
        <v>1808</v>
      </c>
      <c r="C682" s="242" t="s">
        <v>162</v>
      </c>
      <c r="D682" s="352">
        <v>20.001</v>
      </c>
      <c r="E682" s="264"/>
      <c r="F682" s="467">
        <v>54</v>
      </c>
      <c r="G682" s="448">
        <v>4</v>
      </c>
      <c r="H682" s="179" t="s">
        <v>11</v>
      </c>
      <c r="I682" s="325">
        <f t="shared" si="32"/>
        <v>1080.054</v>
      </c>
      <c r="J682" s="325">
        <f t="shared" si="33"/>
        <v>216.01080000000002</v>
      </c>
    </row>
    <row r="683" spans="1:10" ht="12.75">
      <c r="A683" s="487" t="s">
        <v>118</v>
      </c>
      <c r="B683" s="393" t="s">
        <v>1809</v>
      </c>
      <c r="C683" s="242" t="s">
        <v>162</v>
      </c>
      <c r="D683" s="352">
        <v>7.099</v>
      </c>
      <c r="E683" s="264"/>
      <c r="F683" s="467">
        <v>54</v>
      </c>
      <c r="G683" s="448">
        <v>4</v>
      </c>
      <c r="H683" s="179" t="s">
        <v>11</v>
      </c>
      <c r="I683" s="325">
        <f t="shared" si="32"/>
        <v>383.346</v>
      </c>
      <c r="J683" s="325">
        <f t="shared" si="33"/>
        <v>76.6692</v>
      </c>
    </row>
    <row r="684" spans="1:10" ht="12.75">
      <c r="A684" s="487" t="s">
        <v>118</v>
      </c>
      <c r="B684" s="393" t="s">
        <v>1810</v>
      </c>
      <c r="C684" s="242" t="s">
        <v>162</v>
      </c>
      <c r="D684" s="352">
        <v>3.903</v>
      </c>
      <c r="E684" s="264"/>
      <c r="F684" s="467">
        <v>54</v>
      </c>
      <c r="G684" s="448">
        <v>3</v>
      </c>
      <c r="H684" s="179" t="s">
        <v>11</v>
      </c>
      <c r="I684" s="325">
        <f t="shared" si="32"/>
        <v>210.762</v>
      </c>
      <c r="J684" s="325">
        <f t="shared" si="33"/>
        <v>42.1524</v>
      </c>
    </row>
    <row r="685" spans="1:10" ht="12.75">
      <c r="A685" s="487" t="s">
        <v>118</v>
      </c>
      <c r="B685" s="393" t="s">
        <v>1811</v>
      </c>
      <c r="C685" s="242" t="s">
        <v>162</v>
      </c>
      <c r="D685" s="352">
        <v>6.001</v>
      </c>
      <c r="E685" s="264"/>
      <c r="F685" s="467">
        <v>54</v>
      </c>
      <c r="G685" s="448">
        <v>3</v>
      </c>
      <c r="H685" s="179" t="s">
        <v>11</v>
      </c>
      <c r="I685" s="325">
        <f t="shared" si="32"/>
        <v>324.05400000000003</v>
      </c>
      <c r="J685" s="325">
        <f t="shared" si="33"/>
        <v>64.81080000000001</v>
      </c>
    </row>
    <row r="686" spans="1:10" ht="12.75">
      <c r="A686" s="487" t="s">
        <v>118</v>
      </c>
      <c r="B686" s="393" t="s">
        <v>1812</v>
      </c>
      <c r="C686" s="242" t="s">
        <v>162</v>
      </c>
      <c r="D686" s="352">
        <v>4.701</v>
      </c>
      <c r="E686" s="264"/>
      <c r="F686" s="467">
        <v>54</v>
      </c>
      <c r="G686" s="448">
        <v>4</v>
      </c>
      <c r="H686" s="179" t="s">
        <v>11</v>
      </c>
      <c r="I686" s="325">
        <f t="shared" si="32"/>
        <v>253.85399999999998</v>
      </c>
      <c r="J686" s="325">
        <f t="shared" si="33"/>
        <v>50.7708</v>
      </c>
    </row>
    <row r="687" spans="1:10" ht="12.75">
      <c r="A687" s="487" t="s">
        <v>118</v>
      </c>
      <c r="B687" s="393" t="s">
        <v>1813</v>
      </c>
      <c r="C687" s="242" t="s">
        <v>162</v>
      </c>
      <c r="D687" s="352">
        <v>5</v>
      </c>
      <c r="E687" s="264"/>
      <c r="F687" s="467">
        <v>54</v>
      </c>
      <c r="G687" s="448">
        <v>4</v>
      </c>
      <c r="H687" s="179" t="s">
        <v>11</v>
      </c>
      <c r="I687" s="325">
        <f t="shared" si="32"/>
        <v>270</v>
      </c>
      <c r="J687" s="325">
        <f t="shared" si="33"/>
        <v>54</v>
      </c>
    </row>
    <row r="688" spans="1:10" ht="12.75">
      <c r="A688" s="487" t="s">
        <v>118</v>
      </c>
      <c r="B688" s="393" t="s">
        <v>1814</v>
      </c>
      <c r="C688" s="242" t="s">
        <v>162</v>
      </c>
      <c r="D688" s="352">
        <v>9.601</v>
      </c>
      <c r="E688" s="264"/>
      <c r="F688" s="467">
        <v>54</v>
      </c>
      <c r="G688" s="448">
        <v>3</v>
      </c>
      <c r="H688" s="179" t="s">
        <v>11</v>
      </c>
      <c r="I688" s="325">
        <f t="shared" si="32"/>
        <v>518.4540000000001</v>
      </c>
      <c r="J688" s="325">
        <f t="shared" si="33"/>
        <v>103.69080000000002</v>
      </c>
    </row>
    <row r="689" spans="1:10" ht="12.75">
      <c r="A689" s="487" t="s">
        <v>118</v>
      </c>
      <c r="B689" s="393" t="s">
        <v>1815</v>
      </c>
      <c r="C689" s="242" t="s">
        <v>162</v>
      </c>
      <c r="D689" s="352">
        <v>6.802</v>
      </c>
      <c r="E689" s="264"/>
      <c r="F689" s="467">
        <v>54</v>
      </c>
      <c r="G689" s="448">
        <v>4</v>
      </c>
      <c r="H689" s="179" t="s">
        <v>11</v>
      </c>
      <c r="I689" s="325">
        <f t="shared" si="32"/>
        <v>367.308</v>
      </c>
      <c r="J689" s="325">
        <f t="shared" si="33"/>
        <v>73.4616</v>
      </c>
    </row>
    <row r="690" spans="1:10" ht="12.75">
      <c r="A690" s="487" t="s">
        <v>118</v>
      </c>
      <c r="B690" s="393" t="s">
        <v>1816</v>
      </c>
      <c r="C690" s="242" t="s">
        <v>162</v>
      </c>
      <c r="D690" s="352">
        <v>3.413</v>
      </c>
      <c r="E690" s="264"/>
      <c r="F690" s="467">
        <v>54</v>
      </c>
      <c r="G690" s="448">
        <v>3</v>
      </c>
      <c r="H690" s="179" t="s">
        <v>11</v>
      </c>
      <c r="I690" s="325">
        <f t="shared" si="32"/>
        <v>184.302</v>
      </c>
      <c r="J690" s="325">
        <f t="shared" si="33"/>
        <v>36.8604</v>
      </c>
    </row>
    <row r="691" spans="1:10" ht="12.75">
      <c r="A691" s="487" t="s">
        <v>118</v>
      </c>
      <c r="B691" s="393" t="s">
        <v>1817</v>
      </c>
      <c r="C691" s="242" t="s">
        <v>162</v>
      </c>
      <c r="D691" s="352">
        <v>3.101</v>
      </c>
      <c r="E691" s="264"/>
      <c r="F691" s="467">
        <v>54</v>
      </c>
      <c r="G691" s="448">
        <v>3</v>
      </c>
      <c r="H691" s="179" t="s">
        <v>11</v>
      </c>
      <c r="I691" s="325">
        <f t="shared" si="32"/>
        <v>167.454</v>
      </c>
      <c r="J691" s="325">
        <f t="shared" si="33"/>
        <v>33.4908</v>
      </c>
    </row>
    <row r="692" spans="1:10" ht="12.75">
      <c r="A692" s="487" t="s">
        <v>118</v>
      </c>
      <c r="B692" s="393" t="s">
        <v>1818</v>
      </c>
      <c r="C692" s="242" t="s">
        <v>162</v>
      </c>
      <c r="D692" s="352">
        <v>10.004</v>
      </c>
      <c r="E692" s="264"/>
      <c r="F692" s="467">
        <v>54</v>
      </c>
      <c r="G692" s="448">
        <v>3</v>
      </c>
      <c r="H692" s="179" t="s">
        <v>11</v>
      </c>
      <c r="I692" s="325">
        <f t="shared" si="32"/>
        <v>540.216</v>
      </c>
      <c r="J692" s="325">
        <f t="shared" si="33"/>
        <v>108.04320000000001</v>
      </c>
    </row>
    <row r="693" spans="1:10" ht="12.75">
      <c r="A693" s="487" t="s">
        <v>118</v>
      </c>
      <c r="B693" s="393" t="s">
        <v>1819</v>
      </c>
      <c r="C693" s="242" t="s">
        <v>162</v>
      </c>
      <c r="D693" s="352">
        <v>3.151</v>
      </c>
      <c r="E693" s="264"/>
      <c r="F693" s="467">
        <v>54</v>
      </c>
      <c r="G693" s="448">
        <v>3</v>
      </c>
      <c r="H693" s="179" t="s">
        <v>11</v>
      </c>
      <c r="I693" s="325">
        <f t="shared" si="32"/>
        <v>170.154</v>
      </c>
      <c r="J693" s="325">
        <f t="shared" si="33"/>
        <v>34.0308</v>
      </c>
    </row>
    <row r="694" spans="1:10" ht="12.75">
      <c r="A694" s="487" t="s">
        <v>118</v>
      </c>
      <c r="B694" s="393" t="s">
        <v>1820</v>
      </c>
      <c r="C694" s="242" t="s">
        <v>162</v>
      </c>
      <c r="D694" s="352">
        <v>5</v>
      </c>
      <c r="E694" s="264"/>
      <c r="F694" s="467">
        <v>54</v>
      </c>
      <c r="G694" s="448">
        <v>5</v>
      </c>
      <c r="H694" s="179" t="s">
        <v>11</v>
      </c>
      <c r="I694" s="325">
        <f t="shared" si="32"/>
        <v>270</v>
      </c>
      <c r="J694" s="325">
        <f t="shared" si="33"/>
        <v>54</v>
      </c>
    </row>
    <row r="695" spans="1:10" ht="12.75">
      <c r="A695" s="487" t="s">
        <v>118</v>
      </c>
      <c r="B695" s="393" t="s">
        <v>1821</v>
      </c>
      <c r="C695" s="242" t="s">
        <v>162</v>
      </c>
      <c r="D695" s="352">
        <v>3.8</v>
      </c>
      <c r="E695" s="264"/>
      <c r="F695" s="467">
        <v>54</v>
      </c>
      <c r="G695" s="448">
        <v>5</v>
      </c>
      <c r="H695" s="179" t="s">
        <v>11</v>
      </c>
      <c r="I695" s="325">
        <f t="shared" si="32"/>
        <v>205.2</v>
      </c>
      <c r="J695" s="325">
        <f t="shared" si="33"/>
        <v>41.04</v>
      </c>
    </row>
    <row r="696" spans="1:10" ht="12.75">
      <c r="A696" s="487" t="s">
        <v>118</v>
      </c>
      <c r="B696" s="393" t="s">
        <v>1822</v>
      </c>
      <c r="C696" s="242" t="s">
        <v>162</v>
      </c>
      <c r="D696" s="352">
        <v>3.8</v>
      </c>
      <c r="E696" s="264"/>
      <c r="F696" s="467">
        <v>54</v>
      </c>
      <c r="G696" s="448">
        <v>5</v>
      </c>
      <c r="H696" s="179" t="s">
        <v>11</v>
      </c>
      <c r="I696" s="325">
        <f t="shared" si="32"/>
        <v>205.2</v>
      </c>
      <c r="J696" s="325">
        <f t="shared" si="33"/>
        <v>41.04</v>
      </c>
    </row>
    <row r="697" spans="1:10" ht="12.75">
      <c r="A697" s="487" t="s">
        <v>118</v>
      </c>
      <c r="B697" s="393" t="s">
        <v>1823</v>
      </c>
      <c r="C697" s="242" t="s">
        <v>162</v>
      </c>
      <c r="D697" s="352">
        <v>3.001</v>
      </c>
      <c r="E697" s="264"/>
      <c r="F697" s="467">
        <v>54</v>
      </c>
      <c r="G697" s="448">
        <v>5</v>
      </c>
      <c r="H697" s="179" t="s">
        <v>11</v>
      </c>
      <c r="I697" s="325">
        <f t="shared" si="32"/>
        <v>162.054</v>
      </c>
      <c r="J697" s="325">
        <f t="shared" si="33"/>
        <v>32.4108</v>
      </c>
    </row>
    <row r="698" spans="1:10" ht="12.75">
      <c r="A698" s="487" t="s">
        <v>118</v>
      </c>
      <c r="B698" s="393" t="s">
        <v>1824</v>
      </c>
      <c r="C698" s="242" t="s">
        <v>162</v>
      </c>
      <c r="D698" s="352">
        <v>6</v>
      </c>
      <c r="E698" s="264"/>
      <c r="F698" s="467">
        <v>54</v>
      </c>
      <c r="G698" s="448">
        <v>5</v>
      </c>
      <c r="H698" s="179" t="s">
        <v>11</v>
      </c>
      <c r="I698" s="325">
        <f aca="true" t="shared" si="34" ref="I698:I761">D698*F698</f>
        <v>324</v>
      </c>
      <c r="J698" s="325">
        <f aca="true" t="shared" si="35" ref="J698:J761">I698*20%</f>
        <v>64.8</v>
      </c>
    </row>
    <row r="699" spans="1:10" ht="12.75">
      <c r="A699" s="487" t="s">
        <v>118</v>
      </c>
      <c r="B699" s="393" t="s">
        <v>1825</v>
      </c>
      <c r="C699" s="242" t="s">
        <v>162</v>
      </c>
      <c r="D699" s="352">
        <v>7.201</v>
      </c>
      <c r="E699" s="264"/>
      <c r="F699" s="467">
        <v>54</v>
      </c>
      <c r="G699" s="448">
        <v>5</v>
      </c>
      <c r="H699" s="179" t="s">
        <v>11</v>
      </c>
      <c r="I699" s="325">
        <f t="shared" si="34"/>
        <v>388.854</v>
      </c>
      <c r="J699" s="325">
        <f t="shared" si="35"/>
        <v>77.77080000000001</v>
      </c>
    </row>
    <row r="700" spans="1:10" ht="12.75">
      <c r="A700" s="487" t="s">
        <v>118</v>
      </c>
      <c r="B700" s="393" t="s">
        <v>1826</v>
      </c>
      <c r="C700" s="242" t="s">
        <v>162</v>
      </c>
      <c r="D700" s="352">
        <v>10.999</v>
      </c>
      <c r="E700" s="264"/>
      <c r="F700" s="467">
        <v>54</v>
      </c>
      <c r="G700" s="448">
        <v>5</v>
      </c>
      <c r="H700" s="179" t="s">
        <v>11</v>
      </c>
      <c r="I700" s="325">
        <f t="shared" si="34"/>
        <v>593.946</v>
      </c>
      <c r="J700" s="325">
        <f t="shared" si="35"/>
        <v>118.78920000000001</v>
      </c>
    </row>
    <row r="701" spans="1:10" ht="12.75">
      <c r="A701" s="487" t="s">
        <v>118</v>
      </c>
      <c r="B701" s="393" t="s">
        <v>1827</v>
      </c>
      <c r="C701" s="242" t="s">
        <v>162</v>
      </c>
      <c r="D701" s="352">
        <v>3.788</v>
      </c>
      <c r="E701" s="264"/>
      <c r="F701" s="467">
        <v>54</v>
      </c>
      <c r="G701" s="448">
        <v>4</v>
      </c>
      <c r="H701" s="179" t="s">
        <v>11</v>
      </c>
      <c r="I701" s="325">
        <f t="shared" si="34"/>
        <v>204.552</v>
      </c>
      <c r="J701" s="325">
        <f t="shared" si="35"/>
        <v>40.9104</v>
      </c>
    </row>
    <row r="702" spans="1:10" ht="12.75">
      <c r="A702" s="487" t="s">
        <v>118</v>
      </c>
      <c r="B702" s="393" t="s">
        <v>1828</v>
      </c>
      <c r="C702" s="242" t="s">
        <v>162</v>
      </c>
      <c r="D702" s="352">
        <v>3.242</v>
      </c>
      <c r="E702" s="264"/>
      <c r="F702" s="467">
        <v>54</v>
      </c>
      <c r="G702" s="448">
        <v>3</v>
      </c>
      <c r="H702" s="179" t="s">
        <v>11</v>
      </c>
      <c r="I702" s="325">
        <f t="shared" si="34"/>
        <v>175.068</v>
      </c>
      <c r="J702" s="325">
        <f t="shared" si="35"/>
        <v>35.013600000000004</v>
      </c>
    </row>
    <row r="703" spans="1:10" ht="12.75">
      <c r="A703" s="487" t="s">
        <v>118</v>
      </c>
      <c r="B703" s="393" t="s">
        <v>1829</v>
      </c>
      <c r="C703" s="242" t="s">
        <v>162</v>
      </c>
      <c r="D703" s="352">
        <v>4.8</v>
      </c>
      <c r="E703" s="264"/>
      <c r="F703" s="467">
        <v>54</v>
      </c>
      <c r="G703" s="448">
        <v>3</v>
      </c>
      <c r="H703" s="179" t="s">
        <v>11</v>
      </c>
      <c r="I703" s="325">
        <f t="shared" si="34"/>
        <v>259.2</v>
      </c>
      <c r="J703" s="325">
        <f t="shared" si="35"/>
        <v>51.84</v>
      </c>
    </row>
    <row r="704" spans="1:10" ht="12.75">
      <c r="A704" s="487" t="s">
        <v>118</v>
      </c>
      <c r="B704" s="393" t="s">
        <v>1830</v>
      </c>
      <c r="C704" s="242" t="s">
        <v>162</v>
      </c>
      <c r="D704" s="352">
        <v>3.402</v>
      </c>
      <c r="E704" s="264"/>
      <c r="F704" s="467">
        <v>54</v>
      </c>
      <c r="G704" s="448">
        <v>3</v>
      </c>
      <c r="H704" s="179" t="s">
        <v>11</v>
      </c>
      <c r="I704" s="325">
        <f t="shared" si="34"/>
        <v>183.708</v>
      </c>
      <c r="J704" s="325">
        <f t="shared" si="35"/>
        <v>36.7416</v>
      </c>
    </row>
    <row r="705" spans="1:10" ht="12.75">
      <c r="A705" s="487" t="s">
        <v>118</v>
      </c>
      <c r="B705" s="393" t="s">
        <v>1831</v>
      </c>
      <c r="C705" s="242" t="s">
        <v>162</v>
      </c>
      <c r="D705" s="352">
        <v>3.001</v>
      </c>
      <c r="E705" s="264"/>
      <c r="F705" s="467">
        <v>54</v>
      </c>
      <c r="G705" s="448">
        <v>6</v>
      </c>
      <c r="H705" s="179" t="s">
        <v>11</v>
      </c>
      <c r="I705" s="325">
        <f t="shared" si="34"/>
        <v>162.054</v>
      </c>
      <c r="J705" s="325">
        <f t="shared" si="35"/>
        <v>32.4108</v>
      </c>
    </row>
    <row r="706" spans="1:10" ht="12.75">
      <c r="A706" s="487" t="s">
        <v>118</v>
      </c>
      <c r="B706" s="393" t="s">
        <v>1832</v>
      </c>
      <c r="C706" s="242" t="s">
        <v>162</v>
      </c>
      <c r="D706" s="352">
        <v>7.996</v>
      </c>
      <c r="E706" s="264"/>
      <c r="F706" s="467">
        <v>54</v>
      </c>
      <c r="G706" s="448">
        <v>6</v>
      </c>
      <c r="H706" s="179" t="s">
        <v>11</v>
      </c>
      <c r="I706" s="325">
        <f t="shared" si="34"/>
        <v>431.78400000000005</v>
      </c>
      <c r="J706" s="325">
        <f t="shared" si="35"/>
        <v>86.35680000000002</v>
      </c>
    </row>
    <row r="707" spans="1:10" ht="12.75">
      <c r="A707" s="487" t="s">
        <v>118</v>
      </c>
      <c r="B707" s="393" t="s">
        <v>1833</v>
      </c>
      <c r="C707" s="242" t="s">
        <v>162</v>
      </c>
      <c r="D707" s="352">
        <v>5</v>
      </c>
      <c r="E707" s="264"/>
      <c r="F707" s="467">
        <v>54</v>
      </c>
      <c r="G707" s="448">
        <v>6</v>
      </c>
      <c r="H707" s="179" t="s">
        <v>11</v>
      </c>
      <c r="I707" s="325">
        <f t="shared" si="34"/>
        <v>270</v>
      </c>
      <c r="J707" s="325">
        <f t="shared" si="35"/>
        <v>54</v>
      </c>
    </row>
    <row r="708" spans="1:10" ht="12.75">
      <c r="A708" s="487" t="s">
        <v>118</v>
      </c>
      <c r="B708" s="393" t="s">
        <v>1834</v>
      </c>
      <c r="C708" s="242" t="s">
        <v>162</v>
      </c>
      <c r="D708" s="352">
        <v>5.899</v>
      </c>
      <c r="E708" s="264"/>
      <c r="F708" s="467">
        <v>54</v>
      </c>
      <c r="G708" s="448">
        <v>6</v>
      </c>
      <c r="H708" s="179" t="s">
        <v>11</v>
      </c>
      <c r="I708" s="325">
        <f t="shared" si="34"/>
        <v>318.546</v>
      </c>
      <c r="J708" s="325">
        <f t="shared" si="35"/>
        <v>63.7092</v>
      </c>
    </row>
    <row r="709" spans="1:10" ht="12.75">
      <c r="A709" s="487" t="s">
        <v>118</v>
      </c>
      <c r="B709" s="393" t="s">
        <v>1835</v>
      </c>
      <c r="C709" s="242" t="s">
        <v>162</v>
      </c>
      <c r="D709" s="352">
        <v>5.994</v>
      </c>
      <c r="E709" s="264"/>
      <c r="F709" s="467">
        <v>54</v>
      </c>
      <c r="G709" s="448">
        <v>6</v>
      </c>
      <c r="H709" s="179" t="s">
        <v>11</v>
      </c>
      <c r="I709" s="325">
        <f t="shared" si="34"/>
        <v>323.676</v>
      </c>
      <c r="J709" s="325">
        <f t="shared" si="35"/>
        <v>64.7352</v>
      </c>
    </row>
    <row r="710" spans="1:10" ht="12.75">
      <c r="A710" s="487" t="s">
        <v>118</v>
      </c>
      <c r="B710" s="393" t="s">
        <v>1836</v>
      </c>
      <c r="C710" s="242" t="s">
        <v>162</v>
      </c>
      <c r="D710" s="352">
        <v>2.998</v>
      </c>
      <c r="E710" s="264"/>
      <c r="F710" s="467">
        <v>54</v>
      </c>
      <c r="G710" s="448">
        <v>6</v>
      </c>
      <c r="H710" s="179" t="s">
        <v>11</v>
      </c>
      <c r="I710" s="325">
        <f t="shared" si="34"/>
        <v>161.89200000000002</v>
      </c>
      <c r="J710" s="325">
        <f t="shared" si="35"/>
        <v>32.378400000000006</v>
      </c>
    </row>
    <row r="711" spans="1:10" ht="12.75">
      <c r="A711" s="487" t="s">
        <v>118</v>
      </c>
      <c r="B711" s="393" t="s">
        <v>1837</v>
      </c>
      <c r="C711" s="242" t="s">
        <v>162</v>
      </c>
      <c r="D711" s="352">
        <v>3.351</v>
      </c>
      <c r="E711" s="264"/>
      <c r="F711" s="467">
        <v>54</v>
      </c>
      <c r="G711" s="448">
        <v>6</v>
      </c>
      <c r="H711" s="179" t="s">
        <v>11</v>
      </c>
      <c r="I711" s="325">
        <f t="shared" si="34"/>
        <v>180.954</v>
      </c>
      <c r="J711" s="325">
        <f t="shared" si="35"/>
        <v>36.1908</v>
      </c>
    </row>
    <row r="712" spans="1:10" ht="12.75">
      <c r="A712" s="487" t="s">
        <v>118</v>
      </c>
      <c r="B712" s="393" t="s">
        <v>1838</v>
      </c>
      <c r="C712" s="242" t="s">
        <v>162</v>
      </c>
      <c r="D712" s="352">
        <v>3.699</v>
      </c>
      <c r="E712" s="264"/>
      <c r="F712" s="467">
        <v>54</v>
      </c>
      <c r="G712" s="448">
        <v>6</v>
      </c>
      <c r="H712" s="179" t="s">
        <v>11</v>
      </c>
      <c r="I712" s="325">
        <f t="shared" si="34"/>
        <v>199.74599999999998</v>
      </c>
      <c r="J712" s="325">
        <f t="shared" si="35"/>
        <v>39.9492</v>
      </c>
    </row>
    <row r="713" spans="1:10" ht="12.75">
      <c r="A713" s="487" t="s">
        <v>118</v>
      </c>
      <c r="B713" s="393" t="s">
        <v>1839</v>
      </c>
      <c r="C713" s="242" t="s">
        <v>162</v>
      </c>
      <c r="D713" s="352">
        <v>40.012</v>
      </c>
      <c r="E713" s="264"/>
      <c r="F713" s="467">
        <v>54</v>
      </c>
      <c r="G713" s="448">
        <v>5</v>
      </c>
      <c r="H713" s="179" t="s">
        <v>11</v>
      </c>
      <c r="I713" s="325">
        <f t="shared" si="34"/>
        <v>2160.648</v>
      </c>
      <c r="J713" s="325">
        <f t="shared" si="35"/>
        <v>432.12960000000004</v>
      </c>
    </row>
    <row r="714" spans="1:10" ht="12.75">
      <c r="A714" s="487" t="s">
        <v>118</v>
      </c>
      <c r="B714" s="393" t="s">
        <v>1840</v>
      </c>
      <c r="C714" s="242" t="s">
        <v>162</v>
      </c>
      <c r="D714" s="352">
        <v>4.3</v>
      </c>
      <c r="E714" s="264"/>
      <c r="F714" s="467">
        <v>54</v>
      </c>
      <c r="G714" s="448">
        <v>5</v>
      </c>
      <c r="H714" s="179" t="s">
        <v>11</v>
      </c>
      <c r="I714" s="325">
        <f t="shared" si="34"/>
        <v>232.2</v>
      </c>
      <c r="J714" s="325">
        <f t="shared" si="35"/>
        <v>46.44</v>
      </c>
    </row>
    <row r="715" spans="1:10" ht="12.75">
      <c r="A715" s="487" t="s">
        <v>118</v>
      </c>
      <c r="B715" s="393" t="s">
        <v>1841</v>
      </c>
      <c r="C715" s="242" t="s">
        <v>162</v>
      </c>
      <c r="D715" s="352">
        <v>3.001</v>
      </c>
      <c r="E715" s="264"/>
      <c r="F715" s="467">
        <v>54</v>
      </c>
      <c r="G715" s="448">
        <v>5</v>
      </c>
      <c r="H715" s="179" t="s">
        <v>11</v>
      </c>
      <c r="I715" s="325">
        <f t="shared" si="34"/>
        <v>162.054</v>
      </c>
      <c r="J715" s="325">
        <f t="shared" si="35"/>
        <v>32.4108</v>
      </c>
    </row>
    <row r="716" spans="1:10" ht="12.75">
      <c r="A716" s="487" t="s">
        <v>118</v>
      </c>
      <c r="B716" s="393" t="s">
        <v>1842</v>
      </c>
      <c r="C716" s="242" t="s">
        <v>162</v>
      </c>
      <c r="D716" s="352">
        <v>3.201</v>
      </c>
      <c r="E716" s="264"/>
      <c r="F716" s="467">
        <v>54</v>
      </c>
      <c r="G716" s="448">
        <v>5</v>
      </c>
      <c r="H716" s="179" t="s">
        <v>11</v>
      </c>
      <c r="I716" s="325">
        <f t="shared" si="34"/>
        <v>172.854</v>
      </c>
      <c r="J716" s="325">
        <f t="shared" si="35"/>
        <v>34.570800000000006</v>
      </c>
    </row>
    <row r="717" spans="1:10" ht="12.75">
      <c r="A717" s="487" t="s">
        <v>118</v>
      </c>
      <c r="B717" s="393" t="s">
        <v>1843</v>
      </c>
      <c r="C717" s="242" t="s">
        <v>162</v>
      </c>
      <c r="D717" s="352">
        <v>3.841</v>
      </c>
      <c r="E717" s="264"/>
      <c r="F717" s="467">
        <v>54</v>
      </c>
      <c r="G717" s="448">
        <v>5</v>
      </c>
      <c r="H717" s="179" t="s">
        <v>11</v>
      </c>
      <c r="I717" s="325">
        <f t="shared" si="34"/>
        <v>207.41400000000002</v>
      </c>
      <c r="J717" s="325">
        <f t="shared" si="35"/>
        <v>41.482800000000005</v>
      </c>
    </row>
    <row r="718" spans="1:10" ht="12.75">
      <c r="A718" s="487" t="s">
        <v>118</v>
      </c>
      <c r="B718" s="393" t="s">
        <v>1844</v>
      </c>
      <c r="C718" s="242" t="s">
        <v>162</v>
      </c>
      <c r="D718" s="352">
        <v>3.001</v>
      </c>
      <c r="E718" s="264"/>
      <c r="F718" s="467">
        <v>54</v>
      </c>
      <c r="G718" s="448">
        <v>5</v>
      </c>
      <c r="H718" s="179" t="s">
        <v>11</v>
      </c>
      <c r="I718" s="325">
        <f t="shared" si="34"/>
        <v>162.054</v>
      </c>
      <c r="J718" s="325">
        <f t="shared" si="35"/>
        <v>32.4108</v>
      </c>
    </row>
    <row r="719" spans="1:10" ht="12.75">
      <c r="A719" s="487" t="s">
        <v>118</v>
      </c>
      <c r="B719" s="393" t="s">
        <v>1845</v>
      </c>
      <c r="C719" s="242" t="s">
        <v>162</v>
      </c>
      <c r="D719" s="352">
        <v>21.502</v>
      </c>
      <c r="E719" s="264"/>
      <c r="F719" s="467">
        <v>54</v>
      </c>
      <c r="G719" s="448">
        <v>5</v>
      </c>
      <c r="H719" s="179" t="s">
        <v>11</v>
      </c>
      <c r="I719" s="325">
        <f t="shared" si="34"/>
        <v>1161.108</v>
      </c>
      <c r="J719" s="325">
        <f t="shared" si="35"/>
        <v>232.2216</v>
      </c>
    </row>
    <row r="720" spans="1:10" ht="12.75">
      <c r="A720" s="487" t="s">
        <v>118</v>
      </c>
      <c r="B720" s="393" t="s">
        <v>1846</v>
      </c>
      <c r="C720" s="242" t="s">
        <v>162</v>
      </c>
      <c r="D720" s="352">
        <v>10.402</v>
      </c>
      <c r="E720" s="264"/>
      <c r="F720" s="467">
        <v>54</v>
      </c>
      <c r="G720" s="448">
        <v>5</v>
      </c>
      <c r="H720" s="179" t="s">
        <v>11</v>
      </c>
      <c r="I720" s="325">
        <f t="shared" si="34"/>
        <v>561.708</v>
      </c>
      <c r="J720" s="325">
        <f t="shared" si="35"/>
        <v>112.3416</v>
      </c>
    </row>
    <row r="721" spans="1:10" ht="12.75">
      <c r="A721" s="487" t="s">
        <v>118</v>
      </c>
      <c r="B721" s="393" t="s">
        <v>1847</v>
      </c>
      <c r="C721" s="242" t="s">
        <v>162</v>
      </c>
      <c r="D721" s="352">
        <v>5.355</v>
      </c>
      <c r="E721" s="264"/>
      <c r="F721" s="467">
        <v>54</v>
      </c>
      <c r="G721" s="448">
        <v>5</v>
      </c>
      <c r="H721" s="179" t="s">
        <v>11</v>
      </c>
      <c r="I721" s="325">
        <f t="shared" si="34"/>
        <v>289.17</v>
      </c>
      <c r="J721" s="325">
        <f t="shared" si="35"/>
        <v>57.834</v>
      </c>
    </row>
    <row r="722" spans="1:10" ht="12.75">
      <c r="A722" s="487" t="s">
        <v>118</v>
      </c>
      <c r="B722" s="393" t="s">
        <v>1848</v>
      </c>
      <c r="C722" s="242" t="s">
        <v>162</v>
      </c>
      <c r="D722" s="352">
        <v>6</v>
      </c>
      <c r="E722" s="264"/>
      <c r="F722" s="467">
        <v>54</v>
      </c>
      <c r="G722" s="448">
        <v>5</v>
      </c>
      <c r="H722" s="179" t="s">
        <v>11</v>
      </c>
      <c r="I722" s="325">
        <f t="shared" si="34"/>
        <v>324</v>
      </c>
      <c r="J722" s="325">
        <f t="shared" si="35"/>
        <v>64.8</v>
      </c>
    </row>
    <row r="723" spans="1:10" ht="12.75">
      <c r="A723" s="487" t="s">
        <v>118</v>
      </c>
      <c r="B723" s="393" t="s">
        <v>1849</v>
      </c>
      <c r="C723" s="242" t="s">
        <v>162</v>
      </c>
      <c r="D723" s="352">
        <v>6.002</v>
      </c>
      <c r="E723" s="264"/>
      <c r="F723" s="467">
        <v>54</v>
      </c>
      <c r="G723" s="448">
        <v>5</v>
      </c>
      <c r="H723" s="179" t="s">
        <v>11</v>
      </c>
      <c r="I723" s="325">
        <f t="shared" si="34"/>
        <v>324.108</v>
      </c>
      <c r="J723" s="325">
        <f t="shared" si="35"/>
        <v>64.8216</v>
      </c>
    </row>
    <row r="724" spans="1:10" ht="12.75">
      <c r="A724" s="487" t="s">
        <v>118</v>
      </c>
      <c r="B724" s="393" t="s">
        <v>1850</v>
      </c>
      <c r="C724" s="242" t="s">
        <v>162</v>
      </c>
      <c r="D724" s="352">
        <v>2.999</v>
      </c>
      <c r="E724" s="264"/>
      <c r="F724" s="467">
        <v>54</v>
      </c>
      <c r="G724" s="448">
        <v>3</v>
      </c>
      <c r="H724" s="179" t="s">
        <v>11</v>
      </c>
      <c r="I724" s="325">
        <f t="shared" si="34"/>
        <v>161.946</v>
      </c>
      <c r="J724" s="325">
        <f t="shared" si="35"/>
        <v>32.3892</v>
      </c>
    </row>
    <row r="725" spans="1:10" ht="12.75">
      <c r="A725" s="487" t="s">
        <v>118</v>
      </c>
      <c r="B725" s="393" t="s">
        <v>1851</v>
      </c>
      <c r="C725" s="242" t="s">
        <v>162</v>
      </c>
      <c r="D725" s="352">
        <v>6.025</v>
      </c>
      <c r="E725" s="264"/>
      <c r="F725" s="467">
        <v>54</v>
      </c>
      <c r="G725" s="448">
        <v>3</v>
      </c>
      <c r="H725" s="179" t="s">
        <v>11</v>
      </c>
      <c r="I725" s="325">
        <f t="shared" si="34"/>
        <v>325.35</v>
      </c>
      <c r="J725" s="325">
        <f t="shared" si="35"/>
        <v>65.07000000000001</v>
      </c>
    </row>
    <row r="726" spans="1:10" ht="12.75">
      <c r="A726" s="487" t="s">
        <v>118</v>
      </c>
      <c r="B726" s="393" t="s">
        <v>1852</v>
      </c>
      <c r="C726" s="242" t="s">
        <v>162</v>
      </c>
      <c r="D726" s="352">
        <v>4.051</v>
      </c>
      <c r="E726" s="264"/>
      <c r="F726" s="467">
        <v>54</v>
      </c>
      <c r="G726" s="448">
        <v>3</v>
      </c>
      <c r="H726" s="179" t="s">
        <v>11</v>
      </c>
      <c r="I726" s="325">
        <f t="shared" si="34"/>
        <v>218.75400000000002</v>
      </c>
      <c r="J726" s="325">
        <f t="shared" si="35"/>
        <v>43.750800000000005</v>
      </c>
    </row>
    <row r="727" spans="1:10" ht="12.75">
      <c r="A727" s="487" t="s">
        <v>118</v>
      </c>
      <c r="B727" s="393" t="s">
        <v>1853</v>
      </c>
      <c r="C727" s="242" t="s">
        <v>162</v>
      </c>
      <c r="D727" s="352">
        <v>9.2</v>
      </c>
      <c r="E727" s="264"/>
      <c r="F727" s="467">
        <v>54</v>
      </c>
      <c r="G727" s="448">
        <v>3</v>
      </c>
      <c r="H727" s="179" t="s">
        <v>11</v>
      </c>
      <c r="I727" s="325">
        <f t="shared" si="34"/>
        <v>496.79999999999995</v>
      </c>
      <c r="J727" s="325">
        <f t="shared" si="35"/>
        <v>99.36</v>
      </c>
    </row>
    <row r="728" spans="1:10" ht="12.75">
      <c r="A728" s="487" t="s">
        <v>118</v>
      </c>
      <c r="B728" s="393" t="s">
        <v>1854</v>
      </c>
      <c r="C728" s="242" t="s">
        <v>162</v>
      </c>
      <c r="D728" s="352">
        <v>4.899</v>
      </c>
      <c r="E728" s="264"/>
      <c r="F728" s="467">
        <v>54</v>
      </c>
      <c r="G728" s="448">
        <v>3</v>
      </c>
      <c r="H728" s="179" t="s">
        <v>11</v>
      </c>
      <c r="I728" s="325">
        <f t="shared" si="34"/>
        <v>264.546</v>
      </c>
      <c r="J728" s="325">
        <f t="shared" si="35"/>
        <v>52.9092</v>
      </c>
    </row>
    <row r="729" spans="1:10" ht="12.75">
      <c r="A729" s="487" t="s">
        <v>118</v>
      </c>
      <c r="B729" s="393" t="s">
        <v>1855</v>
      </c>
      <c r="C729" s="242" t="s">
        <v>162</v>
      </c>
      <c r="D729" s="352">
        <v>3.64</v>
      </c>
      <c r="E729" s="264"/>
      <c r="F729" s="467">
        <v>54</v>
      </c>
      <c r="G729" s="448">
        <v>5</v>
      </c>
      <c r="H729" s="179" t="s">
        <v>11</v>
      </c>
      <c r="I729" s="325">
        <f t="shared" si="34"/>
        <v>196.56</v>
      </c>
      <c r="J729" s="325">
        <f t="shared" si="35"/>
        <v>39.312000000000005</v>
      </c>
    </row>
    <row r="730" spans="1:10" ht="12.75">
      <c r="A730" s="487" t="s">
        <v>118</v>
      </c>
      <c r="B730" s="393" t="s">
        <v>1856</v>
      </c>
      <c r="C730" s="242" t="s">
        <v>162</v>
      </c>
      <c r="D730" s="352">
        <v>3.001</v>
      </c>
      <c r="E730" s="264"/>
      <c r="F730" s="467">
        <v>54</v>
      </c>
      <c r="G730" s="448">
        <v>5</v>
      </c>
      <c r="H730" s="179" t="s">
        <v>11</v>
      </c>
      <c r="I730" s="325">
        <f t="shared" si="34"/>
        <v>162.054</v>
      </c>
      <c r="J730" s="325">
        <f t="shared" si="35"/>
        <v>32.4108</v>
      </c>
    </row>
    <row r="731" spans="1:10" ht="12.75">
      <c r="A731" s="487" t="s">
        <v>118</v>
      </c>
      <c r="B731" s="393" t="s">
        <v>1857</v>
      </c>
      <c r="C731" s="242" t="s">
        <v>162</v>
      </c>
      <c r="D731" s="352">
        <v>4.649</v>
      </c>
      <c r="E731" s="264"/>
      <c r="F731" s="467">
        <v>54</v>
      </c>
      <c r="G731" s="448">
        <v>5</v>
      </c>
      <c r="H731" s="179" t="s">
        <v>11</v>
      </c>
      <c r="I731" s="325">
        <f t="shared" si="34"/>
        <v>251.046</v>
      </c>
      <c r="J731" s="325">
        <f t="shared" si="35"/>
        <v>50.2092</v>
      </c>
    </row>
    <row r="732" spans="1:10" ht="12.75">
      <c r="A732" s="487" t="s">
        <v>118</v>
      </c>
      <c r="B732" s="484" t="s">
        <v>388</v>
      </c>
      <c r="C732" s="239" t="s">
        <v>162</v>
      </c>
      <c r="D732" s="352">
        <v>12.014</v>
      </c>
      <c r="E732" s="264"/>
      <c r="F732" s="467">
        <v>54</v>
      </c>
      <c r="G732" s="448">
        <v>6</v>
      </c>
      <c r="H732" s="179" t="s">
        <v>11</v>
      </c>
      <c r="I732" s="325">
        <f t="shared" si="34"/>
        <v>648.756</v>
      </c>
      <c r="J732" s="325">
        <f t="shared" si="35"/>
        <v>129.7512</v>
      </c>
    </row>
    <row r="733" spans="1:10" ht="12.75">
      <c r="A733" s="487" t="s">
        <v>118</v>
      </c>
      <c r="B733" s="393" t="s">
        <v>1858</v>
      </c>
      <c r="C733" s="242" t="s">
        <v>162</v>
      </c>
      <c r="D733" s="352">
        <v>9.201</v>
      </c>
      <c r="E733" s="264"/>
      <c r="F733" s="467">
        <v>54</v>
      </c>
      <c r="G733" s="448">
        <v>6</v>
      </c>
      <c r="H733" s="179" t="s">
        <v>11</v>
      </c>
      <c r="I733" s="325">
        <f t="shared" si="34"/>
        <v>496.85400000000004</v>
      </c>
      <c r="J733" s="325">
        <f t="shared" si="35"/>
        <v>99.37080000000002</v>
      </c>
    </row>
    <row r="734" spans="1:10" ht="12.75">
      <c r="A734" s="487" t="s">
        <v>118</v>
      </c>
      <c r="B734" s="393" t="s">
        <v>1859</v>
      </c>
      <c r="C734" s="242" t="s">
        <v>162</v>
      </c>
      <c r="D734" s="352">
        <v>10.403</v>
      </c>
      <c r="E734" s="264"/>
      <c r="F734" s="467">
        <v>54</v>
      </c>
      <c r="G734" s="448">
        <v>6</v>
      </c>
      <c r="H734" s="179" t="s">
        <v>11</v>
      </c>
      <c r="I734" s="325">
        <f t="shared" si="34"/>
        <v>561.7620000000001</v>
      </c>
      <c r="J734" s="325">
        <f t="shared" si="35"/>
        <v>112.35240000000002</v>
      </c>
    </row>
    <row r="735" spans="1:10" ht="12.75">
      <c r="A735" s="487" t="s">
        <v>118</v>
      </c>
      <c r="B735" s="393" t="s">
        <v>1860</v>
      </c>
      <c r="C735" s="242" t="s">
        <v>162</v>
      </c>
      <c r="D735" s="352">
        <v>11.8</v>
      </c>
      <c r="E735" s="264"/>
      <c r="F735" s="467">
        <v>54</v>
      </c>
      <c r="G735" s="448">
        <v>6</v>
      </c>
      <c r="H735" s="179" t="s">
        <v>11</v>
      </c>
      <c r="I735" s="325">
        <f t="shared" si="34"/>
        <v>637.2</v>
      </c>
      <c r="J735" s="325">
        <f t="shared" si="35"/>
        <v>127.44000000000001</v>
      </c>
    </row>
    <row r="736" spans="1:10" ht="12.75">
      <c r="A736" s="487" t="s">
        <v>118</v>
      </c>
      <c r="B736" s="393" t="s">
        <v>1861</v>
      </c>
      <c r="C736" s="242" t="s">
        <v>162</v>
      </c>
      <c r="D736" s="352">
        <v>5.002</v>
      </c>
      <c r="E736" s="264"/>
      <c r="F736" s="467">
        <v>54</v>
      </c>
      <c r="G736" s="448">
        <v>6</v>
      </c>
      <c r="H736" s="179" t="s">
        <v>11</v>
      </c>
      <c r="I736" s="325">
        <f t="shared" si="34"/>
        <v>270.108</v>
      </c>
      <c r="J736" s="325">
        <f t="shared" si="35"/>
        <v>54.02160000000001</v>
      </c>
    </row>
    <row r="737" spans="1:10" ht="12.75">
      <c r="A737" s="487" t="s">
        <v>118</v>
      </c>
      <c r="B737" s="393" t="s">
        <v>1862</v>
      </c>
      <c r="C737" s="242" t="s">
        <v>162</v>
      </c>
      <c r="D737" s="352">
        <v>6.801</v>
      </c>
      <c r="E737" s="264"/>
      <c r="F737" s="467">
        <v>54</v>
      </c>
      <c r="G737" s="448">
        <v>6</v>
      </c>
      <c r="H737" s="179" t="s">
        <v>11</v>
      </c>
      <c r="I737" s="325">
        <f t="shared" si="34"/>
        <v>367.254</v>
      </c>
      <c r="J737" s="325">
        <f t="shared" si="35"/>
        <v>73.4508</v>
      </c>
    </row>
    <row r="738" spans="1:10" ht="12.75">
      <c r="A738" s="487" t="s">
        <v>118</v>
      </c>
      <c r="B738" s="393" t="s">
        <v>1863</v>
      </c>
      <c r="C738" s="242" t="s">
        <v>162</v>
      </c>
      <c r="D738" s="352">
        <v>5.333</v>
      </c>
      <c r="E738" s="264"/>
      <c r="F738" s="467">
        <v>54</v>
      </c>
      <c r="G738" s="448">
        <v>6</v>
      </c>
      <c r="H738" s="179" t="s">
        <v>11</v>
      </c>
      <c r="I738" s="325">
        <f t="shared" si="34"/>
        <v>287.982</v>
      </c>
      <c r="J738" s="325">
        <f t="shared" si="35"/>
        <v>57.59640000000001</v>
      </c>
    </row>
    <row r="739" spans="1:10" ht="12.75">
      <c r="A739" s="487" t="s">
        <v>118</v>
      </c>
      <c r="B739" s="393" t="s">
        <v>1864</v>
      </c>
      <c r="C739" s="242" t="s">
        <v>162</v>
      </c>
      <c r="D739" s="352">
        <v>3.001</v>
      </c>
      <c r="E739" s="264"/>
      <c r="F739" s="467">
        <v>54</v>
      </c>
      <c r="G739" s="448">
        <v>6</v>
      </c>
      <c r="H739" s="179" t="s">
        <v>11</v>
      </c>
      <c r="I739" s="325">
        <f t="shared" si="34"/>
        <v>162.054</v>
      </c>
      <c r="J739" s="325">
        <f t="shared" si="35"/>
        <v>32.4108</v>
      </c>
    </row>
    <row r="740" spans="1:10" ht="12.75">
      <c r="A740" s="487" t="s">
        <v>118</v>
      </c>
      <c r="B740" s="393" t="s">
        <v>1865</v>
      </c>
      <c r="C740" s="242" t="s">
        <v>162</v>
      </c>
      <c r="D740" s="352">
        <v>6</v>
      </c>
      <c r="E740" s="264"/>
      <c r="F740" s="467">
        <v>54</v>
      </c>
      <c r="G740" s="448">
        <v>4</v>
      </c>
      <c r="H740" s="179" t="s">
        <v>11</v>
      </c>
      <c r="I740" s="325">
        <f t="shared" si="34"/>
        <v>324</v>
      </c>
      <c r="J740" s="325">
        <f t="shared" si="35"/>
        <v>64.8</v>
      </c>
    </row>
    <row r="741" spans="1:10" ht="12.75">
      <c r="A741" s="487" t="s">
        <v>118</v>
      </c>
      <c r="B741" s="393" t="s">
        <v>1866</v>
      </c>
      <c r="C741" s="242" t="s">
        <v>162</v>
      </c>
      <c r="D741" s="352">
        <v>6.002</v>
      </c>
      <c r="E741" s="264"/>
      <c r="F741" s="467">
        <v>54</v>
      </c>
      <c r="G741" s="448">
        <v>4</v>
      </c>
      <c r="H741" s="179" t="s">
        <v>11</v>
      </c>
      <c r="I741" s="325">
        <f t="shared" si="34"/>
        <v>324.108</v>
      </c>
      <c r="J741" s="325">
        <f t="shared" si="35"/>
        <v>64.8216</v>
      </c>
    </row>
    <row r="742" spans="1:10" ht="12.75">
      <c r="A742" s="487" t="s">
        <v>118</v>
      </c>
      <c r="B742" s="393" t="s">
        <v>1867</v>
      </c>
      <c r="C742" s="242" t="s">
        <v>162</v>
      </c>
      <c r="D742" s="352">
        <v>8.601</v>
      </c>
      <c r="E742" s="264"/>
      <c r="F742" s="467">
        <v>54</v>
      </c>
      <c r="G742" s="448">
        <v>4</v>
      </c>
      <c r="H742" s="179" t="s">
        <v>11</v>
      </c>
      <c r="I742" s="325">
        <f t="shared" si="34"/>
        <v>464.45400000000006</v>
      </c>
      <c r="J742" s="325">
        <f t="shared" si="35"/>
        <v>92.89080000000001</v>
      </c>
    </row>
    <row r="743" spans="1:10" ht="12.75">
      <c r="A743" s="487" t="s">
        <v>118</v>
      </c>
      <c r="B743" s="393" t="s">
        <v>1868</v>
      </c>
      <c r="C743" s="242" t="s">
        <v>162</v>
      </c>
      <c r="D743" s="352">
        <v>3.35</v>
      </c>
      <c r="E743" s="264"/>
      <c r="F743" s="467">
        <v>54</v>
      </c>
      <c r="G743" s="448">
        <v>3</v>
      </c>
      <c r="H743" s="179" t="s">
        <v>11</v>
      </c>
      <c r="I743" s="325">
        <f t="shared" si="34"/>
        <v>180.9</v>
      </c>
      <c r="J743" s="325">
        <f t="shared" si="35"/>
        <v>36.18</v>
      </c>
    </row>
    <row r="744" spans="1:10" ht="12.75">
      <c r="A744" s="487" t="s">
        <v>118</v>
      </c>
      <c r="B744" s="393" t="s">
        <v>1869</v>
      </c>
      <c r="C744" s="242" t="s">
        <v>162</v>
      </c>
      <c r="D744" s="352">
        <v>10.101</v>
      </c>
      <c r="E744" s="264"/>
      <c r="F744" s="467">
        <v>54</v>
      </c>
      <c r="G744" s="448">
        <v>3</v>
      </c>
      <c r="H744" s="179" t="s">
        <v>11</v>
      </c>
      <c r="I744" s="325">
        <f t="shared" si="34"/>
        <v>545.4540000000001</v>
      </c>
      <c r="J744" s="325">
        <f t="shared" si="35"/>
        <v>109.09080000000002</v>
      </c>
    </row>
    <row r="745" spans="1:10" ht="12.75">
      <c r="A745" s="487" t="s">
        <v>118</v>
      </c>
      <c r="B745" s="393" t="s">
        <v>1870</v>
      </c>
      <c r="C745" s="242" t="s">
        <v>162</v>
      </c>
      <c r="D745" s="352">
        <v>9.779</v>
      </c>
      <c r="E745" s="264"/>
      <c r="F745" s="467">
        <v>54</v>
      </c>
      <c r="G745" s="448">
        <v>3</v>
      </c>
      <c r="H745" s="179" t="s">
        <v>11</v>
      </c>
      <c r="I745" s="325">
        <f t="shared" si="34"/>
        <v>528.066</v>
      </c>
      <c r="J745" s="325">
        <f t="shared" si="35"/>
        <v>105.6132</v>
      </c>
    </row>
    <row r="746" spans="1:10" ht="12.75">
      <c r="A746" s="487" t="s">
        <v>118</v>
      </c>
      <c r="B746" s="393" t="s">
        <v>1871</v>
      </c>
      <c r="C746" s="242" t="s">
        <v>162</v>
      </c>
      <c r="D746" s="352">
        <v>4.303</v>
      </c>
      <c r="E746" s="264"/>
      <c r="F746" s="467">
        <v>54</v>
      </c>
      <c r="G746" s="448">
        <v>4</v>
      </c>
      <c r="H746" s="179" t="s">
        <v>11</v>
      </c>
      <c r="I746" s="325">
        <f t="shared" si="34"/>
        <v>232.362</v>
      </c>
      <c r="J746" s="325">
        <f t="shared" si="35"/>
        <v>46.4724</v>
      </c>
    </row>
    <row r="747" spans="1:10" ht="12.75">
      <c r="A747" s="487" t="s">
        <v>118</v>
      </c>
      <c r="B747" s="393" t="s">
        <v>1872</v>
      </c>
      <c r="C747" s="242" t="s">
        <v>162</v>
      </c>
      <c r="D747" s="352">
        <v>9.002</v>
      </c>
      <c r="E747" s="264"/>
      <c r="F747" s="467">
        <v>54</v>
      </c>
      <c r="G747" s="448">
        <v>6</v>
      </c>
      <c r="H747" s="179" t="s">
        <v>11</v>
      </c>
      <c r="I747" s="325">
        <f t="shared" si="34"/>
        <v>486.10800000000006</v>
      </c>
      <c r="J747" s="325">
        <f t="shared" si="35"/>
        <v>97.22160000000002</v>
      </c>
    </row>
    <row r="748" spans="1:10" ht="12.75">
      <c r="A748" s="487" t="s">
        <v>118</v>
      </c>
      <c r="B748" s="393" t="s">
        <v>1873</v>
      </c>
      <c r="C748" s="242" t="s">
        <v>162</v>
      </c>
      <c r="D748" s="352">
        <v>9.492</v>
      </c>
      <c r="E748" s="264"/>
      <c r="F748" s="467">
        <v>54</v>
      </c>
      <c r="G748" s="448">
        <v>6</v>
      </c>
      <c r="H748" s="179" t="s">
        <v>11</v>
      </c>
      <c r="I748" s="325">
        <f t="shared" si="34"/>
        <v>512.5680000000001</v>
      </c>
      <c r="J748" s="325">
        <f t="shared" si="35"/>
        <v>102.51360000000003</v>
      </c>
    </row>
    <row r="749" spans="1:10" ht="12.75">
      <c r="A749" s="487" t="s">
        <v>118</v>
      </c>
      <c r="B749" s="393" t="s">
        <v>1874</v>
      </c>
      <c r="C749" s="242" t="s">
        <v>162</v>
      </c>
      <c r="D749" s="352">
        <v>13.392</v>
      </c>
      <c r="E749" s="264"/>
      <c r="F749" s="467">
        <v>54</v>
      </c>
      <c r="G749" s="448">
        <v>6</v>
      </c>
      <c r="H749" s="179" t="s">
        <v>11</v>
      </c>
      <c r="I749" s="325">
        <f t="shared" si="34"/>
        <v>723.168</v>
      </c>
      <c r="J749" s="325">
        <f t="shared" si="35"/>
        <v>144.6336</v>
      </c>
    </row>
    <row r="750" spans="1:10" ht="12.75">
      <c r="A750" s="487" t="s">
        <v>118</v>
      </c>
      <c r="B750" s="393" t="s">
        <v>1875</v>
      </c>
      <c r="C750" s="242" t="s">
        <v>162</v>
      </c>
      <c r="D750" s="352">
        <v>7.41</v>
      </c>
      <c r="E750" s="264"/>
      <c r="F750" s="467">
        <v>54</v>
      </c>
      <c r="G750" s="448">
        <v>6</v>
      </c>
      <c r="H750" s="179" t="s">
        <v>11</v>
      </c>
      <c r="I750" s="325">
        <f t="shared" si="34"/>
        <v>400.14</v>
      </c>
      <c r="J750" s="325">
        <f t="shared" si="35"/>
        <v>80.028</v>
      </c>
    </row>
    <row r="751" spans="1:10" ht="12.75">
      <c r="A751" s="487" t="s">
        <v>118</v>
      </c>
      <c r="B751" s="393" t="s">
        <v>1876</v>
      </c>
      <c r="C751" s="242" t="s">
        <v>162</v>
      </c>
      <c r="D751" s="352">
        <v>5.101</v>
      </c>
      <c r="E751" s="264"/>
      <c r="F751" s="467">
        <v>54</v>
      </c>
      <c r="G751" s="448">
        <v>6</v>
      </c>
      <c r="H751" s="179" t="s">
        <v>11</v>
      </c>
      <c r="I751" s="325">
        <f t="shared" si="34"/>
        <v>275.454</v>
      </c>
      <c r="J751" s="325">
        <f t="shared" si="35"/>
        <v>55.0908</v>
      </c>
    </row>
    <row r="752" spans="1:10" ht="12.75">
      <c r="A752" s="487" t="s">
        <v>118</v>
      </c>
      <c r="B752" s="393" t="s">
        <v>1877</v>
      </c>
      <c r="C752" s="242" t="s">
        <v>162</v>
      </c>
      <c r="D752" s="352">
        <v>7.04</v>
      </c>
      <c r="E752" s="264"/>
      <c r="F752" s="467">
        <v>54</v>
      </c>
      <c r="G752" s="448">
        <v>6</v>
      </c>
      <c r="H752" s="179" t="s">
        <v>11</v>
      </c>
      <c r="I752" s="325">
        <f t="shared" si="34"/>
        <v>380.16</v>
      </c>
      <c r="J752" s="325">
        <f t="shared" si="35"/>
        <v>76.03200000000001</v>
      </c>
    </row>
    <row r="753" spans="1:10" ht="12.75">
      <c r="A753" s="487" t="s">
        <v>118</v>
      </c>
      <c r="B753" s="393" t="s">
        <v>1878</v>
      </c>
      <c r="C753" s="242" t="s">
        <v>162</v>
      </c>
      <c r="D753" s="352">
        <v>5</v>
      </c>
      <c r="E753" s="264"/>
      <c r="F753" s="467">
        <v>54</v>
      </c>
      <c r="G753" s="448">
        <v>6</v>
      </c>
      <c r="H753" s="179" t="s">
        <v>11</v>
      </c>
      <c r="I753" s="325">
        <f t="shared" si="34"/>
        <v>270</v>
      </c>
      <c r="J753" s="325">
        <f t="shared" si="35"/>
        <v>54</v>
      </c>
    </row>
    <row r="754" spans="1:10" ht="12.75">
      <c r="A754" s="487" t="s">
        <v>118</v>
      </c>
      <c r="B754" s="393" t="s">
        <v>1879</v>
      </c>
      <c r="C754" s="242" t="s">
        <v>162</v>
      </c>
      <c r="D754" s="352">
        <v>10.001</v>
      </c>
      <c r="E754" s="264"/>
      <c r="F754" s="467">
        <v>54</v>
      </c>
      <c r="G754" s="448">
        <v>6</v>
      </c>
      <c r="H754" s="179" t="s">
        <v>11</v>
      </c>
      <c r="I754" s="325">
        <f t="shared" si="34"/>
        <v>540.054</v>
      </c>
      <c r="J754" s="325">
        <f t="shared" si="35"/>
        <v>108.0108</v>
      </c>
    </row>
    <row r="755" spans="1:10" ht="12.75">
      <c r="A755" s="487" t="s">
        <v>118</v>
      </c>
      <c r="B755" s="393" t="s">
        <v>1880</v>
      </c>
      <c r="C755" s="242" t="s">
        <v>162</v>
      </c>
      <c r="D755" s="352">
        <v>7.092</v>
      </c>
      <c r="E755" s="264"/>
      <c r="F755" s="467">
        <v>54</v>
      </c>
      <c r="G755" s="448">
        <v>6</v>
      </c>
      <c r="H755" s="179" t="s">
        <v>11</v>
      </c>
      <c r="I755" s="325">
        <f t="shared" si="34"/>
        <v>382.96799999999996</v>
      </c>
      <c r="J755" s="325">
        <f t="shared" si="35"/>
        <v>76.5936</v>
      </c>
    </row>
    <row r="756" spans="1:10" ht="12.75">
      <c r="A756" s="487" t="s">
        <v>118</v>
      </c>
      <c r="B756" s="393" t="s">
        <v>1881</v>
      </c>
      <c r="C756" s="242" t="s">
        <v>162</v>
      </c>
      <c r="D756" s="352">
        <v>6.29</v>
      </c>
      <c r="E756" s="264"/>
      <c r="F756" s="467">
        <v>54</v>
      </c>
      <c r="G756" s="448">
        <v>6</v>
      </c>
      <c r="H756" s="179" t="s">
        <v>11</v>
      </c>
      <c r="I756" s="325">
        <f t="shared" si="34"/>
        <v>339.66</v>
      </c>
      <c r="J756" s="325">
        <f t="shared" si="35"/>
        <v>67.932</v>
      </c>
    </row>
    <row r="757" spans="1:10" ht="12.75">
      <c r="A757" s="487" t="s">
        <v>118</v>
      </c>
      <c r="B757" s="393" t="s">
        <v>1882</v>
      </c>
      <c r="C757" s="242" t="s">
        <v>162</v>
      </c>
      <c r="D757" s="352">
        <v>10.491</v>
      </c>
      <c r="E757" s="264"/>
      <c r="F757" s="467">
        <v>54</v>
      </c>
      <c r="G757" s="448">
        <v>6</v>
      </c>
      <c r="H757" s="179" t="s">
        <v>11</v>
      </c>
      <c r="I757" s="325">
        <f t="shared" si="34"/>
        <v>566.514</v>
      </c>
      <c r="J757" s="325">
        <f t="shared" si="35"/>
        <v>113.3028</v>
      </c>
    </row>
    <row r="758" spans="1:10" ht="12.75">
      <c r="A758" s="487" t="s">
        <v>118</v>
      </c>
      <c r="B758" s="393" t="s">
        <v>1883</v>
      </c>
      <c r="C758" s="242" t="s">
        <v>162</v>
      </c>
      <c r="D758" s="352">
        <v>5.802</v>
      </c>
      <c r="E758" s="264"/>
      <c r="F758" s="467">
        <v>54</v>
      </c>
      <c r="G758" s="448">
        <v>6</v>
      </c>
      <c r="H758" s="179" t="s">
        <v>11</v>
      </c>
      <c r="I758" s="325">
        <f t="shared" si="34"/>
        <v>313.308</v>
      </c>
      <c r="J758" s="325">
        <f t="shared" si="35"/>
        <v>62.6616</v>
      </c>
    </row>
    <row r="759" spans="1:10" ht="12.75">
      <c r="A759" s="487" t="s">
        <v>118</v>
      </c>
      <c r="B759" s="393" t="s">
        <v>1884</v>
      </c>
      <c r="C759" s="242" t="s">
        <v>162</v>
      </c>
      <c r="D759" s="352">
        <v>6.802</v>
      </c>
      <c r="E759" s="264"/>
      <c r="F759" s="467">
        <v>54</v>
      </c>
      <c r="G759" s="448">
        <v>6</v>
      </c>
      <c r="H759" s="179" t="s">
        <v>11</v>
      </c>
      <c r="I759" s="325">
        <f t="shared" si="34"/>
        <v>367.308</v>
      </c>
      <c r="J759" s="325">
        <f t="shared" si="35"/>
        <v>73.4616</v>
      </c>
    </row>
    <row r="760" spans="1:10" ht="12.75">
      <c r="A760" s="487" t="s">
        <v>118</v>
      </c>
      <c r="B760" s="393" t="s">
        <v>1885</v>
      </c>
      <c r="C760" s="242" t="s">
        <v>162</v>
      </c>
      <c r="D760" s="352">
        <v>4.4</v>
      </c>
      <c r="E760" s="264"/>
      <c r="F760" s="467">
        <v>54</v>
      </c>
      <c r="G760" s="448">
        <v>6</v>
      </c>
      <c r="H760" s="179" t="s">
        <v>11</v>
      </c>
      <c r="I760" s="325">
        <f t="shared" si="34"/>
        <v>237.60000000000002</v>
      </c>
      <c r="J760" s="325">
        <f t="shared" si="35"/>
        <v>47.52000000000001</v>
      </c>
    </row>
    <row r="761" spans="1:10" ht="12.75">
      <c r="A761" s="487" t="s">
        <v>118</v>
      </c>
      <c r="B761" s="393" t="s">
        <v>1886</v>
      </c>
      <c r="C761" s="242" t="s">
        <v>162</v>
      </c>
      <c r="D761" s="352">
        <v>4.983</v>
      </c>
      <c r="E761" s="264"/>
      <c r="F761" s="467">
        <v>54</v>
      </c>
      <c r="G761" s="448">
        <v>6</v>
      </c>
      <c r="H761" s="179" t="s">
        <v>11</v>
      </c>
      <c r="I761" s="325">
        <f t="shared" si="34"/>
        <v>269.082</v>
      </c>
      <c r="J761" s="325">
        <f t="shared" si="35"/>
        <v>53.8164</v>
      </c>
    </row>
    <row r="762" spans="1:10" ht="12.75">
      <c r="A762" s="487" t="s">
        <v>118</v>
      </c>
      <c r="B762" s="393" t="s">
        <v>1887</v>
      </c>
      <c r="C762" s="242" t="s">
        <v>162</v>
      </c>
      <c r="D762" s="352">
        <v>7.25</v>
      </c>
      <c r="E762" s="264"/>
      <c r="F762" s="467">
        <v>54</v>
      </c>
      <c r="G762" s="448">
        <v>6</v>
      </c>
      <c r="H762" s="179" t="s">
        <v>11</v>
      </c>
      <c r="I762" s="325">
        <f aca="true" t="shared" si="36" ref="I762:I777">D762*F762</f>
        <v>391.5</v>
      </c>
      <c r="J762" s="325">
        <f aca="true" t="shared" si="37" ref="J762:J777">I762*20%</f>
        <v>78.30000000000001</v>
      </c>
    </row>
    <row r="763" spans="1:10" ht="12.75">
      <c r="A763" s="487" t="s">
        <v>118</v>
      </c>
      <c r="B763" s="393" t="s">
        <v>1888</v>
      </c>
      <c r="C763" s="242" t="s">
        <v>162</v>
      </c>
      <c r="D763" s="352">
        <v>11.001</v>
      </c>
      <c r="E763" s="264"/>
      <c r="F763" s="467">
        <v>54</v>
      </c>
      <c r="G763" s="448">
        <v>6</v>
      </c>
      <c r="H763" s="179" t="s">
        <v>11</v>
      </c>
      <c r="I763" s="325">
        <f t="shared" si="36"/>
        <v>594.054</v>
      </c>
      <c r="J763" s="325">
        <f t="shared" si="37"/>
        <v>118.8108</v>
      </c>
    </row>
    <row r="764" spans="1:10" ht="12.75">
      <c r="A764" s="487" t="s">
        <v>118</v>
      </c>
      <c r="B764" s="393" t="s">
        <v>1889</v>
      </c>
      <c r="C764" s="242" t="s">
        <v>162</v>
      </c>
      <c r="D764" s="352">
        <v>3.5</v>
      </c>
      <c r="E764" s="264"/>
      <c r="F764" s="467">
        <v>54</v>
      </c>
      <c r="G764" s="448">
        <v>6</v>
      </c>
      <c r="H764" s="179" t="s">
        <v>11</v>
      </c>
      <c r="I764" s="325">
        <f t="shared" si="36"/>
        <v>189</v>
      </c>
      <c r="J764" s="325">
        <f t="shared" si="37"/>
        <v>37.800000000000004</v>
      </c>
    </row>
    <row r="765" spans="1:10" ht="12.75">
      <c r="A765" s="487" t="s">
        <v>118</v>
      </c>
      <c r="B765" s="393" t="s">
        <v>1890</v>
      </c>
      <c r="C765" s="242" t="s">
        <v>162</v>
      </c>
      <c r="D765" s="352">
        <v>2.45</v>
      </c>
      <c r="E765" s="264"/>
      <c r="F765" s="467">
        <v>54</v>
      </c>
      <c r="G765" s="448">
        <v>6</v>
      </c>
      <c r="H765" s="179" t="s">
        <v>11</v>
      </c>
      <c r="I765" s="325">
        <f t="shared" si="36"/>
        <v>132.3</v>
      </c>
      <c r="J765" s="325">
        <f t="shared" si="37"/>
        <v>26.460000000000004</v>
      </c>
    </row>
    <row r="766" spans="1:10" ht="12.75">
      <c r="A766" s="487" t="s">
        <v>118</v>
      </c>
      <c r="B766" s="393" t="s">
        <v>1891</v>
      </c>
      <c r="C766" s="242" t="s">
        <v>162</v>
      </c>
      <c r="D766" s="352">
        <v>6.601</v>
      </c>
      <c r="E766" s="264"/>
      <c r="F766" s="467">
        <v>54</v>
      </c>
      <c r="G766" s="448">
        <v>6</v>
      </c>
      <c r="H766" s="179" t="s">
        <v>11</v>
      </c>
      <c r="I766" s="325">
        <f t="shared" si="36"/>
        <v>356.454</v>
      </c>
      <c r="J766" s="325">
        <f t="shared" si="37"/>
        <v>71.2908</v>
      </c>
    </row>
    <row r="767" spans="1:10" ht="12.75">
      <c r="A767" s="487" t="s">
        <v>118</v>
      </c>
      <c r="B767" s="393" t="s">
        <v>1892</v>
      </c>
      <c r="C767" s="242" t="s">
        <v>162</v>
      </c>
      <c r="D767" s="352">
        <v>9.702</v>
      </c>
      <c r="E767" s="264"/>
      <c r="F767" s="467">
        <v>54</v>
      </c>
      <c r="G767" s="448">
        <v>6</v>
      </c>
      <c r="H767" s="179" t="s">
        <v>11</v>
      </c>
      <c r="I767" s="325">
        <f t="shared" si="36"/>
        <v>523.908</v>
      </c>
      <c r="J767" s="325">
        <f t="shared" si="37"/>
        <v>104.78160000000001</v>
      </c>
    </row>
    <row r="768" spans="1:10" ht="12.75">
      <c r="A768" s="487" t="s">
        <v>118</v>
      </c>
      <c r="B768" s="393" t="s">
        <v>1893</v>
      </c>
      <c r="C768" s="242" t="s">
        <v>162</v>
      </c>
      <c r="D768" s="352">
        <v>7.399</v>
      </c>
      <c r="E768" s="264"/>
      <c r="F768" s="467">
        <v>54</v>
      </c>
      <c r="G768" s="448">
        <v>6</v>
      </c>
      <c r="H768" s="179" t="s">
        <v>11</v>
      </c>
      <c r="I768" s="325">
        <f t="shared" si="36"/>
        <v>399.546</v>
      </c>
      <c r="J768" s="325">
        <f t="shared" si="37"/>
        <v>79.9092</v>
      </c>
    </row>
    <row r="769" spans="1:10" ht="12.75">
      <c r="A769" s="487" t="s">
        <v>118</v>
      </c>
      <c r="B769" s="393" t="s">
        <v>1894</v>
      </c>
      <c r="C769" s="242" t="s">
        <v>162</v>
      </c>
      <c r="D769" s="352">
        <v>8.802</v>
      </c>
      <c r="E769" s="264"/>
      <c r="F769" s="467">
        <v>54</v>
      </c>
      <c r="G769" s="448">
        <v>6</v>
      </c>
      <c r="H769" s="179" t="s">
        <v>11</v>
      </c>
      <c r="I769" s="325">
        <f t="shared" si="36"/>
        <v>475.308</v>
      </c>
      <c r="J769" s="325">
        <f t="shared" si="37"/>
        <v>95.0616</v>
      </c>
    </row>
    <row r="770" spans="1:10" ht="12.75">
      <c r="A770" s="487" t="s">
        <v>118</v>
      </c>
      <c r="B770" s="393" t="s">
        <v>1895</v>
      </c>
      <c r="C770" s="242" t="s">
        <v>162</v>
      </c>
      <c r="D770" s="352">
        <v>7.702</v>
      </c>
      <c r="E770" s="264"/>
      <c r="F770" s="467">
        <v>54</v>
      </c>
      <c r="G770" s="448">
        <v>6</v>
      </c>
      <c r="H770" s="179" t="s">
        <v>11</v>
      </c>
      <c r="I770" s="325">
        <f t="shared" si="36"/>
        <v>415.908</v>
      </c>
      <c r="J770" s="325">
        <f t="shared" si="37"/>
        <v>83.1816</v>
      </c>
    </row>
    <row r="771" spans="1:10" ht="12.75">
      <c r="A771" s="487" t="s">
        <v>118</v>
      </c>
      <c r="B771" s="393" t="s">
        <v>1896</v>
      </c>
      <c r="C771" s="242" t="s">
        <v>162</v>
      </c>
      <c r="D771" s="352">
        <v>6.801</v>
      </c>
      <c r="E771" s="264"/>
      <c r="F771" s="467">
        <v>54</v>
      </c>
      <c r="G771" s="448">
        <v>6</v>
      </c>
      <c r="H771" s="179" t="s">
        <v>11</v>
      </c>
      <c r="I771" s="325">
        <f t="shared" si="36"/>
        <v>367.254</v>
      </c>
      <c r="J771" s="325">
        <f t="shared" si="37"/>
        <v>73.4508</v>
      </c>
    </row>
    <row r="772" spans="1:10" ht="12.75">
      <c r="A772" s="487" t="s">
        <v>118</v>
      </c>
      <c r="B772" s="393" t="s">
        <v>1897</v>
      </c>
      <c r="C772" s="242" t="s">
        <v>162</v>
      </c>
      <c r="D772" s="352">
        <v>6.301</v>
      </c>
      <c r="E772" s="264"/>
      <c r="F772" s="467">
        <v>54</v>
      </c>
      <c r="G772" s="448">
        <v>6</v>
      </c>
      <c r="H772" s="179" t="s">
        <v>11</v>
      </c>
      <c r="I772" s="325">
        <f t="shared" si="36"/>
        <v>340.254</v>
      </c>
      <c r="J772" s="325">
        <f t="shared" si="37"/>
        <v>68.05080000000001</v>
      </c>
    </row>
    <row r="773" spans="1:10" ht="12.75">
      <c r="A773" s="487" t="s">
        <v>118</v>
      </c>
      <c r="B773" s="393" t="s">
        <v>1898</v>
      </c>
      <c r="C773" s="242" t="s">
        <v>162</v>
      </c>
      <c r="D773" s="352">
        <v>7</v>
      </c>
      <c r="E773" s="264"/>
      <c r="F773" s="467">
        <v>54</v>
      </c>
      <c r="G773" s="448">
        <v>6</v>
      </c>
      <c r="H773" s="179" t="s">
        <v>11</v>
      </c>
      <c r="I773" s="325">
        <f t="shared" si="36"/>
        <v>378</v>
      </c>
      <c r="J773" s="325">
        <f t="shared" si="37"/>
        <v>75.60000000000001</v>
      </c>
    </row>
    <row r="774" spans="1:10" ht="12.75">
      <c r="A774" s="487" t="s">
        <v>118</v>
      </c>
      <c r="B774" s="393" t="s">
        <v>1899</v>
      </c>
      <c r="C774" s="242" t="s">
        <v>162</v>
      </c>
      <c r="D774" s="352">
        <v>7</v>
      </c>
      <c r="E774" s="264"/>
      <c r="F774" s="467">
        <v>54</v>
      </c>
      <c r="G774" s="448">
        <v>4</v>
      </c>
      <c r="H774" s="179" t="s">
        <v>11</v>
      </c>
      <c r="I774" s="325">
        <f t="shared" si="36"/>
        <v>378</v>
      </c>
      <c r="J774" s="325">
        <f t="shared" si="37"/>
        <v>75.60000000000001</v>
      </c>
    </row>
    <row r="775" spans="1:10" ht="12.75">
      <c r="A775" s="487" t="s">
        <v>118</v>
      </c>
      <c r="B775" s="393" t="s">
        <v>1900</v>
      </c>
      <c r="C775" s="242" t="s">
        <v>162</v>
      </c>
      <c r="D775" s="352">
        <v>3.001</v>
      </c>
      <c r="E775" s="264"/>
      <c r="F775" s="467">
        <v>54</v>
      </c>
      <c r="G775" s="448">
        <v>3</v>
      </c>
      <c r="H775" s="179" t="s">
        <v>11</v>
      </c>
      <c r="I775" s="325">
        <f t="shared" si="36"/>
        <v>162.054</v>
      </c>
      <c r="J775" s="325">
        <f t="shared" si="37"/>
        <v>32.4108</v>
      </c>
    </row>
    <row r="776" spans="1:10" ht="12.75">
      <c r="A776" s="487" t="s">
        <v>118</v>
      </c>
      <c r="B776" s="393" t="s">
        <v>1901</v>
      </c>
      <c r="C776" s="242" t="s">
        <v>162</v>
      </c>
      <c r="D776" s="352">
        <v>5.001</v>
      </c>
      <c r="E776" s="264"/>
      <c r="F776" s="467">
        <v>54</v>
      </c>
      <c r="G776" s="448">
        <v>3</v>
      </c>
      <c r="H776" s="179" t="s">
        <v>11</v>
      </c>
      <c r="I776" s="325">
        <f t="shared" si="36"/>
        <v>270.05400000000003</v>
      </c>
      <c r="J776" s="325">
        <f t="shared" si="37"/>
        <v>54.01080000000001</v>
      </c>
    </row>
    <row r="777" spans="1:10" ht="12.75">
      <c r="A777" s="487" t="s">
        <v>118</v>
      </c>
      <c r="B777" s="393" t="s">
        <v>1902</v>
      </c>
      <c r="C777" s="242" t="s">
        <v>162</v>
      </c>
      <c r="D777" s="352">
        <v>4.401</v>
      </c>
      <c r="E777" s="264"/>
      <c r="F777" s="467">
        <v>54</v>
      </c>
      <c r="G777" s="448">
        <v>6</v>
      </c>
      <c r="H777" s="179" t="s">
        <v>11</v>
      </c>
      <c r="I777" s="325">
        <f t="shared" si="36"/>
        <v>237.654</v>
      </c>
      <c r="J777" s="325">
        <f t="shared" si="37"/>
        <v>47.5308</v>
      </c>
    </row>
    <row r="778" spans="1:10" ht="12.75">
      <c r="A778" s="29" t="s">
        <v>20</v>
      </c>
      <c r="B778" s="83">
        <v>273</v>
      </c>
      <c r="C778" s="478" t="s">
        <v>27</v>
      </c>
      <c r="D778" s="287">
        <f>SUM(D505:D777)</f>
        <v>1944.128999999999</v>
      </c>
      <c r="E778" s="31" t="s">
        <v>47</v>
      </c>
      <c r="F778" s="32"/>
      <c r="G778" s="241"/>
      <c r="H778" s="241"/>
      <c r="I778" s="325"/>
      <c r="J778" s="325"/>
    </row>
    <row r="779" spans="1:10" ht="12.75">
      <c r="A779" s="485" t="s">
        <v>119</v>
      </c>
      <c r="B779" s="343" t="s">
        <v>261</v>
      </c>
      <c r="C779" s="239" t="s">
        <v>162</v>
      </c>
      <c r="D779" s="290">
        <v>11.492</v>
      </c>
      <c r="E779" s="242"/>
      <c r="F779" s="467">
        <v>54</v>
      </c>
      <c r="G779" s="241">
        <v>7</v>
      </c>
      <c r="H779" s="179" t="s">
        <v>11</v>
      </c>
      <c r="I779" s="325">
        <f>D779*F779</f>
        <v>620.5680000000001</v>
      </c>
      <c r="J779" s="325">
        <f>I779*20%</f>
        <v>124.11360000000002</v>
      </c>
    </row>
    <row r="780" spans="1:10" ht="12.75">
      <c r="A780" s="29" t="s">
        <v>20</v>
      </c>
      <c r="B780" s="586">
        <v>1</v>
      </c>
      <c r="C780" s="478" t="s">
        <v>27</v>
      </c>
      <c r="D780" s="577">
        <f>SUM(D779:D779)</f>
        <v>11.492</v>
      </c>
      <c r="E780" s="478" t="s">
        <v>47</v>
      </c>
      <c r="F780" s="467"/>
      <c r="G780" s="32"/>
      <c r="H780" s="32"/>
      <c r="I780" s="325"/>
      <c r="J780" s="325"/>
    </row>
    <row r="781" spans="1:10" ht="12.75">
      <c r="A781" s="341" t="s">
        <v>1903</v>
      </c>
      <c r="B781" s="468" t="s">
        <v>1904</v>
      </c>
      <c r="C781" s="344" t="s">
        <v>162</v>
      </c>
      <c r="D781" s="352">
        <v>20.108</v>
      </c>
      <c r="E781" s="478"/>
      <c r="F781" s="467">
        <v>54</v>
      </c>
      <c r="G781" s="241">
        <v>7</v>
      </c>
      <c r="H781" s="179" t="s">
        <v>11</v>
      </c>
      <c r="I781" s="325">
        <f>D781*F781</f>
        <v>1085.832</v>
      </c>
      <c r="J781" s="325">
        <f>I781*20%</f>
        <v>217.16640000000004</v>
      </c>
    </row>
    <row r="782" spans="1:10" ht="12.75">
      <c r="A782" s="485" t="s">
        <v>1903</v>
      </c>
      <c r="B782" s="343" t="s">
        <v>1905</v>
      </c>
      <c r="C782" s="239" t="s">
        <v>162</v>
      </c>
      <c r="D782" s="290">
        <v>9.001</v>
      </c>
      <c r="E782" s="242"/>
      <c r="F782" s="467">
        <v>54</v>
      </c>
      <c r="G782" s="241">
        <v>7</v>
      </c>
      <c r="H782" s="179" t="s">
        <v>11</v>
      </c>
      <c r="I782" s="325">
        <f>D782*F782</f>
        <v>486.054</v>
      </c>
      <c r="J782" s="325">
        <f>I782*20%</f>
        <v>97.2108</v>
      </c>
    </row>
    <row r="783" spans="1:10" ht="12.75">
      <c r="A783" s="485" t="s">
        <v>1903</v>
      </c>
      <c r="B783" s="343" t="s">
        <v>1906</v>
      </c>
      <c r="C783" s="239" t="s">
        <v>162</v>
      </c>
      <c r="D783" s="290">
        <v>10.71</v>
      </c>
      <c r="E783" s="242"/>
      <c r="F783" s="467">
        <v>54</v>
      </c>
      <c r="G783" s="241">
        <v>3</v>
      </c>
      <c r="H783" s="179" t="s">
        <v>11</v>
      </c>
      <c r="I783" s="325">
        <f>D783*F783</f>
        <v>578.34</v>
      </c>
      <c r="J783" s="325">
        <f>I783*20%</f>
        <v>115.668</v>
      </c>
    </row>
    <row r="784" spans="1:10" ht="12.75">
      <c r="A784" s="29" t="s">
        <v>20</v>
      </c>
      <c r="B784" s="586">
        <v>3</v>
      </c>
      <c r="C784" s="478" t="s">
        <v>27</v>
      </c>
      <c r="D784" s="577">
        <f>SUM(D781:D783)</f>
        <v>39.819</v>
      </c>
      <c r="E784" s="478"/>
      <c r="F784" s="467"/>
      <c r="G784" s="32"/>
      <c r="H784" s="32"/>
      <c r="I784" s="325"/>
      <c r="J784" s="325"/>
    </row>
    <row r="785" spans="1:10" ht="25.5">
      <c r="A785" s="231" t="s">
        <v>22</v>
      </c>
      <c r="B785" s="232">
        <f>B336+B399+B416+B422+B427+B475+B504+B778+B780+B784</f>
        <v>593</v>
      </c>
      <c r="C785" s="233" t="s">
        <v>27</v>
      </c>
      <c r="D785" s="234">
        <f>D336+D399+D416+D422+D427+D475+D504+D778+D780+D784</f>
        <v>4907.389999999999</v>
      </c>
      <c r="E785" s="235" t="s">
        <v>47</v>
      </c>
      <c r="F785" s="227"/>
      <c r="G785" s="228"/>
      <c r="H785" s="228"/>
      <c r="I785" s="229"/>
      <c r="J785" s="230"/>
    </row>
    <row r="786" spans="1:10" ht="15.75">
      <c r="A786" s="779" t="s">
        <v>12</v>
      </c>
      <c r="B786" s="780"/>
      <c r="C786" s="780"/>
      <c r="D786" s="780"/>
      <c r="E786" s="780"/>
      <c r="F786" s="780"/>
      <c r="G786" s="780"/>
      <c r="H786" s="780"/>
      <c r="I786" s="780"/>
      <c r="J786" s="781"/>
    </row>
    <row r="787" spans="1:10" ht="12.75">
      <c r="A787" s="435" t="s">
        <v>246</v>
      </c>
      <c r="B787" s="355" t="s">
        <v>939</v>
      </c>
      <c r="C787" s="552" t="s">
        <v>940</v>
      </c>
      <c r="D787" s="424">
        <v>12.361</v>
      </c>
      <c r="E787" s="346"/>
      <c r="F787" s="467">
        <v>60</v>
      </c>
      <c r="G787" s="241">
        <v>6</v>
      </c>
      <c r="H787" s="242" t="s">
        <v>11</v>
      </c>
      <c r="I787" s="590">
        <f aca="true" t="shared" si="38" ref="I787:I792">D787*F787</f>
        <v>741.6600000000001</v>
      </c>
      <c r="J787" s="590">
        <f aca="true" t="shared" si="39" ref="J787:J792">I787*20%</f>
        <v>148.33200000000002</v>
      </c>
    </row>
    <row r="788" spans="1:10" ht="12.75">
      <c r="A788" s="435" t="s">
        <v>246</v>
      </c>
      <c r="B788" s="355" t="s">
        <v>2277</v>
      </c>
      <c r="C788" s="552" t="s">
        <v>940</v>
      </c>
      <c r="D788" s="351">
        <v>10.081</v>
      </c>
      <c r="E788" s="346"/>
      <c r="F788" s="467">
        <v>60</v>
      </c>
      <c r="G788" s="241">
        <v>5</v>
      </c>
      <c r="H788" s="242" t="s">
        <v>11</v>
      </c>
      <c r="I788" s="590">
        <f t="shared" si="38"/>
        <v>604.86</v>
      </c>
      <c r="J788" s="590">
        <f t="shared" si="39"/>
        <v>120.97200000000001</v>
      </c>
    </row>
    <row r="789" spans="1:10" ht="12.75">
      <c r="A789" s="435" t="s">
        <v>246</v>
      </c>
      <c r="B789" s="355" t="s">
        <v>2278</v>
      </c>
      <c r="C789" s="552" t="s">
        <v>940</v>
      </c>
      <c r="D789" s="351">
        <v>10.081</v>
      </c>
      <c r="E789" s="346"/>
      <c r="F789" s="467">
        <v>60</v>
      </c>
      <c r="G789" s="241">
        <v>5</v>
      </c>
      <c r="H789" s="242" t="s">
        <v>11</v>
      </c>
      <c r="I789" s="590">
        <f t="shared" si="38"/>
        <v>604.86</v>
      </c>
      <c r="J789" s="590">
        <f t="shared" si="39"/>
        <v>120.97200000000001</v>
      </c>
    </row>
    <row r="790" spans="1:10" ht="12.75">
      <c r="A790" s="435" t="s">
        <v>246</v>
      </c>
      <c r="B790" s="355" t="s">
        <v>2279</v>
      </c>
      <c r="C790" s="552" t="s">
        <v>940</v>
      </c>
      <c r="D790" s="351">
        <v>160.028</v>
      </c>
      <c r="E790" s="346"/>
      <c r="F790" s="467">
        <v>60</v>
      </c>
      <c r="G790" s="241">
        <v>5</v>
      </c>
      <c r="H790" s="242" t="s">
        <v>11</v>
      </c>
      <c r="I790" s="590">
        <f t="shared" si="38"/>
        <v>9601.68</v>
      </c>
      <c r="J790" s="590">
        <f t="shared" si="39"/>
        <v>1920.3360000000002</v>
      </c>
    </row>
    <row r="791" spans="1:10" ht="12.75">
      <c r="A791" s="435" t="s">
        <v>246</v>
      </c>
      <c r="B791" s="355" t="s">
        <v>2280</v>
      </c>
      <c r="C791" s="552" t="s">
        <v>940</v>
      </c>
      <c r="D791" s="351">
        <v>22.758</v>
      </c>
      <c r="E791" s="346"/>
      <c r="F791" s="467">
        <v>60</v>
      </c>
      <c r="G791" s="241">
        <v>6</v>
      </c>
      <c r="H791" s="242" t="s">
        <v>11</v>
      </c>
      <c r="I791" s="590">
        <f t="shared" si="38"/>
        <v>1365.48</v>
      </c>
      <c r="J791" s="590">
        <f t="shared" si="39"/>
        <v>273.096</v>
      </c>
    </row>
    <row r="792" spans="1:10" ht="12.75">
      <c r="A792" s="435" t="s">
        <v>246</v>
      </c>
      <c r="B792" s="355" t="s">
        <v>2281</v>
      </c>
      <c r="C792" s="552" t="s">
        <v>940</v>
      </c>
      <c r="D792" s="351">
        <v>3</v>
      </c>
      <c r="E792" s="346"/>
      <c r="F792" s="467">
        <v>60</v>
      </c>
      <c r="G792" s="241">
        <v>6</v>
      </c>
      <c r="H792" s="242" t="s">
        <v>11</v>
      </c>
      <c r="I792" s="590">
        <f t="shared" si="38"/>
        <v>180</v>
      </c>
      <c r="J792" s="590">
        <f t="shared" si="39"/>
        <v>36</v>
      </c>
    </row>
    <row r="793" spans="1:10" ht="12.75">
      <c r="A793" s="29" t="s">
        <v>20</v>
      </c>
      <c r="B793" s="586">
        <v>6</v>
      </c>
      <c r="C793" s="478" t="s">
        <v>27</v>
      </c>
      <c r="D793" s="577">
        <f>SUM(D787:D792)</f>
        <v>218.309</v>
      </c>
      <c r="E793" s="478" t="s">
        <v>47</v>
      </c>
      <c r="F793" s="467"/>
      <c r="G793" s="32"/>
      <c r="H793" s="32"/>
      <c r="I793" s="325"/>
      <c r="J793" s="325"/>
    </row>
    <row r="794" spans="1:10" ht="12.75">
      <c r="A794" s="435" t="s">
        <v>43</v>
      </c>
      <c r="B794" s="442" t="s">
        <v>2282</v>
      </c>
      <c r="C794" s="552" t="s">
        <v>582</v>
      </c>
      <c r="D794" s="351">
        <v>6.1</v>
      </c>
      <c r="E794" s="346"/>
      <c r="F794" s="467">
        <v>60</v>
      </c>
      <c r="G794" s="241">
        <v>6</v>
      </c>
      <c r="H794" s="242" t="s">
        <v>11</v>
      </c>
      <c r="I794" s="590">
        <f>D794*F794</f>
        <v>366</v>
      </c>
      <c r="J794" s="590">
        <f>I794*20%</f>
        <v>73.2</v>
      </c>
    </row>
    <row r="795" spans="1:10" ht="12.75">
      <c r="A795" s="435" t="s">
        <v>43</v>
      </c>
      <c r="B795" s="442" t="s">
        <v>2283</v>
      </c>
      <c r="C795" s="552" t="s">
        <v>168</v>
      </c>
      <c r="D795" s="351">
        <v>7.9</v>
      </c>
      <c r="E795" s="346"/>
      <c r="F795" s="467">
        <v>60</v>
      </c>
      <c r="G795" s="241">
        <v>6</v>
      </c>
      <c r="H795" s="242" t="s">
        <v>11</v>
      </c>
      <c r="I795" s="590">
        <f>D795*F795</f>
        <v>474</v>
      </c>
      <c r="J795" s="590">
        <f>I795*20%</f>
        <v>94.80000000000001</v>
      </c>
    </row>
    <row r="796" spans="1:10" ht="12.75">
      <c r="A796" s="220" t="s">
        <v>20</v>
      </c>
      <c r="B796" s="673">
        <v>2</v>
      </c>
      <c r="C796" s="674" t="s">
        <v>27</v>
      </c>
      <c r="D796" s="675">
        <f>SUM(D794:D795)</f>
        <v>14</v>
      </c>
      <c r="E796" s="674" t="s">
        <v>47</v>
      </c>
      <c r="F796" s="676"/>
      <c r="G796" s="225"/>
      <c r="H796" s="225"/>
      <c r="I796" s="324"/>
      <c r="J796" s="324"/>
    </row>
    <row r="797" spans="1:10" ht="12.75">
      <c r="A797" s="435" t="s">
        <v>772</v>
      </c>
      <c r="B797" s="442" t="s">
        <v>2284</v>
      </c>
      <c r="C797" s="552" t="s">
        <v>168</v>
      </c>
      <c r="D797" s="351">
        <v>44.304</v>
      </c>
      <c r="E797" s="346"/>
      <c r="F797" s="467">
        <v>60</v>
      </c>
      <c r="G797" s="241">
        <v>3</v>
      </c>
      <c r="H797" s="242" t="s">
        <v>11</v>
      </c>
      <c r="I797" s="590">
        <f>D797*F797</f>
        <v>2658.2400000000002</v>
      </c>
      <c r="J797" s="590">
        <f>I797*20%</f>
        <v>531.648</v>
      </c>
    </row>
    <row r="798" spans="1:10" ht="12.75">
      <c r="A798" s="435" t="s">
        <v>772</v>
      </c>
      <c r="B798" s="442" t="s">
        <v>2285</v>
      </c>
      <c r="C798" s="552" t="s">
        <v>168</v>
      </c>
      <c r="D798" s="351">
        <v>31.802</v>
      </c>
      <c r="E798" s="346"/>
      <c r="F798" s="467">
        <v>60</v>
      </c>
      <c r="G798" s="241">
        <v>4</v>
      </c>
      <c r="H798" s="242" t="s">
        <v>11</v>
      </c>
      <c r="I798" s="590">
        <f aca="true" t="shared" si="40" ref="I798:I807">D798*F798</f>
        <v>1908.12</v>
      </c>
      <c r="J798" s="590">
        <f aca="true" t="shared" si="41" ref="J798:J807">I798*20%</f>
        <v>381.624</v>
      </c>
    </row>
    <row r="799" spans="1:10" ht="12.75">
      <c r="A799" s="435" t="s">
        <v>772</v>
      </c>
      <c r="B799" s="442" t="s">
        <v>2286</v>
      </c>
      <c r="C799" s="552" t="s">
        <v>168</v>
      </c>
      <c r="D799" s="351">
        <v>11.001</v>
      </c>
      <c r="E799" s="346"/>
      <c r="F799" s="467">
        <v>60</v>
      </c>
      <c r="G799" s="241">
        <v>4</v>
      </c>
      <c r="H799" s="242" t="s">
        <v>11</v>
      </c>
      <c r="I799" s="590">
        <f t="shared" si="40"/>
        <v>660.06</v>
      </c>
      <c r="J799" s="590">
        <f t="shared" si="41"/>
        <v>132.012</v>
      </c>
    </row>
    <row r="800" spans="1:10" ht="12.75">
      <c r="A800" s="435" t="s">
        <v>772</v>
      </c>
      <c r="B800" s="442" t="s">
        <v>2287</v>
      </c>
      <c r="C800" s="552" t="s">
        <v>168</v>
      </c>
      <c r="D800" s="351">
        <v>9.601</v>
      </c>
      <c r="E800" s="346"/>
      <c r="F800" s="467">
        <v>60</v>
      </c>
      <c r="G800" s="241">
        <v>4</v>
      </c>
      <c r="H800" s="242" t="s">
        <v>11</v>
      </c>
      <c r="I800" s="590">
        <f t="shared" si="40"/>
        <v>576.0600000000001</v>
      </c>
      <c r="J800" s="590">
        <f t="shared" si="41"/>
        <v>115.21200000000002</v>
      </c>
    </row>
    <row r="801" spans="1:10" ht="12.75">
      <c r="A801" s="435" t="s">
        <v>772</v>
      </c>
      <c r="B801" s="442" t="s">
        <v>2288</v>
      </c>
      <c r="C801" s="552" t="s">
        <v>168</v>
      </c>
      <c r="D801" s="351">
        <v>28.175</v>
      </c>
      <c r="E801" s="346"/>
      <c r="F801" s="467">
        <v>60</v>
      </c>
      <c r="G801" s="241">
        <v>4</v>
      </c>
      <c r="H801" s="242" t="s">
        <v>11</v>
      </c>
      <c r="I801" s="590">
        <f t="shared" si="40"/>
        <v>1690.5</v>
      </c>
      <c r="J801" s="590">
        <f t="shared" si="41"/>
        <v>338.1</v>
      </c>
    </row>
    <row r="802" spans="1:10" ht="12.75">
      <c r="A802" s="435" t="s">
        <v>772</v>
      </c>
      <c r="B802" s="442" t="s">
        <v>2289</v>
      </c>
      <c r="C802" s="552" t="s">
        <v>168</v>
      </c>
      <c r="D802" s="351">
        <v>10.001</v>
      </c>
      <c r="E802" s="346"/>
      <c r="F802" s="467">
        <v>60</v>
      </c>
      <c r="G802" s="241">
        <v>3</v>
      </c>
      <c r="H802" s="242" t="s">
        <v>11</v>
      </c>
      <c r="I802" s="590">
        <f t="shared" si="40"/>
        <v>600.06</v>
      </c>
      <c r="J802" s="590">
        <f t="shared" si="41"/>
        <v>120.012</v>
      </c>
    </row>
    <row r="803" spans="1:10" ht="12.75">
      <c r="A803" s="435" t="s">
        <v>772</v>
      </c>
      <c r="B803" s="442" t="s">
        <v>2290</v>
      </c>
      <c r="C803" s="552" t="s">
        <v>168</v>
      </c>
      <c r="D803" s="351">
        <v>17.652</v>
      </c>
      <c r="E803" s="346"/>
      <c r="F803" s="467">
        <v>60</v>
      </c>
      <c r="G803" s="241">
        <v>4</v>
      </c>
      <c r="H803" s="242" t="s">
        <v>11</v>
      </c>
      <c r="I803" s="590">
        <f t="shared" si="40"/>
        <v>1059.1200000000001</v>
      </c>
      <c r="J803" s="590">
        <f t="shared" si="41"/>
        <v>211.82400000000004</v>
      </c>
    </row>
    <row r="804" spans="1:10" ht="12.75">
      <c r="A804" s="435" t="s">
        <v>772</v>
      </c>
      <c r="B804" s="442" t="s">
        <v>2291</v>
      </c>
      <c r="C804" s="552" t="s">
        <v>168</v>
      </c>
      <c r="D804" s="351">
        <v>22.2</v>
      </c>
      <c r="E804" s="346"/>
      <c r="F804" s="467">
        <v>60</v>
      </c>
      <c r="G804" s="241">
        <v>4</v>
      </c>
      <c r="H804" s="242" t="s">
        <v>11</v>
      </c>
      <c r="I804" s="590">
        <f t="shared" si="40"/>
        <v>1332</v>
      </c>
      <c r="J804" s="590">
        <f t="shared" si="41"/>
        <v>266.40000000000003</v>
      </c>
    </row>
    <row r="805" spans="1:10" ht="12.75">
      <c r="A805" s="435" t="s">
        <v>772</v>
      </c>
      <c r="B805" s="442" t="s">
        <v>2292</v>
      </c>
      <c r="C805" s="552" t="s">
        <v>168</v>
      </c>
      <c r="D805" s="351">
        <v>7.002</v>
      </c>
      <c r="E805" s="346"/>
      <c r="F805" s="467">
        <v>60</v>
      </c>
      <c r="G805" s="241">
        <v>3</v>
      </c>
      <c r="H805" s="242" t="s">
        <v>11</v>
      </c>
      <c r="I805" s="590">
        <f t="shared" si="40"/>
        <v>420.12</v>
      </c>
      <c r="J805" s="590">
        <f t="shared" si="41"/>
        <v>84.024</v>
      </c>
    </row>
    <row r="806" spans="1:10" ht="12.75">
      <c r="A806" s="435" t="s">
        <v>772</v>
      </c>
      <c r="B806" s="442" t="s">
        <v>2293</v>
      </c>
      <c r="C806" s="552" t="s">
        <v>168</v>
      </c>
      <c r="D806" s="351">
        <v>13.551</v>
      </c>
      <c r="E806" s="346"/>
      <c r="F806" s="467">
        <v>60</v>
      </c>
      <c r="G806" s="241">
        <v>4</v>
      </c>
      <c r="H806" s="242" t="s">
        <v>11</v>
      </c>
      <c r="I806" s="590">
        <f t="shared" si="40"/>
        <v>813.0600000000001</v>
      </c>
      <c r="J806" s="590">
        <f t="shared" si="41"/>
        <v>162.61200000000002</v>
      </c>
    </row>
    <row r="807" spans="1:10" ht="12.75">
      <c r="A807" s="435" t="s">
        <v>772</v>
      </c>
      <c r="B807" s="442" t="s">
        <v>2294</v>
      </c>
      <c r="C807" s="552" t="s">
        <v>168</v>
      </c>
      <c r="D807" s="351">
        <v>12.201</v>
      </c>
      <c r="E807" s="346"/>
      <c r="F807" s="467">
        <v>60</v>
      </c>
      <c r="G807" s="241">
        <v>3</v>
      </c>
      <c r="H807" s="242" t="s">
        <v>11</v>
      </c>
      <c r="I807" s="590">
        <f t="shared" si="40"/>
        <v>732.0600000000001</v>
      </c>
      <c r="J807" s="590">
        <f t="shared" si="41"/>
        <v>146.412</v>
      </c>
    </row>
    <row r="808" spans="1:10" ht="12.75">
      <c r="A808" s="220" t="s">
        <v>20</v>
      </c>
      <c r="B808" s="673">
        <v>11</v>
      </c>
      <c r="C808" s="674" t="s">
        <v>27</v>
      </c>
      <c r="D808" s="675">
        <f>SUM(D797:D807)</f>
        <v>207.48999999999998</v>
      </c>
      <c r="E808" s="674" t="s">
        <v>47</v>
      </c>
      <c r="F808" s="676"/>
      <c r="G808" s="225"/>
      <c r="H808" s="225"/>
      <c r="I808" s="324"/>
      <c r="J808" s="324"/>
    </row>
    <row r="809" spans="1:10" ht="12.75">
      <c r="A809" s="346" t="s">
        <v>254</v>
      </c>
      <c r="B809" s="490" t="s">
        <v>669</v>
      </c>
      <c r="C809" s="488" t="s">
        <v>168</v>
      </c>
      <c r="D809" s="457">
        <v>78.507</v>
      </c>
      <c r="E809" s="489"/>
      <c r="F809" s="467">
        <v>60</v>
      </c>
      <c r="G809" s="448">
        <v>5</v>
      </c>
      <c r="H809" s="179" t="s">
        <v>11</v>
      </c>
      <c r="I809" s="325">
        <f>D809*F809</f>
        <v>4710.42</v>
      </c>
      <c r="J809" s="325">
        <f>I809*20%</f>
        <v>942.0840000000001</v>
      </c>
    </row>
    <row r="810" spans="1:10" ht="12.75">
      <c r="A810" s="29" t="s">
        <v>20</v>
      </c>
      <c r="B810" s="587">
        <v>1</v>
      </c>
      <c r="C810" s="39" t="s">
        <v>27</v>
      </c>
      <c r="D810" s="39">
        <f>SUM(D809:D809)</f>
        <v>78.507</v>
      </c>
      <c r="E810" s="114" t="s">
        <v>47</v>
      </c>
      <c r="F810" s="588"/>
      <c r="G810" s="576"/>
      <c r="H810" s="198"/>
      <c r="I810" s="93"/>
      <c r="J810" s="93"/>
    </row>
    <row r="811" spans="1:10" ht="12.75">
      <c r="A811" s="435" t="s">
        <v>2295</v>
      </c>
      <c r="B811" s="442" t="s">
        <v>2296</v>
      </c>
      <c r="C811" s="552" t="s">
        <v>940</v>
      </c>
      <c r="D811" s="351">
        <v>10.001</v>
      </c>
      <c r="E811" s="346"/>
      <c r="F811" s="467">
        <v>60</v>
      </c>
      <c r="G811" s="241">
        <v>3</v>
      </c>
      <c r="H811" s="242" t="s">
        <v>11</v>
      </c>
      <c r="I811" s="590">
        <f>D811*F811</f>
        <v>600.06</v>
      </c>
      <c r="J811" s="590">
        <f>I811*20%</f>
        <v>120.012</v>
      </c>
    </row>
    <row r="812" spans="1:10" ht="12.75">
      <c r="A812" s="435" t="s">
        <v>2295</v>
      </c>
      <c r="B812" s="442" t="s">
        <v>2297</v>
      </c>
      <c r="C812" s="552" t="s">
        <v>940</v>
      </c>
      <c r="D812" s="351">
        <v>7.665</v>
      </c>
      <c r="E812" s="346"/>
      <c r="F812" s="467">
        <v>60</v>
      </c>
      <c r="G812" s="241">
        <v>3</v>
      </c>
      <c r="H812" s="242" t="s">
        <v>11</v>
      </c>
      <c r="I812" s="590">
        <f aca="true" t="shared" si="42" ref="I812:I825">D812*F812</f>
        <v>459.9</v>
      </c>
      <c r="J812" s="590">
        <f aca="true" t="shared" si="43" ref="J812:J825">I812*20%</f>
        <v>91.98</v>
      </c>
    </row>
    <row r="813" spans="1:10" ht="12.75">
      <c r="A813" s="435" t="s">
        <v>2295</v>
      </c>
      <c r="B813" s="442" t="s">
        <v>2298</v>
      </c>
      <c r="C813" s="552" t="s">
        <v>940</v>
      </c>
      <c r="D813" s="351">
        <v>2.823</v>
      </c>
      <c r="E813" s="346"/>
      <c r="F813" s="467">
        <v>60</v>
      </c>
      <c r="G813" s="241">
        <v>3</v>
      </c>
      <c r="H813" s="242" t="s">
        <v>11</v>
      </c>
      <c r="I813" s="590">
        <f t="shared" si="42"/>
        <v>169.38</v>
      </c>
      <c r="J813" s="590">
        <f t="shared" si="43"/>
        <v>33.876</v>
      </c>
    </row>
    <row r="814" spans="1:10" ht="12.75">
      <c r="A814" s="435" t="s">
        <v>2295</v>
      </c>
      <c r="B814" s="442" t="s">
        <v>2299</v>
      </c>
      <c r="C814" s="552" t="s">
        <v>940</v>
      </c>
      <c r="D814" s="351">
        <v>10.586</v>
      </c>
      <c r="E814" s="346"/>
      <c r="F814" s="467">
        <v>60</v>
      </c>
      <c r="G814" s="241">
        <v>3</v>
      </c>
      <c r="H814" s="242" t="s">
        <v>11</v>
      </c>
      <c r="I814" s="590">
        <f t="shared" si="42"/>
        <v>635.16</v>
      </c>
      <c r="J814" s="590">
        <f t="shared" si="43"/>
        <v>127.032</v>
      </c>
    </row>
    <row r="815" spans="1:10" ht="12.75">
      <c r="A815" s="435" t="s">
        <v>2295</v>
      </c>
      <c r="B815" s="442" t="s">
        <v>2300</v>
      </c>
      <c r="C815" s="552" t="s">
        <v>940</v>
      </c>
      <c r="D815" s="351">
        <v>10.586</v>
      </c>
      <c r="E815" s="346"/>
      <c r="F815" s="467">
        <v>60</v>
      </c>
      <c r="G815" s="241">
        <v>3</v>
      </c>
      <c r="H815" s="242" t="s">
        <v>11</v>
      </c>
      <c r="I815" s="590">
        <f t="shared" si="42"/>
        <v>635.16</v>
      </c>
      <c r="J815" s="590">
        <f t="shared" si="43"/>
        <v>127.032</v>
      </c>
    </row>
    <row r="816" spans="1:10" ht="12.75">
      <c r="A816" s="435" t="s">
        <v>2295</v>
      </c>
      <c r="B816" s="442" t="s">
        <v>2301</v>
      </c>
      <c r="C816" s="552" t="s">
        <v>940</v>
      </c>
      <c r="D816" s="351">
        <v>10.586</v>
      </c>
      <c r="E816" s="346"/>
      <c r="F816" s="467">
        <v>60</v>
      </c>
      <c r="G816" s="241">
        <v>3</v>
      </c>
      <c r="H816" s="242" t="s">
        <v>11</v>
      </c>
      <c r="I816" s="590">
        <f t="shared" si="42"/>
        <v>635.16</v>
      </c>
      <c r="J816" s="590">
        <f t="shared" si="43"/>
        <v>127.032</v>
      </c>
    </row>
    <row r="817" spans="1:10" ht="12.75">
      <c r="A817" s="435" t="s">
        <v>2295</v>
      </c>
      <c r="B817" s="442" t="s">
        <v>2302</v>
      </c>
      <c r="C817" s="552" t="s">
        <v>940</v>
      </c>
      <c r="D817" s="351">
        <v>10.586</v>
      </c>
      <c r="E817" s="346"/>
      <c r="F817" s="467">
        <v>60</v>
      </c>
      <c r="G817" s="241">
        <v>3</v>
      </c>
      <c r="H817" s="242" t="s">
        <v>11</v>
      </c>
      <c r="I817" s="590">
        <f t="shared" si="42"/>
        <v>635.16</v>
      </c>
      <c r="J817" s="590">
        <f t="shared" si="43"/>
        <v>127.032</v>
      </c>
    </row>
    <row r="818" spans="1:10" ht="12.75">
      <c r="A818" s="435" t="s">
        <v>2295</v>
      </c>
      <c r="B818" s="442" t="s">
        <v>2303</v>
      </c>
      <c r="C818" s="552" t="s">
        <v>940</v>
      </c>
      <c r="D818" s="351">
        <v>10.001</v>
      </c>
      <c r="E818" s="346"/>
      <c r="F818" s="467">
        <v>60</v>
      </c>
      <c r="G818" s="241">
        <v>3</v>
      </c>
      <c r="H818" s="242" t="s">
        <v>11</v>
      </c>
      <c r="I818" s="590">
        <f t="shared" si="42"/>
        <v>600.06</v>
      </c>
      <c r="J818" s="590">
        <f t="shared" si="43"/>
        <v>120.012</v>
      </c>
    </row>
    <row r="819" spans="1:10" ht="12.75">
      <c r="A819" s="435" t="s">
        <v>2295</v>
      </c>
      <c r="B819" s="442" t="s">
        <v>2304</v>
      </c>
      <c r="C819" s="552" t="s">
        <v>940</v>
      </c>
      <c r="D819" s="351">
        <v>8.349</v>
      </c>
      <c r="E819" s="346"/>
      <c r="F819" s="467">
        <v>60</v>
      </c>
      <c r="G819" s="241">
        <v>5</v>
      </c>
      <c r="H819" s="242" t="s">
        <v>11</v>
      </c>
      <c r="I819" s="590">
        <f t="shared" si="42"/>
        <v>500.94</v>
      </c>
      <c r="J819" s="590">
        <f t="shared" si="43"/>
        <v>100.188</v>
      </c>
    </row>
    <row r="820" spans="1:10" ht="12.75">
      <c r="A820" s="435" t="s">
        <v>2295</v>
      </c>
      <c r="B820" s="442" t="s">
        <v>2305</v>
      </c>
      <c r="C820" s="552" t="s">
        <v>940</v>
      </c>
      <c r="D820" s="351">
        <v>8.349</v>
      </c>
      <c r="E820" s="346"/>
      <c r="F820" s="467">
        <v>60</v>
      </c>
      <c r="G820" s="241">
        <v>5</v>
      </c>
      <c r="H820" s="242" t="s">
        <v>11</v>
      </c>
      <c r="I820" s="590">
        <f t="shared" si="42"/>
        <v>500.94</v>
      </c>
      <c r="J820" s="590">
        <f t="shared" si="43"/>
        <v>100.188</v>
      </c>
    </row>
    <row r="821" spans="1:10" ht="12.75">
      <c r="A821" s="435" t="s">
        <v>2295</v>
      </c>
      <c r="B821" s="442" t="s">
        <v>2306</v>
      </c>
      <c r="C821" s="552" t="s">
        <v>940</v>
      </c>
      <c r="D821" s="351">
        <v>8.349</v>
      </c>
      <c r="E821" s="346"/>
      <c r="F821" s="467">
        <v>60</v>
      </c>
      <c r="G821" s="241">
        <v>5</v>
      </c>
      <c r="H821" s="242" t="s">
        <v>11</v>
      </c>
      <c r="I821" s="590">
        <f t="shared" si="42"/>
        <v>500.94</v>
      </c>
      <c r="J821" s="590">
        <f t="shared" si="43"/>
        <v>100.188</v>
      </c>
    </row>
    <row r="822" spans="1:10" ht="12.75">
      <c r="A822" s="435" t="s">
        <v>2295</v>
      </c>
      <c r="B822" s="442" t="s">
        <v>2307</v>
      </c>
      <c r="C822" s="552" t="s">
        <v>940</v>
      </c>
      <c r="D822" s="351">
        <v>10.001</v>
      </c>
      <c r="E822" s="346"/>
      <c r="F822" s="467">
        <v>60</v>
      </c>
      <c r="G822" s="241">
        <v>5</v>
      </c>
      <c r="H822" s="242" t="s">
        <v>11</v>
      </c>
      <c r="I822" s="590">
        <f t="shared" si="42"/>
        <v>600.06</v>
      </c>
      <c r="J822" s="590">
        <f t="shared" si="43"/>
        <v>120.012</v>
      </c>
    </row>
    <row r="823" spans="1:10" ht="12.75">
      <c r="A823" s="435" t="s">
        <v>2295</v>
      </c>
      <c r="B823" s="442" t="s">
        <v>2308</v>
      </c>
      <c r="C823" s="552" t="s">
        <v>940</v>
      </c>
      <c r="D823" s="351">
        <v>10.001</v>
      </c>
      <c r="E823" s="346"/>
      <c r="F823" s="467">
        <v>60</v>
      </c>
      <c r="G823" s="241">
        <v>5</v>
      </c>
      <c r="H823" s="242" t="s">
        <v>11</v>
      </c>
      <c r="I823" s="590">
        <f t="shared" si="42"/>
        <v>600.06</v>
      </c>
      <c r="J823" s="590">
        <f t="shared" si="43"/>
        <v>120.012</v>
      </c>
    </row>
    <row r="824" spans="1:10" ht="12.75">
      <c r="A824" s="435" t="s">
        <v>2295</v>
      </c>
      <c r="B824" s="442" t="s">
        <v>2309</v>
      </c>
      <c r="C824" s="552" t="s">
        <v>940</v>
      </c>
      <c r="D824" s="351">
        <v>10.001</v>
      </c>
      <c r="E824" s="346"/>
      <c r="F824" s="467">
        <v>60</v>
      </c>
      <c r="G824" s="241">
        <v>5</v>
      </c>
      <c r="H824" s="242" t="s">
        <v>11</v>
      </c>
      <c r="I824" s="590">
        <f t="shared" si="42"/>
        <v>600.06</v>
      </c>
      <c r="J824" s="590">
        <f t="shared" si="43"/>
        <v>120.012</v>
      </c>
    </row>
    <row r="825" spans="1:10" ht="12.75">
      <c r="A825" s="435" t="s">
        <v>2295</v>
      </c>
      <c r="B825" s="442" t="s">
        <v>2310</v>
      </c>
      <c r="C825" s="552" t="s">
        <v>940</v>
      </c>
      <c r="D825" s="351">
        <v>8.348</v>
      </c>
      <c r="E825" s="346"/>
      <c r="F825" s="467">
        <v>60</v>
      </c>
      <c r="G825" s="241">
        <v>5</v>
      </c>
      <c r="H825" s="242" t="s">
        <v>11</v>
      </c>
      <c r="I825" s="590">
        <f t="shared" si="42"/>
        <v>500.88000000000005</v>
      </c>
      <c r="J825" s="590">
        <f t="shared" si="43"/>
        <v>100.17600000000002</v>
      </c>
    </row>
    <row r="826" spans="1:10" ht="12.75">
      <c r="A826" s="220" t="s">
        <v>20</v>
      </c>
      <c r="B826" s="673">
        <v>15</v>
      </c>
      <c r="C826" s="674" t="s">
        <v>27</v>
      </c>
      <c r="D826" s="675">
        <f>SUM(D811:D825)</f>
        <v>136.23200000000003</v>
      </c>
      <c r="E826" s="674" t="s">
        <v>47</v>
      </c>
      <c r="F826" s="676"/>
      <c r="G826" s="225"/>
      <c r="H826" s="225"/>
      <c r="I826" s="324"/>
      <c r="J826" s="324"/>
    </row>
    <row r="827" spans="1:10" ht="12.75">
      <c r="A827" s="435" t="s">
        <v>2311</v>
      </c>
      <c r="B827" s="442" t="s">
        <v>2312</v>
      </c>
      <c r="C827" s="552" t="s">
        <v>940</v>
      </c>
      <c r="D827" s="351">
        <v>4.631</v>
      </c>
      <c r="E827" s="346"/>
      <c r="F827" s="467">
        <v>60</v>
      </c>
      <c r="G827" s="241">
        <v>4</v>
      </c>
      <c r="H827" s="242" t="s">
        <v>11</v>
      </c>
      <c r="I827" s="590">
        <f>D827*F827</f>
        <v>277.86</v>
      </c>
      <c r="J827" s="590">
        <f>I827*20%</f>
        <v>55.572</v>
      </c>
    </row>
    <row r="828" spans="1:10" ht="12.75">
      <c r="A828" s="435" t="s">
        <v>2311</v>
      </c>
      <c r="B828" s="442" t="s">
        <v>2313</v>
      </c>
      <c r="C828" s="552" t="s">
        <v>940</v>
      </c>
      <c r="D828" s="351">
        <v>10.001</v>
      </c>
      <c r="E828" s="346"/>
      <c r="F828" s="467">
        <v>60</v>
      </c>
      <c r="G828" s="241">
        <v>5</v>
      </c>
      <c r="H828" s="242" t="s">
        <v>11</v>
      </c>
      <c r="I828" s="590">
        <f>D828*F828</f>
        <v>600.06</v>
      </c>
      <c r="J828" s="590">
        <f>I828*20%</f>
        <v>120.012</v>
      </c>
    </row>
    <row r="829" spans="1:10" ht="12.75">
      <c r="A829" s="220" t="s">
        <v>20</v>
      </c>
      <c r="B829" s="673">
        <v>2</v>
      </c>
      <c r="C829" s="674" t="s">
        <v>27</v>
      </c>
      <c r="D829" s="675">
        <f>SUM(D827:D828)</f>
        <v>14.632</v>
      </c>
      <c r="E829" s="674" t="s">
        <v>47</v>
      </c>
      <c r="F829" s="676"/>
      <c r="G829" s="225"/>
      <c r="H829" s="225"/>
      <c r="I829" s="324"/>
      <c r="J829" s="324"/>
    </row>
    <row r="830" spans="1:10" ht="12.75">
      <c r="A830" s="435" t="s">
        <v>2273</v>
      </c>
      <c r="B830" s="442" t="s">
        <v>2274</v>
      </c>
      <c r="C830" s="552" t="s">
        <v>168</v>
      </c>
      <c r="D830" s="351">
        <v>15.395</v>
      </c>
      <c r="E830" s="346"/>
      <c r="F830" s="467">
        <v>60</v>
      </c>
      <c r="G830" s="241">
        <v>4</v>
      </c>
      <c r="H830" s="242" t="s">
        <v>11</v>
      </c>
      <c r="I830" s="590">
        <f>D830*F830</f>
        <v>923.6999999999999</v>
      </c>
      <c r="J830" s="590">
        <f>I830*20%</f>
        <v>184.74</v>
      </c>
    </row>
    <row r="831" spans="1:10" ht="12.75">
      <c r="A831" s="435" t="s">
        <v>2273</v>
      </c>
      <c r="B831" s="442" t="s">
        <v>2275</v>
      </c>
      <c r="C831" s="552" t="s">
        <v>168</v>
      </c>
      <c r="D831" s="351">
        <v>6.733</v>
      </c>
      <c r="E831" s="346"/>
      <c r="F831" s="467">
        <v>60</v>
      </c>
      <c r="G831" s="241">
        <v>4</v>
      </c>
      <c r="H831" s="242" t="s">
        <v>11</v>
      </c>
      <c r="I831" s="590">
        <f>D831*F831</f>
        <v>403.97999999999996</v>
      </c>
      <c r="J831" s="590">
        <f>I831*20%</f>
        <v>80.79599999999999</v>
      </c>
    </row>
    <row r="832" spans="1:10" ht="12.75">
      <c r="A832" s="435" t="s">
        <v>2273</v>
      </c>
      <c r="B832" s="442" t="s">
        <v>2276</v>
      </c>
      <c r="C832" s="552" t="s">
        <v>168</v>
      </c>
      <c r="D832" s="351">
        <v>12.604</v>
      </c>
      <c r="E832" s="346"/>
      <c r="F832" s="467">
        <v>60</v>
      </c>
      <c r="G832" s="241">
        <v>4</v>
      </c>
      <c r="H832" s="242" t="s">
        <v>11</v>
      </c>
      <c r="I832" s="590">
        <f>D832*F832</f>
        <v>756.24</v>
      </c>
      <c r="J832" s="590">
        <f>I832*20%</f>
        <v>151.24800000000002</v>
      </c>
    </row>
    <row r="833" spans="1:10" ht="12.75">
      <c r="A833" s="220" t="s">
        <v>20</v>
      </c>
      <c r="B833" s="673">
        <v>3</v>
      </c>
      <c r="C833" s="674" t="s">
        <v>27</v>
      </c>
      <c r="D833" s="675">
        <f>SUM(D830:D832)</f>
        <v>34.732</v>
      </c>
      <c r="E833" s="674" t="s">
        <v>47</v>
      </c>
      <c r="F833" s="676"/>
      <c r="G833" s="225"/>
      <c r="H833" s="225"/>
      <c r="I833" s="324"/>
      <c r="J833" s="324"/>
    </row>
    <row r="834" spans="1:10" ht="12.75">
      <c r="A834" s="435" t="s">
        <v>249</v>
      </c>
      <c r="B834" s="442" t="s">
        <v>2314</v>
      </c>
      <c r="C834" s="552" t="s">
        <v>168</v>
      </c>
      <c r="D834" s="351">
        <v>18.912</v>
      </c>
      <c r="E834" s="346"/>
      <c r="F834" s="467">
        <v>60</v>
      </c>
      <c r="G834" s="241">
        <v>5</v>
      </c>
      <c r="H834" s="242" t="s">
        <v>11</v>
      </c>
      <c r="I834" s="325">
        <f>D834*F834</f>
        <v>1134.72</v>
      </c>
      <c r="J834" s="325">
        <f>I834*20%</f>
        <v>226.94400000000002</v>
      </c>
    </row>
    <row r="835" spans="1:10" ht="12.75">
      <c r="A835" s="435" t="s">
        <v>249</v>
      </c>
      <c r="B835" s="442" t="s">
        <v>2315</v>
      </c>
      <c r="C835" s="552" t="s">
        <v>168</v>
      </c>
      <c r="D835" s="351">
        <v>22.003</v>
      </c>
      <c r="E835" s="346"/>
      <c r="F835" s="467">
        <v>60</v>
      </c>
      <c r="G835" s="241">
        <v>4</v>
      </c>
      <c r="H835" s="242" t="s">
        <v>11</v>
      </c>
      <c r="I835" s="325">
        <f aca="true" t="shared" si="44" ref="I835:I860">D835*F835</f>
        <v>1320.18</v>
      </c>
      <c r="J835" s="325">
        <f aca="true" t="shared" si="45" ref="J835:J860">I835*20%</f>
        <v>264.036</v>
      </c>
    </row>
    <row r="836" spans="1:10" ht="12.75">
      <c r="A836" s="435" t="s">
        <v>249</v>
      </c>
      <c r="B836" s="442" t="s">
        <v>2316</v>
      </c>
      <c r="C836" s="552" t="s">
        <v>168</v>
      </c>
      <c r="D836" s="351">
        <v>3.523</v>
      </c>
      <c r="E836" s="346"/>
      <c r="F836" s="467">
        <v>60</v>
      </c>
      <c r="G836" s="241">
        <v>4</v>
      </c>
      <c r="H836" s="242" t="s">
        <v>11</v>
      </c>
      <c r="I836" s="325">
        <f t="shared" si="44"/>
        <v>211.38</v>
      </c>
      <c r="J836" s="325">
        <f t="shared" si="45"/>
        <v>42.276</v>
      </c>
    </row>
    <row r="837" spans="1:10" ht="12.75">
      <c r="A837" s="435" t="s">
        <v>249</v>
      </c>
      <c r="B837" s="442" t="s">
        <v>2317</v>
      </c>
      <c r="C837" s="552" t="s">
        <v>168</v>
      </c>
      <c r="D837" s="351">
        <v>9.72</v>
      </c>
      <c r="E837" s="346"/>
      <c r="F837" s="467">
        <v>60</v>
      </c>
      <c r="G837" s="241">
        <v>6</v>
      </c>
      <c r="H837" s="242" t="s">
        <v>11</v>
      </c>
      <c r="I837" s="325">
        <f t="shared" si="44"/>
        <v>583.2</v>
      </c>
      <c r="J837" s="325">
        <f t="shared" si="45"/>
        <v>116.64000000000001</v>
      </c>
    </row>
    <row r="838" spans="1:10" ht="12.75">
      <c r="A838" s="435" t="s">
        <v>249</v>
      </c>
      <c r="B838" s="442" t="s">
        <v>2318</v>
      </c>
      <c r="C838" s="552" t="s">
        <v>168</v>
      </c>
      <c r="D838" s="351">
        <v>10.347</v>
      </c>
      <c r="E838" s="346"/>
      <c r="F838" s="467">
        <v>60</v>
      </c>
      <c r="G838" s="241">
        <v>5</v>
      </c>
      <c r="H838" s="242" t="s">
        <v>11</v>
      </c>
      <c r="I838" s="325">
        <f t="shared" si="44"/>
        <v>620.8199999999999</v>
      </c>
      <c r="J838" s="325">
        <f t="shared" si="45"/>
        <v>124.16399999999999</v>
      </c>
    </row>
    <row r="839" spans="1:10" ht="12.75">
      <c r="A839" s="435" t="s">
        <v>249</v>
      </c>
      <c r="B839" s="442" t="s">
        <v>2319</v>
      </c>
      <c r="C839" s="552" t="s">
        <v>168</v>
      </c>
      <c r="D839" s="351">
        <v>15.312</v>
      </c>
      <c r="E839" s="346"/>
      <c r="F839" s="467">
        <v>60</v>
      </c>
      <c r="G839" s="241">
        <v>4</v>
      </c>
      <c r="H839" s="242" t="s">
        <v>11</v>
      </c>
      <c r="I839" s="325">
        <f t="shared" si="44"/>
        <v>918.7199999999999</v>
      </c>
      <c r="J839" s="325">
        <f t="shared" si="45"/>
        <v>183.744</v>
      </c>
    </row>
    <row r="840" spans="1:10" ht="12.75">
      <c r="A840" s="435" t="s">
        <v>249</v>
      </c>
      <c r="B840" s="442" t="s">
        <v>2320</v>
      </c>
      <c r="C840" s="552" t="s">
        <v>168</v>
      </c>
      <c r="D840" s="351">
        <v>30.847</v>
      </c>
      <c r="E840" s="346"/>
      <c r="F840" s="467">
        <v>60</v>
      </c>
      <c r="G840" s="241">
        <v>4</v>
      </c>
      <c r="H840" s="242" t="s">
        <v>11</v>
      </c>
      <c r="I840" s="325">
        <f t="shared" si="44"/>
        <v>1850.8200000000002</v>
      </c>
      <c r="J840" s="325">
        <f t="shared" si="45"/>
        <v>370.16400000000004</v>
      </c>
    </row>
    <row r="841" spans="1:10" ht="12.75">
      <c r="A841" s="435" t="s">
        <v>249</v>
      </c>
      <c r="B841" s="442" t="s">
        <v>2321</v>
      </c>
      <c r="C841" s="552" t="s">
        <v>168</v>
      </c>
      <c r="D841" s="351">
        <v>22.003</v>
      </c>
      <c r="E841" s="346"/>
      <c r="F841" s="467">
        <v>60</v>
      </c>
      <c r="G841" s="241">
        <v>5</v>
      </c>
      <c r="H841" s="242" t="s">
        <v>11</v>
      </c>
      <c r="I841" s="325">
        <f t="shared" si="44"/>
        <v>1320.18</v>
      </c>
      <c r="J841" s="325">
        <f t="shared" si="45"/>
        <v>264.036</v>
      </c>
    </row>
    <row r="842" spans="1:10" ht="12.75">
      <c r="A842" s="435" t="s">
        <v>249</v>
      </c>
      <c r="B842" s="442" t="s">
        <v>2322</v>
      </c>
      <c r="C842" s="552" t="s">
        <v>168</v>
      </c>
      <c r="D842" s="351">
        <v>14.508</v>
      </c>
      <c r="E842" s="346"/>
      <c r="F842" s="467">
        <v>60</v>
      </c>
      <c r="G842" s="241">
        <v>4</v>
      </c>
      <c r="H842" s="242" t="s">
        <v>11</v>
      </c>
      <c r="I842" s="325">
        <f t="shared" si="44"/>
        <v>870.4799999999999</v>
      </c>
      <c r="J842" s="325">
        <f t="shared" si="45"/>
        <v>174.096</v>
      </c>
    </row>
    <row r="843" spans="1:10" ht="12.75">
      <c r="A843" s="435" t="s">
        <v>249</v>
      </c>
      <c r="B843" s="442" t="s">
        <v>2323</v>
      </c>
      <c r="C843" s="552" t="s">
        <v>168</v>
      </c>
      <c r="D843" s="351">
        <v>12.515</v>
      </c>
      <c r="E843" s="346"/>
      <c r="F843" s="467">
        <v>60</v>
      </c>
      <c r="G843" s="241">
        <v>5</v>
      </c>
      <c r="H843" s="242" t="s">
        <v>11</v>
      </c>
      <c r="I843" s="325">
        <f t="shared" si="44"/>
        <v>750.9000000000001</v>
      </c>
      <c r="J843" s="325">
        <f t="shared" si="45"/>
        <v>150.18000000000004</v>
      </c>
    </row>
    <row r="844" spans="1:10" ht="12.75">
      <c r="A844" s="346" t="s">
        <v>249</v>
      </c>
      <c r="B844" s="490" t="s">
        <v>670</v>
      </c>
      <c r="C844" s="488" t="s">
        <v>168</v>
      </c>
      <c r="D844" s="457">
        <v>10.745</v>
      </c>
      <c r="E844" s="489"/>
      <c r="F844" s="467">
        <v>60</v>
      </c>
      <c r="G844" s="448">
        <v>5</v>
      </c>
      <c r="H844" s="179" t="s">
        <v>11</v>
      </c>
      <c r="I844" s="325">
        <f t="shared" si="44"/>
        <v>644.6999999999999</v>
      </c>
      <c r="J844" s="325">
        <f t="shared" si="45"/>
        <v>128.94</v>
      </c>
    </row>
    <row r="845" spans="1:10" ht="12.75">
      <c r="A845" s="346" t="s">
        <v>249</v>
      </c>
      <c r="B845" s="490" t="s">
        <v>671</v>
      </c>
      <c r="C845" s="488" t="s">
        <v>168</v>
      </c>
      <c r="D845" s="457">
        <v>15.538</v>
      </c>
      <c r="E845" s="489"/>
      <c r="F845" s="467">
        <v>60</v>
      </c>
      <c r="G845" s="448">
        <v>5</v>
      </c>
      <c r="H845" s="179" t="s">
        <v>11</v>
      </c>
      <c r="I845" s="325">
        <f t="shared" si="44"/>
        <v>932.28</v>
      </c>
      <c r="J845" s="325">
        <f t="shared" si="45"/>
        <v>186.45600000000002</v>
      </c>
    </row>
    <row r="846" spans="1:10" ht="12.75">
      <c r="A846" s="435" t="s">
        <v>249</v>
      </c>
      <c r="B846" s="442" t="s">
        <v>2324</v>
      </c>
      <c r="C846" s="552" t="s">
        <v>168</v>
      </c>
      <c r="D846" s="351">
        <v>8.805</v>
      </c>
      <c r="E846" s="346"/>
      <c r="F846" s="467">
        <v>60</v>
      </c>
      <c r="G846" s="241">
        <v>5</v>
      </c>
      <c r="H846" s="242" t="s">
        <v>11</v>
      </c>
      <c r="I846" s="325">
        <f t="shared" si="44"/>
        <v>528.3</v>
      </c>
      <c r="J846" s="325">
        <f t="shared" si="45"/>
        <v>105.66</v>
      </c>
    </row>
    <row r="847" spans="1:10" ht="12.75">
      <c r="A847" s="435" t="s">
        <v>249</v>
      </c>
      <c r="B847" s="442" t="s">
        <v>2325</v>
      </c>
      <c r="C847" s="552" t="s">
        <v>168</v>
      </c>
      <c r="D847" s="351">
        <v>14.76</v>
      </c>
      <c r="E847" s="346"/>
      <c r="F847" s="467">
        <v>60</v>
      </c>
      <c r="G847" s="241">
        <v>6</v>
      </c>
      <c r="H847" s="242" t="s">
        <v>11</v>
      </c>
      <c r="I847" s="325">
        <f t="shared" si="44"/>
        <v>885.6</v>
      </c>
      <c r="J847" s="325">
        <f t="shared" si="45"/>
        <v>177.12</v>
      </c>
    </row>
    <row r="848" spans="1:10" ht="12.75">
      <c r="A848" s="435" t="s">
        <v>249</v>
      </c>
      <c r="B848" s="442" t="s">
        <v>2326</v>
      </c>
      <c r="C848" s="552" t="s">
        <v>168</v>
      </c>
      <c r="D848" s="351">
        <v>27.56</v>
      </c>
      <c r="E848" s="346"/>
      <c r="F848" s="467">
        <v>60</v>
      </c>
      <c r="G848" s="241">
        <v>4</v>
      </c>
      <c r="H848" s="242" t="s">
        <v>11</v>
      </c>
      <c r="I848" s="325">
        <f t="shared" si="44"/>
        <v>1653.6</v>
      </c>
      <c r="J848" s="325">
        <f t="shared" si="45"/>
        <v>330.72</v>
      </c>
    </row>
    <row r="849" spans="1:10" ht="12.75">
      <c r="A849" s="435" t="s">
        <v>249</v>
      </c>
      <c r="B849" s="442" t="s">
        <v>2327</v>
      </c>
      <c r="C849" s="552" t="s">
        <v>168</v>
      </c>
      <c r="D849" s="351">
        <v>7.581</v>
      </c>
      <c r="E849" s="346"/>
      <c r="F849" s="467">
        <v>60</v>
      </c>
      <c r="G849" s="241">
        <v>4</v>
      </c>
      <c r="H849" s="242" t="s">
        <v>11</v>
      </c>
      <c r="I849" s="325">
        <f t="shared" si="44"/>
        <v>454.86</v>
      </c>
      <c r="J849" s="325">
        <f t="shared" si="45"/>
        <v>90.97200000000001</v>
      </c>
    </row>
    <row r="850" spans="1:10" ht="12.75">
      <c r="A850" s="435" t="s">
        <v>249</v>
      </c>
      <c r="B850" s="442" t="s">
        <v>2328</v>
      </c>
      <c r="C850" s="552" t="s">
        <v>168</v>
      </c>
      <c r="D850" s="351">
        <v>32.585</v>
      </c>
      <c r="E850" s="346"/>
      <c r="F850" s="467">
        <v>60</v>
      </c>
      <c r="G850" s="241">
        <v>6</v>
      </c>
      <c r="H850" s="242" t="s">
        <v>11</v>
      </c>
      <c r="I850" s="325">
        <f t="shared" si="44"/>
        <v>1955.1000000000001</v>
      </c>
      <c r="J850" s="325">
        <f t="shared" si="45"/>
        <v>391.02000000000004</v>
      </c>
    </row>
    <row r="851" spans="1:10" ht="12.75">
      <c r="A851" s="435" t="s">
        <v>249</v>
      </c>
      <c r="B851" s="442" t="s">
        <v>2329</v>
      </c>
      <c r="C851" s="552" t="s">
        <v>168</v>
      </c>
      <c r="D851" s="351">
        <v>6.526</v>
      </c>
      <c r="E851" s="346"/>
      <c r="F851" s="467">
        <v>60</v>
      </c>
      <c r="G851" s="241">
        <v>4</v>
      </c>
      <c r="H851" s="242" t="s">
        <v>11</v>
      </c>
      <c r="I851" s="325">
        <f t="shared" si="44"/>
        <v>391.56</v>
      </c>
      <c r="J851" s="325">
        <f t="shared" si="45"/>
        <v>78.31200000000001</v>
      </c>
    </row>
    <row r="852" spans="1:10" ht="12.75">
      <c r="A852" s="435" t="s">
        <v>249</v>
      </c>
      <c r="B852" s="442" t="s">
        <v>2330</v>
      </c>
      <c r="C852" s="552" t="s">
        <v>168</v>
      </c>
      <c r="D852" s="351">
        <v>4.501</v>
      </c>
      <c r="E852" s="346"/>
      <c r="F852" s="467">
        <v>60</v>
      </c>
      <c r="G852" s="241">
        <v>4</v>
      </c>
      <c r="H852" s="242" t="s">
        <v>11</v>
      </c>
      <c r="I852" s="325">
        <f t="shared" si="44"/>
        <v>270.06</v>
      </c>
      <c r="J852" s="325">
        <f t="shared" si="45"/>
        <v>54.012</v>
      </c>
    </row>
    <row r="853" spans="1:10" ht="12.75">
      <c r="A853" s="435" t="s">
        <v>249</v>
      </c>
      <c r="B853" s="442" t="s">
        <v>2331</v>
      </c>
      <c r="C853" s="552" t="s">
        <v>168</v>
      </c>
      <c r="D853" s="351">
        <v>3.841</v>
      </c>
      <c r="E853" s="346"/>
      <c r="F853" s="467">
        <v>60</v>
      </c>
      <c r="G853" s="241">
        <v>3</v>
      </c>
      <c r="H853" s="242" t="s">
        <v>11</v>
      </c>
      <c r="I853" s="325">
        <f t="shared" si="44"/>
        <v>230.46</v>
      </c>
      <c r="J853" s="325">
        <f t="shared" si="45"/>
        <v>46.092000000000006</v>
      </c>
    </row>
    <row r="854" spans="1:10" ht="12.75">
      <c r="A854" s="435" t="s">
        <v>249</v>
      </c>
      <c r="B854" s="442" t="s">
        <v>2332</v>
      </c>
      <c r="C854" s="552" t="s">
        <v>168</v>
      </c>
      <c r="D854" s="351">
        <v>4.409</v>
      </c>
      <c r="E854" s="346"/>
      <c r="F854" s="467">
        <v>60</v>
      </c>
      <c r="G854" s="241">
        <v>6</v>
      </c>
      <c r="H854" s="242" t="s">
        <v>11</v>
      </c>
      <c r="I854" s="325">
        <f t="shared" si="44"/>
        <v>264.53999999999996</v>
      </c>
      <c r="J854" s="325">
        <f t="shared" si="45"/>
        <v>52.907999999999994</v>
      </c>
    </row>
    <row r="855" spans="1:10" ht="12.75">
      <c r="A855" s="435" t="s">
        <v>249</v>
      </c>
      <c r="B855" s="442" t="s">
        <v>2333</v>
      </c>
      <c r="C855" s="552" t="s">
        <v>168</v>
      </c>
      <c r="D855" s="351">
        <v>10.625</v>
      </c>
      <c r="E855" s="346"/>
      <c r="F855" s="467">
        <v>60</v>
      </c>
      <c r="G855" s="241">
        <v>6</v>
      </c>
      <c r="H855" s="242" t="s">
        <v>11</v>
      </c>
      <c r="I855" s="325">
        <f t="shared" si="44"/>
        <v>637.5</v>
      </c>
      <c r="J855" s="325">
        <f t="shared" si="45"/>
        <v>127.5</v>
      </c>
    </row>
    <row r="856" spans="1:10" ht="12.75">
      <c r="A856" s="435" t="s">
        <v>249</v>
      </c>
      <c r="B856" s="442" t="s">
        <v>2334</v>
      </c>
      <c r="C856" s="552" t="s">
        <v>168</v>
      </c>
      <c r="D856" s="351">
        <v>36.267</v>
      </c>
      <c r="E856" s="346"/>
      <c r="F856" s="467">
        <v>60</v>
      </c>
      <c r="G856" s="241">
        <v>6</v>
      </c>
      <c r="H856" s="242" t="s">
        <v>11</v>
      </c>
      <c r="I856" s="325">
        <f t="shared" si="44"/>
        <v>2176.02</v>
      </c>
      <c r="J856" s="325">
        <f t="shared" si="45"/>
        <v>435.204</v>
      </c>
    </row>
    <row r="857" spans="1:10" ht="12.75">
      <c r="A857" s="435" t="s">
        <v>249</v>
      </c>
      <c r="B857" s="442" t="s">
        <v>2335</v>
      </c>
      <c r="C857" s="552" t="s">
        <v>168</v>
      </c>
      <c r="D857" s="351">
        <v>31.69</v>
      </c>
      <c r="E857" s="346"/>
      <c r="F857" s="467">
        <v>60</v>
      </c>
      <c r="G857" s="241">
        <v>4</v>
      </c>
      <c r="H857" s="242" t="s">
        <v>11</v>
      </c>
      <c r="I857" s="325">
        <f t="shared" si="44"/>
        <v>1901.4</v>
      </c>
      <c r="J857" s="325">
        <f t="shared" si="45"/>
        <v>380.28000000000003</v>
      </c>
    </row>
    <row r="858" spans="1:10" ht="12.75">
      <c r="A858" s="346" t="s">
        <v>249</v>
      </c>
      <c r="B858" s="490" t="s">
        <v>673</v>
      </c>
      <c r="C858" s="488" t="s">
        <v>168</v>
      </c>
      <c r="D858" s="457">
        <v>14.941</v>
      </c>
      <c r="E858" s="489"/>
      <c r="F858" s="467">
        <v>60</v>
      </c>
      <c r="G858" s="448">
        <v>3</v>
      </c>
      <c r="H858" s="677" t="s">
        <v>11</v>
      </c>
      <c r="I858" s="325">
        <f t="shared" si="44"/>
        <v>896.46</v>
      </c>
      <c r="J858" s="325">
        <f t="shared" si="45"/>
        <v>179.29200000000003</v>
      </c>
    </row>
    <row r="859" spans="1:10" ht="12.75">
      <c r="A859" s="435" t="s">
        <v>249</v>
      </c>
      <c r="B859" s="442" t="s">
        <v>2336</v>
      </c>
      <c r="C859" s="552" t="s">
        <v>168</v>
      </c>
      <c r="D859" s="351">
        <v>69.19</v>
      </c>
      <c r="E859" s="346"/>
      <c r="F859" s="467">
        <v>60</v>
      </c>
      <c r="G859" s="241">
        <v>6</v>
      </c>
      <c r="H859" s="242" t="s">
        <v>11</v>
      </c>
      <c r="I859" s="325">
        <f t="shared" si="44"/>
        <v>4151.4</v>
      </c>
      <c r="J859" s="325">
        <f t="shared" si="45"/>
        <v>830.28</v>
      </c>
    </row>
    <row r="860" spans="1:10" ht="12.75">
      <c r="A860" s="435" t="s">
        <v>249</v>
      </c>
      <c r="B860" s="442" t="s">
        <v>2337</v>
      </c>
      <c r="C860" s="552" t="s">
        <v>168</v>
      </c>
      <c r="D860" s="351">
        <v>66.284</v>
      </c>
      <c r="E860" s="346"/>
      <c r="F860" s="467">
        <v>60</v>
      </c>
      <c r="G860" s="241">
        <v>6</v>
      </c>
      <c r="H860" s="242" t="s">
        <v>11</v>
      </c>
      <c r="I860" s="325">
        <f t="shared" si="44"/>
        <v>3977.0400000000004</v>
      </c>
      <c r="J860" s="325">
        <f t="shared" si="45"/>
        <v>795.4080000000001</v>
      </c>
    </row>
    <row r="861" spans="1:10" ht="12.75">
      <c r="A861" s="108" t="s">
        <v>106</v>
      </c>
      <c r="B861" s="589">
        <v>27</v>
      </c>
      <c r="C861" s="39" t="s">
        <v>27</v>
      </c>
      <c r="D861" s="39">
        <f>SUM(D834:D860)</f>
        <v>525.538</v>
      </c>
      <c r="E861" s="114" t="s">
        <v>47</v>
      </c>
      <c r="F861" s="588"/>
      <c r="G861" s="576"/>
      <c r="H861" s="198"/>
      <c r="I861" s="93"/>
      <c r="J861" s="93"/>
    </row>
    <row r="862" spans="1:10" ht="12.75">
      <c r="A862" s="346" t="s">
        <v>44</v>
      </c>
      <c r="B862" s="490" t="s">
        <v>674</v>
      </c>
      <c r="C862" s="488" t="s">
        <v>168</v>
      </c>
      <c r="D862" s="457">
        <v>4.47</v>
      </c>
      <c r="E862" s="489"/>
      <c r="F862" s="467">
        <v>60</v>
      </c>
      <c r="G862" s="448">
        <v>5</v>
      </c>
      <c r="H862" s="179" t="s">
        <v>11</v>
      </c>
      <c r="I862" s="590">
        <f>D862*F862</f>
        <v>268.2</v>
      </c>
      <c r="J862" s="590">
        <f>I862*20%</f>
        <v>53.64</v>
      </c>
    </row>
    <row r="863" spans="1:10" ht="12.75">
      <c r="A863" s="346" t="s">
        <v>44</v>
      </c>
      <c r="B863" s="490" t="s">
        <v>675</v>
      </c>
      <c r="C863" s="488" t="s">
        <v>168</v>
      </c>
      <c r="D863" s="457">
        <v>4.47</v>
      </c>
      <c r="E863" s="489"/>
      <c r="F863" s="467">
        <v>60</v>
      </c>
      <c r="G863" s="448">
        <v>5</v>
      </c>
      <c r="H863" s="179" t="s">
        <v>11</v>
      </c>
      <c r="I863" s="590">
        <f>D863*F863</f>
        <v>268.2</v>
      </c>
      <c r="J863" s="590">
        <f>I863*20%</f>
        <v>53.64</v>
      </c>
    </row>
    <row r="864" spans="1:10" ht="12.75">
      <c r="A864" s="435" t="s">
        <v>44</v>
      </c>
      <c r="B864" s="442" t="s">
        <v>2338</v>
      </c>
      <c r="C864" s="552" t="s">
        <v>168</v>
      </c>
      <c r="D864" s="351">
        <v>16.361</v>
      </c>
      <c r="E864" s="346"/>
      <c r="F864" s="467">
        <v>60</v>
      </c>
      <c r="G864" s="241">
        <v>7</v>
      </c>
      <c r="H864" s="242" t="s">
        <v>11</v>
      </c>
      <c r="I864" s="590">
        <f>D864*F864</f>
        <v>981.6600000000001</v>
      </c>
      <c r="J864" s="590">
        <f>I864*20%</f>
        <v>196.33200000000002</v>
      </c>
    </row>
    <row r="865" spans="1:10" ht="12.75">
      <c r="A865" s="346" t="s">
        <v>44</v>
      </c>
      <c r="B865" s="490" t="s">
        <v>676</v>
      </c>
      <c r="C865" s="488" t="s">
        <v>168</v>
      </c>
      <c r="D865" s="457">
        <v>3.487</v>
      </c>
      <c r="E865" s="489"/>
      <c r="F865" s="467">
        <v>60</v>
      </c>
      <c r="G865" s="448">
        <v>4</v>
      </c>
      <c r="H865" s="179" t="s">
        <v>11</v>
      </c>
      <c r="I865" s="590">
        <f>D865*F865</f>
        <v>209.22</v>
      </c>
      <c r="J865" s="590">
        <f>I865*20%</f>
        <v>41.844</v>
      </c>
    </row>
    <row r="866" spans="1:10" ht="12.75">
      <c r="A866" s="435" t="s">
        <v>44</v>
      </c>
      <c r="B866" s="442" t="s">
        <v>2339</v>
      </c>
      <c r="C866" s="552" t="s">
        <v>2340</v>
      </c>
      <c r="D866" s="351">
        <v>6.994</v>
      </c>
      <c r="E866" s="346"/>
      <c r="F866" s="467">
        <v>60</v>
      </c>
      <c r="G866" s="241">
        <v>4</v>
      </c>
      <c r="H866" s="242" t="s">
        <v>11</v>
      </c>
      <c r="I866" s="590">
        <f>D866*F866</f>
        <v>419.64</v>
      </c>
      <c r="J866" s="590">
        <f>I866*20%</f>
        <v>83.928</v>
      </c>
    </row>
    <row r="867" spans="1:10" ht="12.75">
      <c r="A867" s="108" t="s">
        <v>106</v>
      </c>
      <c r="B867" s="587">
        <v>5</v>
      </c>
      <c r="C867" s="39" t="s">
        <v>27</v>
      </c>
      <c r="D867" s="39">
        <f>SUM(D862:D866)</f>
        <v>35.782000000000004</v>
      </c>
      <c r="E867" s="114" t="s">
        <v>47</v>
      </c>
      <c r="F867" s="588"/>
      <c r="G867" s="576"/>
      <c r="H867" s="198"/>
      <c r="I867" s="93"/>
      <c r="J867" s="93"/>
    </row>
    <row r="868" spans="1:10" ht="12.75">
      <c r="A868" s="435" t="s">
        <v>41</v>
      </c>
      <c r="B868" s="442" t="s">
        <v>546</v>
      </c>
      <c r="C868" s="552" t="s">
        <v>582</v>
      </c>
      <c r="D868" s="351">
        <v>6.541</v>
      </c>
      <c r="E868" s="346"/>
      <c r="F868" s="467">
        <v>60</v>
      </c>
      <c r="G868" s="241">
        <v>5</v>
      </c>
      <c r="H868" s="179" t="s">
        <v>11</v>
      </c>
      <c r="I868" s="590">
        <f>D868*F868</f>
        <v>392.46000000000004</v>
      </c>
      <c r="J868" s="590">
        <f>I868*20%</f>
        <v>78.49200000000002</v>
      </c>
    </row>
    <row r="869" spans="1:10" ht="12.75">
      <c r="A869" s="435" t="s">
        <v>41</v>
      </c>
      <c r="B869" s="442" t="s">
        <v>677</v>
      </c>
      <c r="C869" s="552" t="s">
        <v>582</v>
      </c>
      <c r="D869" s="351">
        <v>5.75</v>
      </c>
      <c r="E869" s="346"/>
      <c r="F869" s="467">
        <v>60</v>
      </c>
      <c r="G869" s="241">
        <v>5</v>
      </c>
      <c r="H869" s="179" t="s">
        <v>11</v>
      </c>
      <c r="I869" s="590">
        <f aca="true" t="shared" si="46" ref="I869:I877">D869*F869</f>
        <v>345</v>
      </c>
      <c r="J869" s="590">
        <f aca="true" t="shared" si="47" ref="J869:J877">I869*20%</f>
        <v>69</v>
      </c>
    </row>
    <row r="870" spans="1:10" ht="12.75">
      <c r="A870" s="435" t="s">
        <v>41</v>
      </c>
      <c r="B870" s="442" t="s">
        <v>547</v>
      </c>
      <c r="C870" s="552" t="s">
        <v>582</v>
      </c>
      <c r="D870" s="351">
        <v>12.623</v>
      </c>
      <c r="E870" s="346"/>
      <c r="F870" s="467">
        <v>60</v>
      </c>
      <c r="G870" s="241">
        <v>5</v>
      </c>
      <c r="H870" s="179" t="s">
        <v>11</v>
      </c>
      <c r="I870" s="590">
        <f t="shared" si="46"/>
        <v>757.38</v>
      </c>
      <c r="J870" s="590">
        <f t="shared" si="47"/>
        <v>151.476</v>
      </c>
    </row>
    <row r="871" spans="1:10" ht="22.5" customHeight="1">
      <c r="A871" s="435" t="s">
        <v>41</v>
      </c>
      <c r="B871" s="442" t="s">
        <v>2394</v>
      </c>
      <c r="C871" s="552" t="s">
        <v>2395</v>
      </c>
      <c r="D871" s="424">
        <v>60.442</v>
      </c>
      <c r="E871" s="346"/>
      <c r="F871" s="467">
        <v>60</v>
      </c>
      <c r="G871" s="241">
        <v>5</v>
      </c>
      <c r="H871" s="242" t="s">
        <v>11</v>
      </c>
      <c r="I871" s="590">
        <f t="shared" si="46"/>
        <v>3626.52</v>
      </c>
      <c r="J871" s="590">
        <f t="shared" si="47"/>
        <v>725.3040000000001</v>
      </c>
    </row>
    <row r="872" spans="1:10" ht="12.75">
      <c r="A872" s="435" t="s">
        <v>41</v>
      </c>
      <c r="B872" s="442" t="s">
        <v>549</v>
      </c>
      <c r="C872" s="552" t="s">
        <v>168</v>
      </c>
      <c r="D872" s="351">
        <v>65.694</v>
      </c>
      <c r="E872" s="346"/>
      <c r="F872" s="467">
        <v>60</v>
      </c>
      <c r="G872" s="241">
        <v>6</v>
      </c>
      <c r="H872" s="179" t="s">
        <v>11</v>
      </c>
      <c r="I872" s="590">
        <f t="shared" si="46"/>
        <v>3941.6400000000003</v>
      </c>
      <c r="J872" s="590">
        <f t="shared" si="47"/>
        <v>788.3280000000001</v>
      </c>
    </row>
    <row r="873" spans="1:10" ht="12.75">
      <c r="A873" s="435" t="s">
        <v>41</v>
      </c>
      <c r="B873" s="442" t="s">
        <v>2396</v>
      </c>
      <c r="C873" s="552" t="s">
        <v>168</v>
      </c>
      <c r="D873" s="351">
        <v>0.2</v>
      </c>
      <c r="E873" s="346"/>
      <c r="F873" s="467">
        <v>60</v>
      </c>
      <c r="G873" s="241">
        <v>3</v>
      </c>
      <c r="H873" s="242" t="s">
        <v>11</v>
      </c>
      <c r="I873" s="590">
        <f t="shared" si="46"/>
        <v>12</v>
      </c>
      <c r="J873" s="590">
        <f t="shared" si="47"/>
        <v>2.4000000000000004</v>
      </c>
    </row>
    <row r="874" spans="1:10" ht="12.75">
      <c r="A874" s="435" t="s">
        <v>41</v>
      </c>
      <c r="B874" s="442" t="s">
        <v>2397</v>
      </c>
      <c r="C874" s="552" t="s">
        <v>168</v>
      </c>
      <c r="D874" s="351">
        <v>0.2</v>
      </c>
      <c r="E874" s="346"/>
      <c r="F874" s="467">
        <v>60</v>
      </c>
      <c r="G874" s="241">
        <v>3</v>
      </c>
      <c r="H874" s="242" t="s">
        <v>11</v>
      </c>
      <c r="I874" s="590">
        <f t="shared" si="46"/>
        <v>12</v>
      </c>
      <c r="J874" s="590">
        <f t="shared" si="47"/>
        <v>2.4000000000000004</v>
      </c>
    </row>
    <row r="875" spans="1:10" ht="12.75">
      <c r="A875" s="435" t="s">
        <v>41</v>
      </c>
      <c r="B875" s="442" t="s">
        <v>2398</v>
      </c>
      <c r="C875" s="552" t="s">
        <v>168</v>
      </c>
      <c r="D875" s="351">
        <v>54.023</v>
      </c>
      <c r="E875" s="346"/>
      <c r="F875" s="467">
        <v>60</v>
      </c>
      <c r="G875" s="241">
        <v>5</v>
      </c>
      <c r="H875" s="242" t="s">
        <v>11</v>
      </c>
      <c r="I875" s="590">
        <f t="shared" si="46"/>
        <v>3241.38</v>
      </c>
      <c r="J875" s="590">
        <f t="shared" si="47"/>
        <v>648.2760000000001</v>
      </c>
    </row>
    <row r="876" spans="1:10" ht="12.75">
      <c r="A876" s="435" t="s">
        <v>41</v>
      </c>
      <c r="B876" s="442" t="s">
        <v>941</v>
      </c>
      <c r="C876" s="552" t="s">
        <v>168</v>
      </c>
      <c r="D876" s="351">
        <v>28.664</v>
      </c>
      <c r="E876" s="346"/>
      <c r="F876" s="467">
        <v>60</v>
      </c>
      <c r="G876" s="241">
        <v>5</v>
      </c>
      <c r="H876" s="179" t="s">
        <v>11</v>
      </c>
      <c r="I876" s="590">
        <f t="shared" si="46"/>
        <v>1719.8400000000001</v>
      </c>
      <c r="J876" s="590">
        <f t="shared" si="47"/>
        <v>343.9680000000001</v>
      </c>
    </row>
    <row r="877" spans="1:10" ht="12.75">
      <c r="A877" s="435" t="s">
        <v>41</v>
      </c>
      <c r="B877" s="442" t="s">
        <v>2399</v>
      </c>
      <c r="C877" s="552" t="s">
        <v>168</v>
      </c>
      <c r="D877" s="351">
        <v>5.006</v>
      </c>
      <c r="E877" s="346"/>
      <c r="F877" s="467">
        <v>60</v>
      </c>
      <c r="G877" s="241">
        <v>6</v>
      </c>
      <c r="H877" s="242" t="s">
        <v>11</v>
      </c>
      <c r="I877" s="590">
        <f t="shared" si="46"/>
        <v>300.36</v>
      </c>
      <c r="J877" s="590">
        <f t="shared" si="47"/>
        <v>60.072</v>
      </c>
    </row>
    <row r="878" spans="1:10" ht="12.75">
      <c r="A878" s="220" t="s">
        <v>20</v>
      </c>
      <c r="B878" s="673">
        <v>10</v>
      </c>
      <c r="C878" s="674" t="s">
        <v>27</v>
      </c>
      <c r="D878" s="675">
        <f>SUM(D868:D877)</f>
        <v>239.143</v>
      </c>
      <c r="E878" s="674" t="s">
        <v>47</v>
      </c>
      <c r="F878" s="676"/>
      <c r="G878" s="225"/>
      <c r="H878" s="225"/>
      <c r="I878" s="324"/>
      <c r="J878" s="324"/>
    </row>
    <row r="879" spans="1:10" ht="12.75">
      <c r="A879" s="435" t="s">
        <v>250</v>
      </c>
      <c r="B879" s="442" t="s">
        <v>2385</v>
      </c>
      <c r="C879" s="552" t="s">
        <v>168</v>
      </c>
      <c r="D879" s="351">
        <v>36.325</v>
      </c>
      <c r="E879" s="346"/>
      <c r="F879" s="467">
        <v>60</v>
      </c>
      <c r="G879" s="241">
        <v>4</v>
      </c>
      <c r="H879" s="242" t="s">
        <v>11</v>
      </c>
      <c r="I879" s="590">
        <f aca="true" t="shared" si="48" ref="I879:I884">D879*F879</f>
        <v>2179.5</v>
      </c>
      <c r="J879" s="590">
        <f aca="true" t="shared" si="49" ref="J879:J884">I879*20%</f>
        <v>435.90000000000003</v>
      </c>
    </row>
    <row r="880" spans="1:10" ht="12.75">
      <c r="A880" s="435" t="s">
        <v>250</v>
      </c>
      <c r="B880" s="442" t="s">
        <v>961</v>
      </c>
      <c r="C880" s="552" t="s">
        <v>168</v>
      </c>
      <c r="D880" s="351">
        <v>9.024</v>
      </c>
      <c r="E880" s="346"/>
      <c r="F880" s="467">
        <v>60</v>
      </c>
      <c r="G880" s="241">
        <v>4</v>
      </c>
      <c r="H880" s="242" t="s">
        <v>11</v>
      </c>
      <c r="I880" s="590">
        <f t="shared" si="48"/>
        <v>541.4399999999999</v>
      </c>
      <c r="J880" s="590">
        <f t="shared" si="49"/>
        <v>108.288</v>
      </c>
    </row>
    <row r="881" spans="1:10" ht="12.75">
      <c r="A881" s="435" t="s">
        <v>250</v>
      </c>
      <c r="B881" s="442" t="s">
        <v>646</v>
      </c>
      <c r="C881" s="552" t="s">
        <v>582</v>
      </c>
      <c r="D881" s="351">
        <v>2.49</v>
      </c>
      <c r="E881" s="346"/>
      <c r="F881" s="467">
        <v>60</v>
      </c>
      <c r="G881" s="241">
        <v>4</v>
      </c>
      <c r="H881" s="242" t="s">
        <v>11</v>
      </c>
      <c r="I881" s="590">
        <f t="shared" si="48"/>
        <v>149.4</v>
      </c>
      <c r="J881" s="590">
        <f t="shared" si="49"/>
        <v>29.880000000000003</v>
      </c>
    </row>
    <row r="882" spans="1:10" ht="12.75">
      <c r="A882" s="435" t="s">
        <v>250</v>
      </c>
      <c r="B882" s="442" t="s">
        <v>678</v>
      </c>
      <c r="C882" s="552" t="s">
        <v>172</v>
      </c>
      <c r="D882" s="351">
        <v>1.238</v>
      </c>
      <c r="E882" s="346"/>
      <c r="F882" s="467">
        <v>60</v>
      </c>
      <c r="G882" s="241">
        <v>4</v>
      </c>
      <c r="H882" s="242" t="s">
        <v>11</v>
      </c>
      <c r="I882" s="590">
        <f t="shared" si="48"/>
        <v>74.28</v>
      </c>
      <c r="J882" s="590">
        <f t="shared" si="49"/>
        <v>14.856000000000002</v>
      </c>
    </row>
    <row r="883" spans="1:10" ht="12.75">
      <c r="A883" s="435" t="s">
        <v>250</v>
      </c>
      <c r="B883" s="442" t="s">
        <v>555</v>
      </c>
      <c r="C883" s="552" t="s">
        <v>2340</v>
      </c>
      <c r="D883" s="351">
        <v>18.236</v>
      </c>
      <c r="E883" s="346"/>
      <c r="F883" s="467">
        <v>60</v>
      </c>
      <c r="G883" s="241">
        <v>4</v>
      </c>
      <c r="H883" s="242" t="s">
        <v>11</v>
      </c>
      <c r="I883" s="590">
        <f t="shared" si="48"/>
        <v>1094.16</v>
      </c>
      <c r="J883" s="590">
        <f t="shared" si="49"/>
        <v>218.83200000000002</v>
      </c>
    </row>
    <row r="884" spans="1:10" ht="12.75">
      <c r="A884" s="435" t="s">
        <v>250</v>
      </c>
      <c r="B884" s="442" t="s">
        <v>556</v>
      </c>
      <c r="C884" s="552" t="s">
        <v>172</v>
      </c>
      <c r="D884" s="351">
        <v>1.823</v>
      </c>
      <c r="E884" s="346"/>
      <c r="F884" s="467">
        <v>60</v>
      </c>
      <c r="G884" s="241">
        <v>4</v>
      </c>
      <c r="H884" s="242" t="s">
        <v>11</v>
      </c>
      <c r="I884" s="590">
        <f t="shared" si="48"/>
        <v>109.38</v>
      </c>
      <c r="J884" s="590">
        <f t="shared" si="49"/>
        <v>21.876</v>
      </c>
    </row>
    <row r="885" spans="1:10" ht="12.75">
      <c r="A885" s="220" t="s">
        <v>20</v>
      </c>
      <c r="B885" s="673">
        <v>6</v>
      </c>
      <c r="C885" s="674" t="s">
        <v>27</v>
      </c>
      <c r="D885" s="675">
        <f>SUM(D879:D884)</f>
        <v>69.136</v>
      </c>
      <c r="E885" s="674" t="s">
        <v>47</v>
      </c>
      <c r="F885" s="676"/>
      <c r="G885" s="225"/>
      <c r="H885" s="225"/>
      <c r="I885" s="324"/>
      <c r="J885" s="324"/>
    </row>
    <row r="886" spans="1:10" ht="12.75">
      <c r="A886" s="435" t="s">
        <v>252</v>
      </c>
      <c r="B886" s="442" t="s">
        <v>2341</v>
      </c>
      <c r="C886" s="552" t="s">
        <v>168</v>
      </c>
      <c r="D886" s="351">
        <v>21.902</v>
      </c>
      <c r="E886" s="346"/>
      <c r="F886" s="467">
        <v>60</v>
      </c>
      <c r="G886" s="241">
        <v>3</v>
      </c>
      <c r="H886" s="242" t="s">
        <v>11</v>
      </c>
      <c r="I886" s="325">
        <f>D886*F886</f>
        <v>1314.1200000000001</v>
      </c>
      <c r="J886" s="325">
        <f>I886*20%</f>
        <v>262.824</v>
      </c>
    </row>
    <row r="887" spans="1:10" ht="12.75">
      <c r="A887" s="435" t="s">
        <v>252</v>
      </c>
      <c r="B887" s="442" t="s">
        <v>2342</v>
      </c>
      <c r="C887" s="552" t="s">
        <v>168</v>
      </c>
      <c r="D887" s="351">
        <v>13.004</v>
      </c>
      <c r="E887" s="346"/>
      <c r="F887" s="467">
        <v>60</v>
      </c>
      <c r="G887" s="241">
        <v>4</v>
      </c>
      <c r="H887" s="242" t="s">
        <v>11</v>
      </c>
      <c r="I887" s="325">
        <f aca="true" t="shared" si="50" ref="I887:I897">D887*F887</f>
        <v>780.24</v>
      </c>
      <c r="J887" s="325">
        <f aca="true" t="shared" si="51" ref="J887:J897">I887*20%</f>
        <v>156.048</v>
      </c>
    </row>
    <row r="888" spans="1:10" ht="12.75">
      <c r="A888" s="435" t="s">
        <v>252</v>
      </c>
      <c r="B888" s="442" t="s">
        <v>2343</v>
      </c>
      <c r="C888" s="552" t="s">
        <v>168</v>
      </c>
      <c r="D888" s="351">
        <v>5.48</v>
      </c>
      <c r="E888" s="346"/>
      <c r="F888" s="467">
        <v>60</v>
      </c>
      <c r="G888" s="241">
        <v>3</v>
      </c>
      <c r="H888" s="242" t="s">
        <v>11</v>
      </c>
      <c r="I888" s="325">
        <f t="shared" si="50"/>
        <v>328.8</v>
      </c>
      <c r="J888" s="325">
        <f t="shared" si="51"/>
        <v>65.76</v>
      </c>
    </row>
    <row r="889" spans="1:10" ht="12.75">
      <c r="A889" s="435" t="s">
        <v>252</v>
      </c>
      <c r="B889" s="442" t="s">
        <v>2344</v>
      </c>
      <c r="C889" s="552" t="s">
        <v>168</v>
      </c>
      <c r="D889" s="351">
        <v>14.002</v>
      </c>
      <c r="E889" s="346"/>
      <c r="F889" s="467">
        <v>60</v>
      </c>
      <c r="G889" s="241">
        <v>3</v>
      </c>
      <c r="H889" s="242" t="s">
        <v>11</v>
      </c>
      <c r="I889" s="325">
        <f t="shared" si="50"/>
        <v>840.12</v>
      </c>
      <c r="J889" s="325">
        <f t="shared" si="51"/>
        <v>168.024</v>
      </c>
    </row>
    <row r="890" spans="1:10" ht="12.75">
      <c r="A890" s="435" t="s">
        <v>252</v>
      </c>
      <c r="B890" s="442" t="s">
        <v>2345</v>
      </c>
      <c r="C890" s="552" t="s">
        <v>168</v>
      </c>
      <c r="D890" s="351">
        <v>15.404</v>
      </c>
      <c r="E890" s="346"/>
      <c r="F890" s="467">
        <v>60</v>
      </c>
      <c r="G890" s="241">
        <v>3</v>
      </c>
      <c r="H890" s="242" t="s">
        <v>11</v>
      </c>
      <c r="I890" s="325">
        <f t="shared" si="50"/>
        <v>924.24</v>
      </c>
      <c r="J890" s="325">
        <f t="shared" si="51"/>
        <v>184.848</v>
      </c>
    </row>
    <row r="891" spans="1:10" ht="12.75">
      <c r="A891" s="435" t="s">
        <v>252</v>
      </c>
      <c r="B891" s="442" t="s">
        <v>2346</v>
      </c>
      <c r="C891" s="552" t="s">
        <v>168</v>
      </c>
      <c r="D891" s="351">
        <v>12.211</v>
      </c>
      <c r="E891" s="346"/>
      <c r="F891" s="467">
        <v>60</v>
      </c>
      <c r="G891" s="241">
        <v>3</v>
      </c>
      <c r="H891" s="242" t="s">
        <v>11</v>
      </c>
      <c r="I891" s="325">
        <f t="shared" si="50"/>
        <v>732.66</v>
      </c>
      <c r="J891" s="325">
        <f t="shared" si="51"/>
        <v>146.532</v>
      </c>
    </row>
    <row r="892" spans="1:10" ht="12.75">
      <c r="A892" s="435" t="s">
        <v>252</v>
      </c>
      <c r="B892" s="442" t="s">
        <v>2347</v>
      </c>
      <c r="C892" s="552" t="s">
        <v>168</v>
      </c>
      <c r="D892" s="351">
        <v>18.312</v>
      </c>
      <c r="E892" s="346"/>
      <c r="F892" s="467">
        <v>60</v>
      </c>
      <c r="G892" s="241">
        <v>4</v>
      </c>
      <c r="H892" s="242" t="s">
        <v>11</v>
      </c>
      <c r="I892" s="325">
        <f t="shared" si="50"/>
        <v>1098.72</v>
      </c>
      <c r="J892" s="325">
        <f t="shared" si="51"/>
        <v>219.74400000000003</v>
      </c>
    </row>
    <row r="893" spans="1:10" ht="12.75">
      <c r="A893" s="435" t="s">
        <v>252</v>
      </c>
      <c r="B893" s="442" t="s">
        <v>2348</v>
      </c>
      <c r="C893" s="552" t="s">
        <v>168</v>
      </c>
      <c r="D893" s="351">
        <v>10.001</v>
      </c>
      <c r="E893" s="346"/>
      <c r="F893" s="467">
        <v>60</v>
      </c>
      <c r="G893" s="241">
        <v>5</v>
      </c>
      <c r="H893" s="242" t="s">
        <v>11</v>
      </c>
      <c r="I893" s="325">
        <f t="shared" si="50"/>
        <v>600.06</v>
      </c>
      <c r="J893" s="325">
        <f t="shared" si="51"/>
        <v>120.012</v>
      </c>
    </row>
    <row r="894" spans="1:10" ht="12.75">
      <c r="A894" s="435" t="s">
        <v>252</v>
      </c>
      <c r="B894" s="442" t="s">
        <v>2349</v>
      </c>
      <c r="C894" s="552" t="s">
        <v>168</v>
      </c>
      <c r="D894" s="351">
        <v>10.001</v>
      </c>
      <c r="E894" s="346"/>
      <c r="F894" s="467">
        <v>60</v>
      </c>
      <c r="G894" s="241">
        <v>5</v>
      </c>
      <c r="H894" s="242" t="s">
        <v>11</v>
      </c>
      <c r="I894" s="325">
        <f t="shared" si="50"/>
        <v>600.06</v>
      </c>
      <c r="J894" s="325">
        <f t="shared" si="51"/>
        <v>120.012</v>
      </c>
    </row>
    <row r="895" spans="1:10" ht="12.75">
      <c r="A895" s="435" t="s">
        <v>252</v>
      </c>
      <c r="B895" s="442" t="s">
        <v>2350</v>
      </c>
      <c r="C895" s="552" t="s">
        <v>168</v>
      </c>
      <c r="D895" s="351">
        <v>10.001</v>
      </c>
      <c r="E895" s="346"/>
      <c r="F895" s="467">
        <v>60</v>
      </c>
      <c r="G895" s="241">
        <v>5</v>
      </c>
      <c r="H895" s="242" t="s">
        <v>11</v>
      </c>
      <c r="I895" s="325">
        <f t="shared" si="50"/>
        <v>600.06</v>
      </c>
      <c r="J895" s="325">
        <f t="shared" si="51"/>
        <v>120.012</v>
      </c>
    </row>
    <row r="896" spans="1:10" ht="12.75">
      <c r="A896" s="435" t="s">
        <v>252</v>
      </c>
      <c r="B896" s="442" t="s">
        <v>2351</v>
      </c>
      <c r="C896" s="552" t="s">
        <v>168</v>
      </c>
      <c r="D896" s="351">
        <v>10.001</v>
      </c>
      <c r="E896" s="346"/>
      <c r="F896" s="467">
        <v>60</v>
      </c>
      <c r="G896" s="241">
        <v>5</v>
      </c>
      <c r="H896" s="242" t="s">
        <v>11</v>
      </c>
      <c r="I896" s="325">
        <f t="shared" si="50"/>
        <v>600.06</v>
      </c>
      <c r="J896" s="325">
        <f t="shared" si="51"/>
        <v>120.012</v>
      </c>
    </row>
    <row r="897" spans="1:10" ht="12.75">
      <c r="A897" s="435" t="s">
        <v>252</v>
      </c>
      <c r="B897" s="442" t="s">
        <v>2352</v>
      </c>
      <c r="C897" s="552" t="s">
        <v>168</v>
      </c>
      <c r="D897" s="351">
        <v>11.403</v>
      </c>
      <c r="E897" s="346"/>
      <c r="F897" s="467">
        <v>60</v>
      </c>
      <c r="G897" s="241">
        <v>5</v>
      </c>
      <c r="H897" s="242" t="s">
        <v>11</v>
      </c>
      <c r="I897" s="325">
        <f t="shared" si="50"/>
        <v>684.1800000000001</v>
      </c>
      <c r="J897" s="325">
        <f t="shared" si="51"/>
        <v>136.836</v>
      </c>
    </row>
    <row r="898" spans="1:10" ht="12.75">
      <c r="A898" s="220" t="s">
        <v>20</v>
      </c>
      <c r="B898" s="673">
        <v>12</v>
      </c>
      <c r="C898" s="674" t="s">
        <v>27</v>
      </c>
      <c r="D898" s="675">
        <f>SUM(D886:D897)</f>
        <v>151.722</v>
      </c>
      <c r="E898" s="674" t="s">
        <v>47</v>
      </c>
      <c r="F898" s="676"/>
      <c r="G898" s="225"/>
      <c r="H898" s="225"/>
      <c r="I898" s="324"/>
      <c r="J898" s="324"/>
    </row>
    <row r="899" spans="1:10" ht="12.75">
      <c r="A899" s="435" t="s">
        <v>40</v>
      </c>
      <c r="B899" s="442" t="s">
        <v>559</v>
      </c>
      <c r="C899" s="552" t="s">
        <v>168</v>
      </c>
      <c r="D899" s="351">
        <v>4.501</v>
      </c>
      <c r="E899" s="346"/>
      <c r="F899" s="467">
        <v>60</v>
      </c>
      <c r="G899" s="241">
        <v>4</v>
      </c>
      <c r="H899" s="242" t="s">
        <v>11</v>
      </c>
      <c r="I899" s="590">
        <f>D899*F899</f>
        <v>270.06</v>
      </c>
      <c r="J899" s="590">
        <f>I899*20%</f>
        <v>54.012</v>
      </c>
    </row>
    <row r="900" spans="1:10" ht="12.75">
      <c r="A900" s="435" t="s">
        <v>40</v>
      </c>
      <c r="B900" s="442" t="s">
        <v>2353</v>
      </c>
      <c r="C900" s="552" t="s">
        <v>168</v>
      </c>
      <c r="D900" s="351">
        <v>10.061</v>
      </c>
      <c r="E900" s="346"/>
      <c r="F900" s="467">
        <v>60</v>
      </c>
      <c r="G900" s="241">
        <v>3</v>
      </c>
      <c r="H900" s="242" t="s">
        <v>11</v>
      </c>
      <c r="I900" s="590">
        <f aca="true" t="shared" si="52" ref="I900:I921">D900*F900</f>
        <v>603.66</v>
      </c>
      <c r="J900" s="590">
        <f aca="true" t="shared" si="53" ref="J900:J921">I900*20%</f>
        <v>120.732</v>
      </c>
    </row>
    <row r="901" spans="1:10" ht="12.75">
      <c r="A901" s="435" t="s">
        <v>40</v>
      </c>
      <c r="B901" s="442" t="s">
        <v>2354</v>
      </c>
      <c r="C901" s="552" t="s">
        <v>168</v>
      </c>
      <c r="D901" s="351">
        <v>4.244</v>
      </c>
      <c r="E901" s="346"/>
      <c r="F901" s="467">
        <v>60</v>
      </c>
      <c r="G901" s="241">
        <v>3</v>
      </c>
      <c r="H901" s="242" t="s">
        <v>11</v>
      </c>
      <c r="I901" s="590">
        <f t="shared" si="52"/>
        <v>254.64</v>
      </c>
      <c r="J901" s="590">
        <f t="shared" si="53"/>
        <v>50.928</v>
      </c>
    </row>
    <row r="902" spans="1:10" ht="12.75">
      <c r="A902" s="435" t="s">
        <v>40</v>
      </c>
      <c r="B902" s="442" t="s">
        <v>2355</v>
      </c>
      <c r="C902" s="552" t="s">
        <v>168</v>
      </c>
      <c r="D902" s="351">
        <v>3</v>
      </c>
      <c r="E902" s="346"/>
      <c r="F902" s="467">
        <v>60</v>
      </c>
      <c r="G902" s="241">
        <v>3</v>
      </c>
      <c r="H902" s="242" t="s">
        <v>11</v>
      </c>
      <c r="I902" s="590">
        <f t="shared" si="52"/>
        <v>180</v>
      </c>
      <c r="J902" s="590">
        <f t="shared" si="53"/>
        <v>36</v>
      </c>
    </row>
    <row r="903" spans="1:10" ht="12.75">
      <c r="A903" s="435" t="s">
        <v>40</v>
      </c>
      <c r="B903" s="442" t="s">
        <v>2356</v>
      </c>
      <c r="C903" s="552" t="s">
        <v>168</v>
      </c>
      <c r="D903" s="351">
        <v>3.001</v>
      </c>
      <c r="E903" s="346"/>
      <c r="F903" s="467">
        <v>60</v>
      </c>
      <c r="G903" s="241">
        <v>3</v>
      </c>
      <c r="H903" s="242" t="s">
        <v>11</v>
      </c>
      <c r="I903" s="590">
        <f t="shared" si="52"/>
        <v>180.06</v>
      </c>
      <c r="J903" s="590">
        <f t="shared" si="53"/>
        <v>36.012</v>
      </c>
    </row>
    <row r="904" spans="1:10" ht="12.75">
      <c r="A904" s="435" t="s">
        <v>40</v>
      </c>
      <c r="B904" s="442" t="s">
        <v>2357</v>
      </c>
      <c r="C904" s="552" t="s">
        <v>168</v>
      </c>
      <c r="D904" s="351">
        <v>4.567</v>
      </c>
      <c r="E904" s="346"/>
      <c r="F904" s="467">
        <v>60</v>
      </c>
      <c r="G904" s="241">
        <v>3</v>
      </c>
      <c r="H904" s="242" t="s">
        <v>11</v>
      </c>
      <c r="I904" s="590">
        <f t="shared" si="52"/>
        <v>274.02</v>
      </c>
      <c r="J904" s="590">
        <f t="shared" si="53"/>
        <v>54.804</v>
      </c>
    </row>
    <row r="905" spans="1:10" ht="12.75">
      <c r="A905" s="435" t="s">
        <v>40</v>
      </c>
      <c r="B905" s="442" t="s">
        <v>2358</v>
      </c>
      <c r="C905" s="552" t="s">
        <v>168</v>
      </c>
      <c r="D905" s="351">
        <v>8.182</v>
      </c>
      <c r="E905" s="346"/>
      <c r="F905" s="467">
        <v>60</v>
      </c>
      <c r="G905" s="241">
        <v>3</v>
      </c>
      <c r="H905" s="242" t="s">
        <v>11</v>
      </c>
      <c r="I905" s="590">
        <f t="shared" si="52"/>
        <v>490.92</v>
      </c>
      <c r="J905" s="590">
        <f t="shared" si="53"/>
        <v>98.18400000000001</v>
      </c>
    </row>
    <row r="906" spans="1:10" ht="12.75">
      <c r="A906" s="435" t="s">
        <v>40</v>
      </c>
      <c r="B906" s="442" t="s">
        <v>2359</v>
      </c>
      <c r="C906" s="552" t="s">
        <v>168</v>
      </c>
      <c r="D906" s="351">
        <v>18.835</v>
      </c>
      <c r="E906" s="346"/>
      <c r="F906" s="467">
        <v>60</v>
      </c>
      <c r="G906" s="241">
        <v>4</v>
      </c>
      <c r="H906" s="242" t="s">
        <v>11</v>
      </c>
      <c r="I906" s="590">
        <f t="shared" si="52"/>
        <v>1130.1000000000001</v>
      </c>
      <c r="J906" s="590">
        <f t="shared" si="53"/>
        <v>226.02000000000004</v>
      </c>
    </row>
    <row r="907" spans="1:10" ht="12.75">
      <c r="A907" s="435" t="s">
        <v>40</v>
      </c>
      <c r="B907" s="442" t="s">
        <v>2360</v>
      </c>
      <c r="C907" s="552" t="s">
        <v>168</v>
      </c>
      <c r="D907" s="351">
        <v>8.481</v>
      </c>
      <c r="E907" s="346"/>
      <c r="F907" s="467">
        <v>60</v>
      </c>
      <c r="G907" s="241">
        <v>6</v>
      </c>
      <c r="H907" s="242" t="s">
        <v>11</v>
      </c>
      <c r="I907" s="590">
        <f t="shared" si="52"/>
        <v>508.86</v>
      </c>
      <c r="J907" s="590">
        <f t="shared" si="53"/>
        <v>101.772</v>
      </c>
    </row>
    <row r="908" spans="1:10" ht="12.75">
      <c r="A908" s="435" t="s">
        <v>40</v>
      </c>
      <c r="B908" s="442" t="s">
        <v>2361</v>
      </c>
      <c r="C908" s="552" t="s">
        <v>168</v>
      </c>
      <c r="D908" s="351">
        <v>9.002</v>
      </c>
      <c r="E908" s="346"/>
      <c r="F908" s="467">
        <v>60</v>
      </c>
      <c r="G908" s="241">
        <v>6</v>
      </c>
      <c r="H908" s="242" t="s">
        <v>11</v>
      </c>
      <c r="I908" s="590">
        <f t="shared" si="52"/>
        <v>540.12</v>
      </c>
      <c r="J908" s="590">
        <f t="shared" si="53"/>
        <v>108.024</v>
      </c>
    </row>
    <row r="909" spans="1:10" ht="12.75">
      <c r="A909" s="435" t="s">
        <v>40</v>
      </c>
      <c r="B909" s="442" t="s">
        <v>2362</v>
      </c>
      <c r="C909" s="552" t="s">
        <v>168</v>
      </c>
      <c r="D909" s="351">
        <v>13.115</v>
      </c>
      <c r="E909" s="346"/>
      <c r="F909" s="467">
        <v>60</v>
      </c>
      <c r="G909" s="241">
        <v>5</v>
      </c>
      <c r="H909" s="242" t="s">
        <v>11</v>
      </c>
      <c r="I909" s="590">
        <f t="shared" si="52"/>
        <v>786.9</v>
      </c>
      <c r="J909" s="590">
        <f t="shared" si="53"/>
        <v>157.38</v>
      </c>
    </row>
    <row r="910" spans="1:10" ht="12.75">
      <c r="A910" s="435" t="s">
        <v>40</v>
      </c>
      <c r="B910" s="442" t="s">
        <v>2363</v>
      </c>
      <c r="C910" s="552" t="s">
        <v>168</v>
      </c>
      <c r="D910" s="351">
        <v>3.609</v>
      </c>
      <c r="E910" s="346"/>
      <c r="F910" s="467">
        <v>60</v>
      </c>
      <c r="G910" s="241">
        <v>3</v>
      </c>
      <c r="H910" s="242" t="s">
        <v>11</v>
      </c>
      <c r="I910" s="590">
        <f t="shared" si="52"/>
        <v>216.54</v>
      </c>
      <c r="J910" s="590">
        <f t="shared" si="53"/>
        <v>43.308</v>
      </c>
    </row>
    <row r="911" spans="1:10" ht="12.75">
      <c r="A911" s="435" t="s">
        <v>40</v>
      </c>
      <c r="B911" s="442" t="s">
        <v>2364</v>
      </c>
      <c r="C911" s="552" t="s">
        <v>168</v>
      </c>
      <c r="D911" s="351">
        <v>10.697</v>
      </c>
      <c r="E911" s="346"/>
      <c r="F911" s="467">
        <v>60</v>
      </c>
      <c r="G911" s="241">
        <v>3</v>
      </c>
      <c r="H911" s="242" t="s">
        <v>11</v>
      </c>
      <c r="I911" s="590">
        <f t="shared" si="52"/>
        <v>641.8199999999999</v>
      </c>
      <c r="J911" s="590">
        <f t="shared" si="53"/>
        <v>128.364</v>
      </c>
    </row>
    <row r="912" spans="1:10" ht="12.75">
      <c r="A912" s="435" t="s">
        <v>40</v>
      </c>
      <c r="B912" s="442" t="s">
        <v>2365</v>
      </c>
      <c r="C912" s="552" t="s">
        <v>168</v>
      </c>
      <c r="D912" s="351">
        <v>5.751</v>
      </c>
      <c r="E912" s="346"/>
      <c r="F912" s="467">
        <v>60</v>
      </c>
      <c r="G912" s="241">
        <v>6</v>
      </c>
      <c r="H912" s="242" t="s">
        <v>11</v>
      </c>
      <c r="I912" s="590">
        <f t="shared" si="52"/>
        <v>345.06</v>
      </c>
      <c r="J912" s="590">
        <f t="shared" si="53"/>
        <v>69.012</v>
      </c>
    </row>
    <row r="913" spans="1:10" ht="12.75">
      <c r="A913" s="435" t="s">
        <v>40</v>
      </c>
      <c r="B913" s="442" t="s">
        <v>2366</v>
      </c>
      <c r="C913" s="552" t="s">
        <v>168</v>
      </c>
      <c r="D913" s="351">
        <v>5.001</v>
      </c>
      <c r="E913" s="346"/>
      <c r="F913" s="467">
        <v>60</v>
      </c>
      <c r="G913" s="241">
        <v>5</v>
      </c>
      <c r="H913" s="242" t="s">
        <v>11</v>
      </c>
      <c r="I913" s="590">
        <f t="shared" si="52"/>
        <v>300.06</v>
      </c>
      <c r="J913" s="590">
        <f t="shared" si="53"/>
        <v>60.012</v>
      </c>
    </row>
    <row r="914" spans="1:10" ht="12.75">
      <c r="A914" s="435" t="s">
        <v>40</v>
      </c>
      <c r="B914" s="442" t="s">
        <v>2367</v>
      </c>
      <c r="C914" s="552" t="s">
        <v>168</v>
      </c>
      <c r="D914" s="351">
        <v>12.455</v>
      </c>
      <c r="E914" s="346"/>
      <c r="F914" s="467">
        <v>60</v>
      </c>
      <c r="G914" s="241">
        <v>5</v>
      </c>
      <c r="H914" s="242" t="s">
        <v>11</v>
      </c>
      <c r="I914" s="590">
        <f t="shared" si="52"/>
        <v>747.3</v>
      </c>
      <c r="J914" s="590">
        <f t="shared" si="53"/>
        <v>149.46</v>
      </c>
    </row>
    <row r="915" spans="1:10" ht="12.75">
      <c r="A915" s="435" t="s">
        <v>40</v>
      </c>
      <c r="B915" s="442" t="s">
        <v>2368</v>
      </c>
      <c r="C915" s="552" t="s">
        <v>168</v>
      </c>
      <c r="D915" s="351">
        <v>18.557</v>
      </c>
      <c r="E915" s="346"/>
      <c r="F915" s="467">
        <v>60</v>
      </c>
      <c r="G915" s="241">
        <v>4</v>
      </c>
      <c r="H915" s="242" t="s">
        <v>11</v>
      </c>
      <c r="I915" s="590">
        <f t="shared" si="52"/>
        <v>1113.4199999999998</v>
      </c>
      <c r="J915" s="590">
        <f t="shared" si="53"/>
        <v>222.68399999999997</v>
      </c>
    </row>
    <row r="916" spans="1:10" ht="12.75">
      <c r="A916" s="435" t="s">
        <v>40</v>
      </c>
      <c r="B916" s="442" t="s">
        <v>2369</v>
      </c>
      <c r="C916" s="552" t="s">
        <v>168</v>
      </c>
      <c r="D916" s="351">
        <v>6.001</v>
      </c>
      <c r="E916" s="346"/>
      <c r="F916" s="467">
        <v>60</v>
      </c>
      <c r="G916" s="241">
        <v>4</v>
      </c>
      <c r="H916" s="242" t="s">
        <v>11</v>
      </c>
      <c r="I916" s="590">
        <f t="shared" si="52"/>
        <v>360.06</v>
      </c>
      <c r="J916" s="590">
        <f t="shared" si="53"/>
        <v>72.012</v>
      </c>
    </row>
    <row r="917" spans="1:10" ht="12.75">
      <c r="A917" s="435" t="s">
        <v>40</v>
      </c>
      <c r="B917" s="442" t="s">
        <v>2370</v>
      </c>
      <c r="C917" s="552" t="s">
        <v>168</v>
      </c>
      <c r="D917" s="351">
        <v>10.613</v>
      </c>
      <c r="E917" s="346"/>
      <c r="F917" s="467">
        <v>60</v>
      </c>
      <c r="G917" s="241">
        <v>5</v>
      </c>
      <c r="H917" s="242" t="s">
        <v>11</v>
      </c>
      <c r="I917" s="590">
        <f t="shared" si="52"/>
        <v>636.78</v>
      </c>
      <c r="J917" s="590">
        <f t="shared" si="53"/>
        <v>127.356</v>
      </c>
    </row>
    <row r="918" spans="1:10" ht="12.75">
      <c r="A918" s="435" t="s">
        <v>40</v>
      </c>
      <c r="B918" s="442" t="s">
        <v>2371</v>
      </c>
      <c r="C918" s="552" t="s">
        <v>168</v>
      </c>
      <c r="D918" s="351">
        <v>9.281</v>
      </c>
      <c r="E918" s="346"/>
      <c r="F918" s="467">
        <v>60</v>
      </c>
      <c r="G918" s="241">
        <v>5</v>
      </c>
      <c r="H918" s="242" t="s">
        <v>11</v>
      </c>
      <c r="I918" s="590">
        <f t="shared" si="52"/>
        <v>556.86</v>
      </c>
      <c r="J918" s="590">
        <f t="shared" si="53"/>
        <v>111.37200000000001</v>
      </c>
    </row>
    <row r="919" spans="1:10" ht="12.75">
      <c r="A919" s="435" t="s">
        <v>40</v>
      </c>
      <c r="B919" s="442" t="s">
        <v>2372</v>
      </c>
      <c r="C919" s="552" t="s">
        <v>168</v>
      </c>
      <c r="D919" s="351">
        <v>21.722</v>
      </c>
      <c r="E919" s="346"/>
      <c r="F919" s="467">
        <v>60</v>
      </c>
      <c r="G919" s="241">
        <v>5</v>
      </c>
      <c r="H919" s="242" t="s">
        <v>11</v>
      </c>
      <c r="I919" s="590">
        <f t="shared" si="52"/>
        <v>1303.3200000000002</v>
      </c>
      <c r="J919" s="590">
        <f t="shared" si="53"/>
        <v>260.66400000000004</v>
      </c>
    </row>
    <row r="920" spans="1:10" ht="12.75">
      <c r="A920" s="435" t="s">
        <v>40</v>
      </c>
      <c r="B920" s="442" t="s">
        <v>2373</v>
      </c>
      <c r="C920" s="552" t="s">
        <v>168</v>
      </c>
      <c r="D920" s="351">
        <v>28.912</v>
      </c>
      <c r="E920" s="346"/>
      <c r="F920" s="467">
        <v>60</v>
      </c>
      <c r="G920" s="241">
        <v>5</v>
      </c>
      <c r="H920" s="242" t="s">
        <v>11</v>
      </c>
      <c r="I920" s="590">
        <f t="shared" si="52"/>
        <v>1734.72</v>
      </c>
      <c r="J920" s="590">
        <f t="shared" si="53"/>
        <v>346.944</v>
      </c>
    </row>
    <row r="921" spans="1:10" ht="12.75">
      <c r="A921" s="435" t="s">
        <v>40</v>
      </c>
      <c r="B921" s="442" t="s">
        <v>2374</v>
      </c>
      <c r="C921" s="552" t="s">
        <v>582</v>
      </c>
      <c r="D921" s="351">
        <v>8.659</v>
      </c>
      <c r="E921" s="346"/>
      <c r="F921" s="467">
        <v>60</v>
      </c>
      <c r="G921" s="241">
        <v>6</v>
      </c>
      <c r="H921" s="242" t="s">
        <v>11</v>
      </c>
      <c r="I921" s="590">
        <f t="shared" si="52"/>
        <v>519.5400000000001</v>
      </c>
      <c r="J921" s="590">
        <f t="shared" si="53"/>
        <v>103.90800000000002</v>
      </c>
    </row>
    <row r="922" spans="1:10" ht="12.75">
      <c r="A922" s="220" t="s">
        <v>20</v>
      </c>
      <c r="B922" s="673">
        <v>23</v>
      </c>
      <c r="C922" s="674" t="s">
        <v>27</v>
      </c>
      <c r="D922" s="675">
        <f>SUM(D899:D921)</f>
        <v>228.247</v>
      </c>
      <c r="E922" s="674" t="s">
        <v>47</v>
      </c>
      <c r="F922" s="676"/>
      <c r="G922" s="225"/>
      <c r="H922" s="225"/>
      <c r="I922" s="324"/>
      <c r="J922" s="324"/>
    </row>
    <row r="923" spans="1:10" ht="12.75">
      <c r="A923" s="435" t="s">
        <v>2390</v>
      </c>
      <c r="B923" s="442" t="s">
        <v>2391</v>
      </c>
      <c r="C923" s="552" t="s">
        <v>168</v>
      </c>
      <c r="D923" s="351">
        <v>15.212</v>
      </c>
      <c r="E923" s="346"/>
      <c r="F923" s="467">
        <v>60</v>
      </c>
      <c r="G923" s="241">
        <v>3</v>
      </c>
      <c r="H923" s="242" t="s">
        <v>11</v>
      </c>
      <c r="I923" s="590">
        <f>D923*F923</f>
        <v>912.72</v>
      </c>
      <c r="J923" s="590">
        <f>I923*20%</f>
        <v>182.544</v>
      </c>
    </row>
    <row r="924" spans="1:10" ht="12.75">
      <c r="A924" s="435" t="s">
        <v>2390</v>
      </c>
      <c r="B924" s="442" t="s">
        <v>2392</v>
      </c>
      <c r="C924" s="552" t="s">
        <v>168</v>
      </c>
      <c r="D924" s="351">
        <v>14.652</v>
      </c>
      <c r="E924" s="346"/>
      <c r="F924" s="467">
        <v>60</v>
      </c>
      <c r="G924" s="241">
        <v>4</v>
      </c>
      <c r="H924" s="242" t="s">
        <v>11</v>
      </c>
      <c r="I924" s="590">
        <f>D924*F924</f>
        <v>879.12</v>
      </c>
      <c r="J924" s="590">
        <f>I924*20%</f>
        <v>175.824</v>
      </c>
    </row>
    <row r="925" spans="1:10" ht="12.75">
      <c r="A925" s="435" t="s">
        <v>2390</v>
      </c>
      <c r="B925" s="442" t="s">
        <v>2393</v>
      </c>
      <c r="C925" s="552" t="s">
        <v>168</v>
      </c>
      <c r="D925" s="351">
        <v>10.014</v>
      </c>
      <c r="E925" s="346"/>
      <c r="F925" s="467">
        <v>60</v>
      </c>
      <c r="G925" s="241">
        <v>3</v>
      </c>
      <c r="H925" s="242" t="s">
        <v>11</v>
      </c>
      <c r="I925" s="590">
        <f>D925*F925</f>
        <v>600.8399999999999</v>
      </c>
      <c r="J925" s="590">
        <f>I925*20%</f>
        <v>120.16799999999999</v>
      </c>
    </row>
    <row r="926" spans="1:10" ht="12.75">
      <c r="A926" s="220" t="s">
        <v>20</v>
      </c>
      <c r="B926" s="673">
        <v>3</v>
      </c>
      <c r="C926" s="674" t="s">
        <v>27</v>
      </c>
      <c r="D926" s="675">
        <f>SUM(D923:D925)</f>
        <v>39.878</v>
      </c>
      <c r="E926" s="674" t="s">
        <v>47</v>
      </c>
      <c r="F926" s="676"/>
      <c r="G926" s="225"/>
      <c r="H926" s="225"/>
      <c r="I926" s="324"/>
      <c r="J926" s="324"/>
    </row>
    <row r="927" spans="1:10" ht="12.75">
      <c r="A927" s="435" t="s">
        <v>789</v>
      </c>
      <c r="B927" s="442" t="s">
        <v>2375</v>
      </c>
      <c r="C927" s="552" t="s">
        <v>168</v>
      </c>
      <c r="D927" s="351">
        <v>10.001</v>
      </c>
      <c r="E927" s="346"/>
      <c r="F927" s="467">
        <v>60</v>
      </c>
      <c r="G927" s="241">
        <v>4</v>
      </c>
      <c r="H927" s="242" t="s">
        <v>11</v>
      </c>
      <c r="I927" s="590">
        <f>D927*F927</f>
        <v>600.06</v>
      </c>
      <c r="J927" s="590">
        <f>I927*20%</f>
        <v>120.012</v>
      </c>
    </row>
    <row r="928" spans="1:10" ht="12.75">
      <c r="A928" s="435" t="s">
        <v>789</v>
      </c>
      <c r="B928" s="442" t="s">
        <v>2376</v>
      </c>
      <c r="C928" s="552" t="s">
        <v>168</v>
      </c>
      <c r="D928" s="351">
        <v>12.002</v>
      </c>
      <c r="E928" s="346"/>
      <c r="F928" s="467">
        <v>60</v>
      </c>
      <c r="G928" s="241">
        <v>4</v>
      </c>
      <c r="H928" s="242" t="s">
        <v>11</v>
      </c>
      <c r="I928" s="590">
        <f aca="true" t="shared" si="54" ref="I928:I935">D928*F928</f>
        <v>720.12</v>
      </c>
      <c r="J928" s="590">
        <f aca="true" t="shared" si="55" ref="J928:J935">I928*20%</f>
        <v>144.024</v>
      </c>
    </row>
    <row r="929" spans="1:10" ht="12.75">
      <c r="A929" s="435" t="s">
        <v>789</v>
      </c>
      <c r="B929" s="442" t="s">
        <v>2377</v>
      </c>
      <c r="C929" s="552" t="s">
        <v>168</v>
      </c>
      <c r="D929" s="351">
        <v>12.003</v>
      </c>
      <c r="E929" s="346"/>
      <c r="F929" s="467">
        <v>60</v>
      </c>
      <c r="G929" s="241">
        <v>4</v>
      </c>
      <c r="H929" s="242" t="s">
        <v>11</v>
      </c>
      <c r="I929" s="590">
        <f t="shared" si="54"/>
        <v>720.1800000000001</v>
      </c>
      <c r="J929" s="590">
        <f t="shared" si="55"/>
        <v>144.03600000000003</v>
      </c>
    </row>
    <row r="930" spans="1:10" ht="12.75">
      <c r="A930" s="435" t="s">
        <v>789</v>
      </c>
      <c r="B930" s="442" t="s">
        <v>2378</v>
      </c>
      <c r="C930" s="552" t="s">
        <v>168</v>
      </c>
      <c r="D930" s="351">
        <v>23.213</v>
      </c>
      <c r="E930" s="346"/>
      <c r="F930" s="467">
        <v>60</v>
      </c>
      <c r="G930" s="241">
        <v>4</v>
      </c>
      <c r="H930" s="242" t="s">
        <v>11</v>
      </c>
      <c r="I930" s="590">
        <f t="shared" si="54"/>
        <v>1392.78</v>
      </c>
      <c r="J930" s="590">
        <f t="shared" si="55"/>
        <v>278.556</v>
      </c>
    </row>
    <row r="931" spans="1:10" ht="12.75">
      <c r="A931" s="435" t="s">
        <v>789</v>
      </c>
      <c r="B931" s="442" t="s">
        <v>2379</v>
      </c>
      <c r="C931" s="552" t="s">
        <v>168</v>
      </c>
      <c r="D931" s="351">
        <v>57.538</v>
      </c>
      <c r="E931" s="346"/>
      <c r="F931" s="467">
        <v>60</v>
      </c>
      <c r="G931" s="241">
        <v>4</v>
      </c>
      <c r="H931" s="242" t="s">
        <v>11</v>
      </c>
      <c r="I931" s="590">
        <f t="shared" si="54"/>
        <v>3452.2799999999997</v>
      </c>
      <c r="J931" s="590">
        <f t="shared" si="55"/>
        <v>690.456</v>
      </c>
    </row>
    <row r="932" spans="1:10" ht="12.75">
      <c r="A932" s="435" t="s">
        <v>789</v>
      </c>
      <c r="B932" s="442" t="s">
        <v>2380</v>
      </c>
      <c r="C932" s="552" t="s">
        <v>168</v>
      </c>
      <c r="D932" s="351">
        <v>2.139</v>
      </c>
      <c r="E932" s="346"/>
      <c r="F932" s="467">
        <v>60</v>
      </c>
      <c r="G932" s="241">
        <v>4</v>
      </c>
      <c r="H932" s="242" t="s">
        <v>11</v>
      </c>
      <c r="I932" s="590">
        <f t="shared" si="54"/>
        <v>128.33999999999997</v>
      </c>
      <c r="J932" s="590">
        <f t="shared" si="55"/>
        <v>25.667999999999996</v>
      </c>
    </row>
    <row r="933" spans="1:10" ht="12.75">
      <c r="A933" s="435" t="s">
        <v>789</v>
      </c>
      <c r="B933" s="442" t="s">
        <v>2381</v>
      </c>
      <c r="C933" s="552" t="s">
        <v>168</v>
      </c>
      <c r="D933" s="351">
        <v>1.316</v>
      </c>
      <c r="E933" s="346"/>
      <c r="F933" s="467">
        <v>60</v>
      </c>
      <c r="G933" s="241">
        <v>4</v>
      </c>
      <c r="H933" s="242" t="s">
        <v>11</v>
      </c>
      <c r="I933" s="590">
        <f t="shared" si="54"/>
        <v>78.96000000000001</v>
      </c>
      <c r="J933" s="590">
        <f t="shared" si="55"/>
        <v>15.792000000000002</v>
      </c>
    </row>
    <row r="934" spans="1:10" ht="12.75">
      <c r="A934" s="435" t="s">
        <v>789</v>
      </c>
      <c r="B934" s="442" t="s">
        <v>2382</v>
      </c>
      <c r="C934" s="552" t="s">
        <v>168</v>
      </c>
      <c r="D934" s="351">
        <v>0.701</v>
      </c>
      <c r="E934" s="346"/>
      <c r="F934" s="467">
        <v>60</v>
      </c>
      <c r="G934" s="241">
        <v>4</v>
      </c>
      <c r="H934" s="242" t="s">
        <v>11</v>
      </c>
      <c r="I934" s="590">
        <f t="shared" si="54"/>
        <v>42.059999999999995</v>
      </c>
      <c r="J934" s="590">
        <f t="shared" si="55"/>
        <v>8.411999999999999</v>
      </c>
    </row>
    <row r="935" spans="1:10" ht="12.75">
      <c r="A935" s="435" t="s">
        <v>789</v>
      </c>
      <c r="B935" s="442" t="s">
        <v>2383</v>
      </c>
      <c r="C935" s="552" t="s">
        <v>2384</v>
      </c>
      <c r="D935" s="351">
        <v>0.26</v>
      </c>
      <c r="E935" s="346"/>
      <c r="F935" s="467">
        <v>60</v>
      </c>
      <c r="G935" s="241">
        <v>4</v>
      </c>
      <c r="H935" s="242" t="s">
        <v>11</v>
      </c>
      <c r="I935" s="590">
        <f t="shared" si="54"/>
        <v>15.600000000000001</v>
      </c>
      <c r="J935" s="590">
        <f t="shared" si="55"/>
        <v>3.1200000000000006</v>
      </c>
    </row>
    <row r="936" spans="1:10" ht="12.75">
      <c r="A936" s="220" t="s">
        <v>20</v>
      </c>
      <c r="B936" s="673">
        <v>9</v>
      </c>
      <c r="C936" s="674" t="s">
        <v>27</v>
      </c>
      <c r="D936" s="675">
        <f>SUM(D927:D935)</f>
        <v>119.173</v>
      </c>
      <c r="E936" s="674" t="s">
        <v>47</v>
      </c>
      <c r="F936" s="676"/>
      <c r="G936" s="225"/>
      <c r="H936" s="225"/>
      <c r="I936" s="324"/>
      <c r="J936" s="324"/>
    </row>
    <row r="937" spans="1:10" ht="12.75">
      <c r="A937" s="435" t="s">
        <v>253</v>
      </c>
      <c r="B937" s="442" t="s">
        <v>2386</v>
      </c>
      <c r="C937" s="552" t="s">
        <v>168</v>
      </c>
      <c r="D937" s="351">
        <v>16.889</v>
      </c>
      <c r="E937" s="346"/>
      <c r="F937" s="467">
        <v>60</v>
      </c>
      <c r="G937" s="241">
        <v>3</v>
      </c>
      <c r="H937" s="242" t="s">
        <v>11</v>
      </c>
      <c r="I937" s="590">
        <f>D937*F937</f>
        <v>1013.3399999999999</v>
      </c>
      <c r="J937" s="590">
        <f>I937*20%</f>
        <v>202.668</v>
      </c>
    </row>
    <row r="938" spans="1:10" ht="12.75">
      <c r="A938" s="435" t="s">
        <v>253</v>
      </c>
      <c r="B938" s="442" t="s">
        <v>2387</v>
      </c>
      <c r="C938" s="552" t="s">
        <v>168</v>
      </c>
      <c r="D938" s="351">
        <v>12.002</v>
      </c>
      <c r="E938" s="346"/>
      <c r="F938" s="467">
        <v>60</v>
      </c>
      <c r="G938" s="241">
        <v>3</v>
      </c>
      <c r="H938" s="242" t="s">
        <v>11</v>
      </c>
      <c r="I938" s="590">
        <f>D938*F938</f>
        <v>720.12</v>
      </c>
      <c r="J938" s="590">
        <f>I938*20%</f>
        <v>144.024</v>
      </c>
    </row>
    <row r="939" spans="1:10" ht="12.75">
      <c r="A939" s="435" t="s">
        <v>253</v>
      </c>
      <c r="B939" s="442" t="s">
        <v>2388</v>
      </c>
      <c r="C939" s="552" t="s">
        <v>168</v>
      </c>
      <c r="D939" s="351">
        <v>13.156</v>
      </c>
      <c r="E939" s="346"/>
      <c r="F939" s="467">
        <v>60</v>
      </c>
      <c r="G939" s="241">
        <v>3</v>
      </c>
      <c r="H939" s="242" t="s">
        <v>11</v>
      </c>
      <c r="I939" s="590">
        <f>D939*F939</f>
        <v>789.36</v>
      </c>
      <c r="J939" s="590">
        <f>I939*20%</f>
        <v>157.872</v>
      </c>
    </row>
    <row r="940" spans="1:10" ht="12.75">
      <c r="A940" s="435" t="s">
        <v>253</v>
      </c>
      <c r="B940" s="442" t="s">
        <v>2389</v>
      </c>
      <c r="C940" s="552" t="s">
        <v>168</v>
      </c>
      <c r="D940" s="351">
        <v>10.001</v>
      </c>
      <c r="E940" s="346"/>
      <c r="F940" s="467">
        <v>60</v>
      </c>
      <c r="G940" s="241">
        <v>3</v>
      </c>
      <c r="H940" s="242" t="s">
        <v>11</v>
      </c>
      <c r="I940" s="590">
        <f>D940*F940</f>
        <v>600.06</v>
      </c>
      <c r="J940" s="590">
        <f>I940*20%</f>
        <v>120.012</v>
      </c>
    </row>
    <row r="941" spans="1:10" ht="12.75">
      <c r="A941" s="220" t="s">
        <v>20</v>
      </c>
      <c r="B941" s="673">
        <v>4</v>
      </c>
      <c r="C941" s="674" t="s">
        <v>27</v>
      </c>
      <c r="D941" s="675">
        <f>SUM(D937:D940)</f>
        <v>52.047999999999995</v>
      </c>
      <c r="E941" s="674" t="s">
        <v>47</v>
      </c>
      <c r="F941" s="676"/>
      <c r="G941" s="225"/>
      <c r="H941" s="225"/>
      <c r="I941" s="324"/>
      <c r="J941" s="324"/>
    </row>
    <row r="942" spans="1:10" ht="25.5">
      <c r="A942" s="144" t="s">
        <v>91</v>
      </c>
      <c r="B942" s="127">
        <f>B793+B796+B808+B810+B826+B829+B833+B861+B867+B878+B885+B898+B922+B926+B936+B941</f>
        <v>139</v>
      </c>
      <c r="C942" s="122" t="s">
        <v>27</v>
      </c>
      <c r="D942" s="129">
        <f>D793+D796+D808+D810+D826+D829+D833+D861+D867+D878+D885+D898+D922+D926+D936+D941</f>
        <v>2164.5689999999995</v>
      </c>
      <c r="E942" s="183" t="s">
        <v>47</v>
      </c>
      <c r="F942" s="140"/>
      <c r="G942" s="184"/>
      <c r="H942" s="184"/>
      <c r="I942" s="57"/>
      <c r="J942" s="413"/>
    </row>
    <row r="943" spans="1:10" ht="15.75">
      <c r="A943" s="779" t="s">
        <v>33</v>
      </c>
      <c r="B943" s="780"/>
      <c r="C943" s="780"/>
      <c r="D943" s="780"/>
      <c r="E943" s="780"/>
      <c r="F943" s="780"/>
      <c r="G943" s="780"/>
      <c r="H943" s="780"/>
      <c r="I943" s="780"/>
      <c r="J943" s="781"/>
    </row>
    <row r="944" spans="1:10" ht="13.5" customHeight="1">
      <c r="A944" s="708" t="s">
        <v>2065</v>
      </c>
      <c r="B944" s="709" t="s">
        <v>2066</v>
      </c>
      <c r="C944" s="710" t="s">
        <v>162</v>
      </c>
      <c r="D944" s="709">
        <v>14.505</v>
      </c>
      <c r="E944" s="710"/>
      <c r="F944" s="467">
        <v>60</v>
      </c>
      <c r="G944" s="711" t="s">
        <v>99</v>
      </c>
      <c r="H944" s="179" t="s">
        <v>11</v>
      </c>
      <c r="I944" s="412">
        <f>D944*F944</f>
        <v>870.3000000000001</v>
      </c>
      <c r="J944" s="482">
        <f>I944*20%</f>
        <v>174.06000000000003</v>
      </c>
    </row>
    <row r="945" spans="1:10" ht="12.75">
      <c r="A945" s="90" t="s">
        <v>20</v>
      </c>
      <c r="B945" s="390">
        <v>1</v>
      </c>
      <c r="C945" s="192" t="s">
        <v>27</v>
      </c>
      <c r="D945" s="189">
        <f>SUM(D944)</f>
        <v>14.505</v>
      </c>
      <c r="E945" s="481" t="s">
        <v>47</v>
      </c>
      <c r="F945" s="182"/>
      <c r="G945" s="179"/>
      <c r="H945" s="179"/>
      <c r="I945" s="412"/>
      <c r="J945" s="482"/>
    </row>
    <row r="946" spans="1:10" ht="12.75">
      <c r="A946" s="712" t="s">
        <v>2067</v>
      </c>
      <c r="B946" s="713" t="s">
        <v>2068</v>
      </c>
      <c r="C946" s="714" t="s">
        <v>162</v>
      </c>
      <c r="D946" s="715">
        <v>8.97</v>
      </c>
      <c r="E946" s="716"/>
      <c r="F946" s="467">
        <v>60</v>
      </c>
      <c r="G946" s="711" t="s">
        <v>99</v>
      </c>
      <c r="H946" s="179" t="s">
        <v>11</v>
      </c>
      <c r="I946" s="412">
        <f>D946*F946</f>
        <v>538.2</v>
      </c>
      <c r="J946" s="482">
        <f>I946*20%</f>
        <v>107.64000000000001</v>
      </c>
    </row>
    <row r="947" spans="1:10" ht="12.75">
      <c r="A947" s="90" t="s">
        <v>20</v>
      </c>
      <c r="B947" s="390">
        <v>1</v>
      </c>
      <c r="C947" s="192" t="s">
        <v>27</v>
      </c>
      <c r="D947" s="189">
        <f>SUM(D946)</f>
        <v>8.97</v>
      </c>
      <c r="E947" s="481" t="s">
        <v>47</v>
      </c>
      <c r="F947" s="182"/>
      <c r="G947" s="179"/>
      <c r="H947" s="179"/>
      <c r="I947" s="412"/>
      <c r="J947" s="482"/>
    </row>
    <row r="948" spans="1:10" ht="12.75">
      <c r="A948" s="492" t="s">
        <v>109</v>
      </c>
      <c r="B948" s="343" t="s">
        <v>2070</v>
      </c>
      <c r="C948" s="239" t="s">
        <v>162</v>
      </c>
      <c r="D948" s="450">
        <v>5.334</v>
      </c>
      <c r="E948" s="717"/>
      <c r="F948" s="467">
        <v>60</v>
      </c>
      <c r="G948" s="711" t="s">
        <v>99</v>
      </c>
      <c r="H948" s="179" t="s">
        <v>11</v>
      </c>
      <c r="I948" s="412">
        <f>D948*F948</f>
        <v>320.03999999999996</v>
      </c>
      <c r="J948" s="482">
        <f>I948*20%</f>
        <v>64.008</v>
      </c>
    </row>
    <row r="949" spans="1:10" ht="12.75">
      <c r="A949" s="492" t="s">
        <v>109</v>
      </c>
      <c r="B949" s="343" t="s">
        <v>2085</v>
      </c>
      <c r="C949" s="239" t="s">
        <v>162</v>
      </c>
      <c r="D949" s="290">
        <v>11.024</v>
      </c>
      <c r="E949" s="717"/>
      <c r="F949" s="467">
        <v>60</v>
      </c>
      <c r="G949" s="711" t="s">
        <v>99</v>
      </c>
      <c r="H949" s="179" t="s">
        <v>11</v>
      </c>
      <c r="I949" s="412">
        <f aca="true" t="shared" si="56" ref="I949:I966">D949*F949</f>
        <v>661.4399999999999</v>
      </c>
      <c r="J949" s="482">
        <f aca="true" t="shared" si="57" ref="J949:J966">I949*20%</f>
        <v>132.28799999999998</v>
      </c>
    </row>
    <row r="950" spans="1:10" ht="12.75">
      <c r="A950" s="492" t="s">
        <v>109</v>
      </c>
      <c r="B950" s="343" t="s">
        <v>2086</v>
      </c>
      <c r="C950" s="239" t="s">
        <v>162</v>
      </c>
      <c r="D950" s="290">
        <v>14.001</v>
      </c>
      <c r="E950" s="717"/>
      <c r="F950" s="467">
        <v>60</v>
      </c>
      <c r="G950" s="711" t="s">
        <v>99</v>
      </c>
      <c r="H950" s="179" t="s">
        <v>11</v>
      </c>
      <c r="I950" s="412">
        <f t="shared" si="56"/>
        <v>840.06</v>
      </c>
      <c r="J950" s="482">
        <f t="shared" si="57"/>
        <v>168.012</v>
      </c>
    </row>
    <row r="951" spans="1:10" ht="12.75">
      <c r="A951" s="492" t="s">
        <v>109</v>
      </c>
      <c r="B951" s="343" t="s">
        <v>2071</v>
      </c>
      <c r="C951" s="239" t="s">
        <v>162</v>
      </c>
      <c r="D951" s="290">
        <v>25.865</v>
      </c>
      <c r="E951" s="717"/>
      <c r="F951" s="467">
        <v>60</v>
      </c>
      <c r="G951" s="711" t="s">
        <v>99</v>
      </c>
      <c r="H951" s="179" t="s">
        <v>11</v>
      </c>
      <c r="I951" s="412">
        <f t="shared" si="56"/>
        <v>1551.8999999999999</v>
      </c>
      <c r="J951" s="482">
        <f t="shared" si="57"/>
        <v>310.38</v>
      </c>
    </row>
    <row r="952" spans="1:10" ht="12.75">
      <c r="A952" s="492" t="s">
        <v>109</v>
      </c>
      <c r="B952" s="343" t="s">
        <v>2072</v>
      </c>
      <c r="C952" s="239" t="s">
        <v>162</v>
      </c>
      <c r="D952" s="290">
        <v>10.382</v>
      </c>
      <c r="E952" s="717"/>
      <c r="F952" s="467">
        <v>60</v>
      </c>
      <c r="G952" s="711" t="s">
        <v>99</v>
      </c>
      <c r="H952" s="179" t="s">
        <v>11</v>
      </c>
      <c r="I952" s="412">
        <f t="shared" si="56"/>
        <v>622.92</v>
      </c>
      <c r="J952" s="482">
        <f t="shared" si="57"/>
        <v>124.584</v>
      </c>
    </row>
    <row r="953" spans="1:10" ht="12.75">
      <c r="A953" s="492" t="s">
        <v>109</v>
      </c>
      <c r="B953" s="343" t="s">
        <v>2073</v>
      </c>
      <c r="C953" s="239" t="s">
        <v>162</v>
      </c>
      <c r="D953" s="290">
        <v>16.123</v>
      </c>
      <c r="E953" s="717"/>
      <c r="F953" s="467">
        <v>60</v>
      </c>
      <c r="G953" s="711" t="s">
        <v>99</v>
      </c>
      <c r="H953" s="179" t="s">
        <v>11</v>
      </c>
      <c r="I953" s="412">
        <f t="shared" si="56"/>
        <v>967.3800000000001</v>
      </c>
      <c r="J953" s="482">
        <f t="shared" si="57"/>
        <v>193.47600000000003</v>
      </c>
    </row>
    <row r="954" spans="1:10" ht="12.75">
      <c r="A954" s="492" t="s">
        <v>109</v>
      </c>
      <c r="B954" s="343" t="s">
        <v>2074</v>
      </c>
      <c r="C954" s="239" t="s">
        <v>162</v>
      </c>
      <c r="D954" s="290">
        <v>26.356</v>
      </c>
      <c r="E954" s="717"/>
      <c r="F954" s="467">
        <v>60</v>
      </c>
      <c r="G954" s="711" t="s">
        <v>99</v>
      </c>
      <c r="H954" s="179" t="s">
        <v>11</v>
      </c>
      <c r="I954" s="412">
        <f t="shared" si="56"/>
        <v>1581.3600000000001</v>
      </c>
      <c r="J954" s="482">
        <f t="shared" si="57"/>
        <v>316.27200000000005</v>
      </c>
    </row>
    <row r="955" spans="1:10" ht="12.75">
      <c r="A955" s="492" t="s">
        <v>109</v>
      </c>
      <c r="B955" s="343" t="s">
        <v>2075</v>
      </c>
      <c r="C955" s="239" t="s">
        <v>162</v>
      </c>
      <c r="D955" s="290">
        <v>18.96</v>
      </c>
      <c r="E955" s="717"/>
      <c r="F955" s="467">
        <v>60</v>
      </c>
      <c r="G955" s="711" t="s">
        <v>99</v>
      </c>
      <c r="H955" s="179" t="s">
        <v>11</v>
      </c>
      <c r="I955" s="412">
        <f t="shared" si="56"/>
        <v>1137.6000000000001</v>
      </c>
      <c r="J955" s="482">
        <f t="shared" si="57"/>
        <v>227.52000000000004</v>
      </c>
    </row>
    <row r="956" spans="1:10" ht="12.75">
      <c r="A956" s="492" t="s">
        <v>109</v>
      </c>
      <c r="B956" s="343" t="s">
        <v>2076</v>
      </c>
      <c r="C956" s="239" t="s">
        <v>162</v>
      </c>
      <c r="D956" s="290">
        <v>10.489</v>
      </c>
      <c r="E956" s="717"/>
      <c r="F956" s="467">
        <v>60</v>
      </c>
      <c r="G956" s="711" t="s">
        <v>99</v>
      </c>
      <c r="H956" s="179" t="s">
        <v>11</v>
      </c>
      <c r="I956" s="412">
        <f t="shared" si="56"/>
        <v>629.34</v>
      </c>
      <c r="J956" s="482">
        <f t="shared" si="57"/>
        <v>125.86800000000001</v>
      </c>
    </row>
    <row r="957" spans="1:10" ht="12.75">
      <c r="A957" s="492" t="s">
        <v>109</v>
      </c>
      <c r="B957" s="343" t="s">
        <v>2077</v>
      </c>
      <c r="C957" s="239" t="s">
        <v>162</v>
      </c>
      <c r="D957" s="290">
        <v>9.015</v>
      </c>
      <c r="E957" s="717"/>
      <c r="F957" s="467">
        <v>60</v>
      </c>
      <c r="G957" s="711" t="s">
        <v>99</v>
      </c>
      <c r="H957" s="179" t="s">
        <v>11</v>
      </c>
      <c r="I957" s="412">
        <f t="shared" si="56"/>
        <v>540.9000000000001</v>
      </c>
      <c r="J957" s="482">
        <f t="shared" si="57"/>
        <v>108.18000000000002</v>
      </c>
    </row>
    <row r="958" spans="1:10" ht="12.75">
      <c r="A958" s="492" t="s">
        <v>109</v>
      </c>
      <c r="B958" s="343" t="s">
        <v>2078</v>
      </c>
      <c r="C958" s="239" t="s">
        <v>162</v>
      </c>
      <c r="D958" s="290">
        <v>19.899</v>
      </c>
      <c r="E958" s="717"/>
      <c r="F958" s="467">
        <v>60</v>
      </c>
      <c r="G958" s="711" t="s">
        <v>99</v>
      </c>
      <c r="H958" s="179" t="s">
        <v>11</v>
      </c>
      <c r="I958" s="412">
        <f t="shared" si="56"/>
        <v>1193.94</v>
      </c>
      <c r="J958" s="482">
        <f t="shared" si="57"/>
        <v>238.788</v>
      </c>
    </row>
    <row r="959" spans="1:10" ht="12.75">
      <c r="A959" s="492" t="s">
        <v>109</v>
      </c>
      <c r="B959" s="343" t="s">
        <v>2079</v>
      </c>
      <c r="C959" s="239" t="s">
        <v>162</v>
      </c>
      <c r="D959" s="290">
        <v>10</v>
      </c>
      <c r="E959" s="717"/>
      <c r="F959" s="467">
        <v>60</v>
      </c>
      <c r="G959" s="711" t="s">
        <v>99</v>
      </c>
      <c r="H959" s="179" t="s">
        <v>11</v>
      </c>
      <c r="I959" s="412">
        <f t="shared" si="56"/>
        <v>600</v>
      </c>
      <c r="J959" s="482">
        <f t="shared" si="57"/>
        <v>120</v>
      </c>
    </row>
    <row r="960" spans="1:10" ht="12.75">
      <c r="A960" s="492" t="s">
        <v>109</v>
      </c>
      <c r="B960" s="343" t="s">
        <v>2080</v>
      </c>
      <c r="C960" s="239" t="s">
        <v>162</v>
      </c>
      <c r="D960" s="290">
        <v>11.049</v>
      </c>
      <c r="E960" s="717"/>
      <c r="F960" s="467">
        <v>60</v>
      </c>
      <c r="G960" s="711" t="s">
        <v>99</v>
      </c>
      <c r="H960" s="179" t="s">
        <v>11</v>
      </c>
      <c r="I960" s="412">
        <f t="shared" si="56"/>
        <v>662.9399999999999</v>
      </c>
      <c r="J960" s="482">
        <f t="shared" si="57"/>
        <v>132.588</v>
      </c>
    </row>
    <row r="961" spans="1:10" ht="12.75">
      <c r="A961" s="492" t="s">
        <v>109</v>
      </c>
      <c r="B961" s="343" t="s">
        <v>2081</v>
      </c>
      <c r="C961" s="239" t="s">
        <v>162</v>
      </c>
      <c r="D961" s="290">
        <v>14.672</v>
      </c>
      <c r="E961" s="717"/>
      <c r="F961" s="467">
        <v>60</v>
      </c>
      <c r="G961" s="711" t="s">
        <v>99</v>
      </c>
      <c r="H961" s="179" t="s">
        <v>11</v>
      </c>
      <c r="I961" s="412">
        <f t="shared" si="56"/>
        <v>880.32</v>
      </c>
      <c r="J961" s="482">
        <f t="shared" si="57"/>
        <v>176.06400000000002</v>
      </c>
    </row>
    <row r="962" spans="1:10" ht="12.75">
      <c r="A962" s="492" t="s">
        <v>109</v>
      </c>
      <c r="B962" s="343" t="s">
        <v>2082</v>
      </c>
      <c r="C962" s="239" t="s">
        <v>162</v>
      </c>
      <c r="D962" s="290">
        <v>21.194</v>
      </c>
      <c r="E962" s="717"/>
      <c r="F962" s="467">
        <v>60</v>
      </c>
      <c r="G962" s="711" t="s">
        <v>99</v>
      </c>
      <c r="H962" s="179" t="s">
        <v>11</v>
      </c>
      <c r="I962" s="412">
        <f t="shared" si="56"/>
        <v>1271.6399999999999</v>
      </c>
      <c r="J962" s="482">
        <f t="shared" si="57"/>
        <v>254.32799999999997</v>
      </c>
    </row>
    <row r="963" spans="1:10" ht="12.75">
      <c r="A963" s="492" t="s">
        <v>109</v>
      </c>
      <c r="B963" s="343" t="s">
        <v>2083</v>
      </c>
      <c r="C963" s="239" t="s">
        <v>162</v>
      </c>
      <c r="D963" s="290">
        <v>10</v>
      </c>
      <c r="E963" s="717"/>
      <c r="F963" s="467">
        <v>60</v>
      </c>
      <c r="G963" s="711" t="s">
        <v>99</v>
      </c>
      <c r="H963" s="179" t="s">
        <v>11</v>
      </c>
      <c r="I963" s="412">
        <f t="shared" si="56"/>
        <v>600</v>
      </c>
      <c r="J963" s="482">
        <f t="shared" si="57"/>
        <v>120</v>
      </c>
    </row>
    <row r="964" spans="1:10" ht="12.75">
      <c r="A964" s="492" t="s">
        <v>109</v>
      </c>
      <c r="B964" s="343" t="s">
        <v>2084</v>
      </c>
      <c r="C964" s="239" t="s">
        <v>162</v>
      </c>
      <c r="D964" s="290">
        <v>14.839</v>
      </c>
      <c r="E964" s="717"/>
      <c r="F964" s="467">
        <v>60</v>
      </c>
      <c r="G964" s="711" t="s">
        <v>99</v>
      </c>
      <c r="H964" s="179" t="s">
        <v>11</v>
      </c>
      <c r="I964" s="412">
        <f t="shared" si="56"/>
        <v>890.34</v>
      </c>
      <c r="J964" s="482">
        <f t="shared" si="57"/>
        <v>178.068</v>
      </c>
    </row>
    <row r="965" spans="1:10" ht="12.75">
      <c r="A965" s="492" t="s">
        <v>109</v>
      </c>
      <c r="B965" s="343" t="s">
        <v>2087</v>
      </c>
      <c r="C965" s="239" t="s">
        <v>162</v>
      </c>
      <c r="D965" s="290">
        <v>11.801</v>
      </c>
      <c r="E965" s="717"/>
      <c r="F965" s="467">
        <v>60</v>
      </c>
      <c r="G965" s="711" t="s">
        <v>99</v>
      </c>
      <c r="H965" s="179" t="s">
        <v>11</v>
      </c>
      <c r="I965" s="412">
        <f t="shared" si="56"/>
        <v>708.0600000000001</v>
      </c>
      <c r="J965" s="482">
        <f t="shared" si="57"/>
        <v>141.61200000000002</v>
      </c>
    </row>
    <row r="966" spans="1:10" ht="12.75">
      <c r="A966" s="492" t="s">
        <v>109</v>
      </c>
      <c r="B966" s="343" t="s">
        <v>2088</v>
      </c>
      <c r="C966" s="239" t="s">
        <v>162</v>
      </c>
      <c r="D966" s="290">
        <v>14.252</v>
      </c>
      <c r="E966" s="717"/>
      <c r="F966" s="467">
        <v>60</v>
      </c>
      <c r="G966" s="711" t="s">
        <v>99</v>
      </c>
      <c r="H966" s="179" t="s">
        <v>11</v>
      </c>
      <c r="I966" s="412">
        <f t="shared" si="56"/>
        <v>855.12</v>
      </c>
      <c r="J966" s="482">
        <f t="shared" si="57"/>
        <v>171.024</v>
      </c>
    </row>
    <row r="967" spans="1:10" ht="12.75">
      <c r="A967" s="90" t="s">
        <v>20</v>
      </c>
      <c r="B967" s="362">
        <v>19</v>
      </c>
      <c r="C967" s="108" t="s">
        <v>27</v>
      </c>
      <c r="D967" s="577">
        <f>SUM(D948:D966)</f>
        <v>275.25500000000005</v>
      </c>
      <c r="E967" s="118" t="s">
        <v>47</v>
      </c>
      <c r="F967" s="167"/>
      <c r="G967" s="592"/>
      <c r="H967" s="592"/>
      <c r="I967" s="593"/>
      <c r="J967" s="167"/>
    </row>
    <row r="968" spans="1:10" ht="12.75">
      <c r="A968" s="594" t="s">
        <v>108</v>
      </c>
      <c r="B968" s="343" t="s">
        <v>2089</v>
      </c>
      <c r="C968" s="239" t="s">
        <v>162</v>
      </c>
      <c r="D968" s="290">
        <v>1.4</v>
      </c>
      <c r="E968" s="595"/>
      <c r="F968" s="467">
        <v>60</v>
      </c>
      <c r="G968" s="711" t="s">
        <v>99</v>
      </c>
      <c r="H968" s="179" t="s">
        <v>11</v>
      </c>
      <c r="I968" s="412">
        <f aca="true" t="shared" si="58" ref="I968:I973">D968*F968</f>
        <v>84</v>
      </c>
      <c r="J968" s="482">
        <f aca="true" t="shared" si="59" ref="J968:J973">I968*20%</f>
        <v>16.8</v>
      </c>
    </row>
    <row r="969" spans="1:10" ht="12.75">
      <c r="A969" s="594" t="s">
        <v>108</v>
      </c>
      <c r="B969" s="343" t="s">
        <v>604</v>
      </c>
      <c r="C969" s="239" t="s">
        <v>162</v>
      </c>
      <c r="D969" s="290">
        <v>1.5</v>
      </c>
      <c r="E969" s="595"/>
      <c r="F969" s="467">
        <v>60</v>
      </c>
      <c r="G969" s="447" t="s">
        <v>99</v>
      </c>
      <c r="H969" s="179" t="s">
        <v>11</v>
      </c>
      <c r="I969" s="412">
        <f t="shared" si="58"/>
        <v>90</v>
      </c>
      <c r="J969" s="482">
        <f t="shared" si="59"/>
        <v>18</v>
      </c>
    </row>
    <row r="970" spans="1:10" ht="12.75">
      <c r="A970" s="594" t="s">
        <v>108</v>
      </c>
      <c r="B970" s="343" t="s">
        <v>2090</v>
      </c>
      <c r="C970" s="239" t="s">
        <v>162</v>
      </c>
      <c r="D970" s="290">
        <v>3</v>
      </c>
      <c r="E970" s="535"/>
      <c r="F970" s="467">
        <v>60</v>
      </c>
      <c r="G970" s="596" t="s">
        <v>96</v>
      </c>
      <c r="H970" s="179" t="s">
        <v>11</v>
      </c>
      <c r="I970" s="412">
        <f t="shared" si="58"/>
        <v>180</v>
      </c>
      <c r="J970" s="482">
        <f t="shared" si="59"/>
        <v>36</v>
      </c>
    </row>
    <row r="971" spans="1:10" ht="12.75">
      <c r="A971" s="591" t="s">
        <v>108</v>
      </c>
      <c r="B971" s="343" t="s">
        <v>2091</v>
      </c>
      <c r="C971" s="239" t="s">
        <v>162</v>
      </c>
      <c r="D971" s="290">
        <v>2.077</v>
      </c>
      <c r="E971" s="595"/>
      <c r="F971" s="467">
        <v>60</v>
      </c>
      <c r="G971" s="596" t="s">
        <v>96</v>
      </c>
      <c r="H971" s="179" t="s">
        <v>11</v>
      </c>
      <c r="I971" s="412">
        <f t="shared" si="58"/>
        <v>124.62</v>
      </c>
      <c r="J971" s="482">
        <f t="shared" si="59"/>
        <v>24.924000000000003</v>
      </c>
    </row>
    <row r="972" spans="1:10" ht="12.75">
      <c r="A972" s="591" t="s">
        <v>108</v>
      </c>
      <c r="B972" s="343" t="s">
        <v>605</v>
      </c>
      <c r="C972" s="239" t="s">
        <v>603</v>
      </c>
      <c r="D972" s="290">
        <v>19.419</v>
      </c>
      <c r="E972" s="535"/>
      <c r="F972" s="467">
        <v>60</v>
      </c>
      <c r="G972" s="596" t="s">
        <v>97</v>
      </c>
      <c r="H972" s="179" t="s">
        <v>11</v>
      </c>
      <c r="I972" s="412">
        <f t="shared" si="58"/>
        <v>1165.14</v>
      </c>
      <c r="J972" s="482">
        <f t="shared" si="59"/>
        <v>233.02800000000002</v>
      </c>
    </row>
    <row r="973" spans="1:10" ht="12.75">
      <c r="A973" s="594" t="s">
        <v>108</v>
      </c>
      <c r="B973" s="343" t="s">
        <v>2094</v>
      </c>
      <c r="C973" s="239" t="s">
        <v>162</v>
      </c>
      <c r="D973" s="290">
        <v>3.6</v>
      </c>
      <c r="E973" s="595"/>
      <c r="F973" s="467">
        <v>60</v>
      </c>
      <c r="G973" s="596" t="s">
        <v>96</v>
      </c>
      <c r="H973" s="179" t="s">
        <v>11</v>
      </c>
      <c r="I973" s="412">
        <f t="shared" si="58"/>
        <v>216</v>
      </c>
      <c r="J973" s="482">
        <f t="shared" si="59"/>
        <v>43.2</v>
      </c>
    </row>
    <row r="974" spans="1:10" ht="12.75">
      <c r="A974" s="90" t="s">
        <v>20</v>
      </c>
      <c r="B974" s="362">
        <v>6</v>
      </c>
      <c r="C974" s="108" t="s">
        <v>27</v>
      </c>
      <c r="D974" s="577">
        <f>SUM(D968:D973)</f>
        <v>30.996000000000002</v>
      </c>
      <c r="E974" s="118" t="s">
        <v>47</v>
      </c>
      <c r="F974" s="167"/>
      <c r="G974" s="592"/>
      <c r="H974" s="592"/>
      <c r="I974" s="593"/>
      <c r="J974" s="167"/>
    </row>
    <row r="975" spans="1:10" ht="25.5">
      <c r="A975" s="597" t="s">
        <v>34</v>
      </c>
      <c r="B975" s="598">
        <f>B945+B947+B967+B974</f>
        <v>27</v>
      </c>
      <c r="C975" s="26" t="s">
        <v>27</v>
      </c>
      <c r="D975" s="599">
        <f>D945+D947+D967+D974</f>
        <v>329.72600000000006</v>
      </c>
      <c r="E975" s="56" t="s">
        <v>47</v>
      </c>
      <c r="F975" s="597"/>
      <c r="G975" s="600"/>
      <c r="H975" s="600"/>
      <c r="I975" s="601"/>
      <c r="J975" s="602"/>
    </row>
    <row r="976" spans="1:10" ht="15.75">
      <c r="A976" s="770" t="s">
        <v>15</v>
      </c>
      <c r="B976" s="770"/>
      <c r="C976" s="770"/>
      <c r="D976" s="770"/>
      <c r="E976" s="770"/>
      <c r="F976" s="770"/>
      <c r="G976" s="770"/>
      <c r="H976" s="770"/>
      <c r="I976" s="770"/>
      <c r="J976" s="770"/>
    </row>
    <row r="977" spans="1:10" ht="12.75">
      <c r="A977" s="181" t="s">
        <v>163</v>
      </c>
      <c r="B977" s="449" t="s">
        <v>1292</v>
      </c>
      <c r="C977" s="239" t="s">
        <v>162</v>
      </c>
      <c r="D977" s="283">
        <v>5.601</v>
      </c>
      <c r="E977" s="481"/>
      <c r="F977" s="467">
        <v>60</v>
      </c>
      <c r="G977" s="711" t="s">
        <v>96</v>
      </c>
      <c r="H977" s="179" t="s">
        <v>11</v>
      </c>
      <c r="I977" s="412">
        <f>D977*F977</f>
        <v>336.06</v>
      </c>
      <c r="J977" s="482">
        <f>I977*20%</f>
        <v>67.212</v>
      </c>
    </row>
    <row r="978" spans="1:10" ht="12.75">
      <c r="A978" s="181" t="s">
        <v>163</v>
      </c>
      <c r="B978" s="449" t="s">
        <v>613</v>
      </c>
      <c r="C978" s="239" t="s">
        <v>162</v>
      </c>
      <c r="D978" s="283">
        <v>9.832</v>
      </c>
      <c r="E978" s="481"/>
      <c r="F978" s="467">
        <v>60</v>
      </c>
      <c r="G978" s="447" t="s">
        <v>99</v>
      </c>
      <c r="H978" s="179" t="s">
        <v>11</v>
      </c>
      <c r="I978" s="412">
        <f>D978*F978</f>
        <v>589.9200000000001</v>
      </c>
      <c r="J978" s="482">
        <f>I978*20%</f>
        <v>117.98400000000002</v>
      </c>
    </row>
    <row r="979" spans="1:10" ht="12.75">
      <c r="A979" s="181" t="s">
        <v>163</v>
      </c>
      <c r="B979" s="449" t="s">
        <v>1293</v>
      </c>
      <c r="C979" s="239" t="s">
        <v>162</v>
      </c>
      <c r="D979" s="283">
        <v>16.844</v>
      </c>
      <c r="E979" s="481"/>
      <c r="F979" s="467">
        <v>60</v>
      </c>
      <c r="G979" s="711" t="s">
        <v>99</v>
      </c>
      <c r="H979" s="179" t="s">
        <v>11</v>
      </c>
      <c r="I979" s="412">
        <f>D979*F979</f>
        <v>1010.6400000000001</v>
      </c>
      <c r="J979" s="482">
        <f>I979*20%</f>
        <v>202.12800000000004</v>
      </c>
    </row>
    <row r="980" spans="1:10" ht="12.75">
      <c r="A980" s="181" t="s">
        <v>163</v>
      </c>
      <c r="B980" s="449" t="s">
        <v>1294</v>
      </c>
      <c r="C980" s="239" t="s">
        <v>162</v>
      </c>
      <c r="D980" s="283">
        <v>2.401</v>
      </c>
      <c r="E980" s="481"/>
      <c r="F980" s="467">
        <v>60</v>
      </c>
      <c r="G980" s="711" t="s">
        <v>572</v>
      </c>
      <c r="H980" s="179" t="s">
        <v>11</v>
      </c>
      <c r="I980" s="412">
        <f>D980*F980</f>
        <v>144.06</v>
      </c>
      <c r="J980" s="482">
        <f>I980*20%</f>
        <v>28.812</v>
      </c>
    </row>
    <row r="981" spans="1:10" ht="12.75">
      <c r="A981" s="181" t="s">
        <v>163</v>
      </c>
      <c r="B981" s="449" t="s">
        <v>1295</v>
      </c>
      <c r="C981" s="239" t="s">
        <v>1296</v>
      </c>
      <c r="D981" s="283">
        <v>73.2</v>
      </c>
      <c r="E981" s="481"/>
      <c r="F981" s="467">
        <v>60</v>
      </c>
      <c r="G981" s="711" t="s">
        <v>99</v>
      </c>
      <c r="H981" s="179" t="s">
        <v>11</v>
      </c>
      <c r="I981" s="412">
        <f>D981*F981</f>
        <v>4392</v>
      </c>
      <c r="J981" s="482">
        <f>I981*20%</f>
        <v>878.4000000000001</v>
      </c>
    </row>
    <row r="982" spans="1:10" ht="12.75">
      <c r="A982" s="90" t="s">
        <v>20</v>
      </c>
      <c r="B982" s="390">
        <v>5</v>
      </c>
      <c r="C982" s="192" t="s">
        <v>27</v>
      </c>
      <c r="D982" s="189">
        <f>SUM(D977:D981)</f>
        <v>107.878</v>
      </c>
      <c r="E982" s="481" t="s">
        <v>47</v>
      </c>
      <c r="F982" s="182"/>
      <c r="G982" s="179"/>
      <c r="H982" s="179"/>
      <c r="I982" s="412"/>
      <c r="J982" s="482"/>
    </row>
    <row r="983" spans="1:10" ht="12.75">
      <c r="A983" s="181" t="s">
        <v>116</v>
      </c>
      <c r="B983" s="449" t="s">
        <v>1297</v>
      </c>
      <c r="C983" s="239" t="s">
        <v>162</v>
      </c>
      <c r="D983" s="283">
        <v>10.001</v>
      </c>
      <c r="E983" s="481"/>
      <c r="F983" s="467">
        <v>60</v>
      </c>
      <c r="G983" s="711" t="s">
        <v>99</v>
      </c>
      <c r="H983" s="179" t="s">
        <v>11</v>
      </c>
      <c r="I983" s="412">
        <f>D983*F983</f>
        <v>600.06</v>
      </c>
      <c r="J983" s="482">
        <f>I983*20%</f>
        <v>120.012</v>
      </c>
    </row>
    <row r="984" spans="1:10" ht="12.75">
      <c r="A984" s="181" t="s">
        <v>116</v>
      </c>
      <c r="B984" s="449" t="s">
        <v>1298</v>
      </c>
      <c r="C984" s="239" t="s">
        <v>162</v>
      </c>
      <c r="D984" s="283">
        <v>15.001</v>
      </c>
      <c r="E984" s="481"/>
      <c r="F984" s="467">
        <v>60</v>
      </c>
      <c r="G984" s="711" t="s">
        <v>96</v>
      </c>
      <c r="H984" s="179" t="s">
        <v>11</v>
      </c>
      <c r="I984" s="412">
        <f aca="true" t="shared" si="60" ref="I984:I1001">D984*F984</f>
        <v>900.06</v>
      </c>
      <c r="J984" s="482">
        <f aca="true" t="shared" si="61" ref="J984:J1001">I984*20%</f>
        <v>180.012</v>
      </c>
    </row>
    <row r="985" spans="1:10" ht="12.75">
      <c r="A985" s="181" t="s">
        <v>116</v>
      </c>
      <c r="B985" s="449" t="s">
        <v>1299</v>
      </c>
      <c r="C985" s="239" t="s">
        <v>162</v>
      </c>
      <c r="D985" s="283">
        <v>12.001</v>
      </c>
      <c r="E985" s="481"/>
      <c r="F985" s="467">
        <v>60</v>
      </c>
      <c r="G985" s="711" t="s">
        <v>99</v>
      </c>
      <c r="H985" s="179" t="s">
        <v>11</v>
      </c>
      <c r="I985" s="412">
        <f t="shared" si="60"/>
        <v>720.06</v>
      </c>
      <c r="J985" s="482">
        <f t="shared" si="61"/>
        <v>144.012</v>
      </c>
    </row>
    <row r="986" spans="1:10" ht="12.75">
      <c r="A986" s="181" t="s">
        <v>116</v>
      </c>
      <c r="B986" s="449" t="s">
        <v>1300</v>
      </c>
      <c r="C986" s="239" t="s">
        <v>162</v>
      </c>
      <c r="D986" s="283">
        <v>30.804</v>
      </c>
      <c r="E986" s="481"/>
      <c r="F986" s="467">
        <v>60</v>
      </c>
      <c r="G986" s="711" t="s">
        <v>96</v>
      </c>
      <c r="H986" s="179" t="s">
        <v>11</v>
      </c>
      <c r="I986" s="412">
        <f t="shared" si="60"/>
        <v>1848.24</v>
      </c>
      <c r="J986" s="482">
        <f t="shared" si="61"/>
        <v>369.648</v>
      </c>
    </row>
    <row r="987" spans="1:10" ht="12.75">
      <c r="A987" s="181" t="s">
        <v>116</v>
      </c>
      <c r="B987" s="449" t="s">
        <v>1301</v>
      </c>
      <c r="C987" s="239" t="s">
        <v>162</v>
      </c>
      <c r="D987" s="283">
        <v>10.584</v>
      </c>
      <c r="E987" s="481"/>
      <c r="F987" s="467">
        <v>60</v>
      </c>
      <c r="G987" s="711" t="s">
        <v>96</v>
      </c>
      <c r="H987" s="179" t="s">
        <v>11</v>
      </c>
      <c r="I987" s="412">
        <f t="shared" si="60"/>
        <v>635.04</v>
      </c>
      <c r="J987" s="482">
        <f t="shared" si="61"/>
        <v>127.008</v>
      </c>
    </row>
    <row r="988" spans="1:10" ht="12.75">
      <c r="A988" s="181" t="s">
        <v>116</v>
      </c>
      <c r="B988" s="449" t="s">
        <v>1302</v>
      </c>
      <c r="C988" s="239" t="s">
        <v>162</v>
      </c>
      <c r="D988" s="283">
        <v>8.095</v>
      </c>
      <c r="E988" s="481"/>
      <c r="F988" s="467">
        <v>60</v>
      </c>
      <c r="G988" s="711" t="s">
        <v>99</v>
      </c>
      <c r="H988" s="179" t="s">
        <v>11</v>
      </c>
      <c r="I988" s="412">
        <f t="shared" si="60"/>
        <v>485.70000000000005</v>
      </c>
      <c r="J988" s="482">
        <f t="shared" si="61"/>
        <v>97.14000000000001</v>
      </c>
    </row>
    <row r="989" spans="1:10" ht="12.75">
      <c r="A989" s="181" t="s">
        <v>116</v>
      </c>
      <c r="B989" s="449" t="s">
        <v>1303</v>
      </c>
      <c r="C989" s="239" t="s">
        <v>162</v>
      </c>
      <c r="D989" s="283">
        <v>29.003</v>
      </c>
      <c r="E989" s="481"/>
      <c r="F989" s="467">
        <v>60</v>
      </c>
      <c r="G989" s="711" t="s">
        <v>99</v>
      </c>
      <c r="H989" s="179" t="s">
        <v>11</v>
      </c>
      <c r="I989" s="412">
        <f t="shared" si="60"/>
        <v>1740.18</v>
      </c>
      <c r="J989" s="482">
        <f t="shared" si="61"/>
        <v>348.03600000000006</v>
      </c>
    </row>
    <row r="990" spans="1:10" ht="12.75">
      <c r="A990" s="181" t="s">
        <v>116</v>
      </c>
      <c r="B990" s="449" t="s">
        <v>1304</v>
      </c>
      <c r="C990" s="239" t="s">
        <v>162</v>
      </c>
      <c r="D990" s="283">
        <v>12.001</v>
      </c>
      <c r="E990" s="481"/>
      <c r="F990" s="467">
        <v>60</v>
      </c>
      <c r="G990" s="711" t="s">
        <v>99</v>
      </c>
      <c r="H990" s="179" t="s">
        <v>11</v>
      </c>
      <c r="I990" s="412">
        <f t="shared" si="60"/>
        <v>720.06</v>
      </c>
      <c r="J990" s="482">
        <f t="shared" si="61"/>
        <v>144.012</v>
      </c>
    </row>
    <row r="991" spans="1:10" ht="12.75">
      <c r="A991" s="181" t="s">
        <v>116</v>
      </c>
      <c r="B991" s="449" t="s">
        <v>1305</v>
      </c>
      <c r="C991" s="239" t="s">
        <v>162</v>
      </c>
      <c r="D991" s="283">
        <v>6.001</v>
      </c>
      <c r="E991" s="481"/>
      <c r="F991" s="467">
        <v>60</v>
      </c>
      <c r="G991" s="711" t="s">
        <v>96</v>
      </c>
      <c r="H991" s="179" t="s">
        <v>11</v>
      </c>
      <c r="I991" s="412">
        <f t="shared" si="60"/>
        <v>360.06</v>
      </c>
      <c r="J991" s="482">
        <f t="shared" si="61"/>
        <v>72.012</v>
      </c>
    </row>
    <row r="992" spans="1:10" ht="12.75">
      <c r="A992" s="181" t="s">
        <v>116</v>
      </c>
      <c r="B992" s="449" t="s">
        <v>1306</v>
      </c>
      <c r="C992" s="239" t="s">
        <v>162</v>
      </c>
      <c r="D992" s="283">
        <v>14.702</v>
      </c>
      <c r="E992" s="481"/>
      <c r="F992" s="467">
        <v>60</v>
      </c>
      <c r="G992" s="711" t="s">
        <v>97</v>
      </c>
      <c r="H992" s="179" t="s">
        <v>11</v>
      </c>
      <c r="I992" s="412">
        <f t="shared" si="60"/>
        <v>882.12</v>
      </c>
      <c r="J992" s="482">
        <f t="shared" si="61"/>
        <v>176.424</v>
      </c>
    </row>
    <row r="993" spans="1:10" ht="12.75">
      <c r="A993" s="181" t="s">
        <v>116</v>
      </c>
      <c r="B993" s="449" t="s">
        <v>1307</v>
      </c>
      <c r="C993" s="239" t="s">
        <v>162</v>
      </c>
      <c r="D993" s="283">
        <v>18.632</v>
      </c>
      <c r="E993" s="481"/>
      <c r="F993" s="467">
        <v>60</v>
      </c>
      <c r="G993" s="711" t="s">
        <v>99</v>
      </c>
      <c r="H993" s="179" t="s">
        <v>11</v>
      </c>
      <c r="I993" s="412">
        <f t="shared" si="60"/>
        <v>1117.92</v>
      </c>
      <c r="J993" s="482">
        <f t="shared" si="61"/>
        <v>223.58400000000003</v>
      </c>
    </row>
    <row r="994" spans="1:10" ht="12.75">
      <c r="A994" s="181" t="s">
        <v>116</v>
      </c>
      <c r="B994" s="449" t="s">
        <v>1308</v>
      </c>
      <c r="C994" s="239" t="s">
        <v>162</v>
      </c>
      <c r="D994" s="283">
        <v>7.501</v>
      </c>
      <c r="E994" s="481"/>
      <c r="F994" s="467">
        <v>60</v>
      </c>
      <c r="G994" s="711" t="s">
        <v>99</v>
      </c>
      <c r="H994" s="179" t="s">
        <v>11</v>
      </c>
      <c r="I994" s="412">
        <f t="shared" si="60"/>
        <v>450.06</v>
      </c>
      <c r="J994" s="482">
        <f t="shared" si="61"/>
        <v>90.012</v>
      </c>
    </row>
    <row r="995" spans="1:10" ht="12.75">
      <c r="A995" s="181" t="s">
        <v>116</v>
      </c>
      <c r="B995" s="449" t="s">
        <v>1309</v>
      </c>
      <c r="C995" s="239" t="s">
        <v>162</v>
      </c>
      <c r="D995" s="283">
        <v>10</v>
      </c>
      <c r="E995" s="481"/>
      <c r="F995" s="467">
        <v>60</v>
      </c>
      <c r="G995" s="711" t="s">
        <v>97</v>
      </c>
      <c r="H995" s="179" t="s">
        <v>11</v>
      </c>
      <c r="I995" s="412">
        <f t="shared" si="60"/>
        <v>600</v>
      </c>
      <c r="J995" s="482">
        <f t="shared" si="61"/>
        <v>120</v>
      </c>
    </row>
    <row r="996" spans="1:10" ht="12.75">
      <c r="A996" s="181" t="s">
        <v>116</v>
      </c>
      <c r="B996" s="449" t="s">
        <v>1310</v>
      </c>
      <c r="C996" s="239" t="s">
        <v>162</v>
      </c>
      <c r="D996" s="283">
        <v>10.57</v>
      </c>
      <c r="E996" s="481"/>
      <c r="F996" s="467">
        <v>60</v>
      </c>
      <c r="G996" s="711" t="s">
        <v>99</v>
      </c>
      <c r="H996" s="179" t="s">
        <v>11</v>
      </c>
      <c r="I996" s="412">
        <f t="shared" si="60"/>
        <v>634.2</v>
      </c>
      <c r="J996" s="482">
        <f t="shared" si="61"/>
        <v>126.84000000000002</v>
      </c>
    </row>
    <row r="997" spans="1:10" ht="12.75">
      <c r="A997" s="181" t="s">
        <v>116</v>
      </c>
      <c r="B997" s="449" t="s">
        <v>1311</v>
      </c>
      <c r="C997" s="239" t="s">
        <v>162</v>
      </c>
      <c r="D997" s="283">
        <v>10.538</v>
      </c>
      <c r="E997" s="481"/>
      <c r="F997" s="467">
        <v>60</v>
      </c>
      <c r="G997" s="711" t="s">
        <v>98</v>
      </c>
      <c r="H997" s="179" t="s">
        <v>11</v>
      </c>
      <c r="I997" s="412">
        <f t="shared" si="60"/>
        <v>632.28</v>
      </c>
      <c r="J997" s="482">
        <f t="shared" si="61"/>
        <v>126.456</v>
      </c>
    </row>
    <row r="998" spans="1:10" ht="12.75">
      <c r="A998" s="181" t="s">
        <v>116</v>
      </c>
      <c r="B998" s="449" t="s">
        <v>1312</v>
      </c>
      <c r="C998" s="239" t="s">
        <v>162</v>
      </c>
      <c r="D998" s="283">
        <v>10</v>
      </c>
      <c r="E998" s="481"/>
      <c r="F998" s="467">
        <v>60</v>
      </c>
      <c r="G998" s="711" t="s">
        <v>96</v>
      </c>
      <c r="H998" s="179" t="s">
        <v>11</v>
      </c>
      <c r="I998" s="412">
        <f t="shared" si="60"/>
        <v>600</v>
      </c>
      <c r="J998" s="482">
        <f t="shared" si="61"/>
        <v>120</v>
      </c>
    </row>
    <row r="999" spans="1:10" ht="12.75">
      <c r="A999" s="181" t="s">
        <v>116</v>
      </c>
      <c r="B999" s="449" t="s">
        <v>1313</v>
      </c>
      <c r="C999" s="239" t="s">
        <v>162</v>
      </c>
      <c r="D999" s="283">
        <v>20.849</v>
      </c>
      <c r="E999" s="481"/>
      <c r="F999" s="467">
        <v>60</v>
      </c>
      <c r="G999" s="711" t="s">
        <v>99</v>
      </c>
      <c r="H999" s="179" t="s">
        <v>11</v>
      </c>
      <c r="I999" s="412">
        <f t="shared" si="60"/>
        <v>1250.94</v>
      </c>
      <c r="J999" s="482">
        <f t="shared" si="61"/>
        <v>250.18800000000002</v>
      </c>
    </row>
    <row r="1000" spans="1:10" ht="12.75">
      <c r="A1000" s="181" t="s">
        <v>116</v>
      </c>
      <c r="B1000" s="449" t="s">
        <v>1314</v>
      </c>
      <c r="C1000" s="239" t="s">
        <v>162</v>
      </c>
      <c r="D1000" s="283">
        <v>19.365</v>
      </c>
      <c r="E1000" s="481"/>
      <c r="F1000" s="467">
        <v>60</v>
      </c>
      <c r="G1000" s="711" t="s">
        <v>99</v>
      </c>
      <c r="H1000" s="179" t="s">
        <v>11</v>
      </c>
      <c r="I1000" s="412">
        <f t="shared" si="60"/>
        <v>1161.8999999999999</v>
      </c>
      <c r="J1000" s="482">
        <f t="shared" si="61"/>
        <v>232.38</v>
      </c>
    </row>
    <row r="1001" spans="1:10" ht="12.75">
      <c r="A1001" s="181" t="s">
        <v>116</v>
      </c>
      <c r="B1001" s="449" t="s">
        <v>1315</v>
      </c>
      <c r="C1001" s="239" t="s">
        <v>162</v>
      </c>
      <c r="D1001" s="283">
        <v>6.647</v>
      </c>
      <c r="E1001" s="481"/>
      <c r="F1001" s="467">
        <v>60</v>
      </c>
      <c r="G1001" s="711" t="s">
        <v>99</v>
      </c>
      <c r="H1001" s="179" t="s">
        <v>11</v>
      </c>
      <c r="I1001" s="412">
        <f t="shared" si="60"/>
        <v>398.82</v>
      </c>
      <c r="J1001" s="482">
        <f t="shared" si="61"/>
        <v>79.76400000000001</v>
      </c>
    </row>
    <row r="1002" spans="1:10" ht="12.75">
      <c r="A1002" s="90" t="s">
        <v>20</v>
      </c>
      <c r="B1002" s="390">
        <v>19</v>
      </c>
      <c r="C1002" s="192" t="s">
        <v>27</v>
      </c>
      <c r="D1002" s="189">
        <f>SUM(D983:D1001)</f>
        <v>262.295</v>
      </c>
      <c r="E1002" s="481" t="s">
        <v>47</v>
      </c>
      <c r="F1002" s="182"/>
      <c r="G1002" s="179"/>
      <c r="H1002" s="179"/>
      <c r="I1002" s="412"/>
      <c r="J1002" s="482"/>
    </row>
    <row r="1003" spans="1:10" ht="12.75">
      <c r="A1003" s="181" t="s">
        <v>1316</v>
      </c>
      <c r="B1003" s="449" t="s">
        <v>1317</v>
      </c>
      <c r="C1003" s="239" t="s">
        <v>162</v>
      </c>
      <c r="D1003" s="283">
        <v>12.144</v>
      </c>
      <c r="E1003" s="481"/>
      <c r="F1003" s="467">
        <v>60</v>
      </c>
      <c r="G1003" s="711" t="s">
        <v>96</v>
      </c>
      <c r="H1003" s="179" t="s">
        <v>11</v>
      </c>
      <c r="I1003" s="412">
        <f>D1003*F1003</f>
        <v>728.64</v>
      </c>
      <c r="J1003" s="482">
        <f>I1003*20%</f>
        <v>145.728</v>
      </c>
    </row>
    <row r="1004" spans="1:10" ht="12.75">
      <c r="A1004" s="181" t="s">
        <v>1316</v>
      </c>
      <c r="B1004" s="449" t="s">
        <v>1318</v>
      </c>
      <c r="C1004" s="239" t="s">
        <v>162</v>
      </c>
      <c r="D1004" s="283">
        <v>13.001</v>
      </c>
      <c r="E1004" s="481"/>
      <c r="F1004" s="467">
        <v>60</v>
      </c>
      <c r="G1004" s="711" t="s">
        <v>96</v>
      </c>
      <c r="H1004" s="179" t="s">
        <v>11</v>
      </c>
      <c r="I1004" s="412">
        <f aca="true" t="shared" si="62" ref="I1004:I1009">D1004*F1004</f>
        <v>780.06</v>
      </c>
      <c r="J1004" s="482">
        <f aca="true" t="shared" si="63" ref="J1004:J1009">I1004*20%</f>
        <v>156.012</v>
      </c>
    </row>
    <row r="1005" spans="1:10" ht="12.75">
      <c r="A1005" s="181" t="s">
        <v>1316</v>
      </c>
      <c r="B1005" s="449" t="s">
        <v>1319</v>
      </c>
      <c r="C1005" s="239" t="s">
        <v>162</v>
      </c>
      <c r="D1005" s="283">
        <v>18.368</v>
      </c>
      <c r="E1005" s="481"/>
      <c r="F1005" s="467">
        <v>60</v>
      </c>
      <c r="G1005" s="711" t="s">
        <v>97</v>
      </c>
      <c r="H1005" s="179" t="s">
        <v>11</v>
      </c>
      <c r="I1005" s="412">
        <f t="shared" si="62"/>
        <v>1102.08</v>
      </c>
      <c r="J1005" s="482">
        <f t="shared" si="63"/>
        <v>220.416</v>
      </c>
    </row>
    <row r="1006" spans="1:10" ht="12.75">
      <c r="A1006" s="181" t="s">
        <v>1316</v>
      </c>
      <c r="B1006" s="449" t="s">
        <v>1320</v>
      </c>
      <c r="C1006" s="239" t="s">
        <v>162</v>
      </c>
      <c r="D1006" s="283">
        <v>4.668</v>
      </c>
      <c r="E1006" s="481"/>
      <c r="F1006" s="467">
        <v>60</v>
      </c>
      <c r="G1006" s="711" t="s">
        <v>96</v>
      </c>
      <c r="H1006" s="179" t="s">
        <v>11</v>
      </c>
      <c r="I1006" s="412">
        <f t="shared" si="62"/>
        <v>280.08</v>
      </c>
      <c r="J1006" s="482">
        <f t="shared" si="63"/>
        <v>56.016</v>
      </c>
    </row>
    <row r="1007" spans="1:10" ht="12.75">
      <c r="A1007" s="181" t="s">
        <v>1316</v>
      </c>
      <c r="B1007" s="449" t="s">
        <v>1321</v>
      </c>
      <c r="C1007" s="239" t="s">
        <v>162</v>
      </c>
      <c r="D1007" s="283">
        <v>15.729</v>
      </c>
      <c r="E1007" s="481"/>
      <c r="F1007" s="467">
        <v>60</v>
      </c>
      <c r="G1007" s="711" t="s">
        <v>96</v>
      </c>
      <c r="H1007" s="179" t="s">
        <v>11</v>
      </c>
      <c r="I1007" s="412">
        <f t="shared" si="62"/>
        <v>943.74</v>
      </c>
      <c r="J1007" s="482">
        <f t="shared" si="63"/>
        <v>188.74800000000002</v>
      </c>
    </row>
    <row r="1008" spans="1:10" ht="12.75">
      <c r="A1008" s="181" t="s">
        <v>1316</v>
      </c>
      <c r="B1008" s="449" t="s">
        <v>1322</v>
      </c>
      <c r="C1008" s="239" t="s">
        <v>162</v>
      </c>
      <c r="D1008" s="283">
        <v>13.085</v>
      </c>
      <c r="E1008" s="481"/>
      <c r="F1008" s="467">
        <v>60</v>
      </c>
      <c r="G1008" s="711" t="s">
        <v>98</v>
      </c>
      <c r="H1008" s="179" t="s">
        <v>11</v>
      </c>
      <c r="I1008" s="412">
        <f t="shared" si="62"/>
        <v>785.1</v>
      </c>
      <c r="J1008" s="482">
        <f t="shared" si="63"/>
        <v>157.02</v>
      </c>
    </row>
    <row r="1009" spans="1:10" ht="12.75">
      <c r="A1009" s="181" t="s">
        <v>1316</v>
      </c>
      <c r="B1009" s="449" t="s">
        <v>1323</v>
      </c>
      <c r="C1009" s="239" t="s">
        <v>162</v>
      </c>
      <c r="D1009" s="283">
        <v>10.001</v>
      </c>
      <c r="E1009" s="481"/>
      <c r="F1009" s="467">
        <v>60</v>
      </c>
      <c r="G1009" s="711" t="s">
        <v>96</v>
      </c>
      <c r="H1009" s="179" t="s">
        <v>11</v>
      </c>
      <c r="I1009" s="412">
        <f t="shared" si="62"/>
        <v>600.06</v>
      </c>
      <c r="J1009" s="482">
        <f t="shared" si="63"/>
        <v>120.012</v>
      </c>
    </row>
    <row r="1010" spans="1:10" ht="12.75">
      <c r="A1010" s="90" t="s">
        <v>20</v>
      </c>
      <c r="B1010" s="390">
        <v>7</v>
      </c>
      <c r="C1010" s="192" t="s">
        <v>27</v>
      </c>
      <c r="D1010" s="189">
        <f>SUM(D1003:D1009)</f>
        <v>86.99600000000001</v>
      </c>
      <c r="E1010" s="481" t="s">
        <v>47</v>
      </c>
      <c r="F1010" s="182"/>
      <c r="G1010" s="179"/>
      <c r="H1010" s="179"/>
      <c r="I1010" s="412"/>
      <c r="J1010" s="482"/>
    </row>
    <row r="1011" spans="1:10" ht="12.75">
      <c r="A1011" s="181" t="s">
        <v>1324</v>
      </c>
      <c r="B1011" s="449" t="s">
        <v>1325</v>
      </c>
      <c r="C1011" s="239" t="s">
        <v>162</v>
      </c>
      <c r="D1011" s="283">
        <v>10.717</v>
      </c>
      <c r="E1011" s="481"/>
      <c r="F1011" s="467">
        <v>60</v>
      </c>
      <c r="G1011" s="711" t="s">
        <v>99</v>
      </c>
      <c r="H1011" s="179" t="s">
        <v>11</v>
      </c>
      <c r="I1011" s="412">
        <f>D1011*F1011</f>
        <v>643.02</v>
      </c>
      <c r="J1011" s="482">
        <f>I1011*20%</f>
        <v>128.604</v>
      </c>
    </row>
    <row r="1012" spans="1:10" ht="12.75">
      <c r="A1012" s="181" t="s">
        <v>1324</v>
      </c>
      <c r="B1012" s="449" t="s">
        <v>1326</v>
      </c>
      <c r="C1012" s="239" t="s">
        <v>162</v>
      </c>
      <c r="D1012" s="283">
        <v>27.291</v>
      </c>
      <c r="E1012" s="481"/>
      <c r="F1012" s="467">
        <v>60</v>
      </c>
      <c r="G1012" s="711" t="s">
        <v>99</v>
      </c>
      <c r="H1012" s="179" t="s">
        <v>11</v>
      </c>
      <c r="I1012" s="412">
        <f>D1012*F1012</f>
        <v>1637.46</v>
      </c>
      <c r="J1012" s="482">
        <f>I1012*20%</f>
        <v>327.492</v>
      </c>
    </row>
    <row r="1013" spans="1:10" ht="12.75">
      <c r="A1013" s="181" t="s">
        <v>1324</v>
      </c>
      <c r="B1013" s="449" t="s">
        <v>1327</v>
      </c>
      <c r="C1013" s="239" t="s">
        <v>162</v>
      </c>
      <c r="D1013" s="283">
        <v>17.845</v>
      </c>
      <c r="E1013" s="481"/>
      <c r="F1013" s="467">
        <v>60</v>
      </c>
      <c r="G1013" s="711" t="s">
        <v>96</v>
      </c>
      <c r="H1013" s="179" t="s">
        <v>11</v>
      </c>
      <c r="I1013" s="412">
        <f>D1013*F1013</f>
        <v>1070.6999999999998</v>
      </c>
      <c r="J1013" s="482">
        <f>I1013*20%</f>
        <v>214.14</v>
      </c>
    </row>
    <row r="1014" spans="1:10" ht="12.75">
      <c r="A1014" s="181" t="s">
        <v>1324</v>
      </c>
      <c r="B1014" s="449" t="s">
        <v>1328</v>
      </c>
      <c r="C1014" s="239" t="s">
        <v>162</v>
      </c>
      <c r="D1014" s="283">
        <v>27.296</v>
      </c>
      <c r="E1014" s="481"/>
      <c r="F1014" s="467">
        <v>60</v>
      </c>
      <c r="G1014" s="711" t="s">
        <v>99</v>
      </c>
      <c r="H1014" s="179" t="s">
        <v>11</v>
      </c>
      <c r="I1014" s="412">
        <f>D1014*F1014</f>
        <v>1637.76</v>
      </c>
      <c r="J1014" s="482">
        <f>I1014*20%</f>
        <v>327.552</v>
      </c>
    </row>
    <row r="1015" spans="1:10" ht="12.75">
      <c r="A1015" s="181" t="s">
        <v>1324</v>
      </c>
      <c r="B1015" s="449" t="s">
        <v>1329</v>
      </c>
      <c r="C1015" s="239" t="s">
        <v>162</v>
      </c>
      <c r="D1015" s="283">
        <v>15.018</v>
      </c>
      <c r="E1015" s="481"/>
      <c r="F1015" s="467">
        <v>60</v>
      </c>
      <c r="G1015" s="711" t="s">
        <v>96</v>
      </c>
      <c r="H1015" s="179" t="s">
        <v>11</v>
      </c>
      <c r="I1015" s="412">
        <f>D1015*F1015</f>
        <v>901.08</v>
      </c>
      <c r="J1015" s="482">
        <f>I1015*20%</f>
        <v>180.216</v>
      </c>
    </row>
    <row r="1016" spans="1:10" ht="12.75">
      <c r="A1016" s="90" t="s">
        <v>20</v>
      </c>
      <c r="B1016" s="390">
        <v>5</v>
      </c>
      <c r="C1016" s="192" t="s">
        <v>27</v>
      </c>
      <c r="D1016" s="189">
        <f>SUM(D1011:D1015)</f>
        <v>98.167</v>
      </c>
      <c r="E1016" s="481" t="s">
        <v>47</v>
      </c>
      <c r="F1016" s="182"/>
      <c r="G1016" s="179"/>
      <c r="H1016" s="179"/>
      <c r="I1016" s="412"/>
      <c r="J1016" s="482"/>
    </row>
    <row r="1017" spans="1:10" ht="25.5">
      <c r="A1017" s="144" t="s">
        <v>113</v>
      </c>
      <c r="B1017" s="127">
        <f>B982+B1002+B1010+B1016</f>
        <v>36</v>
      </c>
      <c r="C1017" s="122" t="s">
        <v>27</v>
      </c>
      <c r="D1017" s="129">
        <f>D982+D1002+D1010+D1016</f>
        <v>555.336</v>
      </c>
      <c r="E1017" s="183" t="s">
        <v>47</v>
      </c>
      <c r="F1017" s="140"/>
      <c r="G1017" s="184"/>
      <c r="H1017" s="184"/>
      <c r="I1017" s="57"/>
      <c r="J1017" s="413"/>
    </row>
    <row r="1018" spans="1:10" ht="15.75">
      <c r="A1018" s="779" t="s">
        <v>2046</v>
      </c>
      <c r="B1018" s="780"/>
      <c r="C1018" s="780"/>
      <c r="D1018" s="780"/>
      <c r="E1018" s="780"/>
      <c r="F1018" s="780"/>
      <c r="G1018" s="780"/>
      <c r="H1018" s="780"/>
      <c r="I1018" s="780"/>
      <c r="J1018" s="781"/>
    </row>
    <row r="1019" spans="1:10" ht="12.75">
      <c r="A1019" s="613" t="s">
        <v>2051</v>
      </c>
      <c r="B1019" s="445" t="s">
        <v>2052</v>
      </c>
      <c r="C1019" s="252" t="s">
        <v>162</v>
      </c>
      <c r="D1019" s="615">
        <v>17.705</v>
      </c>
      <c r="E1019" s="183"/>
      <c r="F1019" s="718">
        <v>54</v>
      </c>
      <c r="G1019" s="719" t="s">
        <v>99</v>
      </c>
      <c r="H1019" s="179" t="s">
        <v>11</v>
      </c>
      <c r="I1019" s="616">
        <f>D1019*F1019</f>
        <v>956.0699999999999</v>
      </c>
      <c r="J1019" s="460">
        <f>I1019*20%</f>
        <v>191.214</v>
      </c>
    </row>
    <row r="1020" spans="1:10" ht="12.75">
      <c r="A1020" s="90" t="s">
        <v>20</v>
      </c>
      <c r="B1020" s="390">
        <v>1</v>
      </c>
      <c r="C1020" s="192" t="s">
        <v>27</v>
      </c>
      <c r="D1020" s="189">
        <f>SUM(D1019)</f>
        <v>17.705</v>
      </c>
      <c r="E1020" s="481" t="s">
        <v>47</v>
      </c>
      <c r="F1020" s="182"/>
      <c r="G1020" s="179"/>
      <c r="H1020" s="179"/>
      <c r="I1020" s="412"/>
      <c r="J1020" s="482"/>
    </row>
    <row r="1021" spans="1:10" ht="12.75">
      <c r="A1021" s="613" t="s">
        <v>2048</v>
      </c>
      <c r="B1021" s="445" t="s">
        <v>2054</v>
      </c>
      <c r="C1021" s="252" t="s">
        <v>162</v>
      </c>
      <c r="D1021" s="615">
        <v>10</v>
      </c>
      <c r="E1021" s="183"/>
      <c r="F1021" s="718">
        <v>54</v>
      </c>
      <c r="G1021" s="493">
        <v>2</v>
      </c>
      <c r="H1021" s="179" t="s">
        <v>11</v>
      </c>
      <c r="I1021" s="616">
        <f>D1021*F1021</f>
        <v>540</v>
      </c>
      <c r="J1021" s="460">
        <f>I1021*20%</f>
        <v>108</v>
      </c>
    </row>
    <row r="1022" spans="1:10" ht="12.75">
      <c r="A1022" s="613" t="s">
        <v>2048</v>
      </c>
      <c r="B1022" s="445" t="s">
        <v>2055</v>
      </c>
      <c r="C1022" s="252" t="s">
        <v>162</v>
      </c>
      <c r="D1022" s="615">
        <v>12.5</v>
      </c>
      <c r="E1022" s="183"/>
      <c r="F1022" s="718">
        <v>54</v>
      </c>
      <c r="G1022" s="493">
        <v>3</v>
      </c>
      <c r="H1022" s="179" t="s">
        <v>11</v>
      </c>
      <c r="I1022" s="616">
        <f aca="true" t="shared" si="64" ref="I1022:I1028">D1022*F1022</f>
        <v>675</v>
      </c>
      <c r="J1022" s="460">
        <f aca="true" t="shared" si="65" ref="J1022:J1028">I1022*20%</f>
        <v>135</v>
      </c>
    </row>
    <row r="1023" spans="1:10" ht="12.75">
      <c r="A1023" s="613" t="s">
        <v>2048</v>
      </c>
      <c r="B1023" s="445" t="s">
        <v>2056</v>
      </c>
      <c r="C1023" s="252" t="s">
        <v>162</v>
      </c>
      <c r="D1023" s="615">
        <v>19.001</v>
      </c>
      <c r="E1023" s="183"/>
      <c r="F1023" s="718">
        <v>54</v>
      </c>
      <c r="G1023" s="493">
        <v>3</v>
      </c>
      <c r="H1023" s="179" t="s">
        <v>11</v>
      </c>
      <c r="I1023" s="616">
        <f t="shared" si="64"/>
        <v>1026.054</v>
      </c>
      <c r="J1023" s="460">
        <f t="shared" si="65"/>
        <v>205.21080000000003</v>
      </c>
    </row>
    <row r="1024" spans="1:10" ht="12.75">
      <c r="A1024" s="613" t="s">
        <v>2048</v>
      </c>
      <c r="B1024" s="445" t="s">
        <v>2057</v>
      </c>
      <c r="C1024" s="252" t="s">
        <v>162</v>
      </c>
      <c r="D1024" s="615">
        <v>20.501</v>
      </c>
      <c r="E1024" s="183"/>
      <c r="F1024" s="718">
        <v>54</v>
      </c>
      <c r="G1024" s="493">
        <v>3</v>
      </c>
      <c r="H1024" s="179" t="s">
        <v>11</v>
      </c>
      <c r="I1024" s="616">
        <f t="shared" si="64"/>
        <v>1107.054</v>
      </c>
      <c r="J1024" s="460">
        <f t="shared" si="65"/>
        <v>221.41080000000002</v>
      </c>
    </row>
    <row r="1025" spans="1:10" ht="12.75">
      <c r="A1025" s="613" t="s">
        <v>2048</v>
      </c>
      <c r="B1025" s="445" t="s">
        <v>2058</v>
      </c>
      <c r="C1025" s="252" t="s">
        <v>162</v>
      </c>
      <c r="D1025" s="615">
        <v>13.998</v>
      </c>
      <c r="E1025" s="183"/>
      <c r="F1025" s="718">
        <v>54</v>
      </c>
      <c r="G1025" s="493">
        <v>2</v>
      </c>
      <c r="H1025" s="179" t="s">
        <v>11</v>
      </c>
      <c r="I1025" s="616">
        <f t="shared" si="64"/>
        <v>755.8919999999999</v>
      </c>
      <c r="J1025" s="460">
        <f t="shared" si="65"/>
        <v>151.17839999999998</v>
      </c>
    </row>
    <row r="1026" spans="1:10" ht="12.75">
      <c r="A1026" s="613" t="s">
        <v>2048</v>
      </c>
      <c r="B1026" s="445" t="s">
        <v>2059</v>
      </c>
      <c r="C1026" s="252" t="s">
        <v>162</v>
      </c>
      <c r="D1026" s="615">
        <v>21.502</v>
      </c>
      <c r="E1026" s="183"/>
      <c r="F1026" s="718">
        <v>54</v>
      </c>
      <c r="G1026" s="493">
        <v>3</v>
      </c>
      <c r="H1026" s="179" t="s">
        <v>11</v>
      </c>
      <c r="I1026" s="616">
        <f t="shared" si="64"/>
        <v>1161.108</v>
      </c>
      <c r="J1026" s="460">
        <f t="shared" si="65"/>
        <v>232.2216</v>
      </c>
    </row>
    <row r="1027" spans="1:10" ht="12.75">
      <c r="A1027" s="613" t="s">
        <v>2048</v>
      </c>
      <c r="B1027" s="445" t="s">
        <v>2060</v>
      </c>
      <c r="C1027" s="252" t="s">
        <v>162</v>
      </c>
      <c r="D1027" s="615">
        <v>12.901</v>
      </c>
      <c r="E1027" s="183"/>
      <c r="F1027" s="718">
        <v>54</v>
      </c>
      <c r="G1027" s="493">
        <v>2</v>
      </c>
      <c r="H1027" s="179" t="s">
        <v>11</v>
      </c>
      <c r="I1027" s="616">
        <f t="shared" si="64"/>
        <v>696.654</v>
      </c>
      <c r="J1027" s="460">
        <f t="shared" si="65"/>
        <v>139.3308</v>
      </c>
    </row>
    <row r="1028" spans="1:10" ht="12.75">
      <c r="A1028" s="613" t="s">
        <v>2048</v>
      </c>
      <c r="B1028" s="445" t="s">
        <v>2061</v>
      </c>
      <c r="C1028" s="252" t="s">
        <v>162</v>
      </c>
      <c r="D1028" s="615">
        <v>10</v>
      </c>
      <c r="E1028" s="183"/>
      <c r="F1028" s="718">
        <v>54</v>
      </c>
      <c r="G1028" s="493">
        <v>3</v>
      </c>
      <c r="H1028" s="179" t="s">
        <v>11</v>
      </c>
      <c r="I1028" s="616">
        <f t="shared" si="64"/>
        <v>540</v>
      </c>
      <c r="J1028" s="460">
        <f t="shared" si="65"/>
        <v>108</v>
      </c>
    </row>
    <row r="1029" spans="1:10" ht="12.75">
      <c r="A1029" s="90" t="s">
        <v>20</v>
      </c>
      <c r="B1029" s="390">
        <v>9</v>
      </c>
      <c r="C1029" s="192" t="s">
        <v>27</v>
      </c>
      <c r="D1029" s="189">
        <f>SUM(D1021:D1028)</f>
        <v>120.403</v>
      </c>
      <c r="E1029" s="481" t="s">
        <v>47</v>
      </c>
      <c r="F1029" s="182"/>
      <c r="G1029" s="179"/>
      <c r="H1029" s="179"/>
      <c r="I1029" s="412"/>
      <c r="J1029" s="482"/>
    </row>
    <row r="1030" spans="1:10" ht="12.75">
      <c r="A1030" s="613" t="s">
        <v>2062</v>
      </c>
      <c r="B1030" s="445" t="s">
        <v>2063</v>
      </c>
      <c r="C1030" s="252" t="s">
        <v>162</v>
      </c>
      <c r="D1030" s="615">
        <v>14.995</v>
      </c>
      <c r="E1030" s="183"/>
      <c r="F1030" s="718">
        <v>54</v>
      </c>
      <c r="G1030" s="493">
        <v>3</v>
      </c>
      <c r="H1030" s="179" t="s">
        <v>11</v>
      </c>
      <c r="I1030" s="616">
        <f>D1030*F1030</f>
        <v>809.7299999999999</v>
      </c>
      <c r="J1030" s="460">
        <f>I1030*20%</f>
        <v>161.946</v>
      </c>
    </row>
    <row r="1031" spans="1:10" ht="12.75">
      <c r="A1031" s="613" t="s">
        <v>2062</v>
      </c>
      <c r="B1031" s="445" t="s">
        <v>2064</v>
      </c>
      <c r="C1031" s="252" t="s">
        <v>162</v>
      </c>
      <c r="D1031" s="615">
        <v>17.751</v>
      </c>
      <c r="E1031" s="183"/>
      <c r="F1031" s="718">
        <v>54</v>
      </c>
      <c r="G1031" s="493">
        <v>3</v>
      </c>
      <c r="H1031" s="179" t="s">
        <v>11</v>
      </c>
      <c r="I1031" s="616">
        <f>D1031*F1031</f>
        <v>958.5540000000001</v>
      </c>
      <c r="J1031" s="460">
        <f>I1031*20%</f>
        <v>191.71080000000003</v>
      </c>
    </row>
    <row r="1032" spans="1:10" ht="12.75">
      <c r="A1032" s="90" t="s">
        <v>20</v>
      </c>
      <c r="B1032" s="390">
        <v>2</v>
      </c>
      <c r="C1032" s="192" t="s">
        <v>27</v>
      </c>
      <c r="D1032" s="189">
        <f>SUM(D1030:D1031)</f>
        <v>32.746</v>
      </c>
      <c r="E1032" s="481" t="s">
        <v>47</v>
      </c>
      <c r="F1032" s="182"/>
      <c r="G1032" s="179"/>
      <c r="H1032" s="179"/>
      <c r="I1032" s="412"/>
      <c r="J1032" s="482"/>
    </row>
    <row r="1033" spans="1:10" ht="25.5">
      <c r="A1033" s="144" t="s">
        <v>2050</v>
      </c>
      <c r="B1033" s="127">
        <f>B1020+B1029+B1032</f>
        <v>12</v>
      </c>
      <c r="C1033" s="122" t="s">
        <v>27</v>
      </c>
      <c r="D1033" s="129">
        <f>D1020+D1029+D1032</f>
        <v>170.854</v>
      </c>
      <c r="E1033" s="183" t="s">
        <v>47</v>
      </c>
      <c r="F1033" s="140"/>
      <c r="G1033" s="184"/>
      <c r="H1033" s="184"/>
      <c r="I1033" s="57"/>
      <c r="J1033" s="413"/>
    </row>
    <row r="1034" spans="1:10" ht="15.75">
      <c r="A1034" s="779" t="s">
        <v>16</v>
      </c>
      <c r="B1034" s="780"/>
      <c r="C1034" s="780"/>
      <c r="D1034" s="780"/>
      <c r="E1034" s="780"/>
      <c r="F1034" s="780"/>
      <c r="G1034" s="780"/>
      <c r="H1034" s="780"/>
      <c r="I1034" s="780"/>
      <c r="J1034" s="781"/>
    </row>
    <row r="1035" spans="1:10" ht="12.75">
      <c r="A1035" s="346" t="s">
        <v>165</v>
      </c>
      <c r="B1035" s="343" t="s">
        <v>971</v>
      </c>
      <c r="C1035" s="434" t="s">
        <v>162</v>
      </c>
      <c r="D1035" s="283">
        <v>16.733</v>
      </c>
      <c r="E1035" s="347"/>
      <c r="F1035" s="467">
        <v>60</v>
      </c>
      <c r="G1035" s="711" t="s">
        <v>99</v>
      </c>
      <c r="H1035" s="179" t="s">
        <v>11</v>
      </c>
      <c r="I1035" s="325">
        <f>D1035*F1035</f>
        <v>1003.98</v>
      </c>
      <c r="J1035" s="325">
        <f>I1035*20%</f>
        <v>200.79600000000002</v>
      </c>
    </row>
    <row r="1036" spans="1:10" ht="12.75">
      <c r="A1036" s="346" t="s">
        <v>165</v>
      </c>
      <c r="B1036" s="343" t="s">
        <v>972</v>
      </c>
      <c r="C1036" s="434" t="s">
        <v>162</v>
      </c>
      <c r="D1036" s="283">
        <v>12.184</v>
      </c>
      <c r="E1036" s="347"/>
      <c r="F1036" s="467">
        <v>60</v>
      </c>
      <c r="G1036" s="711" t="s">
        <v>99</v>
      </c>
      <c r="H1036" s="179" t="s">
        <v>11</v>
      </c>
      <c r="I1036" s="325">
        <f aca="true" t="shared" si="66" ref="I1036:I1049">D1036*F1036</f>
        <v>731.04</v>
      </c>
      <c r="J1036" s="325">
        <f aca="true" t="shared" si="67" ref="J1036:J1049">I1036*20%</f>
        <v>146.208</v>
      </c>
    </row>
    <row r="1037" spans="1:10" ht="12.75">
      <c r="A1037" s="346" t="s">
        <v>165</v>
      </c>
      <c r="B1037" s="343" t="s">
        <v>973</v>
      </c>
      <c r="C1037" s="434" t="s">
        <v>162</v>
      </c>
      <c r="D1037" s="283">
        <v>10.555</v>
      </c>
      <c r="E1037" s="347"/>
      <c r="F1037" s="467">
        <v>60</v>
      </c>
      <c r="G1037" s="711" t="s">
        <v>99</v>
      </c>
      <c r="H1037" s="179" t="s">
        <v>11</v>
      </c>
      <c r="I1037" s="325">
        <f t="shared" si="66"/>
        <v>633.3</v>
      </c>
      <c r="J1037" s="325">
        <f t="shared" si="67"/>
        <v>126.66</v>
      </c>
    </row>
    <row r="1038" spans="1:10" ht="12.75">
      <c r="A1038" s="346" t="s">
        <v>165</v>
      </c>
      <c r="B1038" s="343" t="s">
        <v>974</v>
      </c>
      <c r="C1038" s="434" t="s">
        <v>162</v>
      </c>
      <c r="D1038" s="283">
        <v>10.555</v>
      </c>
      <c r="E1038" s="347"/>
      <c r="F1038" s="467">
        <v>60</v>
      </c>
      <c r="G1038" s="711" t="s">
        <v>99</v>
      </c>
      <c r="H1038" s="179" t="s">
        <v>11</v>
      </c>
      <c r="I1038" s="325">
        <f t="shared" si="66"/>
        <v>633.3</v>
      </c>
      <c r="J1038" s="325">
        <f t="shared" si="67"/>
        <v>126.66</v>
      </c>
    </row>
    <row r="1039" spans="1:10" ht="12.75">
      <c r="A1039" s="346" t="s">
        <v>165</v>
      </c>
      <c r="B1039" s="343" t="s">
        <v>975</v>
      </c>
      <c r="C1039" s="434" t="s">
        <v>162</v>
      </c>
      <c r="D1039" s="283">
        <v>10</v>
      </c>
      <c r="E1039" s="347"/>
      <c r="F1039" s="467">
        <v>60</v>
      </c>
      <c r="G1039" s="711" t="s">
        <v>99</v>
      </c>
      <c r="H1039" s="179" t="s">
        <v>11</v>
      </c>
      <c r="I1039" s="325">
        <f t="shared" si="66"/>
        <v>600</v>
      </c>
      <c r="J1039" s="325">
        <f t="shared" si="67"/>
        <v>120</v>
      </c>
    </row>
    <row r="1040" spans="1:10" ht="12.75">
      <c r="A1040" s="346" t="s">
        <v>165</v>
      </c>
      <c r="B1040" s="720" t="s">
        <v>996</v>
      </c>
      <c r="C1040" s="721" t="s">
        <v>162</v>
      </c>
      <c r="D1040" s="703">
        <v>24.058</v>
      </c>
      <c r="E1040" s="722"/>
      <c r="F1040" s="467">
        <v>60</v>
      </c>
      <c r="G1040" s="723" t="s">
        <v>99</v>
      </c>
      <c r="H1040" s="179" t="s">
        <v>11</v>
      </c>
      <c r="I1040" s="325">
        <f t="shared" si="66"/>
        <v>1443.48</v>
      </c>
      <c r="J1040" s="325">
        <f t="shared" si="67"/>
        <v>288.696</v>
      </c>
    </row>
    <row r="1041" spans="1:10" ht="12.75">
      <c r="A1041" s="346" t="s">
        <v>165</v>
      </c>
      <c r="B1041" s="343" t="s">
        <v>976</v>
      </c>
      <c r="C1041" s="434" t="s">
        <v>162</v>
      </c>
      <c r="D1041" s="283">
        <v>14.496</v>
      </c>
      <c r="E1041" s="347"/>
      <c r="F1041" s="467">
        <v>60</v>
      </c>
      <c r="G1041" s="447" t="s">
        <v>99</v>
      </c>
      <c r="H1041" s="179" t="s">
        <v>11</v>
      </c>
      <c r="I1041" s="325">
        <f t="shared" si="66"/>
        <v>869.76</v>
      </c>
      <c r="J1041" s="325">
        <f t="shared" si="67"/>
        <v>173.952</v>
      </c>
    </row>
    <row r="1042" spans="1:10" ht="12.75">
      <c r="A1042" s="346" t="s">
        <v>165</v>
      </c>
      <c r="B1042" s="343" t="s">
        <v>977</v>
      </c>
      <c r="C1042" s="434" t="s">
        <v>162</v>
      </c>
      <c r="D1042" s="283">
        <v>10.805</v>
      </c>
      <c r="E1042" s="347"/>
      <c r="F1042" s="467">
        <v>60</v>
      </c>
      <c r="G1042" s="711" t="s">
        <v>99</v>
      </c>
      <c r="H1042" s="179" t="s">
        <v>11</v>
      </c>
      <c r="I1042" s="325">
        <f t="shared" si="66"/>
        <v>648.3</v>
      </c>
      <c r="J1042" s="325">
        <f t="shared" si="67"/>
        <v>129.66</v>
      </c>
    </row>
    <row r="1043" spans="1:10" ht="12.75">
      <c r="A1043" s="346" t="s">
        <v>165</v>
      </c>
      <c r="B1043" s="343" t="s">
        <v>978</v>
      </c>
      <c r="C1043" s="434" t="s">
        <v>162</v>
      </c>
      <c r="D1043" s="283">
        <v>10.693</v>
      </c>
      <c r="E1043" s="347"/>
      <c r="F1043" s="467">
        <v>60</v>
      </c>
      <c r="G1043" s="711" t="s">
        <v>99</v>
      </c>
      <c r="H1043" s="179" t="s">
        <v>11</v>
      </c>
      <c r="I1043" s="325">
        <f t="shared" si="66"/>
        <v>641.5799999999999</v>
      </c>
      <c r="J1043" s="325">
        <f t="shared" si="67"/>
        <v>128.316</v>
      </c>
    </row>
    <row r="1044" spans="1:10" ht="12.75">
      <c r="A1044" s="346" t="s">
        <v>165</v>
      </c>
      <c r="B1044" s="343" t="s">
        <v>979</v>
      </c>
      <c r="C1044" s="434" t="s">
        <v>162</v>
      </c>
      <c r="D1044" s="283">
        <v>9.999</v>
      </c>
      <c r="E1044" s="347"/>
      <c r="F1044" s="467">
        <v>60</v>
      </c>
      <c r="G1044" s="711" t="s">
        <v>99</v>
      </c>
      <c r="H1044" s="179" t="s">
        <v>11</v>
      </c>
      <c r="I1044" s="325">
        <f t="shared" si="66"/>
        <v>599.94</v>
      </c>
      <c r="J1044" s="325">
        <f t="shared" si="67"/>
        <v>119.98800000000001</v>
      </c>
    </row>
    <row r="1045" spans="1:10" ht="12.75">
      <c r="A1045" s="346" t="s">
        <v>165</v>
      </c>
      <c r="B1045" s="343" t="s">
        <v>980</v>
      </c>
      <c r="C1045" s="434" t="s">
        <v>162</v>
      </c>
      <c r="D1045" s="283">
        <v>47.321</v>
      </c>
      <c r="E1045" s="347"/>
      <c r="F1045" s="467">
        <v>60</v>
      </c>
      <c r="G1045" s="711" t="s">
        <v>99</v>
      </c>
      <c r="H1045" s="179" t="s">
        <v>11</v>
      </c>
      <c r="I1045" s="325">
        <f t="shared" si="66"/>
        <v>2839.2599999999998</v>
      </c>
      <c r="J1045" s="325">
        <f t="shared" si="67"/>
        <v>567.852</v>
      </c>
    </row>
    <row r="1046" spans="1:10" ht="12.75">
      <c r="A1046" s="346" t="s">
        <v>165</v>
      </c>
      <c r="B1046" s="343" t="s">
        <v>981</v>
      </c>
      <c r="C1046" s="434" t="s">
        <v>162</v>
      </c>
      <c r="D1046" s="283">
        <v>20.828</v>
      </c>
      <c r="E1046" s="347"/>
      <c r="F1046" s="467">
        <v>60</v>
      </c>
      <c r="G1046" s="711" t="s">
        <v>99</v>
      </c>
      <c r="H1046" s="179" t="s">
        <v>11</v>
      </c>
      <c r="I1046" s="325">
        <f t="shared" si="66"/>
        <v>1249.68</v>
      </c>
      <c r="J1046" s="325">
        <f t="shared" si="67"/>
        <v>249.93600000000004</v>
      </c>
    </row>
    <row r="1047" spans="1:10" ht="12.75">
      <c r="A1047" s="346" t="s">
        <v>165</v>
      </c>
      <c r="B1047" s="343" t="s">
        <v>982</v>
      </c>
      <c r="C1047" s="434" t="s">
        <v>162</v>
      </c>
      <c r="D1047" s="283">
        <v>21.039</v>
      </c>
      <c r="E1047" s="347"/>
      <c r="F1047" s="467">
        <v>60</v>
      </c>
      <c r="G1047" s="711" t="s">
        <v>99</v>
      </c>
      <c r="H1047" s="179" t="s">
        <v>11</v>
      </c>
      <c r="I1047" s="325">
        <f t="shared" si="66"/>
        <v>1262.3400000000001</v>
      </c>
      <c r="J1047" s="325">
        <f t="shared" si="67"/>
        <v>252.46800000000005</v>
      </c>
    </row>
    <row r="1048" spans="1:10" ht="12.75">
      <c r="A1048" s="346" t="s">
        <v>165</v>
      </c>
      <c r="B1048" s="343" t="s">
        <v>983</v>
      </c>
      <c r="C1048" s="434" t="s">
        <v>162</v>
      </c>
      <c r="D1048" s="283">
        <v>17.944</v>
      </c>
      <c r="E1048" s="347"/>
      <c r="F1048" s="467">
        <v>60</v>
      </c>
      <c r="G1048" s="711" t="s">
        <v>99</v>
      </c>
      <c r="H1048" s="179" t="s">
        <v>11</v>
      </c>
      <c r="I1048" s="325">
        <f t="shared" si="66"/>
        <v>1076.6399999999999</v>
      </c>
      <c r="J1048" s="325">
        <f t="shared" si="67"/>
        <v>215.32799999999997</v>
      </c>
    </row>
    <row r="1049" spans="1:10" ht="12.75">
      <c r="A1049" s="346" t="s">
        <v>165</v>
      </c>
      <c r="B1049" s="343" t="s">
        <v>984</v>
      </c>
      <c r="C1049" s="434" t="s">
        <v>162</v>
      </c>
      <c r="D1049" s="283">
        <v>14.949</v>
      </c>
      <c r="E1049" s="347"/>
      <c r="F1049" s="467">
        <v>60</v>
      </c>
      <c r="G1049" s="711" t="s">
        <v>99</v>
      </c>
      <c r="H1049" s="179" t="s">
        <v>11</v>
      </c>
      <c r="I1049" s="325">
        <f t="shared" si="66"/>
        <v>896.9399999999999</v>
      </c>
      <c r="J1049" s="325">
        <f t="shared" si="67"/>
        <v>179.388</v>
      </c>
    </row>
    <row r="1050" spans="1:10" ht="12.75">
      <c r="A1050" s="469" t="s">
        <v>20</v>
      </c>
      <c r="B1050" s="83">
        <v>15</v>
      </c>
      <c r="C1050" s="118" t="s">
        <v>27</v>
      </c>
      <c r="D1050" s="39">
        <f>SUM(D1035:D1049)</f>
        <v>252.15900000000002</v>
      </c>
      <c r="E1050" s="481" t="s">
        <v>47</v>
      </c>
      <c r="F1050" s="603"/>
      <c r="G1050" s="446"/>
      <c r="H1050" s="446"/>
      <c r="I1050" s="93"/>
      <c r="J1050" s="93"/>
    </row>
    <row r="1051" spans="1:10" ht="12.75">
      <c r="A1051" s="724" t="s">
        <v>997</v>
      </c>
      <c r="B1051" s="725" t="s">
        <v>998</v>
      </c>
      <c r="C1051" s="721" t="s">
        <v>162</v>
      </c>
      <c r="D1051" s="703">
        <v>14.002</v>
      </c>
      <c r="E1051" s="177"/>
      <c r="F1051" s="467">
        <v>60</v>
      </c>
      <c r="G1051" s="726" t="s">
        <v>96</v>
      </c>
      <c r="H1051" s="727" t="s">
        <v>11</v>
      </c>
      <c r="I1051" s="325">
        <f aca="true" t="shared" si="68" ref="I1051:I1056">D1051*F1051</f>
        <v>840.12</v>
      </c>
      <c r="J1051" s="325">
        <f aca="true" t="shared" si="69" ref="J1051:J1056">I1051*20%</f>
        <v>168.024</v>
      </c>
    </row>
    <row r="1052" spans="1:10" ht="12.75">
      <c r="A1052" s="724" t="s">
        <v>997</v>
      </c>
      <c r="B1052" s="725" t="s">
        <v>999</v>
      </c>
      <c r="C1052" s="721" t="s">
        <v>162</v>
      </c>
      <c r="D1052" s="703">
        <v>14.871</v>
      </c>
      <c r="E1052" s="177"/>
      <c r="F1052" s="467">
        <v>60</v>
      </c>
      <c r="G1052" s="726" t="s">
        <v>96</v>
      </c>
      <c r="H1052" s="727" t="s">
        <v>11</v>
      </c>
      <c r="I1052" s="325">
        <f t="shared" si="68"/>
        <v>892.26</v>
      </c>
      <c r="J1052" s="325">
        <f t="shared" si="69"/>
        <v>178.452</v>
      </c>
    </row>
    <row r="1053" spans="1:10" ht="12.75">
      <c r="A1053" s="724" t="s">
        <v>997</v>
      </c>
      <c r="B1053" s="725" t="s">
        <v>1000</v>
      </c>
      <c r="C1053" s="721" t="s">
        <v>162</v>
      </c>
      <c r="D1053" s="703">
        <v>24.323</v>
      </c>
      <c r="E1053" s="177"/>
      <c r="F1053" s="467">
        <v>60</v>
      </c>
      <c r="G1053" s="726" t="s">
        <v>97</v>
      </c>
      <c r="H1053" s="727" t="s">
        <v>11</v>
      </c>
      <c r="I1053" s="325">
        <f t="shared" si="68"/>
        <v>1459.38</v>
      </c>
      <c r="J1053" s="325">
        <f t="shared" si="69"/>
        <v>291.87600000000003</v>
      </c>
    </row>
    <row r="1054" spans="1:10" ht="12.75">
      <c r="A1054" s="724" t="s">
        <v>997</v>
      </c>
      <c r="B1054" s="725" t="s">
        <v>1001</v>
      </c>
      <c r="C1054" s="721" t="s">
        <v>162</v>
      </c>
      <c r="D1054" s="703">
        <v>14.582</v>
      </c>
      <c r="E1054" s="177"/>
      <c r="F1054" s="467">
        <v>60</v>
      </c>
      <c r="G1054" s="726" t="s">
        <v>96</v>
      </c>
      <c r="H1054" s="727" t="s">
        <v>11</v>
      </c>
      <c r="I1054" s="325">
        <f t="shared" si="68"/>
        <v>874.9200000000001</v>
      </c>
      <c r="J1054" s="325">
        <f t="shared" si="69"/>
        <v>174.98400000000004</v>
      </c>
    </row>
    <row r="1055" spans="1:10" ht="12.75">
      <c r="A1055" s="724" t="s">
        <v>997</v>
      </c>
      <c r="B1055" s="725" t="s">
        <v>1002</v>
      </c>
      <c r="C1055" s="721" t="s">
        <v>162</v>
      </c>
      <c r="D1055" s="703">
        <v>17.309</v>
      </c>
      <c r="E1055" s="177"/>
      <c r="F1055" s="467">
        <v>60</v>
      </c>
      <c r="G1055" s="726" t="s">
        <v>96</v>
      </c>
      <c r="H1055" s="727" t="s">
        <v>11</v>
      </c>
      <c r="I1055" s="325">
        <f t="shared" si="68"/>
        <v>1038.54</v>
      </c>
      <c r="J1055" s="325">
        <f t="shared" si="69"/>
        <v>207.708</v>
      </c>
    </row>
    <row r="1056" spans="1:10" ht="12.75">
      <c r="A1056" s="724" t="s">
        <v>997</v>
      </c>
      <c r="B1056" s="725" t="s">
        <v>1003</v>
      </c>
      <c r="C1056" s="721" t="s">
        <v>162</v>
      </c>
      <c r="D1056" s="703">
        <v>26.063</v>
      </c>
      <c r="E1056" s="177"/>
      <c r="F1056" s="467">
        <v>60</v>
      </c>
      <c r="G1056" s="726" t="s">
        <v>99</v>
      </c>
      <c r="H1056" s="727" t="s">
        <v>11</v>
      </c>
      <c r="I1056" s="325">
        <f t="shared" si="68"/>
        <v>1563.78</v>
      </c>
      <c r="J1056" s="325">
        <f t="shared" si="69"/>
        <v>312.75600000000003</v>
      </c>
    </row>
    <row r="1057" spans="1:10" ht="12.75">
      <c r="A1057" s="634" t="s">
        <v>20</v>
      </c>
      <c r="B1057" s="642">
        <v>6</v>
      </c>
      <c r="C1057" s="636" t="s">
        <v>27</v>
      </c>
      <c r="D1057" s="637">
        <f>SUM(D1051:D1056)</f>
        <v>111.14999999999999</v>
      </c>
      <c r="E1057" s="481" t="s">
        <v>47</v>
      </c>
      <c r="F1057" s="639"/>
      <c r="G1057" s="643"/>
      <c r="H1057" s="644"/>
      <c r="I1057" s="93"/>
      <c r="J1057" s="93"/>
    </row>
    <row r="1058" spans="1:10" ht="12.75">
      <c r="A1058" s="724" t="s">
        <v>1004</v>
      </c>
      <c r="B1058" s="725" t="s">
        <v>1005</v>
      </c>
      <c r="C1058" s="721" t="s">
        <v>162</v>
      </c>
      <c r="D1058" s="703">
        <v>14.002</v>
      </c>
      <c r="E1058" s="177"/>
      <c r="F1058" s="467">
        <v>60</v>
      </c>
      <c r="G1058" s="726" t="s">
        <v>96</v>
      </c>
      <c r="H1058" s="727" t="s">
        <v>11</v>
      </c>
      <c r="I1058" s="325">
        <f>D1058*F1058</f>
        <v>840.12</v>
      </c>
      <c r="J1058" s="325">
        <f>I1058*20%</f>
        <v>168.024</v>
      </c>
    </row>
    <row r="1059" spans="1:10" ht="12.75">
      <c r="A1059" s="724" t="s">
        <v>1004</v>
      </c>
      <c r="B1059" s="725" t="s">
        <v>1006</v>
      </c>
      <c r="C1059" s="721" t="s">
        <v>162</v>
      </c>
      <c r="D1059" s="703">
        <v>11.331</v>
      </c>
      <c r="E1059" s="177"/>
      <c r="F1059" s="467">
        <v>60</v>
      </c>
      <c r="G1059" s="726" t="s">
        <v>99</v>
      </c>
      <c r="H1059" s="727" t="s">
        <v>11</v>
      </c>
      <c r="I1059" s="325">
        <f aca="true" t="shared" si="70" ref="I1059:I1066">D1059*F1059</f>
        <v>679.86</v>
      </c>
      <c r="J1059" s="325">
        <f aca="true" t="shared" si="71" ref="J1059:J1066">I1059*20%</f>
        <v>135.972</v>
      </c>
    </row>
    <row r="1060" spans="1:10" ht="12.75">
      <c r="A1060" s="724" t="s">
        <v>1004</v>
      </c>
      <c r="B1060" s="725" t="s">
        <v>1007</v>
      </c>
      <c r="C1060" s="721" t="s">
        <v>162</v>
      </c>
      <c r="D1060" s="703">
        <v>18.801</v>
      </c>
      <c r="E1060" s="177"/>
      <c r="F1060" s="467">
        <v>60</v>
      </c>
      <c r="G1060" s="726" t="s">
        <v>99</v>
      </c>
      <c r="H1060" s="727" t="s">
        <v>11</v>
      </c>
      <c r="I1060" s="325">
        <f t="shared" si="70"/>
        <v>1128.06</v>
      </c>
      <c r="J1060" s="325">
        <f t="shared" si="71"/>
        <v>225.612</v>
      </c>
    </row>
    <row r="1061" spans="1:10" ht="12.75">
      <c r="A1061" s="724" t="s">
        <v>1004</v>
      </c>
      <c r="B1061" s="725" t="s">
        <v>1008</v>
      </c>
      <c r="C1061" s="721" t="s">
        <v>162</v>
      </c>
      <c r="D1061" s="703">
        <v>12.94</v>
      </c>
      <c r="E1061" s="177"/>
      <c r="F1061" s="467">
        <v>60</v>
      </c>
      <c r="G1061" s="726" t="s">
        <v>99</v>
      </c>
      <c r="H1061" s="727" t="s">
        <v>11</v>
      </c>
      <c r="I1061" s="325">
        <f t="shared" si="70"/>
        <v>776.4</v>
      </c>
      <c r="J1061" s="325">
        <f t="shared" si="71"/>
        <v>155.28</v>
      </c>
    </row>
    <row r="1062" spans="1:10" ht="12.75">
      <c r="A1062" s="724" t="s">
        <v>1004</v>
      </c>
      <c r="B1062" s="725" t="s">
        <v>1009</v>
      </c>
      <c r="C1062" s="721" t="s">
        <v>162</v>
      </c>
      <c r="D1062" s="703">
        <v>14.401</v>
      </c>
      <c r="E1062" s="177"/>
      <c r="F1062" s="467">
        <v>60</v>
      </c>
      <c r="G1062" s="726" t="s">
        <v>96</v>
      </c>
      <c r="H1062" s="727" t="s">
        <v>11</v>
      </c>
      <c r="I1062" s="325">
        <f t="shared" si="70"/>
        <v>864.06</v>
      </c>
      <c r="J1062" s="325">
        <f t="shared" si="71"/>
        <v>172.812</v>
      </c>
    </row>
    <row r="1063" spans="1:10" ht="12.75">
      <c r="A1063" s="724" t="s">
        <v>1004</v>
      </c>
      <c r="B1063" s="725" t="s">
        <v>1010</v>
      </c>
      <c r="C1063" s="721" t="s">
        <v>162</v>
      </c>
      <c r="D1063" s="703">
        <v>10.701</v>
      </c>
      <c r="E1063" s="177"/>
      <c r="F1063" s="467">
        <v>60</v>
      </c>
      <c r="G1063" s="726" t="s">
        <v>99</v>
      </c>
      <c r="H1063" s="727" t="s">
        <v>11</v>
      </c>
      <c r="I1063" s="325">
        <f t="shared" si="70"/>
        <v>642.0600000000001</v>
      </c>
      <c r="J1063" s="325">
        <f t="shared" si="71"/>
        <v>128.412</v>
      </c>
    </row>
    <row r="1064" spans="1:10" ht="12.75">
      <c r="A1064" s="724" t="s">
        <v>1004</v>
      </c>
      <c r="B1064" s="725" t="s">
        <v>1011</v>
      </c>
      <c r="C1064" s="721" t="s">
        <v>162</v>
      </c>
      <c r="D1064" s="703">
        <v>10.402</v>
      </c>
      <c r="E1064" s="177"/>
      <c r="F1064" s="467">
        <v>60</v>
      </c>
      <c r="G1064" s="726" t="s">
        <v>99</v>
      </c>
      <c r="H1064" s="727" t="s">
        <v>11</v>
      </c>
      <c r="I1064" s="325">
        <f t="shared" si="70"/>
        <v>624.12</v>
      </c>
      <c r="J1064" s="325">
        <f t="shared" si="71"/>
        <v>124.82400000000001</v>
      </c>
    </row>
    <row r="1065" spans="1:10" ht="12.75">
      <c r="A1065" s="724" t="s">
        <v>1004</v>
      </c>
      <c r="B1065" s="725" t="s">
        <v>1012</v>
      </c>
      <c r="C1065" s="721" t="s">
        <v>162</v>
      </c>
      <c r="D1065" s="703">
        <v>12.4</v>
      </c>
      <c r="E1065" s="177"/>
      <c r="F1065" s="467">
        <v>60</v>
      </c>
      <c r="G1065" s="726" t="s">
        <v>99</v>
      </c>
      <c r="H1065" s="727" t="s">
        <v>11</v>
      </c>
      <c r="I1065" s="325">
        <f t="shared" si="70"/>
        <v>744</v>
      </c>
      <c r="J1065" s="325">
        <f t="shared" si="71"/>
        <v>148.8</v>
      </c>
    </row>
    <row r="1066" spans="1:10" ht="12.75">
      <c r="A1066" s="724" t="s">
        <v>1004</v>
      </c>
      <c r="B1066" s="725" t="s">
        <v>1013</v>
      </c>
      <c r="C1066" s="721" t="s">
        <v>162</v>
      </c>
      <c r="D1066" s="703">
        <v>29.002</v>
      </c>
      <c r="E1066" s="177"/>
      <c r="F1066" s="467">
        <v>60</v>
      </c>
      <c r="G1066" s="726" t="s">
        <v>99</v>
      </c>
      <c r="H1066" s="727" t="s">
        <v>11</v>
      </c>
      <c r="I1066" s="325">
        <f t="shared" si="70"/>
        <v>1740.12</v>
      </c>
      <c r="J1066" s="325">
        <f t="shared" si="71"/>
        <v>348.024</v>
      </c>
    </row>
    <row r="1067" spans="1:10" ht="12.75">
      <c r="A1067" s="634" t="s">
        <v>20</v>
      </c>
      <c r="B1067" s="642">
        <v>9</v>
      </c>
      <c r="C1067" s="636" t="s">
        <v>27</v>
      </c>
      <c r="D1067" s="637">
        <f>SUM(D1058:D1066)</f>
        <v>133.98</v>
      </c>
      <c r="E1067" s="481" t="s">
        <v>47</v>
      </c>
      <c r="F1067" s="639"/>
      <c r="G1067" s="643"/>
      <c r="H1067" s="644"/>
      <c r="I1067" s="93"/>
      <c r="J1067" s="93"/>
    </row>
    <row r="1068" spans="1:10" ht="12.75">
      <c r="A1068" s="724" t="s">
        <v>1106</v>
      </c>
      <c r="B1068" s="725" t="s">
        <v>1107</v>
      </c>
      <c r="C1068" s="721" t="s">
        <v>162</v>
      </c>
      <c r="D1068" s="703">
        <v>14.843</v>
      </c>
      <c r="E1068" s="481"/>
      <c r="F1068" s="467">
        <v>60</v>
      </c>
      <c r="G1068" s="726" t="s">
        <v>96</v>
      </c>
      <c r="H1068" s="727" t="s">
        <v>11</v>
      </c>
      <c r="I1068" s="325">
        <f aca="true" t="shared" si="72" ref="I1068:I1073">D1068*F1068</f>
        <v>890.58</v>
      </c>
      <c r="J1068" s="325">
        <f aca="true" t="shared" si="73" ref="J1068:J1073">I1068*20%</f>
        <v>178.116</v>
      </c>
    </row>
    <row r="1069" spans="1:10" ht="12.75">
      <c r="A1069" s="724" t="s">
        <v>1106</v>
      </c>
      <c r="B1069" s="725" t="s">
        <v>1108</v>
      </c>
      <c r="C1069" s="721" t="s">
        <v>162</v>
      </c>
      <c r="D1069" s="703">
        <v>20.903</v>
      </c>
      <c r="E1069" s="481"/>
      <c r="F1069" s="467">
        <v>60</v>
      </c>
      <c r="G1069" s="726" t="s">
        <v>99</v>
      </c>
      <c r="H1069" s="727" t="s">
        <v>11</v>
      </c>
      <c r="I1069" s="325">
        <f t="shared" si="72"/>
        <v>1254.1799999999998</v>
      </c>
      <c r="J1069" s="325">
        <f t="shared" si="73"/>
        <v>250.83599999999998</v>
      </c>
    </row>
    <row r="1070" spans="1:10" ht="12.75">
      <c r="A1070" s="724" t="s">
        <v>1106</v>
      </c>
      <c r="B1070" s="725" t="s">
        <v>1109</v>
      </c>
      <c r="C1070" s="721" t="s">
        <v>162</v>
      </c>
      <c r="D1070" s="703">
        <v>10.726</v>
      </c>
      <c r="E1070" s="481"/>
      <c r="F1070" s="467">
        <v>60</v>
      </c>
      <c r="G1070" s="726" t="s">
        <v>99</v>
      </c>
      <c r="H1070" s="727" t="s">
        <v>11</v>
      </c>
      <c r="I1070" s="325">
        <f t="shared" si="72"/>
        <v>643.5600000000001</v>
      </c>
      <c r="J1070" s="325">
        <f t="shared" si="73"/>
        <v>128.71200000000002</v>
      </c>
    </row>
    <row r="1071" spans="1:10" ht="12.75">
      <c r="A1071" s="724" t="s">
        <v>1106</v>
      </c>
      <c r="B1071" s="725" t="s">
        <v>1110</v>
      </c>
      <c r="C1071" s="721" t="s">
        <v>162</v>
      </c>
      <c r="D1071" s="703">
        <v>12.318</v>
      </c>
      <c r="E1071" s="481"/>
      <c r="F1071" s="467">
        <v>60</v>
      </c>
      <c r="G1071" s="726" t="s">
        <v>99</v>
      </c>
      <c r="H1071" s="727" t="s">
        <v>11</v>
      </c>
      <c r="I1071" s="325">
        <f t="shared" si="72"/>
        <v>739.0799999999999</v>
      </c>
      <c r="J1071" s="325">
        <f t="shared" si="73"/>
        <v>147.816</v>
      </c>
    </row>
    <row r="1072" spans="1:10" ht="12.75">
      <c r="A1072" s="724" t="s">
        <v>1106</v>
      </c>
      <c r="B1072" s="725" t="s">
        <v>1111</v>
      </c>
      <c r="C1072" s="721" t="s">
        <v>162</v>
      </c>
      <c r="D1072" s="703">
        <v>35.994</v>
      </c>
      <c r="E1072" s="481"/>
      <c r="F1072" s="467">
        <v>60</v>
      </c>
      <c r="G1072" s="726" t="s">
        <v>99</v>
      </c>
      <c r="H1072" s="727" t="s">
        <v>11</v>
      </c>
      <c r="I1072" s="325">
        <f t="shared" si="72"/>
        <v>2159.64</v>
      </c>
      <c r="J1072" s="325">
        <f t="shared" si="73"/>
        <v>431.928</v>
      </c>
    </row>
    <row r="1073" spans="1:10" ht="12.75">
      <c r="A1073" s="724" t="s">
        <v>1106</v>
      </c>
      <c r="B1073" s="725" t="s">
        <v>1112</v>
      </c>
      <c r="C1073" s="721" t="s">
        <v>162</v>
      </c>
      <c r="D1073" s="703">
        <v>42.35</v>
      </c>
      <c r="E1073" s="481"/>
      <c r="F1073" s="467">
        <v>60</v>
      </c>
      <c r="G1073" s="726" t="s">
        <v>99</v>
      </c>
      <c r="H1073" s="727" t="s">
        <v>11</v>
      </c>
      <c r="I1073" s="325">
        <f t="shared" si="72"/>
        <v>2541</v>
      </c>
      <c r="J1073" s="325">
        <f t="shared" si="73"/>
        <v>508.20000000000005</v>
      </c>
    </row>
    <row r="1074" spans="1:10" ht="12.75">
      <c r="A1074" s="634" t="s">
        <v>20</v>
      </c>
      <c r="B1074" s="642">
        <v>6</v>
      </c>
      <c r="C1074" s="636" t="s">
        <v>27</v>
      </c>
      <c r="D1074" s="637">
        <f>SUM(D1068:D1073)</f>
        <v>137.134</v>
      </c>
      <c r="E1074" s="481" t="s">
        <v>47</v>
      </c>
      <c r="F1074" s="639"/>
      <c r="G1074" s="643"/>
      <c r="H1074" s="644"/>
      <c r="I1074" s="93"/>
      <c r="J1074" s="93"/>
    </row>
    <row r="1075" spans="1:10" ht="12.75">
      <c r="A1075" s="724" t="s">
        <v>987</v>
      </c>
      <c r="B1075" s="725" t="s">
        <v>1014</v>
      </c>
      <c r="C1075" s="721" t="s">
        <v>162</v>
      </c>
      <c r="D1075" s="703">
        <v>10.001</v>
      </c>
      <c r="E1075" s="177"/>
      <c r="F1075" s="467">
        <v>60</v>
      </c>
      <c r="G1075" s="726" t="s">
        <v>99</v>
      </c>
      <c r="H1075" s="727" t="s">
        <v>11</v>
      </c>
      <c r="I1075" s="325">
        <f>D1075*F1075</f>
        <v>600.06</v>
      </c>
      <c r="J1075" s="325">
        <f>I1075*20%</f>
        <v>120.012</v>
      </c>
    </row>
    <row r="1076" spans="1:10" ht="12.75">
      <c r="A1076" s="724" t="s">
        <v>987</v>
      </c>
      <c r="B1076" s="725" t="s">
        <v>1017</v>
      </c>
      <c r="C1076" s="721" t="s">
        <v>162</v>
      </c>
      <c r="D1076" s="703">
        <v>13.182</v>
      </c>
      <c r="E1076" s="177"/>
      <c r="F1076" s="467">
        <v>60</v>
      </c>
      <c r="G1076" s="726" t="s">
        <v>99</v>
      </c>
      <c r="H1076" s="727" t="s">
        <v>11</v>
      </c>
      <c r="I1076" s="325">
        <f aca="true" t="shared" si="74" ref="I1076:I1089">D1076*F1076</f>
        <v>790.9200000000001</v>
      </c>
      <c r="J1076" s="325">
        <f aca="true" t="shared" si="75" ref="J1076:J1089">I1076*20%</f>
        <v>158.18400000000003</v>
      </c>
    </row>
    <row r="1077" spans="1:10" ht="12.75">
      <c r="A1077" s="724" t="s">
        <v>987</v>
      </c>
      <c r="B1077" s="725" t="s">
        <v>1018</v>
      </c>
      <c r="C1077" s="721" t="s">
        <v>162</v>
      </c>
      <c r="D1077" s="703">
        <v>3.021</v>
      </c>
      <c r="E1077" s="177"/>
      <c r="F1077" s="467">
        <v>60</v>
      </c>
      <c r="G1077" s="726" t="s">
        <v>99</v>
      </c>
      <c r="H1077" s="727" t="s">
        <v>11</v>
      </c>
      <c r="I1077" s="325">
        <f t="shared" si="74"/>
        <v>181.26</v>
      </c>
      <c r="J1077" s="325">
        <f t="shared" si="75"/>
        <v>36.252</v>
      </c>
    </row>
    <row r="1078" spans="1:10" ht="12.75">
      <c r="A1078" s="724" t="s">
        <v>987</v>
      </c>
      <c r="B1078" s="725" t="s">
        <v>1015</v>
      </c>
      <c r="C1078" s="721" t="s">
        <v>162</v>
      </c>
      <c r="D1078" s="703">
        <v>15.598</v>
      </c>
      <c r="E1078" s="177"/>
      <c r="F1078" s="467">
        <v>60</v>
      </c>
      <c r="G1078" s="726" t="s">
        <v>99</v>
      </c>
      <c r="H1078" s="727" t="s">
        <v>11</v>
      </c>
      <c r="I1078" s="325">
        <f t="shared" si="74"/>
        <v>935.88</v>
      </c>
      <c r="J1078" s="325">
        <f t="shared" si="75"/>
        <v>187.17600000000002</v>
      </c>
    </row>
    <row r="1079" spans="1:10" ht="12.75">
      <c r="A1079" s="724" t="s">
        <v>987</v>
      </c>
      <c r="B1079" s="725" t="s">
        <v>1016</v>
      </c>
      <c r="C1079" s="721" t="s">
        <v>162</v>
      </c>
      <c r="D1079" s="703">
        <v>4.044</v>
      </c>
      <c r="E1079" s="177"/>
      <c r="F1079" s="467">
        <v>60</v>
      </c>
      <c r="G1079" s="726" t="s">
        <v>99</v>
      </c>
      <c r="H1079" s="727" t="s">
        <v>11</v>
      </c>
      <c r="I1079" s="325">
        <f t="shared" si="74"/>
        <v>242.64</v>
      </c>
      <c r="J1079" s="325">
        <f t="shared" si="75"/>
        <v>48.528</v>
      </c>
    </row>
    <row r="1080" spans="1:10" ht="12.75">
      <c r="A1080" s="724" t="s">
        <v>987</v>
      </c>
      <c r="B1080" s="725" t="s">
        <v>1019</v>
      </c>
      <c r="C1080" s="721" t="s">
        <v>162</v>
      </c>
      <c r="D1080" s="703">
        <v>10</v>
      </c>
      <c r="E1080" s="177"/>
      <c r="F1080" s="467">
        <v>60</v>
      </c>
      <c r="G1080" s="726" t="s">
        <v>99</v>
      </c>
      <c r="H1080" s="727" t="s">
        <v>11</v>
      </c>
      <c r="I1080" s="325">
        <f t="shared" si="74"/>
        <v>600</v>
      </c>
      <c r="J1080" s="325">
        <f t="shared" si="75"/>
        <v>120</v>
      </c>
    </row>
    <row r="1081" spans="1:10" ht="12.75">
      <c r="A1081" s="724" t="s">
        <v>987</v>
      </c>
      <c r="B1081" s="725" t="s">
        <v>1020</v>
      </c>
      <c r="C1081" s="721" t="s">
        <v>162</v>
      </c>
      <c r="D1081" s="703">
        <v>10</v>
      </c>
      <c r="E1081" s="177"/>
      <c r="F1081" s="467">
        <v>60</v>
      </c>
      <c r="G1081" s="726" t="s">
        <v>99</v>
      </c>
      <c r="H1081" s="727" t="s">
        <v>11</v>
      </c>
      <c r="I1081" s="325">
        <f t="shared" si="74"/>
        <v>600</v>
      </c>
      <c r="J1081" s="325">
        <f t="shared" si="75"/>
        <v>120</v>
      </c>
    </row>
    <row r="1082" spans="1:10" ht="12.75">
      <c r="A1082" s="724" t="s">
        <v>987</v>
      </c>
      <c r="B1082" s="725" t="s">
        <v>1021</v>
      </c>
      <c r="C1082" s="721" t="s">
        <v>162</v>
      </c>
      <c r="D1082" s="703">
        <v>9.999</v>
      </c>
      <c r="E1082" s="177"/>
      <c r="F1082" s="467">
        <v>60</v>
      </c>
      <c r="G1082" s="726" t="s">
        <v>99</v>
      </c>
      <c r="H1082" s="727" t="s">
        <v>11</v>
      </c>
      <c r="I1082" s="325">
        <f t="shared" si="74"/>
        <v>599.94</v>
      </c>
      <c r="J1082" s="325">
        <f t="shared" si="75"/>
        <v>119.98800000000001</v>
      </c>
    </row>
    <row r="1083" spans="1:10" ht="12.75">
      <c r="A1083" s="724" t="s">
        <v>987</v>
      </c>
      <c r="B1083" s="725" t="s">
        <v>1022</v>
      </c>
      <c r="C1083" s="721" t="s">
        <v>162</v>
      </c>
      <c r="D1083" s="703">
        <v>6.001</v>
      </c>
      <c r="E1083" s="177"/>
      <c r="F1083" s="467">
        <v>60</v>
      </c>
      <c r="G1083" s="726" t="s">
        <v>99</v>
      </c>
      <c r="H1083" s="727" t="s">
        <v>11</v>
      </c>
      <c r="I1083" s="325">
        <f t="shared" si="74"/>
        <v>360.06</v>
      </c>
      <c r="J1083" s="325">
        <f t="shared" si="75"/>
        <v>72.012</v>
      </c>
    </row>
    <row r="1084" spans="1:10" ht="12.75">
      <c r="A1084" s="724" t="s">
        <v>987</v>
      </c>
      <c r="B1084" s="725" t="s">
        <v>1023</v>
      </c>
      <c r="C1084" s="721" t="s">
        <v>162</v>
      </c>
      <c r="D1084" s="703">
        <v>10</v>
      </c>
      <c r="E1084" s="177"/>
      <c r="F1084" s="467">
        <v>60</v>
      </c>
      <c r="G1084" s="726" t="s">
        <v>99</v>
      </c>
      <c r="H1084" s="727" t="s">
        <v>11</v>
      </c>
      <c r="I1084" s="325">
        <f t="shared" si="74"/>
        <v>600</v>
      </c>
      <c r="J1084" s="325">
        <f t="shared" si="75"/>
        <v>120</v>
      </c>
    </row>
    <row r="1085" spans="1:10" ht="12.75">
      <c r="A1085" s="724" t="s">
        <v>987</v>
      </c>
      <c r="B1085" s="725" t="s">
        <v>1024</v>
      </c>
      <c r="C1085" s="721" t="s">
        <v>162</v>
      </c>
      <c r="D1085" s="703">
        <v>10</v>
      </c>
      <c r="E1085" s="177"/>
      <c r="F1085" s="467">
        <v>60</v>
      </c>
      <c r="G1085" s="726" t="s">
        <v>99</v>
      </c>
      <c r="H1085" s="727" t="s">
        <v>11</v>
      </c>
      <c r="I1085" s="325">
        <f t="shared" si="74"/>
        <v>600</v>
      </c>
      <c r="J1085" s="325">
        <f t="shared" si="75"/>
        <v>120</v>
      </c>
    </row>
    <row r="1086" spans="1:10" ht="12.75">
      <c r="A1086" s="724" t="s">
        <v>987</v>
      </c>
      <c r="B1086" s="725" t="s">
        <v>1025</v>
      </c>
      <c r="C1086" s="721" t="s">
        <v>162</v>
      </c>
      <c r="D1086" s="703">
        <v>10</v>
      </c>
      <c r="E1086" s="177"/>
      <c r="F1086" s="467">
        <v>60</v>
      </c>
      <c r="G1086" s="726" t="s">
        <v>99</v>
      </c>
      <c r="H1086" s="727" t="s">
        <v>11</v>
      </c>
      <c r="I1086" s="325">
        <f t="shared" si="74"/>
        <v>600</v>
      </c>
      <c r="J1086" s="325">
        <f t="shared" si="75"/>
        <v>120</v>
      </c>
    </row>
    <row r="1087" spans="1:10" ht="12.75">
      <c r="A1087" s="724" t="s">
        <v>987</v>
      </c>
      <c r="B1087" s="725" t="s">
        <v>1026</v>
      </c>
      <c r="C1087" s="721" t="s">
        <v>162</v>
      </c>
      <c r="D1087" s="703">
        <v>10</v>
      </c>
      <c r="E1087" s="177"/>
      <c r="F1087" s="467">
        <v>60</v>
      </c>
      <c r="G1087" s="726" t="s">
        <v>99</v>
      </c>
      <c r="H1087" s="727" t="s">
        <v>11</v>
      </c>
      <c r="I1087" s="325">
        <f t="shared" si="74"/>
        <v>600</v>
      </c>
      <c r="J1087" s="325">
        <f t="shared" si="75"/>
        <v>120</v>
      </c>
    </row>
    <row r="1088" spans="1:10" ht="12.75">
      <c r="A1088" s="724" t="s">
        <v>987</v>
      </c>
      <c r="B1088" s="725" t="s">
        <v>1027</v>
      </c>
      <c r="C1088" s="721" t="s">
        <v>162</v>
      </c>
      <c r="D1088" s="703">
        <v>8.929</v>
      </c>
      <c r="E1088" s="177"/>
      <c r="F1088" s="467">
        <v>60</v>
      </c>
      <c r="G1088" s="726" t="s">
        <v>99</v>
      </c>
      <c r="H1088" s="727" t="s">
        <v>11</v>
      </c>
      <c r="I1088" s="325">
        <f t="shared" si="74"/>
        <v>535.74</v>
      </c>
      <c r="J1088" s="325">
        <f t="shared" si="75"/>
        <v>107.14800000000001</v>
      </c>
    </row>
    <row r="1089" spans="1:10" ht="12.75">
      <c r="A1089" s="724" t="s">
        <v>987</v>
      </c>
      <c r="B1089" s="725" t="s">
        <v>1028</v>
      </c>
      <c r="C1089" s="721" t="s">
        <v>162</v>
      </c>
      <c r="D1089" s="703">
        <v>10</v>
      </c>
      <c r="E1089" s="177"/>
      <c r="F1089" s="467">
        <v>60</v>
      </c>
      <c r="G1089" s="726" t="s">
        <v>99</v>
      </c>
      <c r="H1089" s="727" t="s">
        <v>11</v>
      </c>
      <c r="I1089" s="325">
        <f t="shared" si="74"/>
        <v>600</v>
      </c>
      <c r="J1089" s="325">
        <f t="shared" si="75"/>
        <v>120</v>
      </c>
    </row>
    <row r="1090" spans="1:10" ht="12.75">
      <c r="A1090" s="469" t="s">
        <v>20</v>
      </c>
      <c r="B1090" s="83">
        <v>15</v>
      </c>
      <c r="C1090" s="118" t="s">
        <v>27</v>
      </c>
      <c r="D1090" s="39">
        <f>SUM(D1075:D1089)</f>
        <v>140.775</v>
      </c>
      <c r="E1090" s="481" t="s">
        <v>47</v>
      </c>
      <c r="F1090" s="603"/>
      <c r="G1090" s="641"/>
      <c r="H1090" s="446"/>
      <c r="I1090" s="93"/>
      <c r="J1090" s="93"/>
    </row>
    <row r="1091" spans="1:10" ht="12.75">
      <c r="A1091" s="346" t="s">
        <v>925</v>
      </c>
      <c r="B1091" s="728" t="s">
        <v>1029</v>
      </c>
      <c r="C1091" s="729" t="s">
        <v>162</v>
      </c>
      <c r="D1091" s="703">
        <v>5.111</v>
      </c>
      <c r="E1091" s="177"/>
      <c r="F1091" s="467">
        <v>60</v>
      </c>
      <c r="G1091" s="596" t="s">
        <v>98</v>
      </c>
      <c r="H1091" s="345" t="s">
        <v>11</v>
      </c>
      <c r="I1091" s="325">
        <f>D1091*F1091</f>
        <v>306.65999999999997</v>
      </c>
      <c r="J1091" s="325">
        <f>I1091*20%</f>
        <v>61.331999999999994</v>
      </c>
    </row>
    <row r="1092" spans="1:10" ht="12.75">
      <c r="A1092" s="346" t="s">
        <v>925</v>
      </c>
      <c r="B1092" s="343" t="s">
        <v>952</v>
      </c>
      <c r="C1092" s="434" t="s">
        <v>162</v>
      </c>
      <c r="D1092" s="283">
        <v>10.001</v>
      </c>
      <c r="E1092" s="347"/>
      <c r="F1092" s="467">
        <v>60</v>
      </c>
      <c r="G1092" s="345" t="s">
        <v>98</v>
      </c>
      <c r="H1092" s="179" t="s">
        <v>11</v>
      </c>
      <c r="I1092" s="325">
        <f aca="true" t="shared" si="76" ref="I1092:I1097">D1092*F1092</f>
        <v>600.06</v>
      </c>
      <c r="J1092" s="325">
        <f aca="true" t="shared" si="77" ref="J1092:J1097">I1092*20%</f>
        <v>120.012</v>
      </c>
    </row>
    <row r="1093" spans="1:10" ht="12.75">
      <c r="A1093" s="346" t="s">
        <v>925</v>
      </c>
      <c r="B1093" s="725" t="s">
        <v>1030</v>
      </c>
      <c r="C1093" s="721" t="s">
        <v>162</v>
      </c>
      <c r="D1093" s="703">
        <v>6.658</v>
      </c>
      <c r="E1093" s="177"/>
      <c r="F1093" s="467">
        <v>60</v>
      </c>
      <c r="G1093" s="726" t="s">
        <v>98</v>
      </c>
      <c r="H1093" s="727" t="s">
        <v>11</v>
      </c>
      <c r="I1093" s="325">
        <f t="shared" si="76"/>
        <v>399.48</v>
      </c>
      <c r="J1093" s="325">
        <f t="shared" si="77"/>
        <v>79.89600000000002</v>
      </c>
    </row>
    <row r="1094" spans="1:10" ht="12.75">
      <c r="A1094" s="346" t="s">
        <v>925</v>
      </c>
      <c r="B1094" s="725" t="s">
        <v>1031</v>
      </c>
      <c r="C1094" s="721" t="s">
        <v>162</v>
      </c>
      <c r="D1094" s="703">
        <v>5.493</v>
      </c>
      <c r="E1094" s="177"/>
      <c r="F1094" s="467">
        <v>60</v>
      </c>
      <c r="G1094" s="726" t="s">
        <v>96</v>
      </c>
      <c r="H1094" s="727" t="s">
        <v>11</v>
      </c>
      <c r="I1094" s="325">
        <f t="shared" si="76"/>
        <v>329.58000000000004</v>
      </c>
      <c r="J1094" s="325">
        <f t="shared" si="77"/>
        <v>65.91600000000001</v>
      </c>
    </row>
    <row r="1095" spans="1:10" ht="12.75">
      <c r="A1095" s="346" t="s">
        <v>925</v>
      </c>
      <c r="B1095" s="725" t="s">
        <v>1032</v>
      </c>
      <c r="C1095" s="721" t="s">
        <v>162</v>
      </c>
      <c r="D1095" s="703">
        <v>11.001</v>
      </c>
      <c r="E1095" s="177"/>
      <c r="F1095" s="467">
        <v>60</v>
      </c>
      <c r="G1095" s="726" t="s">
        <v>96</v>
      </c>
      <c r="H1095" s="727" t="s">
        <v>11</v>
      </c>
      <c r="I1095" s="325">
        <f t="shared" si="76"/>
        <v>660.06</v>
      </c>
      <c r="J1095" s="325">
        <f t="shared" si="77"/>
        <v>132.012</v>
      </c>
    </row>
    <row r="1096" spans="1:10" ht="12.75">
      <c r="A1096" s="346" t="s">
        <v>925</v>
      </c>
      <c r="B1096" s="725" t="s">
        <v>1033</v>
      </c>
      <c r="C1096" s="721" t="s">
        <v>162</v>
      </c>
      <c r="D1096" s="703">
        <v>11.001</v>
      </c>
      <c r="E1096" s="177"/>
      <c r="F1096" s="467">
        <v>60</v>
      </c>
      <c r="G1096" s="726" t="s">
        <v>96</v>
      </c>
      <c r="H1096" s="727" t="s">
        <v>11</v>
      </c>
      <c r="I1096" s="325">
        <f t="shared" si="76"/>
        <v>660.06</v>
      </c>
      <c r="J1096" s="325">
        <f t="shared" si="77"/>
        <v>132.012</v>
      </c>
    </row>
    <row r="1097" spans="1:10" ht="12.75">
      <c r="A1097" s="346" t="s">
        <v>925</v>
      </c>
      <c r="B1097" s="725" t="s">
        <v>1034</v>
      </c>
      <c r="C1097" s="721" t="s">
        <v>162</v>
      </c>
      <c r="D1097" s="703">
        <v>11.001</v>
      </c>
      <c r="E1097" s="177"/>
      <c r="F1097" s="467">
        <v>60</v>
      </c>
      <c r="G1097" s="726" t="s">
        <v>96</v>
      </c>
      <c r="H1097" s="727" t="s">
        <v>11</v>
      </c>
      <c r="I1097" s="325">
        <f t="shared" si="76"/>
        <v>660.06</v>
      </c>
      <c r="J1097" s="325">
        <f t="shared" si="77"/>
        <v>132.012</v>
      </c>
    </row>
    <row r="1098" spans="1:10" ht="12.75">
      <c r="A1098" s="469" t="s">
        <v>20</v>
      </c>
      <c r="B1098" s="83">
        <v>7</v>
      </c>
      <c r="C1098" s="118" t="s">
        <v>27</v>
      </c>
      <c r="D1098" s="39">
        <f>SUM(D1091:D1097)</f>
        <v>60.26599999999999</v>
      </c>
      <c r="E1098" s="481" t="s">
        <v>47</v>
      </c>
      <c r="F1098" s="603"/>
      <c r="G1098" s="446"/>
      <c r="H1098" s="446"/>
      <c r="I1098" s="93"/>
      <c r="J1098" s="93"/>
    </row>
    <row r="1099" spans="1:10" ht="12.75">
      <c r="A1099" s="724" t="s">
        <v>166</v>
      </c>
      <c r="B1099" s="720" t="s">
        <v>1035</v>
      </c>
      <c r="C1099" s="721" t="s">
        <v>162</v>
      </c>
      <c r="D1099" s="703">
        <v>142.831</v>
      </c>
      <c r="E1099" s="722"/>
      <c r="F1099" s="467">
        <v>60</v>
      </c>
      <c r="G1099" s="723" t="s">
        <v>96</v>
      </c>
      <c r="H1099" s="179" t="s">
        <v>11</v>
      </c>
      <c r="I1099" s="325">
        <f>D1099*F1099</f>
        <v>8569.859999999999</v>
      </c>
      <c r="J1099" s="325">
        <f>I1099*20%</f>
        <v>1713.9719999999998</v>
      </c>
    </row>
    <row r="1100" spans="1:10" ht="12.75">
      <c r="A1100" s="469" t="s">
        <v>20</v>
      </c>
      <c r="B1100" s="83">
        <v>1</v>
      </c>
      <c r="C1100" s="118" t="s">
        <v>27</v>
      </c>
      <c r="D1100" s="39">
        <f>SUM(D1099)</f>
        <v>142.831</v>
      </c>
      <c r="E1100" s="631" t="s">
        <v>47</v>
      </c>
      <c r="F1100" s="603"/>
      <c r="G1100" s="632"/>
      <c r="H1100" s="633"/>
      <c r="I1100" s="93"/>
      <c r="J1100" s="93"/>
    </row>
    <row r="1101" spans="1:10" ht="12.75">
      <c r="A1101" s="724" t="s">
        <v>167</v>
      </c>
      <c r="B1101" s="720" t="s">
        <v>1036</v>
      </c>
      <c r="C1101" s="721" t="s">
        <v>162</v>
      </c>
      <c r="D1101" s="703">
        <v>7.779</v>
      </c>
      <c r="E1101" s="722"/>
      <c r="F1101" s="467">
        <v>60</v>
      </c>
      <c r="G1101" s="723" t="s">
        <v>96</v>
      </c>
      <c r="H1101" s="179" t="s">
        <v>11</v>
      </c>
      <c r="I1101" s="325">
        <f>D1101*F1101</f>
        <v>466.74</v>
      </c>
      <c r="J1101" s="325">
        <f>I1101*20%</f>
        <v>93.34800000000001</v>
      </c>
    </row>
    <row r="1102" spans="1:10" ht="12.75">
      <c r="A1102" s="724" t="s">
        <v>167</v>
      </c>
      <c r="B1102" s="720" t="s">
        <v>1037</v>
      </c>
      <c r="C1102" s="721" t="s">
        <v>162</v>
      </c>
      <c r="D1102" s="703">
        <v>12.009</v>
      </c>
      <c r="E1102" s="722"/>
      <c r="F1102" s="467">
        <v>60</v>
      </c>
      <c r="G1102" s="723" t="s">
        <v>96</v>
      </c>
      <c r="H1102" s="179" t="s">
        <v>11</v>
      </c>
      <c r="I1102" s="325">
        <f aca="true" t="shared" si="78" ref="I1102:I1116">D1102*F1102</f>
        <v>720.54</v>
      </c>
      <c r="J1102" s="325">
        <f aca="true" t="shared" si="79" ref="J1102:J1116">I1102*20%</f>
        <v>144.108</v>
      </c>
    </row>
    <row r="1103" spans="1:10" ht="12.75">
      <c r="A1103" s="724" t="s">
        <v>167</v>
      </c>
      <c r="B1103" s="720" t="s">
        <v>1038</v>
      </c>
      <c r="C1103" s="721" t="s">
        <v>162</v>
      </c>
      <c r="D1103" s="703">
        <v>12.501</v>
      </c>
      <c r="E1103" s="722"/>
      <c r="F1103" s="467">
        <v>60</v>
      </c>
      <c r="G1103" s="723" t="s">
        <v>96</v>
      </c>
      <c r="H1103" s="179" t="s">
        <v>11</v>
      </c>
      <c r="I1103" s="325">
        <f t="shared" si="78"/>
        <v>750.06</v>
      </c>
      <c r="J1103" s="325">
        <f t="shared" si="79"/>
        <v>150.012</v>
      </c>
    </row>
    <row r="1104" spans="1:10" ht="12.75">
      <c r="A1104" s="724" t="s">
        <v>167</v>
      </c>
      <c r="B1104" s="720" t="s">
        <v>1039</v>
      </c>
      <c r="C1104" s="721" t="s">
        <v>162</v>
      </c>
      <c r="D1104" s="703">
        <v>10.349</v>
      </c>
      <c r="E1104" s="722"/>
      <c r="F1104" s="467">
        <v>60</v>
      </c>
      <c r="G1104" s="723" t="s">
        <v>96</v>
      </c>
      <c r="H1104" s="179" t="s">
        <v>11</v>
      </c>
      <c r="I1104" s="325">
        <f t="shared" si="78"/>
        <v>620.94</v>
      </c>
      <c r="J1104" s="325">
        <f t="shared" si="79"/>
        <v>124.18800000000002</v>
      </c>
    </row>
    <row r="1105" spans="1:10" ht="12.75">
      <c r="A1105" s="724" t="s">
        <v>167</v>
      </c>
      <c r="B1105" s="720" t="s">
        <v>1040</v>
      </c>
      <c r="C1105" s="721" t="s">
        <v>162</v>
      </c>
      <c r="D1105" s="703">
        <v>10</v>
      </c>
      <c r="E1105" s="722"/>
      <c r="F1105" s="467">
        <v>60</v>
      </c>
      <c r="G1105" s="723" t="s">
        <v>96</v>
      </c>
      <c r="H1105" s="179" t="s">
        <v>11</v>
      </c>
      <c r="I1105" s="325">
        <f t="shared" si="78"/>
        <v>600</v>
      </c>
      <c r="J1105" s="325">
        <f t="shared" si="79"/>
        <v>120</v>
      </c>
    </row>
    <row r="1106" spans="1:10" ht="12.75">
      <c r="A1106" s="724" t="s">
        <v>167</v>
      </c>
      <c r="B1106" s="720" t="s">
        <v>1041</v>
      </c>
      <c r="C1106" s="721" t="s">
        <v>162</v>
      </c>
      <c r="D1106" s="703">
        <v>12.997</v>
      </c>
      <c r="E1106" s="722"/>
      <c r="F1106" s="467">
        <v>60</v>
      </c>
      <c r="G1106" s="723" t="s">
        <v>96</v>
      </c>
      <c r="H1106" s="179" t="s">
        <v>11</v>
      </c>
      <c r="I1106" s="325">
        <f t="shared" si="78"/>
        <v>779.8199999999999</v>
      </c>
      <c r="J1106" s="325">
        <f t="shared" si="79"/>
        <v>155.964</v>
      </c>
    </row>
    <row r="1107" spans="1:10" ht="12.75">
      <c r="A1107" s="724" t="s">
        <v>167</v>
      </c>
      <c r="B1107" s="720" t="s">
        <v>1042</v>
      </c>
      <c r="C1107" s="721" t="s">
        <v>162</v>
      </c>
      <c r="D1107" s="703">
        <v>14.946</v>
      </c>
      <c r="E1107" s="722"/>
      <c r="F1107" s="467">
        <v>60</v>
      </c>
      <c r="G1107" s="723" t="s">
        <v>99</v>
      </c>
      <c r="H1107" s="179" t="s">
        <v>11</v>
      </c>
      <c r="I1107" s="325">
        <f t="shared" si="78"/>
        <v>896.76</v>
      </c>
      <c r="J1107" s="325">
        <f t="shared" si="79"/>
        <v>179.352</v>
      </c>
    </row>
    <row r="1108" spans="1:10" ht="12.75">
      <c r="A1108" s="724" t="s">
        <v>167</v>
      </c>
      <c r="B1108" s="720" t="s">
        <v>1043</v>
      </c>
      <c r="C1108" s="721" t="s">
        <v>162</v>
      </c>
      <c r="D1108" s="703">
        <v>18.095</v>
      </c>
      <c r="E1108" s="722"/>
      <c r="F1108" s="467">
        <v>60</v>
      </c>
      <c r="G1108" s="723" t="s">
        <v>99</v>
      </c>
      <c r="H1108" s="179" t="s">
        <v>11</v>
      </c>
      <c r="I1108" s="325">
        <f t="shared" si="78"/>
        <v>1085.6999999999998</v>
      </c>
      <c r="J1108" s="325">
        <f t="shared" si="79"/>
        <v>217.14</v>
      </c>
    </row>
    <row r="1109" spans="1:10" ht="12.75">
      <c r="A1109" s="724" t="s">
        <v>167</v>
      </c>
      <c r="B1109" s="720" t="s">
        <v>1044</v>
      </c>
      <c r="C1109" s="721" t="s">
        <v>162</v>
      </c>
      <c r="D1109" s="703">
        <v>12.82</v>
      </c>
      <c r="E1109" s="722"/>
      <c r="F1109" s="467">
        <v>60</v>
      </c>
      <c r="G1109" s="723" t="s">
        <v>99</v>
      </c>
      <c r="H1109" s="179" t="s">
        <v>11</v>
      </c>
      <c r="I1109" s="325">
        <f t="shared" si="78"/>
        <v>769.2</v>
      </c>
      <c r="J1109" s="325">
        <f t="shared" si="79"/>
        <v>153.84000000000003</v>
      </c>
    </row>
    <row r="1110" spans="1:10" ht="12.75">
      <c r="A1110" s="724" t="s">
        <v>167</v>
      </c>
      <c r="B1110" s="720" t="s">
        <v>1045</v>
      </c>
      <c r="C1110" s="721" t="s">
        <v>162</v>
      </c>
      <c r="D1110" s="703">
        <v>12.852</v>
      </c>
      <c r="E1110" s="722"/>
      <c r="F1110" s="467">
        <v>60</v>
      </c>
      <c r="G1110" s="723" t="s">
        <v>96</v>
      </c>
      <c r="H1110" s="179" t="s">
        <v>11</v>
      </c>
      <c r="I1110" s="325">
        <f t="shared" si="78"/>
        <v>771.12</v>
      </c>
      <c r="J1110" s="325">
        <f t="shared" si="79"/>
        <v>154.22400000000002</v>
      </c>
    </row>
    <row r="1111" spans="1:10" ht="12.75">
      <c r="A1111" s="724" t="s">
        <v>167</v>
      </c>
      <c r="B1111" s="720" t="s">
        <v>1046</v>
      </c>
      <c r="C1111" s="721" t="s">
        <v>162</v>
      </c>
      <c r="D1111" s="703">
        <v>12.503</v>
      </c>
      <c r="E1111" s="722"/>
      <c r="F1111" s="467">
        <v>60</v>
      </c>
      <c r="G1111" s="723" t="s">
        <v>99</v>
      </c>
      <c r="H1111" s="179" t="s">
        <v>11</v>
      </c>
      <c r="I1111" s="325">
        <f t="shared" si="78"/>
        <v>750.1800000000001</v>
      </c>
      <c r="J1111" s="325">
        <f t="shared" si="79"/>
        <v>150.03600000000003</v>
      </c>
    </row>
    <row r="1112" spans="1:10" ht="12.75">
      <c r="A1112" s="724" t="s">
        <v>167</v>
      </c>
      <c r="B1112" s="720" t="s">
        <v>1047</v>
      </c>
      <c r="C1112" s="721" t="s">
        <v>162</v>
      </c>
      <c r="D1112" s="703">
        <v>9.602</v>
      </c>
      <c r="E1112" s="722"/>
      <c r="F1112" s="467">
        <v>60</v>
      </c>
      <c r="G1112" s="723" t="s">
        <v>99</v>
      </c>
      <c r="H1112" s="179" t="s">
        <v>11</v>
      </c>
      <c r="I1112" s="325">
        <f t="shared" si="78"/>
        <v>576.12</v>
      </c>
      <c r="J1112" s="325">
        <f t="shared" si="79"/>
        <v>115.224</v>
      </c>
    </row>
    <row r="1113" spans="1:10" ht="12.75">
      <c r="A1113" s="724" t="s">
        <v>167</v>
      </c>
      <c r="B1113" s="720" t="s">
        <v>1048</v>
      </c>
      <c r="C1113" s="721" t="s">
        <v>162</v>
      </c>
      <c r="D1113" s="703">
        <v>10</v>
      </c>
      <c r="E1113" s="722"/>
      <c r="F1113" s="467">
        <v>60</v>
      </c>
      <c r="G1113" s="723" t="s">
        <v>99</v>
      </c>
      <c r="H1113" s="179" t="s">
        <v>11</v>
      </c>
      <c r="I1113" s="325">
        <f t="shared" si="78"/>
        <v>600</v>
      </c>
      <c r="J1113" s="325">
        <f t="shared" si="79"/>
        <v>120</v>
      </c>
    </row>
    <row r="1114" spans="1:10" ht="12.75">
      <c r="A1114" s="724" t="s">
        <v>167</v>
      </c>
      <c r="B1114" s="720" t="s">
        <v>1049</v>
      </c>
      <c r="C1114" s="721" t="s">
        <v>162</v>
      </c>
      <c r="D1114" s="703">
        <v>11.597</v>
      </c>
      <c r="E1114" s="722"/>
      <c r="F1114" s="467">
        <v>60</v>
      </c>
      <c r="G1114" s="723" t="s">
        <v>99</v>
      </c>
      <c r="H1114" s="179" t="s">
        <v>11</v>
      </c>
      <c r="I1114" s="325">
        <f t="shared" si="78"/>
        <v>695.8199999999999</v>
      </c>
      <c r="J1114" s="325">
        <f t="shared" si="79"/>
        <v>139.164</v>
      </c>
    </row>
    <row r="1115" spans="1:10" ht="12.75">
      <c r="A1115" s="724" t="s">
        <v>167</v>
      </c>
      <c r="B1115" s="720" t="s">
        <v>1050</v>
      </c>
      <c r="C1115" s="721" t="s">
        <v>162</v>
      </c>
      <c r="D1115" s="703">
        <v>15.959</v>
      </c>
      <c r="E1115" s="722"/>
      <c r="F1115" s="467">
        <v>60</v>
      </c>
      <c r="G1115" s="723" t="s">
        <v>99</v>
      </c>
      <c r="H1115" s="179" t="s">
        <v>11</v>
      </c>
      <c r="I1115" s="325">
        <f t="shared" si="78"/>
        <v>957.54</v>
      </c>
      <c r="J1115" s="325">
        <f t="shared" si="79"/>
        <v>191.508</v>
      </c>
    </row>
    <row r="1116" spans="1:10" ht="12.75">
      <c r="A1116" s="724" t="s">
        <v>167</v>
      </c>
      <c r="B1116" s="720" t="s">
        <v>1051</v>
      </c>
      <c r="C1116" s="721" t="s">
        <v>162</v>
      </c>
      <c r="D1116" s="703">
        <v>14.3</v>
      </c>
      <c r="E1116" s="722"/>
      <c r="F1116" s="467">
        <v>60</v>
      </c>
      <c r="G1116" s="723" t="s">
        <v>99</v>
      </c>
      <c r="H1116" s="179" t="s">
        <v>11</v>
      </c>
      <c r="I1116" s="325">
        <f t="shared" si="78"/>
        <v>858</v>
      </c>
      <c r="J1116" s="325">
        <f t="shared" si="79"/>
        <v>171.60000000000002</v>
      </c>
    </row>
    <row r="1117" spans="1:10" ht="12.75">
      <c r="A1117" s="634" t="s">
        <v>20</v>
      </c>
      <c r="B1117" s="635">
        <v>16</v>
      </c>
      <c r="C1117" s="636" t="s">
        <v>27</v>
      </c>
      <c r="D1117" s="637">
        <f>SUM(D1101:D1116)</f>
        <v>198.30900000000003</v>
      </c>
      <c r="E1117" s="638" t="s">
        <v>47</v>
      </c>
      <c r="F1117" s="639"/>
      <c r="G1117" s="640"/>
      <c r="H1117" s="633"/>
      <c r="I1117" s="93"/>
      <c r="J1117" s="93"/>
    </row>
    <row r="1118" spans="1:10" ht="12.75">
      <c r="A1118" s="724" t="s">
        <v>573</v>
      </c>
      <c r="B1118" s="720" t="s">
        <v>1052</v>
      </c>
      <c r="C1118" s="721" t="s">
        <v>162</v>
      </c>
      <c r="D1118" s="703">
        <v>17.713</v>
      </c>
      <c r="E1118" s="722"/>
      <c r="F1118" s="467">
        <v>60</v>
      </c>
      <c r="G1118" s="723" t="s">
        <v>96</v>
      </c>
      <c r="H1118" s="179" t="s">
        <v>11</v>
      </c>
      <c r="I1118" s="325">
        <f>D1118*F1118</f>
        <v>1062.78</v>
      </c>
      <c r="J1118" s="325">
        <f>I1118*20%</f>
        <v>212.556</v>
      </c>
    </row>
    <row r="1119" spans="1:10" ht="12.75">
      <c r="A1119" s="724" t="s">
        <v>573</v>
      </c>
      <c r="B1119" s="720" t="s">
        <v>1053</v>
      </c>
      <c r="C1119" s="721" t="s">
        <v>162</v>
      </c>
      <c r="D1119" s="703">
        <v>10.551</v>
      </c>
      <c r="E1119" s="722"/>
      <c r="F1119" s="467">
        <v>60</v>
      </c>
      <c r="G1119" s="723" t="s">
        <v>96</v>
      </c>
      <c r="H1119" s="179" t="s">
        <v>11</v>
      </c>
      <c r="I1119" s="325">
        <f aca="true" t="shared" si="80" ref="I1119:I1171">D1119*F1119</f>
        <v>633.0600000000001</v>
      </c>
      <c r="J1119" s="325">
        <f aca="true" t="shared" si="81" ref="J1119:J1171">I1119*20%</f>
        <v>126.61200000000002</v>
      </c>
    </row>
    <row r="1120" spans="1:10" ht="12.75">
      <c r="A1120" s="724" t="s">
        <v>573</v>
      </c>
      <c r="B1120" s="720" t="s">
        <v>1054</v>
      </c>
      <c r="C1120" s="721" t="s">
        <v>162</v>
      </c>
      <c r="D1120" s="703">
        <v>37.176</v>
      </c>
      <c r="E1120" s="722"/>
      <c r="F1120" s="467">
        <v>60</v>
      </c>
      <c r="G1120" s="723" t="s">
        <v>96</v>
      </c>
      <c r="H1120" s="179" t="s">
        <v>11</v>
      </c>
      <c r="I1120" s="325">
        <f t="shared" si="80"/>
        <v>2230.56</v>
      </c>
      <c r="J1120" s="325">
        <f t="shared" si="81"/>
        <v>446.112</v>
      </c>
    </row>
    <row r="1121" spans="1:10" ht="12.75">
      <c r="A1121" s="724" t="s">
        <v>573</v>
      </c>
      <c r="B1121" s="720" t="s">
        <v>1055</v>
      </c>
      <c r="C1121" s="721" t="s">
        <v>162</v>
      </c>
      <c r="D1121" s="703">
        <v>20.785</v>
      </c>
      <c r="E1121" s="722"/>
      <c r="F1121" s="467">
        <v>60</v>
      </c>
      <c r="G1121" s="723" t="s">
        <v>96</v>
      </c>
      <c r="H1121" s="179" t="s">
        <v>11</v>
      </c>
      <c r="I1121" s="325">
        <f t="shared" si="80"/>
        <v>1247.1</v>
      </c>
      <c r="J1121" s="325">
        <f t="shared" si="81"/>
        <v>249.42</v>
      </c>
    </row>
    <row r="1122" spans="1:10" ht="12.75">
      <c r="A1122" s="724" t="s">
        <v>573</v>
      </c>
      <c r="B1122" s="720" t="s">
        <v>1056</v>
      </c>
      <c r="C1122" s="721" t="s">
        <v>162</v>
      </c>
      <c r="D1122" s="703">
        <v>7.819</v>
      </c>
      <c r="E1122" s="722"/>
      <c r="F1122" s="467">
        <v>60</v>
      </c>
      <c r="G1122" s="723" t="s">
        <v>99</v>
      </c>
      <c r="H1122" s="179" t="s">
        <v>11</v>
      </c>
      <c r="I1122" s="325">
        <f t="shared" si="80"/>
        <v>469.14</v>
      </c>
      <c r="J1122" s="325">
        <f t="shared" si="81"/>
        <v>93.828</v>
      </c>
    </row>
    <row r="1123" spans="1:10" ht="12.75">
      <c r="A1123" s="724" t="s">
        <v>573</v>
      </c>
      <c r="B1123" s="720" t="s">
        <v>1057</v>
      </c>
      <c r="C1123" s="721" t="s">
        <v>162</v>
      </c>
      <c r="D1123" s="703">
        <v>10.396</v>
      </c>
      <c r="E1123" s="722"/>
      <c r="F1123" s="467">
        <v>60</v>
      </c>
      <c r="G1123" s="723" t="s">
        <v>96</v>
      </c>
      <c r="H1123" s="179" t="s">
        <v>11</v>
      </c>
      <c r="I1123" s="325">
        <f t="shared" si="80"/>
        <v>623.76</v>
      </c>
      <c r="J1123" s="325">
        <f t="shared" si="81"/>
        <v>124.75200000000001</v>
      </c>
    </row>
    <row r="1124" spans="1:10" ht="12.75">
      <c r="A1124" s="724" t="s">
        <v>573</v>
      </c>
      <c r="B1124" s="720" t="s">
        <v>1058</v>
      </c>
      <c r="C1124" s="721" t="s">
        <v>162</v>
      </c>
      <c r="D1124" s="703">
        <v>35.312</v>
      </c>
      <c r="E1124" s="722"/>
      <c r="F1124" s="467">
        <v>60</v>
      </c>
      <c r="G1124" s="723" t="s">
        <v>96</v>
      </c>
      <c r="H1124" s="179" t="s">
        <v>11</v>
      </c>
      <c r="I1124" s="325">
        <f t="shared" si="80"/>
        <v>2118.72</v>
      </c>
      <c r="J1124" s="325">
        <f t="shared" si="81"/>
        <v>423.74399999999997</v>
      </c>
    </row>
    <row r="1125" spans="1:10" ht="12.75">
      <c r="A1125" s="724" t="s">
        <v>573</v>
      </c>
      <c r="B1125" s="720" t="s">
        <v>1059</v>
      </c>
      <c r="C1125" s="721" t="s">
        <v>162</v>
      </c>
      <c r="D1125" s="703">
        <v>15.608</v>
      </c>
      <c r="E1125" s="722"/>
      <c r="F1125" s="467">
        <v>60</v>
      </c>
      <c r="G1125" s="723" t="s">
        <v>99</v>
      </c>
      <c r="H1125" s="179" t="s">
        <v>11</v>
      </c>
      <c r="I1125" s="325">
        <f t="shared" si="80"/>
        <v>936.48</v>
      </c>
      <c r="J1125" s="325">
        <f t="shared" si="81"/>
        <v>187.29600000000002</v>
      </c>
    </row>
    <row r="1126" spans="1:10" ht="12.75">
      <c r="A1126" s="724" t="s">
        <v>573</v>
      </c>
      <c r="B1126" s="720" t="s">
        <v>1060</v>
      </c>
      <c r="C1126" s="721" t="s">
        <v>162</v>
      </c>
      <c r="D1126" s="703">
        <v>9.999</v>
      </c>
      <c r="E1126" s="722"/>
      <c r="F1126" s="467">
        <v>60</v>
      </c>
      <c r="G1126" s="723" t="s">
        <v>96</v>
      </c>
      <c r="H1126" s="179" t="s">
        <v>11</v>
      </c>
      <c r="I1126" s="325">
        <f t="shared" si="80"/>
        <v>599.94</v>
      </c>
      <c r="J1126" s="325">
        <f t="shared" si="81"/>
        <v>119.98800000000001</v>
      </c>
    </row>
    <row r="1127" spans="1:10" ht="12.75">
      <c r="A1127" s="724" t="s">
        <v>573</v>
      </c>
      <c r="B1127" s="720" t="s">
        <v>1061</v>
      </c>
      <c r="C1127" s="721" t="s">
        <v>162</v>
      </c>
      <c r="D1127" s="703">
        <v>38.499</v>
      </c>
      <c r="E1127" s="722"/>
      <c r="F1127" s="467">
        <v>60</v>
      </c>
      <c r="G1127" s="723" t="s">
        <v>99</v>
      </c>
      <c r="H1127" s="179" t="s">
        <v>11</v>
      </c>
      <c r="I1127" s="325">
        <f t="shared" si="80"/>
        <v>2309.94</v>
      </c>
      <c r="J1127" s="325">
        <f t="shared" si="81"/>
        <v>461.98800000000006</v>
      </c>
    </row>
    <row r="1128" spans="1:10" ht="12.75">
      <c r="A1128" s="724" t="s">
        <v>573</v>
      </c>
      <c r="B1128" s="720" t="s">
        <v>1062</v>
      </c>
      <c r="C1128" s="721" t="s">
        <v>162</v>
      </c>
      <c r="D1128" s="703">
        <v>14.436</v>
      </c>
      <c r="E1128" s="722"/>
      <c r="F1128" s="467">
        <v>60</v>
      </c>
      <c r="G1128" s="723" t="s">
        <v>99</v>
      </c>
      <c r="H1128" s="179" t="s">
        <v>11</v>
      </c>
      <c r="I1128" s="325">
        <f t="shared" si="80"/>
        <v>866.16</v>
      </c>
      <c r="J1128" s="325">
        <f t="shared" si="81"/>
        <v>173.232</v>
      </c>
    </row>
    <row r="1129" spans="1:10" ht="12.75">
      <c r="A1129" s="724" t="s">
        <v>573</v>
      </c>
      <c r="B1129" s="720" t="s">
        <v>1063</v>
      </c>
      <c r="C1129" s="721" t="s">
        <v>162</v>
      </c>
      <c r="D1129" s="703">
        <v>15.079</v>
      </c>
      <c r="E1129" s="722"/>
      <c r="F1129" s="467">
        <v>60</v>
      </c>
      <c r="G1129" s="723" t="s">
        <v>99</v>
      </c>
      <c r="H1129" s="179" t="s">
        <v>11</v>
      </c>
      <c r="I1129" s="325">
        <f t="shared" si="80"/>
        <v>904.74</v>
      </c>
      <c r="J1129" s="325">
        <f t="shared" si="81"/>
        <v>180.948</v>
      </c>
    </row>
    <row r="1130" spans="1:10" ht="12.75">
      <c r="A1130" s="724" t="s">
        <v>573</v>
      </c>
      <c r="B1130" s="720" t="s">
        <v>1064</v>
      </c>
      <c r="C1130" s="721" t="s">
        <v>162</v>
      </c>
      <c r="D1130" s="703">
        <v>32.867</v>
      </c>
      <c r="E1130" s="722"/>
      <c r="F1130" s="467">
        <v>60</v>
      </c>
      <c r="G1130" s="723" t="s">
        <v>99</v>
      </c>
      <c r="H1130" s="179" t="s">
        <v>11</v>
      </c>
      <c r="I1130" s="325">
        <f t="shared" si="80"/>
        <v>1972.0199999999998</v>
      </c>
      <c r="J1130" s="325">
        <f t="shared" si="81"/>
        <v>394.404</v>
      </c>
    </row>
    <row r="1131" spans="1:10" ht="12.75">
      <c r="A1131" s="724" t="s">
        <v>573</v>
      </c>
      <c r="B1131" s="720" t="s">
        <v>1065</v>
      </c>
      <c r="C1131" s="721" t="s">
        <v>162</v>
      </c>
      <c r="D1131" s="703">
        <v>73.176</v>
      </c>
      <c r="E1131" s="722"/>
      <c r="F1131" s="467">
        <v>60</v>
      </c>
      <c r="G1131" s="723" t="s">
        <v>96</v>
      </c>
      <c r="H1131" s="179" t="s">
        <v>11</v>
      </c>
      <c r="I1131" s="325">
        <f t="shared" si="80"/>
        <v>4390.56</v>
      </c>
      <c r="J1131" s="325">
        <f t="shared" si="81"/>
        <v>878.1120000000001</v>
      </c>
    </row>
    <row r="1132" spans="1:10" ht="12.75">
      <c r="A1132" s="724" t="s">
        <v>573</v>
      </c>
      <c r="B1132" s="720" t="s">
        <v>1066</v>
      </c>
      <c r="C1132" s="721" t="s">
        <v>162</v>
      </c>
      <c r="D1132" s="703">
        <v>10.486</v>
      </c>
      <c r="E1132" s="722"/>
      <c r="F1132" s="467">
        <v>60</v>
      </c>
      <c r="G1132" s="723" t="s">
        <v>97</v>
      </c>
      <c r="H1132" s="179" t="s">
        <v>11</v>
      </c>
      <c r="I1132" s="325">
        <f t="shared" si="80"/>
        <v>629.1600000000001</v>
      </c>
      <c r="J1132" s="325">
        <f t="shared" si="81"/>
        <v>125.83200000000002</v>
      </c>
    </row>
    <row r="1133" spans="1:10" ht="12.75">
      <c r="A1133" s="724" t="s">
        <v>573</v>
      </c>
      <c r="B1133" s="720" t="s">
        <v>1067</v>
      </c>
      <c r="C1133" s="721" t="s">
        <v>162</v>
      </c>
      <c r="D1133" s="703">
        <v>56.262</v>
      </c>
      <c r="E1133" s="722"/>
      <c r="F1133" s="467">
        <v>60</v>
      </c>
      <c r="G1133" s="723" t="s">
        <v>96</v>
      </c>
      <c r="H1133" s="179" t="s">
        <v>11</v>
      </c>
      <c r="I1133" s="325">
        <f t="shared" si="80"/>
        <v>3375.7200000000003</v>
      </c>
      <c r="J1133" s="325">
        <f t="shared" si="81"/>
        <v>675.1440000000001</v>
      </c>
    </row>
    <row r="1134" spans="1:10" ht="12.75">
      <c r="A1134" s="724" t="s">
        <v>573</v>
      </c>
      <c r="B1134" s="720" t="s">
        <v>1068</v>
      </c>
      <c r="C1134" s="721" t="s">
        <v>162</v>
      </c>
      <c r="D1134" s="703">
        <v>10.001</v>
      </c>
      <c r="E1134" s="722"/>
      <c r="F1134" s="467">
        <v>60</v>
      </c>
      <c r="G1134" s="723" t="s">
        <v>96</v>
      </c>
      <c r="H1134" s="179" t="s">
        <v>11</v>
      </c>
      <c r="I1134" s="325">
        <f t="shared" si="80"/>
        <v>600.06</v>
      </c>
      <c r="J1134" s="325">
        <f t="shared" si="81"/>
        <v>120.012</v>
      </c>
    </row>
    <row r="1135" spans="1:10" ht="12.75">
      <c r="A1135" s="724" t="s">
        <v>573</v>
      </c>
      <c r="B1135" s="720" t="s">
        <v>1069</v>
      </c>
      <c r="C1135" s="721" t="s">
        <v>162</v>
      </c>
      <c r="D1135" s="703">
        <v>10.032</v>
      </c>
      <c r="E1135" s="722"/>
      <c r="F1135" s="467">
        <v>60</v>
      </c>
      <c r="G1135" s="723" t="s">
        <v>96</v>
      </c>
      <c r="H1135" s="179" t="s">
        <v>11</v>
      </c>
      <c r="I1135" s="325">
        <f t="shared" si="80"/>
        <v>601.92</v>
      </c>
      <c r="J1135" s="325">
        <f t="shared" si="81"/>
        <v>120.384</v>
      </c>
    </row>
    <row r="1136" spans="1:10" ht="12.75">
      <c r="A1136" s="724" t="s">
        <v>573</v>
      </c>
      <c r="B1136" s="720" t="s">
        <v>1070</v>
      </c>
      <c r="C1136" s="721" t="s">
        <v>162</v>
      </c>
      <c r="D1136" s="703">
        <v>10.284</v>
      </c>
      <c r="E1136" s="722"/>
      <c r="F1136" s="467">
        <v>60</v>
      </c>
      <c r="G1136" s="723" t="s">
        <v>96</v>
      </c>
      <c r="H1136" s="179" t="s">
        <v>11</v>
      </c>
      <c r="I1136" s="325">
        <f t="shared" si="80"/>
        <v>617.0400000000001</v>
      </c>
      <c r="J1136" s="325">
        <f t="shared" si="81"/>
        <v>123.40800000000002</v>
      </c>
    </row>
    <row r="1137" spans="1:10" ht="12.75">
      <c r="A1137" s="724" t="s">
        <v>573</v>
      </c>
      <c r="B1137" s="720" t="s">
        <v>1071</v>
      </c>
      <c r="C1137" s="721" t="s">
        <v>162</v>
      </c>
      <c r="D1137" s="703">
        <v>11.526</v>
      </c>
      <c r="E1137" s="722"/>
      <c r="F1137" s="467">
        <v>60</v>
      </c>
      <c r="G1137" s="723" t="s">
        <v>96</v>
      </c>
      <c r="H1137" s="179" t="s">
        <v>11</v>
      </c>
      <c r="I1137" s="325">
        <f t="shared" si="80"/>
        <v>691.56</v>
      </c>
      <c r="J1137" s="325">
        <f t="shared" si="81"/>
        <v>138.31199999999998</v>
      </c>
    </row>
    <row r="1138" spans="1:10" ht="12.75">
      <c r="A1138" s="724" t="s">
        <v>573</v>
      </c>
      <c r="B1138" s="720" t="s">
        <v>1072</v>
      </c>
      <c r="C1138" s="721" t="s">
        <v>162</v>
      </c>
      <c r="D1138" s="703">
        <v>14.334</v>
      </c>
      <c r="E1138" s="722"/>
      <c r="F1138" s="467">
        <v>60</v>
      </c>
      <c r="G1138" s="723" t="s">
        <v>99</v>
      </c>
      <c r="H1138" s="179" t="s">
        <v>11</v>
      </c>
      <c r="I1138" s="325">
        <f t="shared" si="80"/>
        <v>860.04</v>
      </c>
      <c r="J1138" s="325">
        <f t="shared" si="81"/>
        <v>172.008</v>
      </c>
    </row>
    <row r="1139" spans="1:10" ht="12.75">
      <c r="A1139" s="724" t="s">
        <v>573</v>
      </c>
      <c r="B1139" s="720" t="s">
        <v>1073</v>
      </c>
      <c r="C1139" s="721" t="s">
        <v>162</v>
      </c>
      <c r="D1139" s="703">
        <v>15.473</v>
      </c>
      <c r="E1139" s="722"/>
      <c r="F1139" s="467">
        <v>60</v>
      </c>
      <c r="G1139" s="723" t="s">
        <v>96</v>
      </c>
      <c r="H1139" s="179" t="s">
        <v>11</v>
      </c>
      <c r="I1139" s="325">
        <f t="shared" si="80"/>
        <v>928.38</v>
      </c>
      <c r="J1139" s="325">
        <f t="shared" si="81"/>
        <v>185.67600000000002</v>
      </c>
    </row>
    <row r="1140" spans="1:10" ht="12.75">
      <c r="A1140" s="724" t="s">
        <v>573</v>
      </c>
      <c r="B1140" s="720" t="s">
        <v>1074</v>
      </c>
      <c r="C1140" s="721" t="s">
        <v>162</v>
      </c>
      <c r="D1140" s="703">
        <v>10.342</v>
      </c>
      <c r="E1140" s="722"/>
      <c r="F1140" s="467">
        <v>60</v>
      </c>
      <c r="G1140" s="723" t="s">
        <v>99</v>
      </c>
      <c r="H1140" s="179" t="s">
        <v>11</v>
      </c>
      <c r="I1140" s="325">
        <f t="shared" si="80"/>
        <v>620.52</v>
      </c>
      <c r="J1140" s="325">
        <f t="shared" si="81"/>
        <v>124.104</v>
      </c>
    </row>
    <row r="1141" spans="1:10" ht="12.75">
      <c r="A1141" s="724" t="s">
        <v>573</v>
      </c>
      <c r="B1141" s="720" t="s">
        <v>1075</v>
      </c>
      <c r="C1141" s="721" t="s">
        <v>162</v>
      </c>
      <c r="D1141" s="703">
        <v>10.805</v>
      </c>
      <c r="E1141" s="722"/>
      <c r="F1141" s="467">
        <v>60</v>
      </c>
      <c r="G1141" s="723" t="s">
        <v>96</v>
      </c>
      <c r="H1141" s="179" t="s">
        <v>11</v>
      </c>
      <c r="I1141" s="325">
        <f t="shared" si="80"/>
        <v>648.3</v>
      </c>
      <c r="J1141" s="325">
        <f t="shared" si="81"/>
        <v>129.66</v>
      </c>
    </row>
    <row r="1142" spans="1:10" ht="12.75">
      <c r="A1142" s="724" t="s">
        <v>573</v>
      </c>
      <c r="B1142" s="720" t="s">
        <v>1076</v>
      </c>
      <c r="C1142" s="721" t="s">
        <v>162</v>
      </c>
      <c r="D1142" s="703">
        <v>10.285</v>
      </c>
      <c r="E1142" s="722"/>
      <c r="F1142" s="467">
        <v>60</v>
      </c>
      <c r="G1142" s="723" t="s">
        <v>96</v>
      </c>
      <c r="H1142" s="179" t="s">
        <v>11</v>
      </c>
      <c r="I1142" s="325">
        <f t="shared" si="80"/>
        <v>617.1</v>
      </c>
      <c r="J1142" s="325">
        <f t="shared" si="81"/>
        <v>123.42000000000002</v>
      </c>
    </row>
    <row r="1143" spans="1:10" ht="12.75">
      <c r="A1143" s="724" t="s">
        <v>573</v>
      </c>
      <c r="B1143" s="720" t="s">
        <v>1077</v>
      </c>
      <c r="C1143" s="721" t="s">
        <v>162</v>
      </c>
      <c r="D1143" s="703">
        <v>31.784</v>
      </c>
      <c r="E1143" s="722"/>
      <c r="F1143" s="467">
        <v>60</v>
      </c>
      <c r="G1143" s="723" t="s">
        <v>99</v>
      </c>
      <c r="H1143" s="179" t="s">
        <v>11</v>
      </c>
      <c r="I1143" s="325">
        <f t="shared" si="80"/>
        <v>1907.04</v>
      </c>
      <c r="J1143" s="325">
        <f t="shared" si="81"/>
        <v>381.408</v>
      </c>
    </row>
    <row r="1144" spans="1:10" ht="12.75">
      <c r="A1144" s="724" t="s">
        <v>573</v>
      </c>
      <c r="B1144" s="720" t="s">
        <v>1078</v>
      </c>
      <c r="C1144" s="721" t="s">
        <v>162</v>
      </c>
      <c r="D1144" s="703">
        <v>9.63</v>
      </c>
      <c r="E1144" s="722"/>
      <c r="F1144" s="467">
        <v>60</v>
      </c>
      <c r="G1144" s="723" t="s">
        <v>99</v>
      </c>
      <c r="H1144" s="179" t="s">
        <v>11</v>
      </c>
      <c r="I1144" s="325">
        <f t="shared" si="80"/>
        <v>577.8000000000001</v>
      </c>
      <c r="J1144" s="325">
        <f t="shared" si="81"/>
        <v>115.56000000000002</v>
      </c>
    </row>
    <row r="1145" spans="1:10" ht="12.75">
      <c r="A1145" s="724" t="s">
        <v>573</v>
      </c>
      <c r="B1145" s="720" t="s">
        <v>1079</v>
      </c>
      <c r="C1145" s="721" t="s">
        <v>162</v>
      </c>
      <c r="D1145" s="703">
        <v>30.243</v>
      </c>
      <c r="E1145" s="722"/>
      <c r="F1145" s="467">
        <v>60</v>
      </c>
      <c r="G1145" s="723" t="s">
        <v>96</v>
      </c>
      <c r="H1145" s="179" t="s">
        <v>11</v>
      </c>
      <c r="I1145" s="325">
        <f t="shared" si="80"/>
        <v>1814.58</v>
      </c>
      <c r="J1145" s="325">
        <f t="shared" si="81"/>
        <v>362.916</v>
      </c>
    </row>
    <row r="1146" spans="1:10" ht="12.75">
      <c r="A1146" s="724" t="s">
        <v>573</v>
      </c>
      <c r="B1146" s="720" t="s">
        <v>1080</v>
      </c>
      <c r="C1146" s="721" t="s">
        <v>162</v>
      </c>
      <c r="D1146" s="703">
        <v>18.317</v>
      </c>
      <c r="E1146" s="722"/>
      <c r="F1146" s="467">
        <v>60</v>
      </c>
      <c r="G1146" s="723" t="s">
        <v>96</v>
      </c>
      <c r="H1146" s="179" t="s">
        <v>11</v>
      </c>
      <c r="I1146" s="325">
        <f t="shared" si="80"/>
        <v>1099.02</v>
      </c>
      <c r="J1146" s="325">
        <f t="shared" si="81"/>
        <v>219.804</v>
      </c>
    </row>
    <row r="1147" spans="1:10" ht="12.75">
      <c r="A1147" s="724" t="s">
        <v>573</v>
      </c>
      <c r="B1147" s="720" t="s">
        <v>1081</v>
      </c>
      <c r="C1147" s="721" t="s">
        <v>162</v>
      </c>
      <c r="D1147" s="703">
        <v>15.599</v>
      </c>
      <c r="E1147" s="722"/>
      <c r="F1147" s="467">
        <v>60</v>
      </c>
      <c r="G1147" s="723" t="s">
        <v>96</v>
      </c>
      <c r="H1147" s="179" t="s">
        <v>11</v>
      </c>
      <c r="I1147" s="325">
        <f t="shared" si="80"/>
        <v>935.94</v>
      </c>
      <c r="J1147" s="325">
        <f t="shared" si="81"/>
        <v>187.18800000000002</v>
      </c>
    </row>
    <row r="1148" spans="1:10" ht="12.75">
      <c r="A1148" s="724" t="s">
        <v>573</v>
      </c>
      <c r="B1148" s="720" t="s">
        <v>1082</v>
      </c>
      <c r="C1148" s="721" t="s">
        <v>162</v>
      </c>
      <c r="D1148" s="703">
        <v>12.424</v>
      </c>
      <c r="E1148" s="722"/>
      <c r="F1148" s="467">
        <v>60</v>
      </c>
      <c r="G1148" s="723" t="s">
        <v>99</v>
      </c>
      <c r="H1148" s="179" t="s">
        <v>11</v>
      </c>
      <c r="I1148" s="325">
        <f t="shared" si="80"/>
        <v>745.4399999999999</v>
      </c>
      <c r="J1148" s="325">
        <f t="shared" si="81"/>
        <v>149.088</v>
      </c>
    </row>
    <row r="1149" spans="1:10" ht="12.75">
      <c r="A1149" s="724" t="s">
        <v>573</v>
      </c>
      <c r="B1149" s="720" t="s">
        <v>1083</v>
      </c>
      <c r="C1149" s="721" t="s">
        <v>162</v>
      </c>
      <c r="D1149" s="703">
        <v>16.469</v>
      </c>
      <c r="E1149" s="722"/>
      <c r="F1149" s="467">
        <v>60</v>
      </c>
      <c r="G1149" s="723" t="s">
        <v>99</v>
      </c>
      <c r="H1149" s="179" t="s">
        <v>11</v>
      </c>
      <c r="I1149" s="325">
        <f t="shared" si="80"/>
        <v>988.1400000000001</v>
      </c>
      <c r="J1149" s="325">
        <f t="shared" si="81"/>
        <v>197.62800000000004</v>
      </c>
    </row>
    <row r="1150" spans="1:10" ht="12.75">
      <c r="A1150" s="724" t="s">
        <v>573</v>
      </c>
      <c r="B1150" s="720" t="s">
        <v>1084</v>
      </c>
      <c r="C1150" s="721" t="s">
        <v>162</v>
      </c>
      <c r="D1150" s="703">
        <v>17.317</v>
      </c>
      <c r="E1150" s="722"/>
      <c r="F1150" s="467">
        <v>60</v>
      </c>
      <c r="G1150" s="723" t="s">
        <v>572</v>
      </c>
      <c r="H1150" s="179" t="s">
        <v>11</v>
      </c>
      <c r="I1150" s="325">
        <f t="shared" si="80"/>
        <v>1039.02</v>
      </c>
      <c r="J1150" s="325">
        <f t="shared" si="81"/>
        <v>207.804</v>
      </c>
    </row>
    <row r="1151" spans="1:10" ht="12.75">
      <c r="A1151" s="724" t="s">
        <v>573</v>
      </c>
      <c r="B1151" s="720" t="s">
        <v>1085</v>
      </c>
      <c r="C1151" s="721" t="s">
        <v>162</v>
      </c>
      <c r="D1151" s="703">
        <v>28.616</v>
      </c>
      <c r="E1151" s="722"/>
      <c r="F1151" s="467">
        <v>60</v>
      </c>
      <c r="G1151" s="723" t="s">
        <v>96</v>
      </c>
      <c r="H1151" s="179" t="s">
        <v>11</v>
      </c>
      <c r="I1151" s="325">
        <f t="shared" si="80"/>
        <v>1716.96</v>
      </c>
      <c r="J1151" s="325">
        <f t="shared" si="81"/>
        <v>343.39200000000005</v>
      </c>
    </row>
    <row r="1152" spans="1:10" ht="12.75">
      <c r="A1152" s="724" t="s">
        <v>573</v>
      </c>
      <c r="B1152" s="720" t="s">
        <v>1086</v>
      </c>
      <c r="C1152" s="721" t="s">
        <v>162</v>
      </c>
      <c r="D1152" s="703">
        <v>17.072</v>
      </c>
      <c r="E1152" s="722"/>
      <c r="F1152" s="467">
        <v>60</v>
      </c>
      <c r="G1152" s="723" t="s">
        <v>96</v>
      </c>
      <c r="H1152" s="179" t="s">
        <v>11</v>
      </c>
      <c r="I1152" s="325">
        <f t="shared" si="80"/>
        <v>1024.32</v>
      </c>
      <c r="J1152" s="325">
        <f t="shared" si="81"/>
        <v>204.864</v>
      </c>
    </row>
    <row r="1153" spans="1:10" ht="12.75">
      <c r="A1153" s="724" t="s">
        <v>573</v>
      </c>
      <c r="B1153" s="720" t="s">
        <v>1087</v>
      </c>
      <c r="C1153" s="721" t="s">
        <v>162</v>
      </c>
      <c r="D1153" s="703">
        <v>10.239</v>
      </c>
      <c r="E1153" s="722"/>
      <c r="F1153" s="467">
        <v>60</v>
      </c>
      <c r="G1153" s="723" t="s">
        <v>96</v>
      </c>
      <c r="H1153" s="179" t="s">
        <v>11</v>
      </c>
      <c r="I1153" s="325">
        <f t="shared" si="80"/>
        <v>614.34</v>
      </c>
      <c r="J1153" s="325">
        <f t="shared" si="81"/>
        <v>122.86800000000001</v>
      </c>
    </row>
    <row r="1154" spans="1:10" ht="12.75">
      <c r="A1154" s="724" t="s">
        <v>573</v>
      </c>
      <c r="B1154" s="720" t="s">
        <v>985</v>
      </c>
      <c r="C1154" s="721" t="s">
        <v>162</v>
      </c>
      <c r="D1154" s="703">
        <v>12.822</v>
      </c>
      <c r="E1154" s="722"/>
      <c r="F1154" s="467">
        <v>60</v>
      </c>
      <c r="G1154" s="723" t="s">
        <v>99</v>
      </c>
      <c r="H1154" s="179" t="s">
        <v>11</v>
      </c>
      <c r="I1154" s="325">
        <f t="shared" si="80"/>
        <v>769.3199999999999</v>
      </c>
      <c r="J1154" s="325">
        <f t="shared" si="81"/>
        <v>153.864</v>
      </c>
    </row>
    <row r="1155" spans="1:10" ht="12.75">
      <c r="A1155" s="724" t="s">
        <v>573</v>
      </c>
      <c r="B1155" s="720" t="s">
        <v>1088</v>
      </c>
      <c r="C1155" s="721" t="s">
        <v>162</v>
      </c>
      <c r="D1155" s="703">
        <v>49.234</v>
      </c>
      <c r="E1155" s="722"/>
      <c r="F1155" s="467">
        <v>60</v>
      </c>
      <c r="G1155" s="723" t="s">
        <v>97</v>
      </c>
      <c r="H1155" s="179" t="s">
        <v>11</v>
      </c>
      <c r="I1155" s="325">
        <f t="shared" si="80"/>
        <v>2954.04</v>
      </c>
      <c r="J1155" s="325">
        <f t="shared" si="81"/>
        <v>590.808</v>
      </c>
    </row>
    <row r="1156" spans="1:10" ht="12.75">
      <c r="A1156" s="724" t="s">
        <v>573</v>
      </c>
      <c r="B1156" s="720" t="s">
        <v>1089</v>
      </c>
      <c r="C1156" s="721" t="s">
        <v>162</v>
      </c>
      <c r="D1156" s="703">
        <v>22.466</v>
      </c>
      <c r="E1156" s="722"/>
      <c r="F1156" s="467">
        <v>60</v>
      </c>
      <c r="G1156" s="723" t="s">
        <v>96</v>
      </c>
      <c r="H1156" s="179" t="s">
        <v>11</v>
      </c>
      <c r="I1156" s="325">
        <f t="shared" si="80"/>
        <v>1347.96</v>
      </c>
      <c r="J1156" s="325">
        <f t="shared" si="81"/>
        <v>269.59200000000004</v>
      </c>
    </row>
    <row r="1157" spans="1:10" ht="12.75">
      <c r="A1157" s="724" t="s">
        <v>573</v>
      </c>
      <c r="B1157" s="720" t="s">
        <v>1090</v>
      </c>
      <c r="C1157" s="721" t="s">
        <v>162</v>
      </c>
      <c r="D1157" s="703">
        <v>10.001</v>
      </c>
      <c r="E1157" s="722"/>
      <c r="F1157" s="467">
        <v>60</v>
      </c>
      <c r="G1157" s="723" t="s">
        <v>97</v>
      </c>
      <c r="H1157" s="179" t="s">
        <v>11</v>
      </c>
      <c r="I1157" s="325">
        <f t="shared" si="80"/>
        <v>600.06</v>
      </c>
      <c r="J1157" s="325">
        <f t="shared" si="81"/>
        <v>120.012</v>
      </c>
    </row>
    <row r="1158" spans="1:10" ht="12.75">
      <c r="A1158" s="724" t="s">
        <v>573</v>
      </c>
      <c r="B1158" s="720" t="s">
        <v>1091</v>
      </c>
      <c r="C1158" s="721" t="s">
        <v>162</v>
      </c>
      <c r="D1158" s="703">
        <v>15.337</v>
      </c>
      <c r="E1158" s="722"/>
      <c r="F1158" s="467">
        <v>60</v>
      </c>
      <c r="G1158" s="723" t="s">
        <v>96</v>
      </c>
      <c r="H1158" s="179" t="s">
        <v>11</v>
      </c>
      <c r="I1158" s="325">
        <f t="shared" si="80"/>
        <v>920.22</v>
      </c>
      <c r="J1158" s="325">
        <f t="shared" si="81"/>
        <v>184.044</v>
      </c>
    </row>
    <row r="1159" spans="1:10" ht="12.75">
      <c r="A1159" s="724" t="s">
        <v>573</v>
      </c>
      <c r="B1159" s="720" t="s">
        <v>1092</v>
      </c>
      <c r="C1159" s="721" t="s">
        <v>162</v>
      </c>
      <c r="D1159" s="703">
        <v>16.002</v>
      </c>
      <c r="E1159" s="722"/>
      <c r="F1159" s="467">
        <v>60</v>
      </c>
      <c r="G1159" s="723" t="s">
        <v>96</v>
      </c>
      <c r="H1159" s="179" t="s">
        <v>11</v>
      </c>
      <c r="I1159" s="325">
        <f t="shared" si="80"/>
        <v>960.1199999999999</v>
      </c>
      <c r="J1159" s="325">
        <f t="shared" si="81"/>
        <v>192.024</v>
      </c>
    </row>
    <row r="1160" spans="1:10" ht="12.75">
      <c r="A1160" s="724" t="s">
        <v>573</v>
      </c>
      <c r="B1160" s="720" t="s">
        <v>1093</v>
      </c>
      <c r="C1160" s="721" t="s">
        <v>162</v>
      </c>
      <c r="D1160" s="703">
        <v>9.802</v>
      </c>
      <c r="E1160" s="722"/>
      <c r="F1160" s="467">
        <v>60</v>
      </c>
      <c r="G1160" s="723" t="s">
        <v>96</v>
      </c>
      <c r="H1160" s="179" t="s">
        <v>11</v>
      </c>
      <c r="I1160" s="325">
        <f t="shared" si="80"/>
        <v>588.12</v>
      </c>
      <c r="J1160" s="325">
        <f t="shared" si="81"/>
        <v>117.62400000000001</v>
      </c>
    </row>
    <row r="1161" spans="1:10" ht="12.75">
      <c r="A1161" s="724" t="s">
        <v>573</v>
      </c>
      <c r="B1161" s="720" t="s">
        <v>1094</v>
      </c>
      <c r="C1161" s="721" t="s">
        <v>162</v>
      </c>
      <c r="D1161" s="703">
        <v>16.849</v>
      </c>
      <c r="E1161" s="722"/>
      <c r="F1161" s="467">
        <v>60</v>
      </c>
      <c r="G1161" s="723" t="s">
        <v>99</v>
      </c>
      <c r="H1161" s="179" t="s">
        <v>11</v>
      </c>
      <c r="I1161" s="325">
        <f t="shared" si="80"/>
        <v>1010.94</v>
      </c>
      <c r="J1161" s="325">
        <f t="shared" si="81"/>
        <v>202.18800000000002</v>
      </c>
    </row>
    <row r="1162" spans="1:10" ht="12.75">
      <c r="A1162" s="724" t="s">
        <v>573</v>
      </c>
      <c r="B1162" s="720" t="s">
        <v>1095</v>
      </c>
      <c r="C1162" s="721" t="s">
        <v>162</v>
      </c>
      <c r="D1162" s="703">
        <v>12.757</v>
      </c>
      <c r="E1162" s="722"/>
      <c r="F1162" s="467">
        <v>60</v>
      </c>
      <c r="G1162" s="723" t="s">
        <v>99</v>
      </c>
      <c r="H1162" s="179" t="s">
        <v>11</v>
      </c>
      <c r="I1162" s="325">
        <f t="shared" si="80"/>
        <v>765.42</v>
      </c>
      <c r="J1162" s="325">
        <f t="shared" si="81"/>
        <v>153.084</v>
      </c>
    </row>
    <row r="1163" spans="1:10" ht="12.75">
      <c r="A1163" s="724" t="s">
        <v>573</v>
      </c>
      <c r="B1163" s="720" t="s">
        <v>1096</v>
      </c>
      <c r="C1163" s="721" t="s">
        <v>162</v>
      </c>
      <c r="D1163" s="703">
        <v>19.359</v>
      </c>
      <c r="E1163" s="722"/>
      <c r="F1163" s="467">
        <v>60</v>
      </c>
      <c r="G1163" s="723" t="s">
        <v>97</v>
      </c>
      <c r="H1163" s="179" t="s">
        <v>11</v>
      </c>
      <c r="I1163" s="325">
        <f t="shared" si="80"/>
        <v>1161.5400000000002</v>
      </c>
      <c r="J1163" s="325">
        <f t="shared" si="81"/>
        <v>232.30800000000005</v>
      </c>
    </row>
    <row r="1164" spans="1:10" ht="12.75">
      <c r="A1164" s="724" t="s">
        <v>573</v>
      </c>
      <c r="B1164" s="720" t="s">
        <v>1097</v>
      </c>
      <c r="C1164" s="721" t="s">
        <v>162</v>
      </c>
      <c r="D1164" s="703">
        <v>22.727</v>
      </c>
      <c r="E1164" s="722"/>
      <c r="F1164" s="467">
        <v>60</v>
      </c>
      <c r="G1164" s="723" t="s">
        <v>99</v>
      </c>
      <c r="H1164" s="179" t="s">
        <v>11</v>
      </c>
      <c r="I1164" s="325">
        <f t="shared" si="80"/>
        <v>1363.6200000000001</v>
      </c>
      <c r="J1164" s="325">
        <f t="shared" si="81"/>
        <v>272.72400000000005</v>
      </c>
    </row>
    <row r="1165" spans="1:10" ht="12.75">
      <c r="A1165" s="724" t="s">
        <v>573</v>
      </c>
      <c r="B1165" s="720" t="s">
        <v>1098</v>
      </c>
      <c r="C1165" s="721" t="s">
        <v>162</v>
      </c>
      <c r="D1165" s="703">
        <v>25.012</v>
      </c>
      <c r="E1165" s="722"/>
      <c r="F1165" s="467">
        <v>60</v>
      </c>
      <c r="G1165" s="723" t="s">
        <v>97</v>
      </c>
      <c r="H1165" s="179" t="s">
        <v>11</v>
      </c>
      <c r="I1165" s="325">
        <f t="shared" si="80"/>
        <v>1500.72</v>
      </c>
      <c r="J1165" s="325">
        <f t="shared" si="81"/>
        <v>300.144</v>
      </c>
    </row>
    <row r="1166" spans="1:10" ht="12.75">
      <c r="A1166" s="724" t="s">
        <v>573</v>
      </c>
      <c r="B1166" s="720" t="s">
        <v>986</v>
      </c>
      <c r="C1166" s="721" t="s">
        <v>162</v>
      </c>
      <c r="D1166" s="703">
        <v>14.562</v>
      </c>
      <c r="E1166" s="722"/>
      <c r="F1166" s="467">
        <v>60</v>
      </c>
      <c r="G1166" s="723" t="s">
        <v>99</v>
      </c>
      <c r="H1166" s="179" t="s">
        <v>11</v>
      </c>
      <c r="I1166" s="325">
        <f t="shared" si="80"/>
        <v>873.7199999999999</v>
      </c>
      <c r="J1166" s="325">
        <f t="shared" si="81"/>
        <v>174.744</v>
      </c>
    </row>
    <row r="1167" spans="1:10" ht="12.75">
      <c r="A1167" s="724" t="s">
        <v>573</v>
      </c>
      <c r="B1167" s="720" t="s">
        <v>1099</v>
      </c>
      <c r="C1167" s="721" t="s">
        <v>162</v>
      </c>
      <c r="D1167" s="703">
        <v>13.974</v>
      </c>
      <c r="E1167" s="722"/>
      <c r="F1167" s="467">
        <v>60</v>
      </c>
      <c r="G1167" s="723" t="s">
        <v>99</v>
      </c>
      <c r="H1167" s="179" t="s">
        <v>11</v>
      </c>
      <c r="I1167" s="325">
        <f t="shared" si="80"/>
        <v>838.44</v>
      </c>
      <c r="J1167" s="325">
        <f t="shared" si="81"/>
        <v>167.68800000000002</v>
      </c>
    </row>
    <row r="1168" spans="1:10" ht="12.75">
      <c r="A1168" s="724" t="s">
        <v>573</v>
      </c>
      <c r="B1168" s="720" t="s">
        <v>1100</v>
      </c>
      <c r="C1168" s="721" t="s">
        <v>162</v>
      </c>
      <c r="D1168" s="703">
        <v>13.974</v>
      </c>
      <c r="E1168" s="722"/>
      <c r="F1168" s="467">
        <v>60</v>
      </c>
      <c r="G1168" s="723" t="s">
        <v>99</v>
      </c>
      <c r="H1168" s="179" t="s">
        <v>11</v>
      </c>
      <c r="I1168" s="325">
        <f t="shared" si="80"/>
        <v>838.44</v>
      </c>
      <c r="J1168" s="325">
        <f t="shared" si="81"/>
        <v>167.68800000000002</v>
      </c>
    </row>
    <row r="1169" spans="1:10" ht="12.75">
      <c r="A1169" s="724" t="s">
        <v>573</v>
      </c>
      <c r="B1169" s="720" t="s">
        <v>1101</v>
      </c>
      <c r="C1169" s="721" t="s">
        <v>162</v>
      </c>
      <c r="D1169" s="703">
        <v>13.934</v>
      </c>
      <c r="E1169" s="722"/>
      <c r="F1169" s="467">
        <v>60</v>
      </c>
      <c r="G1169" s="723" t="s">
        <v>99</v>
      </c>
      <c r="H1169" s="179" t="s">
        <v>11</v>
      </c>
      <c r="I1169" s="325">
        <f t="shared" si="80"/>
        <v>836.04</v>
      </c>
      <c r="J1169" s="325">
        <f t="shared" si="81"/>
        <v>167.208</v>
      </c>
    </row>
    <row r="1170" spans="1:10" ht="12.75">
      <c r="A1170" s="724" t="s">
        <v>573</v>
      </c>
      <c r="B1170" s="720" t="s">
        <v>1102</v>
      </c>
      <c r="C1170" s="721" t="s">
        <v>162</v>
      </c>
      <c r="D1170" s="703">
        <v>64.002</v>
      </c>
      <c r="E1170" s="722"/>
      <c r="F1170" s="467">
        <v>60</v>
      </c>
      <c r="G1170" s="723" t="s">
        <v>99</v>
      </c>
      <c r="H1170" s="179" t="s">
        <v>11</v>
      </c>
      <c r="I1170" s="325">
        <f t="shared" si="80"/>
        <v>3840.12</v>
      </c>
      <c r="J1170" s="325">
        <f t="shared" si="81"/>
        <v>768.024</v>
      </c>
    </row>
    <row r="1171" spans="1:10" ht="12.75">
      <c r="A1171" s="724" t="s">
        <v>573</v>
      </c>
      <c r="B1171" s="720" t="s">
        <v>1103</v>
      </c>
      <c r="C1171" s="721" t="s">
        <v>162</v>
      </c>
      <c r="D1171" s="703">
        <v>17.154</v>
      </c>
      <c r="E1171" s="722"/>
      <c r="F1171" s="467">
        <v>60</v>
      </c>
      <c r="G1171" s="723" t="s">
        <v>99</v>
      </c>
      <c r="H1171" s="179" t="s">
        <v>11</v>
      </c>
      <c r="I1171" s="325">
        <f t="shared" si="80"/>
        <v>1029.24</v>
      </c>
      <c r="J1171" s="325">
        <f t="shared" si="81"/>
        <v>205.848</v>
      </c>
    </row>
    <row r="1172" spans="1:10" ht="12.75">
      <c r="A1172" s="469" t="s">
        <v>20</v>
      </c>
      <c r="B1172" s="630" t="s">
        <v>2452</v>
      </c>
      <c r="C1172" s="118" t="s">
        <v>27</v>
      </c>
      <c r="D1172" s="39">
        <f>SUM(D1118:D1171)</f>
        <v>1086.9240000000002</v>
      </c>
      <c r="E1172" s="638" t="s">
        <v>47</v>
      </c>
      <c r="F1172" s="603"/>
      <c r="G1172" s="632"/>
      <c r="H1172" s="633"/>
      <c r="I1172" s="93"/>
      <c r="J1172" s="93"/>
    </row>
    <row r="1173" spans="1:10" ht="12.75">
      <c r="A1173" s="346" t="s">
        <v>45</v>
      </c>
      <c r="B1173" s="343" t="s">
        <v>1104</v>
      </c>
      <c r="C1173" s="434" t="s">
        <v>162</v>
      </c>
      <c r="D1173" s="283">
        <v>8.501</v>
      </c>
      <c r="E1173" s="347"/>
      <c r="F1173" s="467">
        <v>60</v>
      </c>
      <c r="G1173" s="711" t="s">
        <v>99</v>
      </c>
      <c r="H1173" s="179" t="s">
        <v>11</v>
      </c>
      <c r="I1173" s="325">
        <f>D1173*F1173</f>
        <v>510.05999999999995</v>
      </c>
      <c r="J1173" s="325">
        <f>I1173*20%</f>
        <v>102.012</v>
      </c>
    </row>
    <row r="1174" spans="1:10" ht="12.75">
      <c r="A1174" s="346" t="s">
        <v>45</v>
      </c>
      <c r="B1174" s="343" t="s">
        <v>1105</v>
      </c>
      <c r="C1174" s="434" t="s">
        <v>162</v>
      </c>
      <c r="D1174" s="283">
        <v>12.101</v>
      </c>
      <c r="E1174" s="347"/>
      <c r="F1174" s="467">
        <v>60</v>
      </c>
      <c r="G1174" s="711" t="s">
        <v>99</v>
      </c>
      <c r="H1174" s="179" t="s">
        <v>11</v>
      </c>
      <c r="I1174" s="325">
        <f>D1174*F1174</f>
        <v>726.0600000000001</v>
      </c>
      <c r="J1174" s="325">
        <f>I1174*20%</f>
        <v>145.21200000000002</v>
      </c>
    </row>
    <row r="1175" spans="1:10" ht="12.75">
      <c r="A1175" s="469" t="s">
        <v>20</v>
      </c>
      <c r="B1175" s="630" t="s">
        <v>110</v>
      </c>
      <c r="C1175" s="118" t="s">
        <v>27</v>
      </c>
      <c r="D1175" s="39">
        <f>SUM(D1173:D1174)</f>
        <v>20.602</v>
      </c>
      <c r="E1175" s="638" t="s">
        <v>47</v>
      </c>
      <c r="F1175" s="603"/>
      <c r="G1175" s="632"/>
      <c r="H1175" s="633"/>
      <c r="I1175" s="93"/>
      <c r="J1175" s="93"/>
    </row>
    <row r="1176" spans="1:10" ht="25.5">
      <c r="A1176" s="144" t="s">
        <v>23</v>
      </c>
      <c r="B1176" s="127">
        <f>B1050+B1057+B1067+B1090+B1098+B1100+B1117+B1172+B1175+B1074</f>
        <v>131</v>
      </c>
      <c r="C1176" s="128" t="s">
        <v>27</v>
      </c>
      <c r="D1176" s="129">
        <f>D1050+D1057+D1067+D1090+D1098+D1100+D1117+D1172+D1175+D1074</f>
        <v>2284.13</v>
      </c>
      <c r="E1176" s="130" t="s">
        <v>47</v>
      </c>
      <c r="F1176" s="217"/>
      <c r="G1176" s="217"/>
      <c r="H1176" s="217"/>
      <c r="I1176" s="413"/>
      <c r="J1176" s="414"/>
    </row>
    <row r="1177" spans="1:10" ht="15.75">
      <c r="A1177" s="774" t="s">
        <v>17</v>
      </c>
      <c r="B1177" s="777"/>
      <c r="C1177" s="777"/>
      <c r="D1177" s="777"/>
      <c r="E1177" s="777"/>
      <c r="F1177" s="777"/>
      <c r="G1177" s="777"/>
      <c r="H1177" s="777"/>
      <c r="I1177" s="777"/>
      <c r="J1177" s="778"/>
    </row>
    <row r="1178" spans="1:10" ht="12.75">
      <c r="A1178" s="461" t="s">
        <v>1926</v>
      </c>
      <c r="B1178" s="455" t="s">
        <v>1927</v>
      </c>
      <c r="C1178" s="456" t="s">
        <v>162</v>
      </c>
      <c r="D1178" s="264">
        <v>88.414</v>
      </c>
      <c r="E1178" s="459"/>
      <c r="F1178" s="458">
        <v>54</v>
      </c>
      <c r="G1178" s="285">
        <v>3</v>
      </c>
      <c r="H1178" s="179" t="s">
        <v>11</v>
      </c>
      <c r="I1178" s="479">
        <f>D1178*F1178</f>
        <v>4774.356</v>
      </c>
      <c r="J1178" s="460">
        <f>I1178*20%</f>
        <v>954.8712</v>
      </c>
    </row>
    <row r="1179" spans="1:10" ht="12.75">
      <c r="A1179" s="461" t="s">
        <v>1926</v>
      </c>
      <c r="B1179" s="455" t="s">
        <v>1928</v>
      </c>
      <c r="C1179" s="456" t="s">
        <v>162</v>
      </c>
      <c r="D1179" s="264">
        <v>36.102</v>
      </c>
      <c r="E1179" s="459"/>
      <c r="F1179" s="458">
        <v>54</v>
      </c>
      <c r="G1179" s="285">
        <v>4</v>
      </c>
      <c r="H1179" s="179" t="s">
        <v>11</v>
      </c>
      <c r="I1179" s="479">
        <f>D1179*F1179</f>
        <v>1949.5079999999998</v>
      </c>
      <c r="J1179" s="460">
        <f>I1179*20%</f>
        <v>389.9016</v>
      </c>
    </row>
    <row r="1180" spans="1:10" ht="12.75">
      <c r="A1180" s="666" t="s">
        <v>20</v>
      </c>
      <c r="B1180" s="541">
        <v>2</v>
      </c>
      <c r="C1180" s="573" t="s">
        <v>27</v>
      </c>
      <c r="D1180" s="31">
        <f>SUM(D1178:D1179)</f>
        <v>124.51599999999999</v>
      </c>
      <c r="E1180" s="459" t="s">
        <v>47</v>
      </c>
      <c r="F1180" s="639"/>
      <c r="G1180" s="604"/>
      <c r="H1180" s="633"/>
      <c r="I1180" s="544"/>
      <c r="J1180" s="667"/>
    </row>
    <row r="1181" spans="1:10" ht="12.75">
      <c r="A1181" s="461" t="s">
        <v>59</v>
      </c>
      <c r="B1181" s="455" t="s">
        <v>1929</v>
      </c>
      <c r="C1181" s="456" t="s">
        <v>1930</v>
      </c>
      <c r="D1181" s="264">
        <v>49.706</v>
      </c>
      <c r="E1181" s="459"/>
      <c r="F1181" s="458">
        <v>54</v>
      </c>
      <c r="G1181" s="285"/>
      <c r="H1181" s="179" t="s">
        <v>11</v>
      </c>
      <c r="I1181" s="479">
        <f>D1181*F1181</f>
        <v>2684.1240000000003</v>
      </c>
      <c r="J1181" s="460">
        <f>I1181*20%</f>
        <v>536.8248000000001</v>
      </c>
    </row>
    <row r="1182" spans="1:10" ht="12.75">
      <c r="A1182" s="461" t="s">
        <v>59</v>
      </c>
      <c r="B1182" s="455" t="s">
        <v>1931</v>
      </c>
      <c r="C1182" s="456" t="s">
        <v>162</v>
      </c>
      <c r="D1182" s="264">
        <v>12.301</v>
      </c>
      <c r="E1182" s="459"/>
      <c r="F1182" s="458">
        <v>54</v>
      </c>
      <c r="G1182" s="285">
        <v>3</v>
      </c>
      <c r="H1182" s="179" t="s">
        <v>11</v>
      </c>
      <c r="I1182" s="479">
        <f>D1182*F1182</f>
        <v>664.254</v>
      </c>
      <c r="J1182" s="460">
        <f>I1182*20%</f>
        <v>132.85080000000002</v>
      </c>
    </row>
    <row r="1183" spans="1:10" ht="12.75">
      <c r="A1183" s="666" t="s">
        <v>20</v>
      </c>
      <c r="B1183" s="541">
        <v>2</v>
      </c>
      <c r="C1183" s="573" t="s">
        <v>27</v>
      </c>
      <c r="D1183" s="31">
        <f>SUM(D1181:D1182)</f>
        <v>62.007000000000005</v>
      </c>
      <c r="E1183" s="459" t="s">
        <v>47</v>
      </c>
      <c r="F1183" s="458"/>
      <c r="G1183" s="285"/>
      <c r="H1183" s="179"/>
      <c r="I1183" s="479"/>
      <c r="J1183" s="460"/>
    </row>
    <row r="1184" spans="1:10" ht="12.75">
      <c r="A1184" s="461" t="s">
        <v>1932</v>
      </c>
      <c r="B1184" s="455" t="s">
        <v>1933</v>
      </c>
      <c r="C1184" s="456" t="s">
        <v>162</v>
      </c>
      <c r="D1184" s="264">
        <v>11.503</v>
      </c>
      <c r="E1184" s="399"/>
      <c r="F1184" s="458">
        <v>54</v>
      </c>
      <c r="G1184" s="285">
        <v>5</v>
      </c>
      <c r="H1184" s="179" t="s">
        <v>11</v>
      </c>
      <c r="I1184" s="479">
        <f>D1184*F1184</f>
        <v>621.162</v>
      </c>
      <c r="J1184" s="460">
        <f>I1184*20%</f>
        <v>124.23240000000001</v>
      </c>
    </row>
    <row r="1185" spans="1:10" ht="12.75">
      <c r="A1185" s="461" t="s">
        <v>1932</v>
      </c>
      <c r="B1185" s="455" t="s">
        <v>1934</v>
      </c>
      <c r="C1185" s="456" t="s">
        <v>162</v>
      </c>
      <c r="D1185" s="264">
        <v>16</v>
      </c>
      <c r="E1185" s="399"/>
      <c r="F1185" s="458">
        <v>54</v>
      </c>
      <c r="G1185" s="285">
        <v>4</v>
      </c>
      <c r="H1185" s="179" t="s">
        <v>11</v>
      </c>
      <c r="I1185" s="479">
        <f>D1185*F1185</f>
        <v>864</v>
      </c>
      <c r="J1185" s="460">
        <f>I1185*20%</f>
        <v>172.8</v>
      </c>
    </row>
    <row r="1186" spans="1:10" ht="12.75">
      <c r="A1186" s="461" t="s">
        <v>1932</v>
      </c>
      <c r="B1186" s="455" t="s">
        <v>1935</v>
      </c>
      <c r="C1186" s="456" t="s">
        <v>162</v>
      </c>
      <c r="D1186" s="264">
        <v>14.542</v>
      </c>
      <c r="E1186" s="399"/>
      <c r="F1186" s="458">
        <v>54</v>
      </c>
      <c r="G1186" s="285">
        <v>5</v>
      </c>
      <c r="H1186" s="179" t="s">
        <v>11</v>
      </c>
      <c r="I1186" s="479">
        <f>D1186*F1186</f>
        <v>785.268</v>
      </c>
      <c r="J1186" s="460">
        <f>I1186*20%</f>
        <v>157.05360000000002</v>
      </c>
    </row>
    <row r="1187" spans="1:10" ht="12.75">
      <c r="A1187" s="461" t="s">
        <v>1932</v>
      </c>
      <c r="B1187" s="455" t="s">
        <v>1936</v>
      </c>
      <c r="C1187" s="456" t="s">
        <v>162</v>
      </c>
      <c r="D1187" s="264">
        <v>44.705</v>
      </c>
      <c r="E1187" s="399"/>
      <c r="F1187" s="458">
        <v>54</v>
      </c>
      <c r="G1187" s="285">
        <v>5</v>
      </c>
      <c r="H1187" s="179" t="s">
        <v>11</v>
      </c>
      <c r="I1187" s="479">
        <f>D1187*F1187</f>
        <v>2414.0699999999997</v>
      </c>
      <c r="J1187" s="460">
        <f>I1187*20%</f>
        <v>482.81399999999996</v>
      </c>
    </row>
    <row r="1188" spans="1:10" ht="12.75">
      <c r="A1188" s="666" t="s">
        <v>20</v>
      </c>
      <c r="B1188" s="541">
        <v>4</v>
      </c>
      <c r="C1188" s="573" t="s">
        <v>27</v>
      </c>
      <c r="D1188" s="31">
        <f>SUM(D1184:D1187)</f>
        <v>86.75</v>
      </c>
      <c r="E1188" s="459" t="s">
        <v>47</v>
      </c>
      <c r="F1188" s="458"/>
      <c r="G1188" s="285"/>
      <c r="H1188" s="179"/>
      <c r="I1188" s="479"/>
      <c r="J1188" s="460"/>
    </row>
    <row r="1189" spans="1:10" ht="12.75">
      <c r="A1189" s="461" t="s">
        <v>62</v>
      </c>
      <c r="B1189" s="455" t="s">
        <v>1937</v>
      </c>
      <c r="C1189" s="456" t="s">
        <v>162</v>
      </c>
      <c r="D1189" s="264">
        <v>15.191</v>
      </c>
      <c r="E1189" s="459"/>
      <c r="F1189" s="458">
        <v>54</v>
      </c>
      <c r="G1189" s="285">
        <v>5</v>
      </c>
      <c r="H1189" s="179" t="s">
        <v>11</v>
      </c>
      <c r="I1189" s="479">
        <f>D1189*F1189</f>
        <v>820.3140000000001</v>
      </c>
      <c r="J1189" s="460">
        <f>I1189*20%</f>
        <v>164.06280000000004</v>
      </c>
    </row>
    <row r="1190" spans="1:10" ht="12.75">
      <c r="A1190" s="461" t="s">
        <v>62</v>
      </c>
      <c r="B1190" s="455" t="s">
        <v>1938</v>
      </c>
      <c r="C1190" s="456" t="s">
        <v>162</v>
      </c>
      <c r="D1190" s="264">
        <v>15.995</v>
      </c>
      <c r="E1190" s="459"/>
      <c r="F1190" s="458">
        <v>54</v>
      </c>
      <c r="G1190" s="285">
        <v>3</v>
      </c>
      <c r="H1190" s="179" t="s">
        <v>11</v>
      </c>
      <c r="I1190" s="479">
        <f>D1190*F1190</f>
        <v>863.7299999999999</v>
      </c>
      <c r="J1190" s="460">
        <f>I1190*20%</f>
        <v>172.74599999999998</v>
      </c>
    </row>
    <row r="1191" spans="1:10" ht="12.75">
      <c r="A1191" s="461" t="s">
        <v>62</v>
      </c>
      <c r="B1191" s="455" t="s">
        <v>679</v>
      </c>
      <c r="C1191" s="456" t="s">
        <v>162</v>
      </c>
      <c r="D1191" s="264">
        <v>13.904</v>
      </c>
      <c r="E1191" s="459"/>
      <c r="F1191" s="458">
        <v>54</v>
      </c>
      <c r="G1191" s="285">
        <v>6</v>
      </c>
      <c r="H1191" s="179" t="s">
        <v>11</v>
      </c>
      <c r="I1191" s="479">
        <f>D1191*F1191</f>
        <v>750.816</v>
      </c>
      <c r="J1191" s="460">
        <f>I1191*20%</f>
        <v>150.16320000000002</v>
      </c>
    </row>
    <row r="1192" spans="1:10" ht="12.75">
      <c r="A1192" s="459" t="s">
        <v>20</v>
      </c>
      <c r="B1192" s="541">
        <v>3</v>
      </c>
      <c r="C1192" s="573" t="s">
        <v>27</v>
      </c>
      <c r="D1192" s="31">
        <f>SUM(D1189:D1191)</f>
        <v>45.09</v>
      </c>
      <c r="E1192" s="459" t="s">
        <v>47</v>
      </c>
      <c r="F1192" s="467"/>
      <c r="G1192" s="604"/>
      <c r="H1192" s="604"/>
      <c r="I1192" s="544"/>
      <c r="J1192" s="460"/>
    </row>
    <row r="1193" spans="1:10" ht="12.75">
      <c r="A1193" s="461" t="s">
        <v>56</v>
      </c>
      <c r="B1193" s="455" t="s">
        <v>1939</v>
      </c>
      <c r="C1193" s="456" t="s">
        <v>162</v>
      </c>
      <c r="D1193" s="264">
        <v>11.302</v>
      </c>
      <c r="E1193" s="459"/>
      <c r="F1193" s="458">
        <v>54</v>
      </c>
      <c r="G1193" s="285">
        <v>5</v>
      </c>
      <c r="H1193" s="179" t="s">
        <v>11</v>
      </c>
      <c r="I1193" s="479">
        <f>D1193*F1193</f>
        <v>610.308</v>
      </c>
      <c r="J1193" s="460">
        <f>I1193*20%</f>
        <v>122.0616</v>
      </c>
    </row>
    <row r="1194" spans="1:10" ht="12.75">
      <c r="A1194" s="461" t="s">
        <v>56</v>
      </c>
      <c r="B1194" s="455" t="s">
        <v>1940</v>
      </c>
      <c r="C1194" s="456" t="s">
        <v>162</v>
      </c>
      <c r="D1194" s="264">
        <v>41.458</v>
      </c>
      <c r="E1194" s="459"/>
      <c r="F1194" s="458">
        <v>54</v>
      </c>
      <c r="G1194" s="285">
        <v>5</v>
      </c>
      <c r="H1194" s="179" t="s">
        <v>11</v>
      </c>
      <c r="I1194" s="479">
        <f aca="true" t="shared" si="82" ref="I1194:I1203">D1194*F1194</f>
        <v>2238.732</v>
      </c>
      <c r="J1194" s="460">
        <f aca="true" t="shared" si="83" ref="J1194:J1203">I1194*20%</f>
        <v>447.7464</v>
      </c>
    </row>
    <row r="1195" spans="1:10" ht="12.75">
      <c r="A1195" s="461" t="s">
        <v>56</v>
      </c>
      <c r="B1195" s="455" t="s">
        <v>1941</v>
      </c>
      <c r="C1195" s="456" t="s">
        <v>162</v>
      </c>
      <c r="D1195" s="264">
        <v>10.002</v>
      </c>
      <c r="E1195" s="459"/>
      <c r="F1195" s="458">
        <v>54</v>
      </c>
      <c r="G1195" s="285">
        <v>5</v>
      </c>
      <c r="H1195" s="179" t="s">
        <v>11</v>
      </c>
      <c r="I1195" s="479">
        <f t="shared" si="82"/>
        <v>540.1080000000001</v>
      </c>
      <c r="J1195" s="460">
        <f t="shared" si="83"/>
        <v>108.02160000000002</v>
      </c>
    </row>
    <row r="1196" spans="1:10" ht="12.75">
      <c r="A1196" s="461" t="s">
        <v>56</v>
      </c>
      <c r="B1196" s="455" t="s">
        <v>1942</v>
      </c>
      <c r="C1196" s="456" t="s">
        <v>162</v>
      </c>
      <c r="D1196" s="264">
        <v>3.101</v>
      </c>
      <c r="E1196" s="459"/>
      <c r="F1196" s="458">
        <v>54</v>
      </c>
      <c r="G1196" s="285">
        <v>6</v>
      </c>
      <c r="H1196" s="179" t="s">
        <v>11</v>
      </c>
      <c r="I1196" s="479">
        <f t="shared" si="82"/>
        <v>167.454</v>
      </c>
      <c r="J1196" s="460">
        <f t="shared" si="83"/>
        <v>33.4908</v>
      </c>
    </row>
    <row r="1197" spans="1:10" ht="12.75">
      <c r="A1197" s="461" t="s">
        <v>56</v>
      </c>
      <c r="B1197" s="455" t="s">
        <v>1943</v>
      </c>
      <c r="C1197" s="456" t="s">
        <v>162</v>
      </c>
      <c r="D1197" s="264">
        <v>4.15</v>
      </c>
      <c r="E1197" s="459"/>
      <c r="F1197" s="458">
        <v>54</v>
      </c>
      <c r="G1197" s="285">
        <v>6</v>
      </c>
      <c r="H1197" s="179" t="s">
        <v>11</v>
      </c>
      <c r="I1197" s="479">
        <f t="shared" si="82"/>
        <v>224.10000000000002</v>
      </c>
      <c r="J1197" s="460">
        <f t="shared" si="83"/>
        <v>44.82000000000001</v>
      </c>
    </row>
    <row r="1198" spans="1:10" ht="12.75">
      <c r="A1198" s="461" t="s">
        <v>56</v>
      </c>
      <c r="B1198" s="455" t="s">
        <v>1944</v>
      </c>
      <c r="C1198" s="456" t="s">
        <v>162</v>
      </c>
      <c r="D1198" s="264">
        <v>9.022</v>
      </c>
      <c r="E1198" s="459"/>
      <c r="F1198" s="458">
        <v>54</v>
      </c>
      <c r="G1198" s="285">
        <v>6</v>
      </c>
      <c r="H1198" s="179" t="s">
        <v>11</v>
      </c>
      <c r="I1198" s="479">
        <f t="shared" si="82"/>
        <v>487.188</v>
      </c>
      <c r="J1198" s="460">
        <f t="shared" si="83"/>
        <v>97.4376</v>
      </c>
    </row>
    <row r="1199" spans="1:10" ht="12.75">
      <c r="A1199" s="461" t="s">
        <v>56</v>
      </c>
      <c r="B1199" s="455" t="s">
        <v>1945</v>
      </c>
      <c r="C1199" s="456" t="s">
        <v>162</v>
      </c>
      <c r="D1199" s="264">
        <v>22.004</v>
      </c>
      <c r="E1199" s="459"/>
      <c r="F1199" s="458">
        <v>54</v>
      </c>
      <c r="G1199" s="285">
        <v>7</v>
      </c>
      <c r="H1199" s="179" t="s">
        <v>11</v>
      </c>
      <c r="I1199" s="479">
        <f t="shared" si="82"/>
        <v>1188.2160000000001</v>
      </c>
      <c r="J1199" s="460">
        <f t="shared" si="83"/>
        <v>237.64320000000004</v>
      </c>
    </row>
    <row r="1200" spans="1:10" ht="12.75">
      <c r="A1200" s="461" t="s">
        <v>56</v>
      </c>
      <c r="B1200" s="455" t="s">
        <v>1946</v>
      </c>
      <c r="C1200" s="456" t="s">
        <v>162</v>
      </c>
      <c r="D1200" s="264">
        <v>13.351</v>
      </c>
      <c r="E1200" s="459"/>
      <c r="F1200" s="458">
        <v>54</v>
      </c>
      <c r="G1200" s="285">
        <v>7</v>
      </c>
      <c r="H1200" s="179" t="s">
        <v>11</v>
      </c>
      <c r="I1200" s="479">
        <f t="shared" si="82"/>
        <v>720.9540000000001</v>
      </c>
      <c r="J1200" s="460">
        <f t="shared" si="83"/>
        <v>144.19080000000002</v>
      </c>
    </row>
    <row r="1201" spans="1:10" ht="12.75">
      <c r="A1201" s="461" t="s">
        <v>56</v>
      </c>
      <c r="B1201" s="455" t="s">
        <v>1947</v>
      </c>
      <c r="C1201" s="456" t="s">
        <v>162</v>
      </c>
      <c r="D1201" s="264">
        <v>19.003</v>
      </c>
      <c r="E1201" s="459"/>
      <c r="F1201" s="458">
        <v>54</v>
      </c>
      <c r="G1201" s="285">
        <v>4</v>
      </c>
      <c r="H1201" s="179" t="s">
        <v>11</v>
      </c>
      <c r="I1201" s="479">
        <f t="shared" si="82"/>
        <v>1026.162</v>
      </c>
      <c r="J1201" s="460">
        <f t="shared" si="83"/>
        <v>205.2324</v>
      </c>
    </row>
    <row r="1202" spans="1:10" ht="12.75">
      <c r="A1202" s="461" t="s">
        <v>56</v>
      </c>
      <c r="B1202" s="455" t="s">
        <v>1948</v>
      </c>
      <c r="C1202" s="456" t="s">
        <v>162</v>
      </c>
      <c r="D1202" s="264">
        <v>5.552</v>
      </c>
      <c r="E1202" s="459"/>
      <c r="F1202" s="458">
        <v>54</v>
      </c>
      <c r="G1202" s="285">
        <v>6</v>
      </c>
      <c r="H1202" s="179" t="s">
        <v>11</v>
      </c>
      <c r="I1202" s="479">
        <f t="shared" si="82"/>
        <v>299.808</v>
      </c>
      <c r="J1202" s="460">
        <f t="shared" si="83"/>
        <v>59.961600000000004</v>
      </c>
    </row>
    <row r="1203" spans="1:10" ht="12.75">
      <c r="A1203" s="461" t="s">
        <v>56</v>
      </c>
      <c r="B1203" s="455" t="s">
        <v>1949</v>
      </c>
      <c r="C1203" s="456" t="s">
        <v>162</v>
      </c>
      <c r="D1203" s="264">
        <v>8.865</v>
      </c>
      <c r="E1203" s="459"/>
      <c r="F1203" s="458">
        <v>54</v>
      </c>
      <c r="G1203" s="285">
        <v>6</v>
      </c>
      <c r="H1203" s="179" t="s">
        <v>11</v>
      </c>
      <c r="I1203" s="479">
        <f t="shared" si="82"/>
        <v>478.71000000000004</v>
      </c>
      <c r="J1203" s="460">
        <f t="shared" si="83"/>
        <v>95.74200000000002</v>
      </c>
    </row>
    <row r="1204" spans="1:10" ht="12.75">
      <c r="A1204" s="666" t="s">
        <v>20</v>
      </c>
      <c r="B1204" s="541">
        <v>11</v>
      </c>
      <c r="C1204" s="573" t="s">
        <v>27</v>
      </c>
      <c r="D1204" s="31">
        <f>SUM(D1193:D1203)</f>
        <v>147.81000000000003</v>
      </c>
      <c r="E1204" s="459" t="s">
        <v>47</v>
      </c>
      <c r="F1204" s="639"/>
      <c r="G1204" s="604"/>
      <c r="H1204" s="633"/>
      <c r="I1204" s="544"/>
      <c r="J1204" s="667"/>
    </row>
    <row r="1205" spans="1:10" ht="12.75">
      <c r="A1205" s="461" t="s">
        <v>1950</v>
      </c>
      <c r="B1205" s="455" t="s">
        <v>1951</v>
      </c>
      <c r="C1205" s="456" t="s">
        <v>162</v>
      </c>
      <c r="D1205" s="264">
        <v>17.002</v>
      </c>
      <c r="E1205" s="459"/>
      <c r="F1205" s="458">
        <v>54</v>
      </c>
      <c r="G1205" s="285">
        <v>5</v>
      </c>
      <c r="H1205" s="179" t="s">
        <v>11</v>
      </c>
      <c r="I1205" s="479">
        <f>D1205*F1205</f>
        <v>918.108</v>
      </c>
      <c r="J1205" s="460">
        <f>I1205*20%</f>
        <v>183.6216</v>
      </c>
    </row>
    <row r="1206" spans="1:10" ht="12.75">
      <c r="A1206" s="461" t="s">
        <v>1950</v>
      </c>
      <c r="B1206" s="455" t="s">
        <v>1952</v>
      </c>
      <c r="C1206" s="456" t="s">
        <v>162</v>
      </c>
      <c r="D1206" s="264">
        <v>116.802</v>
      </c>
      <c r="E1206" s="459"/>
      <c r="F1206" s="458">
        <v>54</v>
      </c>
      <c r="G1206" s="285">
        <v>3</v>
      </c>
      <c r="H1206" s="179" t="s">
        <v>11</v>
      </c>
      <c r="I1206" s="479">
        <f>D1206*F1206</f>
        <v>6307.308</v>
      </c>
      <c r="J1206" s="460">
        <f>I1206*20%</f>
        <v>1261.4616</v>
      </c>
    </row>
    <row r="1207" spans="1:10" ht="12.75">
      <c r="A1207" s="666" t="s">
        <v>20</v>
      </c>
      <c r="B1207" s="541">
        <v>2</v>
      </c>
      <c r="C1207" s="573" t="s">
        <v>27</v>
      </c>
      <c r="D1207" s="31">
        <f>SUM(D1205:D1206)</f>
        <v>133.804</v>
      </c>
      <c r="E1207" s="459" t="s">
        <v>47</v>
      </c>
      <c r="F1207" s="639"/>
      <c r="G1207" s="604"/>
      <c r="H1207" s="633"/>
      <c r="I1207" s="544"/>
      <c r="J1207" s="667"/>
    </row>
    <row r="1208" spans="1:10" ht="12.75">
      <c r="A1208" s="461" t="s">
        <v>46</v>
      </c>
      <c r="B1208" s="455" t="s">
        <v>1953</v>
      </c>
      <c r="C1208" s="456" t="s">
        <v>162</v>
      </c>
      <c r="D1208" s="264">
        <v>10.001</v>
      </c>
      <c r="E1208" s="459"/>
      <c r="F1208" s="458">
        <v>54</v>
      </c>
      <c r="G1208" s="285">
        <v>5</v>
      </c>
      <c r="H1208" s="179" t="s">
        <v>11</v>
      </c>
      <c r="I1208" s="479">
        <f>D1208*F1208</f>
        <v>540.054</v>
      </c>
      <c r="J1208" s="460">
        <f>I1208*20%</f>
        <v>108.0108</v>
      </c>
    </row>
    <row r="1209" spans="1:10" ht="12.75">
      <c r="A1209" s="461" t="s">
        <v>46</v>
      </c>
      <c r="B1209" s="455" t="s">
        <v>1954</v>
      </c>
      <c r="C1209" s="456" t="s">
        <v>162</v>
      </c>
      <c r="D1209" s="264">
        <v>13.25</v>
      </c>
      <c r="E1209" s="459"/>
      <c r="F1209" s="458">
        <v>54</v>
      </c>
      <c r="G1209" s="285">
        <v>4</v>
      </c>
      <c r="H1209" s="179" t="s">
        <v>11</v>
      </c>
      <c r="I1209" s="479">
        <f aca="true" t="shared" si="84" ref="I1209:I1241">D1209*F1209</f>
        <v>715.5</v>
      </c>
      <c r="J1209" s="460">
        <f aca="true" t="shared" si="85" ref="J1209:J1241">I1209*20%</f>
        <v>143.1</v>
      </c>
    </row>
    <row r="1210" spans="1:10" ht="12.75">
      <c r="A1210" s="461" t="s">
        <v>46</v>
      </c>
      <c r="B1210" s="455" t="s">
        <v>1955</v>
      </c>
      <c r="C1210" s="456" t="s">
        <v>162</v>
      </c>
      <c r="D1210" s="264">
        <v>12.001</v>
      </c>
      <c r="E1210" s="459"/>
      <c r="F1210" s="458">
        <v>54</v>
      </c>
      <c r="G1210" s="285">
        <v>4</v>
      </c>
      <c r="H1210" s="179" t="s">
        <v>11</v>
      </c>
      <c r="I1210" s="479">
        <f t="shared" si="84"/>
        <v>648.054</v>
      </c>
      <c r="J1210" s="460">
        <f t="shared" si="85"/>
        <v>129.6108</v>
      </c>
    </row>
    <row r="1211" spans="1:10" ht="12.75">
      <c r="A1211" s="461" t="s">
        <v>46</v>
      </c>
      <c r="B1211" s="455" t="s">
        <v>1956</v>
      </c>
      <c r="C1211" s="456" t="s">
        <v>162</v>
      </c>
      <c r="D1211" s="264">
        <v>48.605</v>
      </c>
      <c r="E1211" s="459"/>
      <c r="F1211" s="458">
        <v>54</v>
      </c>
      <c r="G1211" s="285">
        <v>4</v>
      </c>
      <c r="H1211" s="179" t="s">
        <v>11</v>
      </c>
      <c r="I1211" s="479">
        <f t="shared" si="84"/>
        <v>2624.6699999999996</v>
      </c>
      <c r="J1211" s="460">
        <f t="shared" si="85"/>
        <v>524.934</v>
      </c>
    </row>
    <row r="1212" spans="1:10" ht="12.75">
      <c r="A1212" s="462" t="s">
        <v>46</v>
      </c>
      <c r="B1212" s="463" t="s">
        <v>615</v>
      </c>
      <c r="C1212" s="456" t="s">
        <v>162</v>
      </c>
      <c r="D1212" s="464">
        <v>11.001</v>
      </c>
      <c r="E1212" s="465"/>
      <c r="F1212" s="458">
        <v>54</v>
      </c>
      <c r="G1212" s="456" t="s">
        <v>96</v>
      </c>
      <c r="H1212" s="179" t="s">
        <v>11</v>
      </c>
      <c r="I1212" s="479">
        <f t="shared" si="84"/>
        <v>594.054</v>
      </c>
      <c r="J1212" s="460">
        <f t="shared" si="85"/>
        <v>118.8108</v>
      </c>
    </row>
    <row r="1213" spans="1:10" ht="12.75">
      <c r="A1213" s="461" t="s">
        <v>46</v>
      </c>
      <c r="B1213" s="455" t="s">
        <v>1957</v>
      </c>
      <c r="C1213" s="456" t="s">
        <v>162</v>
      </c>
      <c r="D1213" s="264">
        <v>20.503</v>
      </c>
      <c r="E1213" s="459"/>
      <c r="F1213" s="458">
        <v>54</v>
      </c>
      <c r="G1213" s="285">
        <v>4</v>
      </c>
      <c r="H1213" s="179" t="s">
        <v>11</v>
      </c>
      <c r="I1213" s="479">
        <f t="shared" si="84"/>
        <v>1107.162</v>
      </c>
      <c r="J1213" s="460">
        <f t="shared" si="85"/>
        <v>221.43240000000003</v>
      </c>
    </row>
    <row r="1214" spans="1:10" ht="12.75">
      <c r="A1214" s="461" t="s">
        <v>46</v>
      </c>
      <c r="B1214" s="455" t="s">
        <v>1958</v>
      </c>
      <c r="C1214" s="456" t="s">
        <v>162</v>
      </c>
      <c r="D1214" s="264">
        <v>12.001</v>
      </c>
      <c r="E1214" s="459"/>
      <c r="F1214" s="458">
        <v>54</v>
      </c>
      <c r="G1214" s="285">
        <v>3</v>
      </c>
      <c r="H1214" s="179" t="s">
        <v>11</v>
      </c>
      <c r="I1214" s="479">
        <f t="shared" si="84"/>
        <v>648.054</v>
      </c>
      <c r="J1214" s="460">
        <f t="shared" si="85"/>
        <v>129.6108</v>
      </c>
    </row>
    <row r="1215" spans="1:10" ht="12.75">
      <c r="A1215" s="461" t="s">
        <v>46</v>
      </c>
      <c r="B1215" s="455" t="s">
        <v>1959</v>
      </c>
      <c r="C1215" s="456" t="s">
        <v>162</v>
      </c>
      <c r="D1215" s="264">
        <v>12.001</v>
      </c>
      <c r="E1215" s="459"/>
      <c r="F1215" s="458">
        <v>54</v>
      </c>
      <c r="G1215" s="285">
        <v>4</v>
      </c>
      <c r="H1215" s="179" t="s">
        <v>11</v>
      </c>
      <c r="I1215" s="479">
        <f t="shared" si="84"/>
        <v>648.054</v>
      </c>
      <c r="J1215" s="460">
        <f t="shared" si="85"/>
        <v>129.6108</v>
      </c>
    </row>
    <row r="1216" spans="1:10" ht="12.75">
      <c r="A1216" s="461" t="s">
        <v>46</v>
      </c>
      <c r="B1216" s="455" t="s">
        <v>1960</v>
      </c>
      <c r="C1216" s="456" t="s">
        <v>162</v>
      </c>
      <c r="D1216" s="264">
        <v>15.002</v>
      </c>
      <c r="E1216" s="459"/>
      <c r="F1216" s="458">
        <v>54</v>
      </c>
      <c r="G1216" s="285">
        <v>4</v>
      </c>
      <c r="H1216" s="179" t="s">
        <v>11</v>
      </c>
      <c r="I1216" s="479">
        <f t="shared" si="84"/>
        <v>810.1080000000001</v>
      </c>
      <c r="J1216" s="460">
        <f t="shared" si="85"/>
        <v>162.02160000000003</v>
      </c>
    </row>
    <row r="1217" spans="1:10" ht="12.75">
      <c r="A1217" s="461" t="s">
        <v>46</v>
      </c>
      <c r="B1217" s="455" t="s">
        <v>1961</v>
      </c>
      <c r="C1217" s="456" t="s">
        <v>162</v>
      </c>
      <c r="D1217" s="264">
        <v>13.004</v>
      </c>
      <c r="E1217" s="459"/>
      <c r="F1217" s="458">
        <v>54</v>
      </c>
      <c r="G1217" s="285">
        <v>4</v>
      </c>
      <c r="H1217" s="179" t="s">
        <v>11</v>
      </c>
      <c r="I1217" s="479">
        <f t="shared" si="84"/>
        <v>702.216</v>
      </c>
      <c r="J1217" s="460">
        <f t="shared" si="85"/>
        <v>140.44320000000002</v>
      </c>
    </row>
    <row r="1218" spans="1:10" ht="12.75">
      <c r="A1218" s="461" t="s">
        <v>46</v>
      </c>
      <c r="B1218" s="455" t="s">
        <v>1962</v>
      </c>
      <c r="C1218" s="456" t="s">
        <v>162</v>
      </c>
      <c r="D1218" s="264">
        <v>81.57</v>
      </c>
      <c r="E1218" s="459"/>
      <c r="F1218" s="458">
        <v>54</v>
      </c>
      <c r="G1218" s="285">
        <v>4</v>
      </c>
      <c r="H1218" s="179" t="s">
        <v>11</v>
      </c>
      <c r="I1218" s="479">
        <f t="shared" si="84"/>
        <v>4404.78</v>
      </c>
      <c r="J1218" s="460">
        <f t="shared" si="85"/>
        <v>880.956</v>
      </c>
    </row>
    <row r="1219" spans="1:10" ht="12.75">
      <c r="A1219" s="461" t="s">
        <v>46</v>
      </c>
      <c r="B1219" s="455" t="s">
        <v>1963</v>
      </c>
      <c r="C1219" s="456" t="s">
        <v>162</v>
      </c>
      <c r="D1219" s="264">
        <v>22.526</v>
      </c>
      <c r="E1219" s="459"/>
      <c r="F1219" s="458">
        <v>54</v>
      </c>
      <c r="G1219" s="285">
        <v>3</v>
      </c>
      <c r="H1219" s="179" t="s">
        <v>11</v>
      </c>
      <c r="I1219" s="479">
        <f t="shared" si="84"/>
        <v>1216.404</v>
      </c>
      <c r="J1219" s="460">
        <f t="shared" si="85"/>
        <v>243.2808</v>
      </c>
    </row>
    <row r="1220" spans="1:10" ht="12.75">
      <c r="A1220" s="461" t="s">
        <v>46</v>
      </c>
      <c r="B1220" s="455" t="s">
        <v>1964</v>
      </c>
      <c r="C1220" s="456" t="s">
        <v>162</v>
      </c>
      <c r="D1220" s="264">
        <v>12.201</v>
      </c>
      <c r="E1220" s="459"/>
      <c r="F1220" s="458">
        <v>54</v>
      </c>
      <c r="G1220" s="285">
        <v>4</v>
      </c>
      <c r="H1220" s="179" t="s">
        <v>11</v>
      </c>
      <c r="I1220" s="479">
        <f t="shared" si="84"/>
        <v>658.854</v>
      </c>
      <c r="J1220" s="460">
        <f t="shared" si="85"/>
        <v>131.7708</v>
      </c>
    </row>
    <row r="1221" spans="1:10" ht="12.75">
      <c r="A1221" s="461" t="s">
        <v>46</v>
      </c>
      <c r="B1221" s="455" t="s">
        <v>1965</v>
      </c>
      <c r="C1221" s="456" t="s">
        <v>162</v>
      </c>
      <c r="D1221" s="264">
        <v>11.001</v>
      </c>
      <c r="E1221" s="459"/>
      <c r="F1221" s="458">
        <v>54</v>
      </c>
      <c r="G1221" s="285">
        <v>3</v>
      </c>
      <c r="H1221" s="179" t="s">
        <v>11</v>
      </c>
      <c r="I1221" s="479">
        <f t="shared" si="84"/>
        <v>594.054</v>
      </c>
      <c r="J1221" s="460">
        <f t="shared" si="85"/>
        <v>118.8108</v>
      </c>
    </row>
    <row r="1222" spans="1:10" ht="12.75">
      <c r="A1222" s="461" t="s">
        <v>46</v>
      </c>
      <c r="B1222" s="455" t="s">
        <v>1966</v>
      </c>
      <c r="C1222" s="456" t="s">
        <v>162</v>
      </c>
      <c r="D1222" s="264">
        <v>22.002</v>
      </c>
      <c r="E1222" s="459"/>
      <c r="F1222" s="458">
        <v>54</v>
      </c>
      <c r="G1222" s="285">
        <v>4</v>
      </c>
      <c r="H1222" s="179" t="s">
        <v>11</v>
      </c>
      <c r="I1222" s="479">
        <f t="shared" si="84"/>
        <v>1188.108</v>
      </c>
      <c r="J1222" s="460">
        <f t="shared" si="85"/>
        <v>237.6216</v>
      </c>
    </row>
    <row r="1223" spans="1:10" ht="12.75">
      <c r="A1223" s="461" t="s">
        <v>46</v>
      </c>
      <c r="B1223" s="455" t="s">
        <v>1967</v>
      </c>
      <c r="C1223" s="456" t="s">
        <v>162</v>
      </c>
      <c r="D1223" s="264">
        <v>11.802</v>
      </c>
      <c r="E1223" s="459"/>
      <c r="F1223" s="458">
        <v>54</v>
      </c>
      <c r="G1223" s="285">
        <v>4</v>
      </c>
      <c r="H1223" s="179" t="s">
        <v>11</v>
      </c>
      <c r="I1223" s="479">
        <f t="shared" si="84"/>
        <v>637.308</v>
      </c>
      <c r="J1223" s="460">
        <f t="shared" si="85"/>
        <v>127.4616</v>
      </c>
    </row>
    <row r="1224" spans="1:10" ht="12.75">
      <c r="A1224" s="461" t="s">
        <v>46</v>
      </c>
      <c r="B1224" s="455" t="s">
        <v>1968</v>
      </c>
      <c r="C1224" s="456" t="s">
        <v>162</v>
      </c>
      <c r="D1224" s="264">
        <v>14.433</v>
      </c>
      <c r="E1224" s="459"/>
      <c r="F1224" s="458">
        <v>54</v>
      </c>
      <c r="G1224" s="285">
        <v>4</v>
      </c>
      <c r="H1224" s="179" t="s">
        <v>11</v>
      </c>
      <c r="I1224" s="479">
        <f t="shared" si="84"/>
        <v>779.382</v>
      </c>
      <c r="J1224" s="460">
        <f t="shared" si="85"/>
        <v>155.8764</v>
      </c>
    </row>
    <row r="1225" spans="1:10" ht="12.75">
      <c r="A1225" s="461" t="s">
        <v>46</v>
      </c>
      <c r="B1225" s="455" t="s">
        <v>1969</v>
      </c>
      <c r="C1225" s="456" t="s">
        <v>162</v>
      </c>
      <c r="D1225" s="264">
        <v>17.203</v>
      </c>
      <c r="E1225" s="459"/>
      <c r="F1225" s="458">
        <v>54</v>
      </c>
      <c r="G1225" s="285">
        <v>4</v>
      </c>
      <c r="H1225" s="179" t="s">
        <v>11</v>
      </c>
      <c r="I1225" s="479">
        <f t="shared" si="84"/>
        <v>928.962</v>
      </c>
      <c r="J1225" s="460">
        <f t="shared" si="85"/>
        <v>185.79240000000001</v>
      </c>
    </row>
    <row r="1226" spans="1:10" ht="12.75">
      <c r="A1226" s="461" t="s">
        <v>46</v>
      </c>
      <c r="B1226" s="455" t="s">
        <v>1970</v>
      </c>
      <c r="C1226" s="456" t="s">
        <v>162</v>
      </c>
      <c r="D1226" s="264">
        <v>10.999</v>
      </c>
      <c r="E1226" s="459"/>
      <c r="F1226" s="458">
        <v>54</v>
      </c>
      <c r="G1226" s="285">
        <v>4</v>
      </c>
      <c r="H1226" s="179" t="s">
        <v>11</v>
      </c>
      <c r="I1226" s="479">
        <f t="shared" si="84"/>
        <v>593.946</v>
      </c>
      <c r="J1226" s="460">
        <f t="shared" si="85"/>
        <v>118.78920000000001</v>
      </c>
    </row>
    <row r="1227" spans="1:10" ht="12.75">
      <c r="A1227" s="461" t="s">
        <v>46</v>
      </c>
      <c r="B1227" s="455" t="s">
        <v>1971</v>
      </c>
      <c r="C1227" s="456" t="s">
        <v>162</v>
      </c>
      <c r="D1227" s="264">
        <v>16.503</v>
      </c>
      <c r="E1227" s="459"/>
      <c r="F1227" s="458">
        <v>54</v>
      </c>
      <c r="G1227" s="285">
        <v>3</v>
      </c>
      <c r="H1227" s="179" t="s">
        <v>11</v>
      </c>
      <c r="I1227" s="479">
        <f t="shared" si="84"/>
        <v>891.162</v>
      </c>
      <c r="J1227" s="460">
        <f t="shared" si="85"/>
        <v>178.2324</v>
      </c>
    </row>
    <row r="1228" spans="1:10" ht="12.75">
      <c r="A1228" s="461" t="s">
        <v>46</v>
      </c>
      <c r="B1228" s="455" t="s">
        <v>1972</v>
      </c>
      <c r="C1228" s="456" t="s">
        <v>162</v>
      </c>
      <c r="D1228" s="264">
        <v>10.002</v>
      </c>
      <c r="E1228" s="459"/>
      <c r="F1228" s="458">
        <v>54</v>
      </c>
      <c r="G1228" s="285">
        <v>4</v>
      </c>
      <c r="H1228" s="179" t="s">
        <v>11</v>
      </c>
      <c r="I1228" s="479">
        <f t="shared" si="84"/>
        <v>540.1080000000001</v>
      </c>
      <c r="J1228" s="460">
        <f t="shared" si="85"/>
        <v>108.02160000000002</v>
      </c>
    </row>
    <row r="1229" spans="1:10" ht="12.75">
      <c r="A1229" s="461" t="s">
        <v>46</v>
      </c>
      <c r="B1229" s="455" t="s">
        <v>1973</v>
      </c>
      <c r="C1229" s="456" t="s">
        <v>162</v>
      </c>
      <c r="D1229" s="264">
        <v>18.303</v>
      </c>
      <c r="E1229" s="459"/>
      <c r="F1229" s="458">
        <v>54</v>
      </c>
      <c r="G1229" s="285">
        <v>4</v>
      </c>
      <c r="H1229" s="179" t="s">
        <v>11</v>
      </c>
      <c r="I1229" s="479">
        <f t="shared" si="84"/>
        <v>988.3620000000001</v>
      </c>
      <c r="J1229" s="460">
        <f t="shared" si="85"/>
        <v>197.67240000000004</v>
      </c>
    </row>
    <row r="1230" spans="1:10" ht="12.75">
      <c r="A1230" s="461" t="s">
        <v>46</v>
      </c>
      <c r="B1230" s="455" t="s">
        <v>1974</v>
      </c>
      <c r="C1230" s="456" t="s">
        <v>162</v>
      </c>
      <c r="D1230" s="264">
        <v>10.005</v>
      </c>
      <c r="E1230" s="459"/>
      <c r="F1230" s="458">
        <v>54</v>
      </c>
      <c r="G1230" s="285">
        <v>4</v>
      </c>
      <c r="H1230" s="179" t="s">
        <v>11</v>
      </c>
      <c r="I1230" s="479">
        <f t="shared" si="84"/>
        <v>540.2700000000001</v>
      </c>
      <c r="J1230" s="460">
        <f t="shared" si="85"/>
        <v>108.05400000000003</v>
      </c>
    </row>
    <row r="1231" spans="1:10" ht="12.75">
      <c r="A1231" s="461" t="s">
        <v>46</v>
      </c>
      <c r="B1231" s="455" t="s">
        <v>1975</v>
      </c>
      <c r="C1231" s="456" t="s">
        <v>162</v>
      </c>
      <c r="D1231" s="264">
        <v>37.503</v>
      </c>
      <c r="E1231" s="459"/>
      <c r="F1231" s="458">
        <v>54</v>
      </c>
      <c r="G1231" s="285">
        <v>3</v>
      </c>
      <c r="H1231" s="179" t="s">
        <v>11</v>
      </c>
      <c r="I1231" s="479">
        <f t="shared" si="84"/>
        <v>2025.162</v>
      </c>
      <c r="J1231" s="460">
        <f t="shared" si="85"/>
        <v>405.03240000000005</v>
      </c>
    </row>
    <row r="1232" spans="1:10" ht="12.75">
      <c r="A1232" s="461" t="s">
        <v>46</v>
      </c>
      <c r="B1232" s="455" t="s">
        <v>1976</v>
      </c>
      <c r="C1232" s="456" t="s">
        <v>162</v>
      </c>
      <c r="D1232" s="264">
        <v>24.504</v>
      </c>
      <c r="E1232" s="459"/>
      <c r="F1232" s="458">
        <v>54</v>
      </c>
      <c r="G1232" s="285">
        <v>3</v>
      </c>
      <c r="H1232" s="179" t="s">
        <v>11</v>
      </c>
      <c r="I1232" s="479">
        <f t="shared" si="84"/>
        <v>1323.2160000000001</v>
      </c>
      <c r="J1232" s="460">
        <f t="shared" si="85"/>
        <v>264.64320000000004</v>
      </c>
    </row>
    <row r="1233" spans="1:10" ht="12.75">
      <c r="A1233" s="461" t="s">
        <v>46</v>
      </c>
      <c r="B1233" s="455" t="s">
        <v>1977</v>
      </c>
      <c r="C1233" s="456" t="s">
        <v>162</v>
      </c>
      <c r="D1233" s="264">
        <v>12.502</v>
      </c>
      <c r="E1233" s="459"/>
      <c r="F1233" s="458">
        <v>54</v>
      </c>
      <c r="G1233" s="285">
        <v>3</v>
      </c>
      <c r="H1233" s="179" t="s">
        <v>11</v>
      </c>
      <c r="I1233" s="479">
        <f t="shared" si="84"/>
        <v>675.1080000000001</v>
      </c>
      <c r="J1233" s="460">
        <f t="shared" si="85"/>
        <v>135.0216</v>
      </c>
    </row>
    <row r="1234" spans="1:10" ht="12.75">
      <c r="A1234" s="461" t="s">
        <v>46</v>
      </c>
      <c r="B1234" s="455" t="s">
        <v>1978</v>
      </c>
      <c r="C1234" s="456" t="s">
        <v>162</v>
      </c>
      <c r="D1234" s="264">
        <v>12.001</v>
      </c>
      <c r="E1234" s="459"/>
      <c r="F1234" s="458">
        <v>54</v>
      </c>
      <c r="G1234" s="285">
        <v>4</v>
      </c>
      <c r="H1234" s="179" t="s">
        <v>11</v>
      </c>
      <c r="I1234" s="479">
        <f t="shared" si="84"/>
        <v>648.054</v>
      </c>
      <c r="J1234" s="460">
        <f t="shared" si="85"/>
        <v>129.6108</v>
      </c>
    </row>
    <row r="1235" spans="1:10" ht="12.75">
      <c r="A1235" s="461" t="s">
        <v>46</v>
      </c>
      <c r="B1235" s="455" t="s">
        <v>1979</v>
      </c>
      <c r="C1235" s="456" t="s">
        <v>162</v>
      </c>
      <c r="D1235" s="264">
        <v>9.502</v>
      </c>
      <c r="E1235" s="459"/>
      <c r="F1235" s="458">
        <v>54</v>
      </c>
      <c r="G1235" s="285">
        <v>3</v>
      </c>
      <c r="H1235" s="179" t="s">
        <v>11</v>
      </c>
      <c r="I1235" s="479">
        <f t="shared" si="84"/>
        <v>513.1080000000001</v>
      </c>
      <c r="J1235" s="460">
        <f t="shared" si="85"/>
        <v>102.62160000000002</v>
      </c>
    </row>
    <row r="1236" spans="1:10" ht="12.75">
      <c r="A1236" s="461" t="s">
        <v>46</v>
      </c>
      <c r="B1236" s="455" t="s">
        <v>1980</v>
      </c>
      <c r="C1236" s="456" t="s">
        <v>162</v>
      </c>
      <c r="D1236" s="264">
        <v>9.601</v>
      </c>
      <c r="E1236" s="459"/>
      <c r="F1236" s="458">
        <v>54</v>
      </c>
      <c r="G1236" s="285">
        <v>3</v>
      </c>
      <c r="H1236" s="179" t="s">
        <v>11</v>
      </c>
      <c r="I1236" s="479">
        <f t="shared" si="84"/>
        <v>518.4540000000001</v>
      </c>
      <c r="J1236" s="460">
        <f t="shared" si="85"/>
        <v>103.69080000000002</v>
      </c>
    </row>
    <row r="1237" spans="1:10" ht="12.75">
      <c r="A1237" s="461" t="s">
        <v>46</v>
      </c>
      <c r="B1237" s="455" t="s">
        <v>1981</v>
      </c>
      <c r="C1237" s="456" t="s">
        <v>162</v>
      </c>
      <c r="D1237" s="264">
        <v>10.002</v>
      </c>
      <c r="E1237" s="459"/>
      <c r="F1237" s="458">
        <v>54</v>
      </c>
      <c r="G1237" s="285">
        <v>5</v>
      </c>
      <c r="H1237" s="179" t="s">
        <v>11</v>
      </c>
      <c r="I1237" s="479">
        <f t="shared" si="84"/>
        <v>540.1080000000001</v>
      </c>
      <c r="J1237" s="460">
        <f t="shared" si="85"/>
        <v>108.02160000000002</v>
      </c>
    </row>
    <row r="1238" spans="1:10" ht="12.75">
      <c r="A1238" s="461" t="s">
        <v>46</v>
      </c>
      <c r="B1238" s="455" t="s">
        <v>1982</v>
      </c>
      <c r="C1238" s="456" t="s">
        <v>162</v>
      </c>
      <c r="D1238" s="264">
        <v>33.203</v>
      </c>
      <c r="E1238" s="459"/>
      <c r="F1238" s="458">
        <v>54</v>
      </c>
      <c r="G1238" s="285">
        <v>5</v>
      </c>
      <c r="H1238" s="179" t="s">
        <v>11</v>
      </c>
      <c r="I1238" s="479">
        <f t="shared" si="84"/>
        <v>1792.9620000000002</v>
      </c>
      <c r="J1238" s="460">
        <f t="shared" si="85"/>
        <v>358.59240000000005</v>
      </c>
    </row>
    <row r="1239" spans="1:10" ht="12.75">
      <c r="A1239" s="399" t="s">
        <v>46</v>
      </c>
      <c r="B1239" s="455" t="s">
        <v>1983</v>
      </c>
      <c r="C1239" s="456" t="s">
        <v>162</v>
      </c>
      <c r="D1239" s="264">
        <v>9.601</v>
      </c>
      <c r="E1239" s="399"/>
      <c r="F1239" s="458">
        <v>54</v>
      </c>
      <c r="G1239" s="285">
        <v>3</v>
      </c>
      <c r="H1239" s="285" t="s">
        <v>11</v>
      </c>
      <c r="I1239" s="479">
        <f t="shared" si="84"/>
        <v>518.4540000000001</v>
      </c>
      <c r="J1239" s="460">
        <f t="shared" si="85"/>
        <v>103.69080000000002</v>
      </c>
    </row>
    <row r="1240" spans="1:10" ht="12.75">
      <c r="A1240" s="399" t="s">
        <v>46</v>
      </c>
      <c r="B1240" s="730" t="s">
        <v>1984</v>
      </c>
      <c r="C1240" s="456" t="s">
        <v>162</v>
      </c>
      <c r="D1240" s="731">
        <v>11.002</v>
      </c>
      <c r="E1240" s="732"/>
      <c r="F1240" s="458">
        <v>54</v>
      </c>
      <c r="G1240" s="285">
        <v>3</v>
      </c>
      <c r="H1240" s="285" t="s">
        <v>11</v>
      </c>
      <c r="I1240" s="479">
        <f t="shared" si="84"/>
        <v>594.1080000000001</v>
      </c>
      <c r="J1240" s="460">
        <f t="shared" si="85"/>
        <v>118.82160000000002</v>
      </c>
    </row>
    <row r="1241" spans="1:10" ht="12.75">
      <c r="A1241" s="462" t="s">
        <v>46</v>
      </c>
      <c r="B1241" s="463" t="s">
        <v>1985</v>
      </c>
      <c r="C1241" s="456" t="s">
        <v>162</v>
      </c>
      <c r="D1241" s="464">
        <v>10.001</v>
      </c>
      <c r="E1241" s="465"/>
      <c r="F1241" s="458">
        <v>54</v>
      </c>
      <c r="G1241" s="456" t="s">
        <v>99</v>
      </c>
      <c r="H1241" s="179" t="s">
        <v>11</v>
      </c>
      <c r="I1241" s="479">
        <f t="shared" si="84"/>
        <v>540.054</v>
      </c>
      <c r="J1241" s="460">
        <f t="shared" si="85"/>
        <v>108.0108</v>
      </c>
    </row>
    <row r="1242" spans="1:10" ht="12.75">
      <c r="A1242" s="18" t="s">
        <v>20</v>
      </c>
      <c r="B1242" s="236">
        <v>34</v>
      </c>
      <c r="C1242" s="145" t="s">
        <v>27</v>
      </c>
      <c r="D1242" s="17">
        <f>SUM(D1208:D1241)</f>
        <v>605.3409999999998</v>
      </c>
      <c r="E1242" s="18" t="s">
        <v>47</v>
      </c>
      <c r="F1242" s="17"/>
      <c r="G1242" s="237"/>
      <c r="H1242" s="237"/>
      <c r="I1242" s="113"/>
      <c r="J1242" s="322"/>
    </row>
    <row r="1243" spans="1:10" ht="25.5">
      <c r="A1243" s="166" t="s">
        <v>24</v>
      </c>
      <c r="B1243" s="121">
        <f>B1180+B1183+B1188+B1192+B1204+B1207+B1242</f>
        <v>58</v>
      </c>
      <c r="C1243" s="202" t="s">
        <v>27</v>
      </c>
      <c r="D1243" s="126">
        <f>D1180+D1183+D1188+D1192+D1204+D1207+D1242</f>
        <v>1205.3179999999998</v>
      </c>
      <c r="E1243" s="166" t="s">
        <v>47</v>
      </c>
      <c r="F1243" s="166"/>
      <c r="G1243" s="123"/>
      <c r="H1243" s="123"/>
      <c r="I1243" s="203"/>
      <c r="J1243" s="52"/>
    </row>
    <row r="1244" spans="1:10" ht="15.75">
      <c r="A1244" s="774" t="s">
        <v>18</v>
      </c>
      <c r="B1244" s="777"/>
      <c r="C1244" s="777"/>
      <c r="D1244" s="777"/>
      <c r="E1244" s="777"/>
      <c r="F1244" s="777"/>
      <c r="G1244" s="777"/>
      <c r="H1244" s="777"/>
      <c r="I1244" s="777"/>
      <c r="J1244" s="778"/>
    </row>
    <row r="1245" spans="1:10" ht="12.75">
      <c r="A1245" s="246" t="s">
        <v>124</v>
      </c>
      <c r="B1245" s="490" t="s">
        <v>2107</v>
      </c>
      <c r="C1245" s="242" t="s">
        <v>168</v>
      </c>
      <c r="D1245" s="346">
        <v>10.036</v>
      </c>
      <c r="E1245" s="346"/>
      <c r="F1245" s="458">
        <v>54</v>
      </c>
      <c r="G1245" s="241">
        <v>3</v>
      </c>
      <c r="H1245" s="242" t="s">
        <v>11</v>
      </c>
      <c r="I1245" s="590">
        <f>D1245*F1245</f>
        <v>541.944</v>
      </c>
      <c r="J1245" s="590">
        <f>I1245*20%</f>
        <v>108.3888</v>
      </c>
    </row>
    <row r="1246" spans="1:10" ht="12.75">
      <c r="A1246" s="246" t="s">
        <v>124</v>
      </c>
      <c r="B1246" s="490" t="s">
        <v>2108</v>
      </c>
      <c r="C1246" s="242" t="s">
        <v>168</v>
      </c>
      <c r="D1246" s="346">
        <v>399.991</v>
      </c>
      <c r="E1246" s="346"/>
      <c r="F1246" s="458">
        <v>54</v>
      </c>
      <c r="G1246" s="241">
        <v>3</v>
      </c>
      <c r="H1246" s="242" t="s">
        <v>11</v>
      </c>
      <c r="I1246" s="590">
        <f aca="true" t="shared" si="86" ref="I1246:I1253">D1246*F1246</f>
        <v>21599.514</v>
      </c>
      <c r="J1246" s="590">
        <f aca="true" t="shared" si="87" ref="J1246:J1253">I1246*20%</f>
        <v>4319.9028</v>
      </c>
    </row>
    <row r="1247" spans="1:10" ht="12.75">
      <c r="A1247" s="246" t="s">
        <v>124</v>
      </c>
      <c r="B1247" s="343" t="s">
        <v>942</v>
      </c>
      <c r="C1247" s="239" t="s">
        <v>162</v>
      </c>
      <c r="D1247" s="283">
        <v>20</v>
      </c>
      <c r="E1247" s="347"/>
      <c r="F1247" s="458">
        <v>54</v>
      </c>
      <c r="G1247" s="241">
        <v>3</v>
      </c>
      <c r="H1247" s="179" t="s">
        <v>11</v>
      </c>
      <c r="I1247" s="590">
        <f t="shared" si="86"/>
        <v>1080</v>
      </c>
      <c r="J1247" s="590">
        <f t="shared" si="87"/>
        <v>216</v>
      </c>
    </row>
    <row r="1248" spans="1:10" ht="12.75">
      <c r="A1248" s="246" t="s">
        <v>124</v>
      </c>
      <c r="B1248" s="343" t="s">
        <v>2109</v>
      </c>
      <c r="C1248" s="239" t="s">
        <v>168</v>
      </c>
      <c r="D1248" s="283">
        <v>27.503</v>
      </c>
      <c r="E1248" s="347"/>
      <c r="F1248" s="458">
        <v>54</v>
      </c>
      <c r="G1248" s="241">
        <v>3</v>
      </c>
      <c r="H1248" s="179" t="s">
        <v>11</v>
      </c>
      <c r="I1248" s="590">
        <f t="shared" si="86"/>
        <v>1485.162</v>
      </c>
      <c r="J1248" s="590">
        <f t="shared" si="87"/>
        <v>297.0324</v>
      </c>
    </row>
    <row r="1249" spans="1:10" ht="12.75">
      <c r="A1249" s="246" t="s">
        <v>124</v>
      </c>
      <c r="B1249" s="343" t="s">
        <v>2110</v>
      </c>
      <c r="C1249" s="239" t="s">
        <v>168</v>
      </c>
      <c r="D1249" s="283">
        <v>10.2</v>
      </c>
      <c r="E1249" s="347"/>
      <c r="F1249" s="458">
        <v>54</v>
      </c>
      <c r="G1249" s="241">
        <v>3</v>
      </c>
      <c r="H1249" s="179" t="s">
        <v>11</v>
      </c>
      <c r="I1249" s="590">
        <f t="shared" si="86"/>
        <v>550.8</v>
      </c>
      <c r="J1249" s="590">
        <f t="shared" si="87"/>
        <v>110.16</v>
      </c>
    </row>
    <row r="1250" spans="1:10" ht="12.75">
      <c r="A1250" s="246" t="s">
        <v>124</v>
      </c>
      <c r="B1250" s="343" t="s">
        <v>2111</v>
      </c>
      <c r="C1250" s="239" t="s">
        <v>168</v>
      </c>
      <c r="D1250" s="283">
        <v>23.298</v>
      </c>
      <c r="E1250" s="347"/>
      <c r="F1250" s="458">
        <v>54</v>
      </c>
      <c r="G1250" s="241">
        <v>3</v>
      </c>
      <c r="H1250" s="179" t="s">
        <v>11</v>
      </c>
      <c r="I1250" s="590">
        <f t="shared" si="86"/>
        <v>1258.0919999999999</v>
      </c>
      <c r="J1250" s="590">
        <f t="shared" si="87"/>
        <v>251.61839999999998</v>
      </c>
    </row>
    <row r="1251" spans="1:10" ht="12.75">
      <c r="A1251" s="246" t="s">
        <v>124</v>
      </c>
      <c r="B1251" s="343" t="s">
        <v>2112</v>
      </c>
      <c r="C1251" s="239" t="s">
        <v>168</v>
      </c>
      <c r="D1251" s="283">
        <v>18.092</v>
      </c>
      <c r="E1251" s="347"/>
      <c r="F1251" s="458">
        <v>54</v>
      </c>
      <c r="G1251" s="241">
        <v>4</v>
      </c>
      <c r="H1251" s="179" t="s">
        <v>11</v>
      </c>
      <c r="I1251" s="590">
        <f t="shared" si="86"/>
        <v>976.968</v>
      </c>
      <c r="J1251" s="590">
        <f t="shared" si="87"/>
        <v>195.3936</v>
      </c>
    </row>
    <row r="1252" spans="1:10" ht="12.75">
      <c r="A1252" s="246" t="s">
        <v>124</v>
      </c>
      <c r="B1252" s="343" t="s">
        <v>2113</v>
      </c>
      <c r="C1252" s="239" t="s">
        <v>168</v>
      </c>
      <c r="D1252" s="283">
        <v>7.001</v>
      </c>
      <c r="E1252" s="347"/>
      <c r="F1252" s="458">
        <v>54</v>
      </c>
      <c r="G1252" s="241">
        <v>4</v>
      </c>
      <c r="H1252" s="179" t="s">
        <v>11</v>
      </c>
      <c r="I1252" s="590">
        <f t="shared" si="86"/>
        <v>378.05400000000003</v>
      </c>
      <c r="J1252" s="590">
        <f t="shared" si="87"/>
        <v>75.61080000000001</v>
      </c>
    </row>
    <row r="1253" spans="1:10" ht="12.75">
      <c r="A1253" s="246" t="s">
        <v>124</v>
      </c>
      <c r="B1253" s="343" t="s">
        <v>2114</v>
      </c>
      <c r="C1253" s="239" t="s">
        <v>168</v>
      </c>
      <c r="D1253" s="283">
        <v>10.232</v>
      </c>
      <c r="E1253" s="347"/>
      <c r="F1253" s="458">
        <v>54</v>
      </c>
      <c r="G1253" s="241">
        <v>5</v>
      </c>
      <c r="H1253" s="179" t="s">
        <v>11</v>
      </c>
      <c r="I1253" s="590">
        <f t="shared" si="86"/>
        <v>552.528</v>
      </c>
      <c r="J1253" s="590">
        <f t="shared" si="87"/>
        <v>110.50560000000002</v>
      </c>
    </row>
    <row r="1254" spans="1:10" ht="12.75">
      <c r="A1254" s="459" t="s">
        <v>20</v>
      </c>
      <c r="B1254" s="362">
        <v>9</v>
      </c>
      <c r="C1254" s="30" t="s">
        <v>27</v>
      </c>
      <c r="D1254" s="577">
        <f>SUM(D1245:D1253)</f>
        <v>526.353</v>
      </c>
      <c r="E1254" s="31" t="s">
        <v>47</v>
      </c>
      <c r="F1254" s="32"/>
      <c r="G1254" s="241"/>
      <c r="H1254" s="241"/>
      <c r="I1254" s="494"/>
      <c r="J1254" s="494"/>
    </row>
    <row r="1255" spans="1:10" ht="12.75">
      <c r="A1255" s="246" t="s">
        <v>2115</v>
      </c>
      <c r="B1255" s="343" t="s">
        <v>2116</v>
      </c>
      <c r="C1255" s="239" t="s">
        <v>168</v>
      </c>
      <c r="D1255" s="283">
        <v>1.977</v>
      </c>
      <c r="E1255" s="347"/>
      <c r="F1255" s="458">
        <v>54</v>
      </c>
      <c r="G1255" s="241">
        <v>3</v>
      </c>
      <c r="H1255" s="179" t="s">
        <v>11</v>
      </c>
      <c r="I1255" s="605">
        <f>D1255*F1255</f>
        <v>106.75800000000001</v>
      </c>
      <c r="J1255" s="605">
        <f>I1255*20%</f>
        <v>21.351600000000005</v>
      </c>
    </row>
    <row r="1256" spans="1:10" ht="12.75">
      <c r="A1256" s="246" t="s">
        <v>2115</v>
      </c>
      <c r="B1256" s="343" t="s">
        <v>2117</v>
      </c>
      <c r="C1256" s="239" t="s">
        <v>168</v>
      </c>
      <c r="D1256" s="283">
        <v>16.033</v>
      </c>
      <c r="E1256" s="347"/>
      <c r="F1256" s="458">
        <v>54</v>
      </c>
      <c r="G1256" s="241">
        <v>3</v>
      </c>
      <c r="H1256" s="179" t="s">
        <v>11</v>
      </c>
      <c r="I1256" s="605">
        <f>D1256*F1256</f>
        <v>865.782</v>
      </c>
      <c r="J1256" s="605">
        <f>I1256*20%</f>
        <v>173.15640000000002</v>
      </c>
    </row>
    <row r="1257" spans="1:10" ht="12.75">
      <c r="A1257" s="246" t="s">
        <v>2115</v>
      </c>
      <c r="B1257" s="343" t="s">
        <v>2118</v>
      </c>
      <c r="C1257" s="239" t="s">
        <v>168</v>
      </c>
      <c r="D1257" s="283">
        <v>0.17</v>
      </c>
      <c r="E1257" s="347"/>
      <c r="F1257" s="458">
        <v>54</v>
      </c>
      <c r="G1257" s="241">
        <v>3</v>
      </c>
      <c r="H1257" s="179" t="s">
        <v>11</v>
      </c>
      <c r="I1257" s="605">
        <f>D1257*F1257</f>
        <v>9.180000000000001</v>
      </c>
      <c r="J1257" s="605">
        <f>I1257*20%</f>
        <v>1.8360000000000003</v>
      </c>
    </row>
    <row r="1258" spans="1:10" ht="12.75">
      <c r="A1258" s="459" t="s">
        <v>20</v>
      </c>
      <c r="B1258" s="362">
        <v>3</v>
      </c>
      <c r="C1258" s="30" t="s">
        <v>27</v>
      </c>
      <c r="D1258" s="577">
        <f>SUM(D1255:D1257)</f>
        <v>18.180000000000003</v>
      </c>
      <c r="E1258" s="31" t="s">
        <v>47</v>
      </c>
      <c r="F1258" s="32"/>
      <c r="G1258" s="241"/>
      <c r="H1258" s="241"/>
      <c r="I1258" s="494"/>
      <c r="J1258" s="494"/>
    </row>
    <row r="1259" spans="1:10" ht="12.75">
      <c r="A1259" s="246" t="s">
        <v>2271</v>
      </c>
      <c r="B1259" s="343" t="s">
        <v>2272</v>
      </c>
      <c r="C1259" s="239" t="s">
        <v>168</v>
      </c>
      <c r="D1259" s="283">
        <v>14.649</v>
      </c>
      <c r="E1259" s="347"/>
      <c r="F1259" s="458">
        <v>54</v>
      </c>
      <c r="G1259" s="241">
        <v>3</v>
      </c>
      <c r="H1259" s="179" t="s">
        <v>11</v>
      </c>
      <c r="I1259" s="605">
        <f>D1259*F1259</f>
        <v>791.0459999999999</v>
      </c>
      <c r="J1259" s="605">
        <f>I1259*20%</f>
        <v>158.2092</v>
      </c>
    </row>
    <row r="1260" spans="1:10" ht="12.75">
      <c r="A1260" s="459" t="s">
        <v>20</v>
      </c>
      <c r="B1260" s="362">
        <v>1</v>
      </c>
      <c r="C1260" s="30" t="s">
        <v>27</v>
      </c>
      <c r="D1260" s="577">
        <f>SUM(D1257:D1259)</f>
        <v>32.999</v>
      </c>
      <c r="E1260" s="31" t="s">
        <v>47</v>
      </c>
      <c r="F1260" s="32"/>
      <c r="G1260" s="241"/>
      <c r="H1260" s="241"/>
      <c r="I1260" s="494"/>
      <c r="J1260" s="494"/>
    </row>
    <row r="1261" spans="1:10" ht="12.75">
      <c r="A1261" s="246" t="s">
        <v>58</v>
      </c>
      <c r="B1261" s="343" t="s">
        <v>2119</v>
      </c>
      <c r="C1261" s="239" t="s">
        <v>168</v>
      </c>
      <c r="D1261" s="283">
        <v>29.807</v>
      </c>
      <c r="E1261" s="347"/>
      <c r="F1261" s="458">
        <v>54</v>
      </c>
      <c r="G1261" s="241">
        <v>6</v>
      </c>
      <c r="H1261" s="179" t="s">
        <v>11</v>
      </c>
      <c r="I1261" s="605">
        <f>D1261*F1261</f>
        <v>1609.578</v>
      </c>
      <c r="J1261" s="605">
        <f>I1261*20%</f>
        <v>321.91560000000004</v>
      </c>
    </row>
    <row r="1262" spans="1:10" ht="12.75">
      <c r="A1262" s="246" t="s">
        <v>58</v>
      </c>
      <c r="B1262" s="343" t="s">
        <v>2120</v>
      </c>
      <c r="C1262" s="239" t="s">
        <v>168</v>
      </c>
      <c r="D1262" s="283">
        <v>97.103</v>
      </c>
      <c r="E1262" s="347"/>
      <c r="F1262" s="458">
        <v>54</v>
      </c>
      <c r="G1262" s="241">
        <v>4</v>
      </c>
      <c r="H1262" s="179" t="s">
        <v>11</v>
      </c>
      <c r="I1262" s="605">
        <f aca="true" t="shared" si="88" ref="I1262:I1274">D1262*F1262</f>
        <v>5243.562</v>
      </c>
      <c r="J1262" s="605">
        <f aca="true" t="shared" si="89" ref="J1262:J1274">I1262*20%</f>
        <v>1048.7124000000001</v>
      </c>
    </row>
    <row r="1263" spans="1:10" ht="12.75">
      <c r="A1263" s="246" t="s">
        <v>58</v>
      </c>
      <c r="B1263" s="343" t="s">
        <v>2121</v>
      </c>
      <c r="C1263" s="239" t="s">
        <v>168</v>
      </c>
      <c r="D1263" s="283">
        <v>9.126</v>
      </c>
      <c r="E1263" s="347"/>
      <c r="F1263" s="458">
        <v>54</v>
      </c>
      <c r="G1263" s="241">
        <v>6</v>
      </c>
      <c r="H1263" s="179" t="s">
        <v>11</v>
      </c>
      <c r="I1263" s="605">
        <f t="shared" si="88"/>
        <v>492.804</v>
      </c>
      <c r="J1263" s="605">
        <f t="shared" si="89"/>
        <v>98.5608</v>
      </c>
    </row>
    <row r="1264" spans="1:10" ht="12.75">
      <c r="A1264" s="246" t="s">
        <v>58</v>
      </c>
      <c r="B1264" s="343" t="s">
        <v>2122</v>
      </c>
      <c r="C1264" s="239" t="s">
        <v>168</v>
      </c>
      <c r="D1264" s="283">
        <v>3.105</v>
      </c>
      <c r="E1264" s="347"/>
      <c r="F1264" s="458">
        <v>54</v>
      </c>
      <c r="G1264" s="241">
        <v>4</v>
      </c>
      <c r="H1264" s="179" t="s">
        <v>11</v>
      </c>
      <c r="I1264" s="605">
        <f t="shared" si="88"/>
        <v>167.67</v>
      </c>
      <c r="J1264" s="605">
        <f t="shared" si="89"/>
        <v>33.534</v>
      </c>
    </row>
    <row r="1265" spans="1:10" ht="12.75">
      <c r="A1265" s="246" t="s">
        <v>58</v>
      </c>
      <c r="B1265" s="343" t="s">
        <v>2264</v>
      </c>
      <c r="C1265" s="239" t="s">
        <v>168</v>
      </c>
      <c r="D1265" s="283">
        <v>15.002</v>
      </c>
      <c r="E1265" s="347"/>
      <c r="F1265" s="458">
        <v>54</v>
      </c>
      <c r="G1265" s="241">
        <v>3</v>
      </c>
      <c r="H1265" s="179" t="s">
        <v>11</v>
      </c>
      <c r="I1265" s="605">
        <f t="shared" si="88"/>
        <v>810.1080000000001</v>
      </c>
      <c r="J1265" s="605">
        <f t="shared" si="89"/>
        <v>162.02160000000003</v>
      </c>
    </row>
    <row r="1266" spans="1:10" ht="12.75">
      <c r="A1266" s="399" t="s">
        <v>58</v>
      </c>
      <c r="B1266" s="393" t="s">
        <v>943</v>
      </c>
      <c r="C1266" s="242" t="s">
        <v>162</v>
      </c>
      <c r="D1266" s="352">
        <v>9.052</v>
      </c>
      <c r="E1266" s="264"/>
      <c r="F1266" s="458">
        <v>54</v>
      </c>
      <c r="G1266" s="241">
        <v>6</v>
      </c>
      <c r="H1266" s="241" t="s">
        <v>11</v>
      </c>
      <c r="I1266" s="605">
        <f t="shared" si="88"/>
        <v>488.808</v>
      </c>
      <c r="J1266" s="605">
        <f t="shared" si="89"/>
        <v>97.7616</v>
      </c>
    </row>
    <row r="1267" spans="1:10" ht="12.75">
      <c r="A1267" s="246" t="s">
        <v>58</v>
      </c>
      <c r="B1267" s="343" t="s">
        <v>2123</v>
      </c>
      <c r="C1267" s="239" t="s">
        <v>168</v>
      </c>
      <c r="D1267" s="283">
        <v>10.001</v>
      </c>
      <c r="E1267" s="347"/>
      <c r="F1267" s="458">
        <v>54</v>
      </c>
      <c r="G1267" s="241">
        <v>3</v>
      </c>
      <c r="H1267" s="179" t="s">
        <v>11</v>
      </c>
      <c r="I1267" s="605">
        <f t="shared" si="88"/>
        <v>540.054</v>
      </c>
      <c r="J1267" s="605">
        <f t="shared" si="89"/>
        <v>108.0108</v>
      </c>
    </row>
    <row r="1268" spans="1:10" ht="12.75">
      <c r="A1268" s="246" t="s">
        <v>58</v>
      </c>
      <c r="B1268" s="343" t="s">
        <v>2124</v>
      </c>
      <c r="C1268" s="239" t="s">
        <v>168</v>
      </c>
      <c r="D1268" s="283">
        <v>9.16</v>
      </c>
      <c r="E1268" s="347"/>
      <c r="F1268" s="458">
        <v>54</v>
      </c>
      <c r="G1268" s="241">
        <v>6</v>
      </c>
      <c r="H1268" s="179" t="s">
        <v>11</v>
      </c>
      <c r="I1268" s="605">
        <f t="shared" si="88"/>
        <v>494.64</v>
      </c>
      <c r="J1268" s="605">
        <f t="shared" si="89"/>
        <v>98.928</v>
      </c>
    </row>
    <row r="1269" spans="1:10" ht="12.75">
      <c r="A1269" s="246" t="s">
        <v>58</v>
      </c>
      <c r="B1269" s="343" t="s">
        <v>2125</v>
      </c>
      <c r="C1269" s="239" t="s">
        <v>168</v>
      </c>
      <c r="D1269" s="283">
        <v>7.501</v>
      </c>
      <c r="E1269" s="347"/>
      <c r="F1269" s="458">
        <v>54</v>
      </c>
      <c r="G1269" s="241">
        <v>3</v>
      </c>
      <c r="H1269" s="179" t="s">
        <v>11</v>
      </c>
      <c r="I1269" s="605">
        <f t="shared" si="88"/>
        <v>405.05400000000003</v>
      </c>
      <c r="J1269" s="605">
        <f t="shared" si="89"/>
        <v>81.01080000000002</v>
      </c>
    </row>
    <row r="1270" spans="1:10" ht="12.75">
      <c r="A1270" s="246" t="s">
        <v>58</v>
      </c>
      <c r="B1270" s="343" t="s">
        <v>2126</v>
      </c>
      <c r="C1270" s="239" t="s">
        <v>168</v>
      </c>
      <c r="D1270" s="283">
        <v>7.501</v>
      </c>
      <c r="E1270" s="347"/>
      <c r="F1270" s="458">
        <v>54</v>
      </c>
      <c r="G1270" s="241">
        <v>3</v>
      </c>
      <c r="H1270" s="179" t="s">
        <v>11</v>
      </c>
      <c r="I1270" s="605">
        <f t="shared" si="88"/>
        <v>405.05400000000003</v>
      </c>
      <c r="J1270" s="605">
        <f t="shared" si="89"/>
        <v>81.01080000000002</v>
      </c>
    </row>
    <row r="1271" spans="1:10" ht="12.75">
      <c r="A1271" s="246" t="s">
        <v>58</v>
      </c>
      <c r="B1271" s="343" t="s">
        <v>2127</v>
      </c>
      <c r="C1271" s="239" t="s">
        <v>168</v>
      </c>
      <c r="D1271" s="283">
        <v>10.444</v>
      </c>
      <c r="E1271" s="347"/>
      <c r="F1271" s="458">
        <v>54</v>
      </c>
      <c r="G1271" s="241">
        <v>3</v>
      </c>
      <c r="H1271" s="179" t="s">
        <v>11</v>
      </c>
      <c r="I1271" s="605">
        <f t="shared" si="88"/>
        <v>563.976</v>
      </c>
      <c r="J1271" s="605">
        <f t="shared" si="89"/>
        <v>112.79520000000001</v>
      </c>
    </row>
    <row r="1272" spans="1:10" ht="12.75">
      <c r="A1272" s="246" t="s">
        <v>58</v>
      </c>
      <c r="B1272" s="343" t="s">
        <v>2128</v>
      </c>
      <c r="C1272" s="239" t="s">
        <v>168</v>
      </c>
      <c r="D1272" s="283">
        <v>6.01</v>
      </c>
      <c r="E1272" s="347"/>
      <c r="F1272" s="458">
        <v>54</v>
      </c>
      <c r="G1272" s="241">
        <v>3</v>
      </c>
      <c r="H1272" s="179" t="s">
        <v>11</v>
      </c>
      <c r="I1272" s="605">
        <f t="shared" si="88"/>
        <v>324.53999999999996</v>
      </c>
      <c r="J1272" s="605">
        <f t="shared" si="89"/>
        <v>64.908</v>
      </c>
    </row>
    <row r="1273" spans="1:10" ht="12.75">
      <c r="A1273" s="246" t="s">
        <v>58</v>
      </c>
      <c r="B1273" s="343" t="s">
        <v>2129</v>
      </c>
      <c r="C1273" s="239" t="s">
        <v>168</v>
      </c>
      <c r="D1273" s="283">
        <v>7.432</v>
      </c>
      <c r="E1273" s="347"/>
      <c r="F1273" s="458">
        <v>54</v>
      </c>
      <c r="G1273" s="241">
        <v>6</v>
      </c>
      <c r="H1273" s="179" t="s">
        <v>11</v>
      </c>
      <c r="I1273" s="605">
        <f t="shared" si="88"/>
        <v>401.32800000000003</v>
      </c>
      <c r="J1273" s="605">
        <f t="shared" si="89"/>
        <v>80.2656</v>
      </c>
    </row>
    <row r="1274" spans="1:10" ht="12.75">
      <c r="A1274" s="246" t="s">
        <v>58</v>
      </c>
      <c r="B1274" s="343" t="s">
        <v>2130</v>
      </c>
      <c r="C1274" s="239" t="s">
        <v>168</v>
      </c>
      <c r="D1274" s="283">
        <v>18.088</v>
      </c>
      <c r="E1274" s="347"/>
      <c r="F1274" s="458">
        <v>54</v>
      </c>
      <c r="G1274" s="241">
        <v>4</v>
      </c>
      <c r="H1274" s="179" t="s">
        <v>11</v>
      </c>
      <c r="I1274" s="605">
        <f t="shared" si="88"/>
        <v>976.7520000000001</v>
      </c>
      <c r="J1274" s="605">
        <f t="shared" si="89"/>
        <v>195.35040000000004</v>
      </c>
    </row>
    <row r="1275" spans="1:10" ht="12.75">
      <c r="A1275" s="459" t="s">
        <v>20</v>
      </c>
      <c r="B1275" s="362">
        <v>14</v>
      </c>
      <c r="C1275" s="30" t="s">
        <v>27</v>
      </c>
      <c r="D1275" s="577">
        <f>SUM(D1261:D1274)</f>
        <v>239.33199999999997</v>
      </c>
      <c r="E1275" s="31" t="s">
        <v>47</v>
      </c>
      <c r="F1275" s="448"/>
      <c r="G1275" s="241"/>
      <c r="H1275" s="241"/>
      <c r="I1275" s="494"/>
      <c r="J1275" s="494"/>
    </row>
    <row r="1276" spans="1:10" ht="12.75">
      <c r="A1276" s="246" t="s">
        <v>183</v>
      </c>
      <c r="B1276" s="343" t="s">
        <v>2131</v>
      </c>
      <c r="C1276" s="239" t="s">
        <v>168</v>
      </c>
      <c r="D1276" s="283">
        <v>12.001</v>
      </c>
      <c r="E1276" s="347"/>
      <c r="F1276" s="458">
        <v>54</v>
      </c>
      <c r="G1276" s="241">
        <v>4</v>
      </c>
      <c r="H1276" s="179" t="s">
        <v>11</v>
      </c>
      <c r="I1276" s="605">
        <f>D1276*F1276</f>
        <v>648.054</v>
      </c>
      <c r="J1276" s="605">
        <f>I1276*20%</f>
        <v>129.6108</v>
      </c>
    </row>
    <row r="1277" spans="1:10" ht="12.75">
      <c r="A1277" s="246" t="s">
        <v>183</v>
      </c>
      <c r="B1277" s="343" t="s">
        <v>2132</v>
      </c>
      <c r="C1277" s="239" t="s">
        <v>168</v>
      </c>
      <c r="D1277" s="283">
        <v>12</v>
      </c>
      <c r="E1277" s="347"/>
      <c r="F1277" s="458">
        <v>54</v>
      </c>
      <c r="G1277" s="241">
        <v>3</v>
      </c>
      <c r="H1277" s="179" t="s">
        <v>11</v>
      </c>
      <c r="I1277" s="605">
        <f>D1277*F1277</f>
        <v>648</v>
      </c>
      <c r="J1277" s="605">
        <f>I1277*20%</f>
        <v>129.6</v>
      </c>
    </row>
    <row r="1278" spans="1:10" ht="12.75">
      <c r="A1278" s="399" t="s">
        <v>183</v>
      </c>
      <c r="B1278" s="343" t="s">
        <v>946</v>
      </c>
      <c r="C1278" s="242" t="s">
        <v>168</v>
      </c>
      <c r="D1278" s="352">
        <v>50.004</v>
      </c>
      <c r="E1278" s="264"/>
      <c r="F1278" s="458">
        <v>54</v>
      </c>
      <c r="G1278" s="241">
        <v>3</v>
      </c>
      <c r="H1278" s="179" t="s">
        <v>11</v>
      </c>
      <c r="I1278" s="605">
        <f>D1278*F1278</f>
        <v>2700.216</v>
      </c>
      <c r="J1278" s="605">
        <f>I1278*20%</f>
        <v>540.0432</v>
      </c>
    </row>
    <row r="1279" spans="1:10" ht="12.75">
      <c r="A1279" s="399" t="s">
        <v>183</v>
      </c>
      <c r="B1279" s="343" t="s">
        <v>947</v>
      </c>
      <c r="C1279" s="242" t="s">
        <v>168</v>
      </c>
      <c r="D1279" s="352">
        <v>24.002</v>
      </c>
      <c r="E1279" s="264"/>
      <c r="F1279" s="458">
        <v>54</v>
      </c>
      <c r="G1279" s="241">
        <v>6</v>
      </c>
      <c r="H1279" s="179" t="s">
        <v>11</v>
      </c>
      <c r="I1279" s="605">
        <f>D1279*F1279</f>
        <v>1296.108</v>
      </c>
      <c r="J1279" s="605">
        <f>I1279*20%</f>
        <v>259.2216</v>
      </c>
    </row>
    <row r="1280" spans="1:10" ht="12.75">
      <c r="A1280" s="459" t="s">
        <v>20</v>
      </c>
      <c r="B1280" s="362">
        <v>4</v>
      </c>
      <c r="C1280" s="30" t="s">
        <v>27</v>
      </c>
      <c r="D1280" s="577">
        <f>SUM(D1276:D1279)</f>
        <v>98.00699999999999</v>
      </c>
      <c r="E1280" s="31" t="s">
        <v>47</v>
      </c>
      <c r="F1280" s="338"/>
      <c r="G1280" s="241"/>
      <c r="H1280" s="241"/>
      <c r="I1280" s="494"/>
      <c r="J1280" s="494"/>
    </row>
    <row r="1281" spans="1:10" ht="12.75">
      <c r="A1281" s="399" t="s">
        <v>82</v>
      </c>
      <c r="B1281" s="393" t="s">
        <v>2133</v>
      </c>
      <c r="C1281" s="242" t="s">
        <v>162</v>
      </c>
      <c r="D1281" s="352">
        <v>12.999</v>
      </c>
      <c r="E1281" s="264"/>
      <c r="F1281" s="458">
        <v>54</v>
      </c>
      <c r="G1281" s="241">
        <v>3</v>
      </c>
      <c r="H1281" s="241" t="s">
        <v>11</v>
      </c>
      <c r="I1281" s="494">
        <f>D1281*F1281</f>
        <v>701.946</v>
      </c>
      <c r="J1281" s="494">
        <f>I1281*20%</f>
        <v>140.38920000000002</v>
      </c>
    </row>
    <row r="1282" spans="1:10" ht="12.75">
      <c r="A1282" s="459" t="s">
        <v>20</v>
      </c>
      <c r="B1282" s="362">
        <v>1</v>
      </c>
      <c r="C1282" s="30" t="s">
        <v>27</v>
      </c>
      <c r="D1282" s="577">
        <f>SUM(D1281:D1281)</f>
        <v>12.999</v>
      </c>
      <c r="E1282" s="31" t="s">
        <v>47</v>
      </c>
      <c r="F1282" s="338"/>
      <c r="G1282" s="241"/>
      <c r="H1282" s="241"/>
      <c r="I1282" s="494"/>
      <c r="J1282" s="494"/>
    </row>
    <row r="1283" spans="1:10" ht="12.75">
      <c r="A1283" s="399" t="s">
        <v>84</v>
      </c>
      <c r="B1283" s="393" t="s">
        <v>2134</v>
      </c>
      <c r="C1283" s="242" t="s">
        <v>162</v>
      </c>
      <c r="D1283" s="352">
        <v>24.14</v>
      </c>
      <c r="E1283" s="264"/>
      <c r="F1283" s="458">
        <v>54</v>
      </c>
      <c r="G1283" s="241">
        <v>3</v>
      </c>
      <c r="H1283" s="241" t="s">
        <v>11</v>
      </c>
      <c r="I1283" s="494">
        <f>D1283*F1283</f>
        <v>1303.56</v>
      </c>
      <c r="J1283" s="494">
        <f>I1283*20%</f>
        <v>260.712</v>
      </c>
    </row>
    <row r="1284" spans="1:10" ht="12.75">
      <c r="A1284" s="399" t="s">
        <v>84</v>
      </c>
      <c r="B1284" s="393" t="s">
        <v>2135</v>
      </c>
      <c r="C1284" s="242" t="s">
        <v>162</v>
      </c>
      <c r="D1284" s="352">
        <v>12.501</v>
      </c>
      <c r="E1284" s="264"/>
      <c r="F1284" s="458">
        <v>54</v>
      </c>
      <c r="G1284" s="241">
        <v>5</v>
      </c>
      <c r="H1284" s="241" t="s">
        <v>11</v>
      </c>
      <c r="I1284" s="494">
        <f>D1284*F1284</f>
        <v>675.054</v>
      </c>
      <c r="J1284" s="494">
        <f>I1284*20%</f>
        <v>135.0108</v>
      </c>
    </row>
    <row r="1285" spans="1:10" ht="12.75">
      <c r="A1285" s="399" t="s">
        <v>84</v>
      </c>
      <c r="B1285" s="393" t="s">
        <v>2136</v>
      </c>
      <c r="C1285" s="242" t="s">
        <v>162</v>
      </c>
      <c r="D1285" s="352">
        <v>31.909</v>
      </c>
      <c r="E1285" s="264"/>
      <c r="F1285" s="458">
        <v>54</v>
      </c>
      <c r="G1285" s="241">
        <v>5</v>
      </c>
      <c r="H1285" s="241" t="s">
        <v>11</v>
      </c>
      <c r="I1285" s="494">
        <f>D1285*F1285</f>
        <v>1723.086</v>
      </c>
      <c r="J1285" s="494">
        <f>I1285*20%</f>
        <v>344.6172</v>
      </c>
    </row>
    <row r="1286" spans="1:10" ht="12.75">
      <c r="A1286" s="421" t="s">
        <v>84</v>
      </c>
      <c r="B1286" s="431" t="s">
        <v>311</v>
      </c>
      <c r="C1286" s="344" t="s">
        <v>168</v>
      </c>
      <c r="D1286" s="419">
        <v>11.45</v>
      </c>
      <c r="E1286" s="422"/>
      <c r="F1286" s="458">
        <v>54</v>
      </c>
      <c r="G1286" s="241">
        <v>3</v>
      </c>
      <c r="H1286" s="179" t="s">
        <v>11</v>
      </c>
      <c r="I1286" s="494">
        <f>D1286*F1286</f>
        <v>618.3</v>
      </c>
      <c r="J1286" s="494">
        <f>I1286*20%</f>
        <v>123.66</v>
      </c>
    </row>
    <row r="1287" spans="1:10" ht="12.75">
      <c r="A1287" s="459" t="s">
        <v>20</v>
      </c>
      <c r="B1287" s="362">
        <v>4</v>
      </c>
      <c r="C1287" s="30" t="s">
        <v>27</v>
      </c>
      <c r="D1287" s="577">
        <f>SUM(D1283:D1286)</f>
        <v>80</v>
      </c>
      <c r="E1287" s="31" t="s">
        <v>47</v>
      </c>
      <c r="F1287" s="338"/>
      <c r="G1287" s="241"/>
      <c r="H1287" s="241"/>
      <c r="I1287" s="494"/>
      <c r="J1287" s="494"/>
    </row>
    <row r="1288" spans="1:10" ht="12.75">
      <c r="A1288" s="246" t="s">
        <v>185</v>
      </c>
      <c r="B1288" s="393" t="s">
        <v>2137</v>
      </c>
      <c r="C1288" s="242" t="s">
        <v>162</v>
      </c>
      <c r="D1288" s="352">
        <v>15.707</v>
      </c>
      <c r="E1288" s="264"/>
      <c r="F1288" s="458">
        <v>54</v>
      </c>
      <c r="G1288" s="241">
        <v>3</v>
      </c>
      <c r="H1288" s="241" t="s">
        <v>11</v>
      </c>
      <c r="I1288" s="494">
        <f>D1288*F1288</f>
        <v>848.178</v>
      </c>
      <c r="J1288" s="494">
        <f>I1288*20%</f>
        <v>169.6356</v>
      </c>
    </row>
    <row r="1289" spans="1:10" ht="12.75">
      <c r="A1289" s="246" t="s">
        <v>185</v>
      </c>
      <c r="B1289" s="343" t="s">
        <v>186</v>
      </c>
      <c r="C1289" s="239" t="s">
        <v>680</v>
      </c>
      <c r="D1289" s="283">
        <v>55.435</v>
      </c>
      <c r="E1289" s="347"/>
      <c r="F1289" s="458">
        <v>54</v>
      </c>
      <c r="G1289" s="241">
        <v>5</v>
      </c>
      <c r="H1289" s="179" t="s">
        <v>11</v>
      </c>
      <c r="I1289" s="494">
        <f>D1289*F1289</f>
        <v>2993.4900000000002</v>
      </c>
      <c r="J1289" s="494">
        <f>I1289*20%</f>
        <v>598.6980000000001</v>
      </c>
    </row>
    <row r="1290" spans="1:10" ht="12.75">
      <c r="A1290" s="459" t="s">
        <v>20</v>
      </c>
      <c r="B1290" s="362">
        <v>2</v>
      </c>
      <c r="C1290" s="30" t="s">
        <v>27</v>
      </c>
      <c r="D1290" s="577">
        <f>SUM(D1288:D1289)</f>
        <v>71.142</v>
      </c>
      <c r="E1290" s="31" t="s">
        <v>47</v>
      </c>
      <c r="F1290" s="32"/>
      <c r="G1290" s="33"/>
      <c r="H1290" s="33"/>
      <c r="I1290" s="494"/>
      <c r="J1290" s="494"/>
    </row>
    <row r="1291" spans="1:10" ht="12.75">
      <c r="A1291" s="246" t="s">
        <v>187</v>
      </c>
      <c r="B1291" s="343" t="s">
        <v>944</v>
      </c>
      <c r="C1291" s="239" t="s">
        <v>168</v>
      </c>
      <c r="D1291" s="283">
        <v>6.603</v>
      </c>
      <c r="E1291" s="347"/>
      <c r="F1291" s="458">
        <v>54</v>
      </c>
      <c r="G1291" s="241">
        <v>5</v>
      </c>
      <c r="H1291" s="179" t="s">
        <v>11</v>
      </c>
      <c r="I1291" s="605">
        <f>D1291*F1291</f>
        <v>356.562</v>
      </c>
      <c r="J1291" s="605">
        <f>I1291*20%</f>
        <v>71.31240000000001</v>
      </c>
    </row>
    <row r="1292" spans="1:10" ht="12.75">
      <c r="A1292" s="246" t="s">
        <v>187</v>
      </c>
      <c r="B1292" s="343" t="s">
        <v>2138</v>
      </c>
      <c r="C1292" s="239" t="s">
        <v>168</v>
      </c>
      <c r="D1292" s="283">
        <v>15.741</v>
      </c>
      <c r="E1292" s="347"/>
      <c r="F1292" s="458">
        <v>54</v>
      </c>
      <c r="G1292" s="241">
        <v>3</v>
      </c>
      <c r="H1292" s="179" t="s">
        <v>11</v>
      </c>
      <c r="I1292" s="605">
        <f aca="true" t="shared" si="90" ref="I1292:I1300">D1292*F1292</f>
        <v>850.014</v>
      </c>
      <c r="J1292" s="605">
        <f aca="true" t="shared" si="91" ref="J1292:J1300">I1292*20%</f>
        <v>170.0028</v>
      </c>
    </row>
    <row r="1293" spans="1:10" ht="12.75">
      <c r="A1293" s="246" t="s">
        <v>187</v>
      </c>
      <c r="B1293" s="343" t="s">
        <v>2139</v>
      </c>
      <c r="C1293" s="239" t="s">
        <v>168</v>
      </c>
      <c r="D1293" s="283">
        <v>10</v>
      </c>
      <c r="E1293" s="347"/>
      <c r="F1293" s="458">
        <v>54</v>
      </c>
      <c r="G1293" s="241">
        <v>5</v>
      </c>
      <c r="H1293" s="179" t="s">
        <v>11</v>
      </c>
      <c r="I1293" s="605">
        <f t="shared" si="90"/>
        <v>540</v>
      </c>
      <c r="J1293" s="605">
        <f t="shared" si="91"/>
        <v>108</v>
      </c>
    </row>
    <row r="1294" spans="1:10" ht="12.75">
      <c r="A1294" s="246" t="s">
        <v>187</v>
      </c>
      <c r="B1294" s="343" t="s">
        <v>2140</v>
      </c>
      <c r="C1294" s="239" t="s">
        <v>168</v>
      </c>
      <c r="D1294" s="283">
        <v>15.002</v>
      </c>
      <c r="E1294" s="347"/>
      <c r="F1294" s="458">
        <v>54</v>
      </c>
      <c r="G1294" s="241">
        <v>4</v>
      </c>
      <c r="H1294" s="179" t="s">
        <v>11</v>
      </c>
      <c r="I1294" s="605">
        <f t="shared" si="90"/>
        <v>810.1080000000001</v>
      </c>
      <c r="J1294" s="605">
        <f t="shared" si="91"/>
        <v>162.02160000000003</v>
      </c>
    </row>
    <row r="1295" spans="1:10" ht="12.75">
      <c r="A1295" s="246" t="s">
        <v>187</v>
      </c>
      <c r="B1295" s="343" t="s">
        <v>2141</v>
      </c>
      <c r="C1295" s="239" t="s">
        <v>168</v>
      </c>
      <c r="D1295" s="283">
        <v>15.001</v>
      </c>
      <c r="E1295" s="347"/>
      <c r="F1295" s="458">
        <v>54</v>
      </c>
      <c r="G1295" s="241">
        <v>3</v>
      </c>
      <c r="H1295" s="179" t="s">
        <v>11</v>
      </c>
      <c r="I1295" s="605">
        <f t="shared" si="90"/>
        <v>810.054</v>
      </c>
      <c r="J1295" s="605">
        <f t="shared" si="91"/>
        <v>162.01080000000002</v>
      </c>
    </row>
    <row r="1296" spans="1:10" ht="12.75">
      <c r="A1296" s="246" t="s">
        <v>187</v>
      </c>
      <c r="B1296" s="343" t="s">
        <v>2142</v>
      </c>
      <c r="C1296" s="239" t="s">
        <v>168</v>
      </c>
      <c r="D1296" s="283">
        <v>11.727</v>
      </c>
      <c r="E1296" s="347"/>
      <c r="F1296" s="458">
        <v>54</v>
      </c>
      <c r="G1296" s="241">
        <v>4</v>
      </c>
      <c r="H1296" s="179" t="s">
        <v>11</v>
      </c>
      <c r="I1296" s="605">
        <f t="shared" si="90"/>
        <v>633.258</v>
      </c>
      <c r="J1296" s="605">
        <f t="shared" si="91"/>
        <v>126.65160000000002</v>
      </c>
    </row>
    <row r="1297" spans="1:10" ht="12.75">
      <c r="A1297" s="246" t="s">
        <v>187</v>
      </c>
      <c r="B1297" s="343" t="s">
        <v>2143</v>
      </c>
      <c r="C1297" s="239" t="s">
        <v>168</v>
      </c>
      <c r="D1297" s="283">
        <v>20.003</v>
      </c>
      <c r="E1297" s="347"/>
      <c r="F1297" s="458">
        <v>54</v>
      </c>
      <c r="G1297" s="241">
        <v>6</v>
      </c>
      <c r="H1297" s="179" t="s">
        <v>11</v>
      </c>
      <c r="I1297" s="605">
        <f t="shared" si="90"/>
        <v>1080.162</v>
      </c>
      <c r="J1297" s="605">
        <f t="shared" si="91"/>
        <v>216.03240000000002</v>
      </c>
    </row>
    <row r="1298" spans="1:10" ht="12.75">
      <c r="A1298" s="246" t="s">
        <v>187</v>
      </c>
      <c r="B1298" s="343" t="s">
        <v>2144</v>
      </c>
      <c r="C1298" s="239" t="s">
        <v>168</v>
      </c>
      <c r="D1298" s="283">
        <v>6</v>
      </c>
      <c r="E1298" s="347"/>
      <c r="F1298" s="458">
        <v>54</v>
      </c>
      <c r="G1298" s="241">
        <v>3</v>
      </c>
      <c r="H1298" s="179" t="s">
        <v>11</v>
      </c>
      <c r="I1298" s="605">
        <f t="shared" si="90"/>
        <v>324</v>
      </c>
      <c r="J1298" s="605">
        <f t="shared" si="91"/>
        <v>64.8</v>
      </c>
    </row>
    <row r="1299" spans="1:10" ht="12.75">
      <c r="A1299" s="246" t="s">
        <v>187</v>
      </c>
      <c r="B1299" s="393" t="s">
        <v>2145</v>
      </c>
      <c r="C1299" s="242" t="s">
        <v>168</v>
      </c>
      <c r="D1299" s="352">
        <v>9.5</v>
      </c>
      <c r="E1299" s="264"/>
      <c r="F1299" s="458">
        <v>54</v>
      </c>
      <c r="G1299" s="241">
        <v>3</v>
      </c>
      <c r="H1299" s="179" t="s">
        <v>11</v>
      </c>
      <c r="I1299" s="605">
        <f t="shared" si="90"/>
        <v>513</v>
      </c>
      <c r="J1299" s="605">
        <f t="shared" si="91"/>
        <v>102.60000000000001</v>
      </c>
    </row>
    <row r="1300" spans="1:10" ht="12.75">
      <c r="A1300" s="246" t="s">
        <v>187</v>
      </c>
      <c r="B1300" s="393" t="s">
        <v>2146</v>
      </c>
      <c r="C1300" s="242" t="s">
        <v>162</v>
      </c>
      <c r="D1300" s="352">
        <v>14.021</v>
      </c>
      <c r="E1300" s="264"/>
      <c r="F1300" s="458">
        <v>54</v>
      </c>
      <c r="G1300" s="241">
        <v>3</v>
      </c>
      <c r="H1300" s="179" t="s">
        <v>11</v>
      </c>
      <c r="I1300" s="605">
        <f t="shared" si="90"/>
        <v>757.134</v>
      </c>
      <c r="J1300" s="605">
        <f t="shared" si="91"/>
        <v>151.42680000000001</v>
      </c>
    </row>
    <row r="1301" spans="1:10" ht="12.75">
      <c r="A1301" s="459" t="s">
        <v>20</v>
      </c>
      <c r="B1301" s="362">
        <v>10</v>
      </c>
      <c r="C1301" s="30" t="s">
        <v>27</v>
      </c>
      <c r="D1301" s="577">
        <f>SUM(D1291:D1300)</f>
        <v>123.598</v>
      </c>
      <c r="E1301" s="31" t="s">
        <v>47</v>
      </c>
      <c r="F1301" s="32"/>
      <c r="G1301" s="33"/>
      <c r="H1301" s="33"/>
      <c r="I1301" s="494"/>
      <c r="J1301" s="494"/>
    </row>
    <row r="1302" spans="1:10" ht="12.75">
      <c r="A1302" s="246" t="s">
        <v>188</v>
      </c>
      <c r="B1302" s="343" t="s">
        <v>681</v>
      </c>
      <c r="C1302" s="239" t="s">
        <v>168</v>
      </c>
      <c r="D1302" s="283">
        <v>1.4</v>
      </c>
      <c r="E1302" s="347"/>
      <c r="F1302" s="458">
        <v>54</v>
      </c>
      <c r="G1302" s="241">
        <v>5</v>
      </c>
      <c r="H1302" s="179" t="s">
        <v>11</v>
      </c>
      <c r="I1302" s="494">
        <f>D1302*F1302</f>
        <v>75.6</v>
      </c>
      <c r="J1302" s="494">
        <f>I1302*20%</f>
        <v>15.12</v>
      </c>
    </row>
    <row r="1303" spans="1:10" ht="12.75">
      <c r="A1303" s="459" t="s">
        <v>20</v>
      </c>
      <c r="B1303" s="362">
        <v>1</v>
      </c>
      <c r="C1303" s="30" t="s">
        <v>27</v>
      </c>
      <c r="D1303" s="577">
        <f>SUM(D1302:D1302)</f>
        <v>1.4</v>
      </c>
      <c r="E1303" s="31" t="s">
        <v>47</v>
      </c>
      <c r="F1303" s="32"/>
      <c r="G1303" s="33"/>
      <c r="H1303" s="33"/>
      <c r="I1303" s="494"/>
      <c r="J1303" s="494"/>
    </row>
    <row r="1304" spans="1:10" ht="12.75">
      <c r="A1304" s="399" t="s">
        <v>190</v>
      </c>
      <c r="B1304" s="393" t="s">
        <v>2147</v>
      </c>
      <c r="C1304" s="242" t="s">
        <v>168</v>
      </c>
      <c r="D1304" s="352">
        <v>14.322</v>
      </c>
      <c r="E1304" s="264"/>
      <c r="F1304" s="458">
        <v>54</v>
      </c>
      <c r="G1304" s="241">
        <v>5</v>
      </c>
      <c r="H1304" s="242" t="s">
        <v>11</v>
      </c>
      <c r="I1304" s="494">
        <f>D1304*F1304</f>
        <v>773.3879999999999</v>
      </c>
      <c r="J1304" s="494">
        <f>I1304*20%</f>
        <v>154.67759999999998</v>
      </c>
    </row>
    <row r="1305" spans="1:10" ht="12.75">
      <c r="A1305" s="399" t="s">
        <v>190</v>
      </c>
      <c r="B1305" s="393" t="s">
        <v>2148</v>
      </c>
      <c r="C1305" s="242" t="s">
        <v>168</v>
      </c>
      <c r="D1305" s="352">
        <v>35.004</v>
      </c>
      <c r="E1305" s="264"/>
      <c r="F1305" s="458">
        <v>54</v>
      </c>
      <c r="G1305" s="241">
        <v>4</v>
      </c>
      <c r="H1305" s="242" t="s">
        <v>11</v>
      </c>
      <c r="I1305" s="494">
        <f aca="true" t="shared" si="92" ref="I1305:I1313">D1305*F1305</f>
        <v>1890.216</v>
      </c>
      <c r="J1305" s="494">
        <f aca="true" t="shared" si="93" ref="J1305:J1313">I1305*20%</f>
        <v>378.0432</v>
      </c>
    </row>
    <row r="1306" spans="1:10" ht="12.75">
      <c r="A1306" s="399" t="s">
        <v>190</v>
      </c>
      <c r="B1306" s="393" t="s">
        <v>2149</v>
      </c>
      <c r="C1306" s="242" t="s">
        <v>168</v>
      </c>
      <c r="D1306" s="352">
        <v>13.002</v>
      </c>
      <c r="E1306" s="264"/>
      <c r="F1306" s="458">
        <v>54</v>
      </c>
      <c r="G1306" s="241">
        <v>6</v>
      </c>
      <c r="H1306" s="242" t="s">
        <v>11</v>
      </c>
      <c r="I1306" s="494">
        <f t="shared" si="92"/>
        <v>702.1080000000001</v>
      </c>
      <c r="J1306" s="494">
        <f t="shared" si="93"/>
        <v>140.4216</v>
      </c>
    </row>
    <row r="1307" spans="1:10" ht="12.75">
      <c r="A1307" s="399" t="s">
        <v>190</v>
      </c>
      <c r="B1307" s="393" t="s">
        <v>2150</v>
      </c>
      <c r="C1307" s="242" t="s">
        <v>168</v>
      </c>
      <c r="D1307" s="352">
        <v>34.203</v>
      </c>
      <c r="E1307" s="264"/>
      <c r="F1307" s="458">
        <v>54</v>
      </c>
      <c r="G1307" s="241">
        <v>4</v>
      </c>
      <c r="H1307" s="242" t="s">
        <v>11</v>
      </c>
      <c r="I1307" s="494">
        <f t="shared" si="92"/>
        <v>1846.9620000000002</v>
      </c>
      <c r="J1307" s="494">
        <f t="shared" si="93"/>
        <v>369.39240000000007</v>
      </c>
    </row>
    <row r="1308" spans="1:10" ht="12.75">
      <c r="A1308" s="399" t="s">
        <v>190</v>
      </c>
      <c r="B1308" s="393" t="s">
        <v>2151</v>
      </c>
      <c r="C1308" s="242" t="s">
        <v>168</v>
      </c>
      <c r="D1308" s="352">
        <v>19.2</v>
      </c>
      <c r="E1308" s="264"/>
      <c r="F1308" s="458">
        <v>54</v>
      </c>
      <c r="G1308" s="241">
        <v>5</v>
      </c>
      <c r="H1308" s="242" t="s">
        <v>11</v>
      </c>
      <c r="I1308" s="494">
        <f t="shared" si="92"/>
        <v>1036.8</v>
      </c>
      <c r="J1308" s="494">
        <f t="shared" si="93"/>
        <v>207.36</v>
      </c>
    </row>
    <row r="1309" spans="1:10" ht="12.75">
      <c r="A1309" s="399" t="s">
        <v>190</v>
      </c>
      <c r="B1309" s="393" t="s">
        <v>2152</v>
      </c>
      <c r="C1309" s="242" t="s">
        <v>168</v>
      </c>
      <c r="D1309" s="352">
        <v>86.865</v>
      </c>
      <c r="E1309" s="264"/>
      <c r="F1309" s="458">
        <v>54</v>
      </c>
      <c r="G1309" s="241">
        <v>5</v>
      </c>
      <c r="H1309" s="242" t="s">
        <v>11</v>
      </c>
      <c r="I1309" s="494">
        <f t="shared" si="92"/>
        <v>4690.71</v>
      </c>
      <c r="J1309" s="494">
        <f t="shared" si="93"/>
        <v>938.142</v>
      </c>
    </row>
    <row r="1310" spans="1:10" ht="12.75">
      <c r="A1310" s="399" t="s">
        <v>190</v>
      </c>
      <c r="B1310" s="393" t="s">
        <v>2153</v>
      </c>
      <c r="C1310" s="242" t="s">
        <v>168</v>
      </c>
      <c r="D1310" s="352">
        <v>10.001</v>
      </c>
      <c r="E1310" s="264"/>
      <c r="F1310" s="458">
        <v>54</v>
      </c>
      <c r="G1310" s="241">
        <v>4</v>
      </c>
      <c r="H1310" s="242" t="s">
        <v>11</v>
      </c>
      <c r="I1310" s="494">
        <f t="shared" si="92"/>
        <v>540.054</v>
      </c>
      <c r="J1310" s="494">
        <f t="shared" si="93"/>
        <v>108.0108</v>
      </c>
    </row>
    <row r="1311" spans="1:10" ht="12.75">
      <c r="A1311" s="399" t="s">
        <v>190</v>
      </c>
      <c r="B1311" s="393" t="s">
        <v>2154</v>
      </c>
      <c r="C1311" s="242" t="s">
        <v>162</v>
      </c>
      <c r="D1311" s="352">
        <v>20.001</v>
      </c>
      <c r="E1311" s="264"/>
      <c r="F1311" s="458">
        <v>54</v>
      </c>
      <c r="G1311" s="241">
        <v>5</v>
      </c>
      <c r="H1311" s="242" t="s">
        <v>11</v>
      </c>
      <c r="I1311" s="494">
        <f t="shared" si="92"/>
        <v>1080.054</v>
      </c>
      <c r="J1311" s="494">
        <f t="shared" si="93"/>
        <v>216.01080000000002</v>
      </c>
    </row>
    <row r="1312" spans="1:10" ht="12.75">
      <c r="A1312" s="399" t="s">
        <v>190</v>
      </c>
      <c r="B1312" s="393" t="s">
        <v>2155</v>
      </c>
      <c r="C1312" s="242" t="s">
        <v>162</v>
      </c>
      <c r="D1312" s="352">
        <v>22.415</v>
      </c>
      <c r="E1312" s="264"/>
      <c r="F1312" s="458">
        <v>54</v>
      </c>
      <c r="G1312" s="241">
        <v>6</v>
      </c>
      <c r="H1312" s="242" t="s">
        <v>11</v>
      </c>
      <c r="I1312" s="494">
        <f t="shared" si="92"/>
        <v>1210.4099999999999</v>
      </c>
      <c r="J1312" s="494">
        <f t="shared" si="93"/>
        <v>242.082</v>
      </c>
    </row>
    <row r="1313" spans="1:10" ht="12.75">
      <c r="A1313" s="399" t="s">
        <v>190</v>
      </c>
      <c r="B1313" s="393" t="s">
        <v>2156</v>
      </c>
      <c r="C1313" s="242" t="s">
        <v>162</v>
      </c>
      <c r="D1313" s="352">
        <v>13.2</v>
      </c>
      <c r="E1313" s="264"/>
      <c r="F1313" s="458">
        <v>54</v>
      </c>
      <c r="G1313" s="241">
        <v>6</v>
      </c>
      <c r="H1313" s="242" t="s">
        <v>11</v>
      </c>
      <c r="I1313" s="494">
        <f t="shared" si="92"/>
        <v>712.8</v>
      </c>
      <c r="J1313" s="494">
        <f t="shared" si="93"/>
        <v>142.56</v>
      </c>
    </row>
    <row r="1314" spans="1:10" ht="12.75">
      <c r="A1314" s="459" t="s">
        <v>20</v>
      </c>
      <c r="B1314" s="362">
        <v>10</v>
      </c>
      <c r="C1314" s="30" t="s">
        <v>27</v>
      </c>
      <c r="D1314" s="577">
        <f>SUM(D1304:D1313)</f>
        <v>268.213</v>
      </c>
      <c r="E1314" s="31" t="s">
        <v>47</v>
      </c>
      <c r="F1314" s="32"/>
      <c r="G1314" s="33"/>
      <c r="H1314" s="33"/>
      <c r="I1314" s="494"/>
      <c r="J1314" s="494"/>
    </row>
    <row r="1315" spans="1:10" ht="12.75">
      <c r="A1315" s="399" t="s">
        <v>49</v>
      </c>
      <c r="B1315" s="393" t="s">
        <v>2157</v>
      </c>
      <c r="C1315" s="242" t="s">
        <v>168</v>
      </c>
      <c r="D1315" s="352">
        <v>3.637</v>
      </c>
      <c r="E1315" s="264"/>
      <c r="F1315" s="458">
        <v>54</v>
      </c>
      <c r="G1315" s="241">
        <v>3</v>
      </c>
      <c r="H1315" s="242" t="s">
        <v>11</v>
      </c>
      <c r="I1315" s="494">
        <f>D1315*F1315</f>
        <v>196.398</v>
      </c>
      <c r="J1315" s="494">
        <f>I1315*20%</f>
        <v>39.2796</v>
      </c>
    </row>
    <row r="1316" spans="1:10" ht="12.75">
      <c r="A1316" s="399" t="s">
        <v>49</v>
      </c>
      <c r="B1316" s="393" t="s">
        <v>192</v>
      </c>
      <c r="C1316" s="242" t="s">
        <v>168</v>
      </c>
      <c r="D1316" s="352">
        <v>3.996</v>
      </c>
      <c r="E1316" s="264"/>
      <c r="F1316" s="458">
        <v>54</v>
      </c>
      <c r="G1316" s="241">
        <v>3</v>
      </c>
      <c r="H1316" s="179" t="s">
        <v>11</v>
      </c>
      <c r="I1316" s="494">
        <f aca="true" t="shared" si="94" ref="I1316:I1333">D1316*F1316</f>
        <v>215.784</v>
      </c>
      <c r="J1316" s="494">
        <f aca="true" t="shared" si="95" ref="J1316:J1333">I1316*20%</f>
        <v>43.156800000000004</v>
      </c>
    </row>
    <row r="1317" spans="1:10" ht="12.75">
      <c r="A1317" s="399" t="s">
        <v>49</v>
      </c>
      <c r="B1317" s="393" t="s">
        <v>2158</v>
      </c>
      <c r="C1317" s="242" t="s">
        <v>168</v>
      </c>
      <c r="D1317" s="352">
        <v>5.712</v>
      </c>
      <c r="E1317" s="264"/>
      <c r="F1317" s="458">
        <v>54</v>
      </c>
      <c r="G1317" s="241">
        <v>4</v>
      </c>
      <c r="H1317" s="179" t="s">
        <v>11</v>
      </c>
      <c r="I1317" s="494">
        <f t="shared" si="94"/>
        <v>308.448</v>
      </c>
      <c r="J1317" s="494">
        <f t="shared" si="95"/>
        <v>61.6896</v>
      </c>
    </row>
    <row r="1318" spans="1:10" ht="12.75">
      <c r="A1318" s="399" t="s">
        <v>49</v>
      </c>
      <c r="B1318" s="393" t="s">
        <v>2159</v>
      </c>
      <c r="C1318" s="242" t="s">
        <v>168</v>
      </c>
      <c r="D1318" s="352">
        <v>11.983</v>
      </c>
      <c r="E1318" s="264"/>
      <c r="F1318" s="458">
        <v>54</v>
      </c>
      <c r="G1318" s="241">
        <v>4</v>
      </c>
      <c r="H1318" s="179" t="s">
        <v>11</v>
      </c>
      <c r="I1318" s="494">
        <f t="shared" si="94"/>
        <v>647.082</v>
      </c>
      <c r="J1318" s="494">
        <f t="shared" si="95"/>
        <v>129.4164</v>
      </c>
    </row>
    <row r="1319" spans="1:10" ht="12.75">
      <c r="A1319" s="399" t="s">
        <v>49</v>
      </c>
      <c r="B1319" s="393" t="s">
        <v>2160</v>
      </c>
      <c r="C1319" s="242" t="s">
        <v>168</v>
      </c>
      <c r="D1319" s="352">
        <v>1.804</v>
      </c>
      <c r="E1319" s="264"/>
      <c r="F1319" s="458">
        <v>54</v>
      </c>
      <c r="G1319" s="241">
        <v>6</v>
      </c>
      <c r="H1319" s="179" t="s">
        <v>11</v>
      </c>
      <c r="I1319" s="494">
        <f t="shared" si="94"/>
        <v>97.416</v>
      </c>
      <c r="J1319" s="494">
        <f t="shared" si="95"/>
        <v>19.4832</v>
      </c>
    </row>
    <row r="1320" spans="1:10" ht="12.75">
      <c r="A1320" s="399" t="s">
        <v>49</v>
      </c>
      <c r="B1320" s="393" t="s">
        <v>682</v>
      </c>
      <c r="C1320" s="242" t="s">
        <v>168</v>
      </c>
      <c r="D1320" s="352">
        <v>20.662</v>
      </c>
      <c r="E1320" s="264"/>
      <c r="F1320" s="458">
        <v>54</v>
      </c>
      <c r="G1320" s="241">
        <v>4</v>
      </c>
      <c r="H1320" s="179" t="s">
        <v>11</v>
      </c>
      <c r="I1320" s="494">
        <f t="shared" si="94"/>
        <v>1115.748</v>
      </c>
      <c r="J1320" s="494">
        <f t="shared" si="95"/>
        <v>223.14960000000002</v>
      </c>
    </row>
    <row r="1321" spans="1:11" ht="12.75">
      <c r="A1321" s="399" t="s">
        <v>49</v>
      </c>
      <c r="B1321" s="393" t="s">
        <v>2161</v>
      </c>
      <c r="C1321" s="242" t="s">
        <v>168</v>
      </c>
      <c r="D1321" s="352">
        <v>4.569</v>
      </c>
      <c r="E1321" s="264"/>
      <c r="F1321" s="458">
        <v>54</v>
      </c>
      <c r="G1321" s="241">
        <v>4</v>
      </c>
      <c r="H1321" s="179" t="s">
        <v>11</v>
      </c>
      <c r="I1321" s="494">
        <f t="shared" si="94"/>
        <v>246.726</v>
      </c>
      <c r="J1321" s="494">
        <f t="shared" si="95"/>
        <v>49.345200000000006</v>
      </c>
      <c r="K1321" s="335"/>
    </row>
    <row r="1322" spans="1:10" ht="12.75">
      <c r="A1322" s="399" t="s">
        <v>49</v>
      </c>
      <c r="B1322" s="393" t="s">
        <v>2162</v>
      </c>
      <c r="C1322" s="242" t="s">
        <v>168</v>
      </c>
      <c r="D1322" s="352">
        <v>10.935</v>
      </c>
      <c r="E1322" s="264"/>
      <c r="F1322" s="458">
        <v>54</v>
      </c>
      <c r="G1322" s="241">
        <v>4</v>
      </c>
      <c r="H1322" s="179" t="s">
        <v>11</v>
      </c>
      <c r="I1322" s="494">
        <f t="shared" si="94"/>
        <v>590.49</v>
      </c>
      <c r="J1322" s="494">
        <f t="shared" si="95"/>
        <v>118.09800000000001</v>
      </c>
    </row>
    <row r="1323" spans="1:10" ht="12.75">
      <c r="A1323" s="399" t="s">
        <v>49</v>
      </c>
      <c r="B1323" s="393" t="s">
        <v>2163</v>
      </c>
      <c r="C1323" s="242" t="s">
        <v>168</v>
      </c>
      <c r="D1323" s="352">
        <v>2.482</v>
      </c>
      <c r="E1323" s="264"/>
      <c r="F1323" s="458">
        <v>54</v>
      </c>
      <c r="G1323" s="241">
        <v>4</v>
      </c>
      <c r="H1323" s="179" t="s">
        <v>11</v>
      </c>
      <c r="I1323" s="494">
        <f t="shared" si="94"/>
        <v>134.02800000000002</v>
      </c>
      <c r="J1323" s="494">
        <f t="shared" si="95"/>
        <v>26.805600000000005</v>
      </c>
    </row>
    <row r="1324" spans="1:10" ht="12.75">
      <c r="A1324" s="399" t="s">
        <v>49</v>
      </c>
      <c r="B1324" s="393" t="s">
        <v>2164</v>
      </c>
      <c r="C1324" s="242" t="s">
        <v>168</v>
      </c>
      <c r="D1324" s="352">
        <v>1.98</v>
      </c>
      <c r="E1324" s="264"/>
      <c r="F1324" s="458">
        <v>54</v>
      </c>
      <c r="G1324" s="241">
        <v>4</v>
      </c>
      <c r="H1324" s="179" t="s">
        <v>11</v>
      </c>
      <c r="I1324" s="494">
        <f t="shared" si="94"/>
        <v>106.92</v>
      </c>
      <c r="J1324" s="494">
        <f t="shared" si="95"/>
        <v>21.384</v>
      </c>
    </row>
    <row r="1325" spans="1:10" ht="12.75">
      <c r="A1325" s="399" t="s">
        <v>49</v>
      </c>
      <c r="B1325" s="393" t="s">
        <v>2165</v>
      </c>
      <c r="C1325" s="242" t="s">
        <v>168</v>
      </c>
      <c r="D1325" s="352">
        <v>10.01</v>
      </c>
      <c r="E1325" s="264"/>
      <c r="F1325" s="458">
        <v>54</v>
      </c>
      <c r="G1325" s="241">
        <v>4</v>
      </c>
      <c r="H1325" s="179" t="s">
        <v>11</v>
      </c>
      <c r="I1325" s="494">
        <f t="shared" si="94"/>
        <v>540.54</v>
      </c>
      <c r="J1325" s="494">
        <f t="shared" si="95"/>
        <v>108.108</v>
      </c>
    </row>
    <row r="1326" spans="1:10" ht="12.75">
      <c r="A1326" s="399" t="s">
        <v>49</v>
      </c>
      <c r="B1326" s="393" t="s">
        <v>2166</v>
      </c>
      <c r="C1326" s="242" t="s">
        <v>168</v>
      </c>
      <c r="D1326" s="352">
        <v>19.281</v>
      </c>
      <c r="E1326" s="264"/>
      <c r="F1326" s="458">
        <v>54</v>
      </c>
      <c r="G1326" s="241">
        <v>4</v>
      </c>
      <c r="H1326" s="179" t="s">
        <v>11</v>
      </c>
      <c r="I1326" s="494">
        <f t="shared" si="94"/>
        <v>1041.174</v>
      </c>
      <c r="J1326" s="494">
        <f t="shared" si="95"/>
        <v>208.2348</v>
      </c>
    </row>
    <row r="1327" spans="1:10" ht="12.75">
      <c r="A1327" s="399" t="s">
        <v>49</v>
      </c>
      <c r="B1327" s="393" t="s">
        <v>2167</v>
      </c>
      <c r="C1327" s="242" t="s">
        <v>168</v>
      </c>
      <c r="D1327" s="352">
        <v>14.65</v>
      </c>
      <c r="E1327" s="264"/>
      <c r="F1327" s="458">
        <v>54</v>
      </c>
      <c r="G1327" s="241">
        <v>4</v>
      </c>
      <c r="H1327" s="179" t="s">
        <v>11</v>
      </c>
      <c r="I1327" s="494">
        <f t="shared" si="94"/>
        <v>791.1</v>
      </c>
      <c r="J1327" s="494">
        <f t="shared" si="95"/>
        <v>158.22000000000003</v>
      </c>
    </row>
    <row r="1328" spans="1:10" ht="12.75">
      <c r="A1328" s="246" t="s">
        <v>49</v>
      </c>
      <c r="B1328" s="343" t="s">
        <v>197</v>
      </c>
      <c r="C1328" s="239" t="s">
        <v>168</v>
      </c>
      <c r="D1328" s="283">
        <v>13.243</v>
      </c>
      <c r="E1328" s="347"/>
      <c r="F1328" s="458">
        <v>54</v>
      </c>
      <c r="G1328" s="241">
        <v>4</v>
      </c>
      <c r="H1328" s="179" t="s">
        <v>11</v>
      </c>
      <c r="I1328" s="494">
        <f t="shared" si="94"/>
        <v>715.1220000000001</v>
      </c>
      <c r="J1328" s="494">
        <f t="shared" si="95"/>
        <v>143.0244</v>
      </c>
    </row>
    <row r="1329" spans="1:10" ht="12.75">
      <c r="A1329" s="246" t="s">
        <v>49</v>
      </c>
      <c r="B1329" s="343" t="s">
        <v>2168</v>
      </c>
      <c r="C1329" s="239" t="s">
        <v>168</v>
      </c>
      <c r="D1329" s="283">
        <v>16.962</v>
      </c>
      <c r="E1329" s="347"/>
      <c r="F1329" s="458">
        <v>54</v>
      </c>
      <c r="G1329" s="241">
        <v>4</v>
      </c>
      <c r="H1329" s="179" t="s">
        <v>11</v>
      </c>
      <c r="I1329" s="494">
        <f t="shared" si="94"/>
        <v>915.948</v>
      </c>
      <c r="J1329" s="494">
        <f t="shared" si="95"/>
        <v>183.1896</v>
      </c>
    </row>
    <row r="1330" spans="1:10" ht="12.75">
      <c r="A1330" s="246" t="s">
        <v>49</v>
      </c>
      <c r="B1330" s="343" t="s">
        <v>2169</v>
      </c>
      <c r="C1330" s="239" t="s">
        <v>168</v>
      </c>
      <c r="D1330" s="283">
        <v>5.99</v>
      </c>
      <c r="E1330" s="347"/>
      <c r="F1330" s="458">
        <v>54</v>
      </c>
      <c r="G1330" s="241">
        <v>4</v>
      </c>
      <c r="H1330" s="179" t="s">
        <v>11</v>
      </c>
      <c r="I1330" s="494">
        <f t="shared" si="94"/>
        <v>323.46000000000004</v>
      </c>
      <c r="J1330" s="494">
        <f t="shared" si="95"/>
        <v>64.69200000000001</v>
      </c>
    </row>
    <row r="1331" spans="1:10" ht="12.75">
      <c r="A1331" s="246" t="s">
        <v>49</v>
      </c>
      <c r="B1331" s="343" t="s">
        <v>2170</v>
      </c>
      <c r="C1331" s="239" t="s">
        <v>168</v>
      </c>
      <c r="D1331" s="283">
        <v>11.518</v>
      </c>
      <c r="E1331" s="347"/>
      <c r="F1331" s="458">
        <v>54</v>
      </c>
      <c r="G1331" s="241">
        <v>4</v>
      </c>
      <c r="H1331" s="179" t="s">
        <v>11</v>
      </c>
      <c r="I1331" s="494">
        <f t="shared" si="94"/>
        <v>621.972</v>
      </c>
      <c r="J1331" s="494">
        <f t="shared" si="95"/>
        <v>124.3944</v>
      </c>
    </row>
    <row r="1332" spans="1:10" ht="12.75">
      <c r="A1332" s="246" t="s">
        <v>49</v>
      </c>
      <c r="B1332" s="343" t="s">
        <v>2171</v>
      </c>
      <c r="C1332" s="239" t="s">
        <v>168</v>
      </c>
      <c r="D1332" s="283">
        <v>15.146</v>
      </c>
      <c r="E1332" s="347"/>
      <c r="F1332" s="458">
        <v>54</v>
      </c>
      <c r="G1332" s="241">
        <v>3</v>
      </c>
      <c r="H1332" s="179" t="s">
        <v>11</v>
      </c>
      <c r="I1332" s="494">
        <f t="shared" si="94"/>
        <v>817.884</v>
      </c>
      <c r="J1332" s="494">
        <f t="shared" si="95"/>
        <v>163.57680000000002</v>
      </c>
    </row>
    <row r="1333" spans="1:11" ht="12.75">
      <c r="A1333" s="246" t="s">
        <v>49</v>
      </c>
      <c r="B1333" s="343" t="s">
        <v>2172</v>
      </c>
      <c r="C1333" s="239" t="s">
        <v>168</v>
      </c>
      <c r="D1333" s="283">
        <v>21.212</v>
      </c>
      <c r="E1333" s="347"/>
      <c r="F1333" s="458">
        <v>54</v>
      </c>
      <c r="G1333" s="241">
        <v>3</v>
      </c>
      <c r="H1333" s="179" t="s">
        <v>11</v>
      </c>
      <c r="I1333" s="494">
        <f t="shared" si="94"/>
        <v>1145.448</v>
      </c>
      <c r="J1333" s="494">
        <f t="shared" si="95"/>
        <v>229.08960000000002</v>
      </c>
      <c r="K1333" s="335"/>
    </row>
    <row r="1334" spans="1:10" ht="12.75">
      <c r="A1334" s="459" t="s">
        <v>20</v>
      </c>
      <c r="B1334" s="362">
        <v>19</v>
      </c>
      <c r="C1334" s="30" t="s">
        <v>27</v>
      </c>
      <c r="D1334" s="577">
        <f>SUM(D1315:D1333)</f>
        <v>195.772</v>
      </c>
      <c r="E1334" s="31" t="s">
        <v>47</v>
      </c>
      <c r="F1334" s="32"/>
      <c r="G1334" s="33"/>
      <c r="H1334" s="33"/>
      <c r="I1334" s="494"/>
      <c r="J1334" s="494"/>
    </row>
    <row r="1335" spans="1:10" ht="12.75">
      <c r="A1335" s="399" t="s">
        <v>86</v>
      </c>
      <c r="B1335" s="393" t="s">
        <v>945</v>
      </c>
      <c r="C1335" s="242" t="s">
        <v>162</v>
      </c>
      <c r="D1335" s="352">
        <v>6.971</v>
      </c>
      <c r="E1335" s="264"/>
      <c r="F1335" s="458">
        <v>54</v>
      </c>
      <c r="G1335" s="241">
        <v>5</v>
      </c>
      <c r="H1335" s="242" t="s">
        <v>11</v>
      </c>
      <c r="I1335" s="494">
        <f>D1335*F1335</f>
        <v>376.434</v>
      </c>
      <c r="J1335" s="494">
        <f>I1335*20%</f>
        <v>75.28680000000001</v>
      </c>
    </row>
    <row r="1336" spans="1:10" ht="12.75">
      <c r="A1336" s="459" t="s">
        <v>20</v>
      </c>
      <c r="B1336" s="362">
        <v>1</v>
      </c>
      <c r="C1336" s="30" t="s">
        <v>27</v>
      </c>
      <c r="D1336" s="577">
        <f>SUM(D1335:D1335)</f>
        <v>6.971</v>
      </c>
      <c r="E1336" s="31" t="s">
        <v>47</v>
      </c>
      <c r="F1336" s="32"/>
      <c r="G1336" s="33"/>
      <c r="H1336" s="33"/>
      <c r="I1336" s="494"/>
      <c r="J1336" s="494"/>
    </row>
    <row r="1337" spans="1:10" ht="12.75">
      <c r="A1337" s="399" t="s">
        <v>2173</v>
      </c>
      <c r="B1337" s="393" t="s">
        <v>2174</v>
      </c>
      <c r="C1337" s="242" t="s">
        <v>162</v>
      </c>
      <c r="D1337" s="352">
        <v>14.23</v>
      </c>
      <c r="E1337" s="264"/>
      <c r="F1337" s="458">
        <v>54</v>
      </c>
      <c r="G1337" s="241">
        <v>3</v>
      </c>
      <c r="H1337" s="242" t="s">
        <v>11</v>
      </c>
      <c r="I1337" s="494">
        <f>D1337*F1337</f>
        <v>768.4200000000001</v>
      </c>
      <c r="J1337" s="494">
        <f>I1337*20%</f>
        <v>153.68400000000003</v>
      </c>
    </row>
    <row r="1338" spans="1:10" ht="12.75">
      <c r="A1338" s="399" t="s">
        <v>2173</v>
      </c>
      <c r="B1338" s="393" t="s">
        <v>2175</v>
      </c>
      <c r="C1338" s="242" t="s">
        <v>162</v>
      </c>
      <c r="D1338" s="352">
        <v>15.784</v>
      </c>
      <c r="E1338" s="264"/>
      <c r="F1338" s="458">
        <v>54</v>
      </c>
      <c r="G1338" s="241">
        <v>3</v>
      </c>
      <c r="H1338" s="242" t="s">
        <v>11</v>
      </c>
      <c r="I1338" s="494">
        <f aca="true" t="shared" si="96" ref="I1338:I1352">D1338*F1338</f>
        <v>852.336</v>
      </c>
      <c r="J1338" s="494">
        <f aca="true" t="shared" si="97" ref="J1338:J1352">I1338*20%</f>
        <v>170.46720000000002</v>
      </c>
    </row>
    <row r="1339" spans="1:10" ht="12.75">
      <c r="A1339" s="399" t="s">
        <v>2173</v>
      </c>
      <c r="B1339" s="393" t="s">
        <v>2176</v>
      </c>
      <c r="C1339" s="242" t="s">
        <v>162</v>
      </c>
      <c r="D1339" s="352">
        <v>4</v>
      </c>
      <c r="E1339" s="264"/>
      <c r="F1339" s="458">
        <v>54</v>
      </c>
      <c r="G1339" s="241">
        <v>3</v>
      </c>
      <c r="H1339" s="242" t="s">
        <v>11</v>
      </c>
      <c r="I1339" s="494">
        <f t="shared" si="96"/>
        <v>216</v>
      </c>
      <c r="J1339" s="494">
        <f t="shared" si="97"/>
        <v>43.2</v>
      </c>
    </row>
    <row r="1340" spans="1:10" ht="12.75">
      <c r="A1340" s="399" t="s">
        <v>2173</v>
      </c>
      <c r="B1340" s="393" t="s">
        <v>2177</v>
      </c>
      <c r="C1340" s="242" t="s">
        <v>162</v>
      </c>
      <c r="D1340" s="352">
        <v>20.399</v>
      </c>
      <c r="E1340" s="264"/>
      <c r="F1340" s="458">
        <v>54</v>
      </c>
      <c r="G1340" s="241">
        <v>4</v>
      </c>
      <c r="H1340" s="242" t="s">
        <v>11</v>
      </c>
      <c r="I1340" s="494">
        <f t="shared" si="96"/>
        <v>1101.546</v>
      </c>
      <c r="J1340" s="494">
        <f t="shared" si="97"/>
        <v>220.30920000000003</v>
      </c>
    </row>
    <row r="1341" spans="1:10" ht="12.75">
      <c r="A1341" s="399" t="s">
        <v>2173</v>
      </c>
      <c r="B1341" s="393" t="s">
        <v>2178</v>
      </c>
      <c r="C1341" s="242" t="s">
        <v>162</v>
      </c>
      <c r="D1341" s="352">
        <v>23.538</v>
      </c>
      <c r="E1341" s="264"/>
      <c r="F1341" s="458">
        <v>54</v>
      </c>
      <c r="G1341" s="241">
        <v>3</v>
      </c>
      <c r="H1341" s="242" t="s">
        <v>11</v>
      </c>
      <c r="I1341" s="494">
        <f t="shared" si="96"/>
        <v>1271.052</v>
      </c>
      <c r="J1341" s="494">
        <f t="shared" si="97"/>
        <v>254.2104</v>
      </c>
    </row>
    <row r="1342" spans="1:10" ht="12.75">
      <c r="A1342" s="399" t="s">
        <v>2173</v>
      </c>
      <c r="B1342" s="393" t="s">
        <v>2179</v>
      </c>
      <c r="C1342" s="242" t="s">
        <v>162</v>
      </c>
      <c r="D1342" s="352">
        <v>14.99</v>
      </c>
      <c r="E1342" s="264"/>
      <c r="F1342" s="458">
        <v>54</v>
      </c>
      <c r="G1342" s="241">
        <v>3</v>
      </c>
      <c r="H1342" s="242" t="s">
        <v>11</v>
      </c>
      <c r="I1342" s="494">
        <f t="shared" si="96"/>
        <v>809.46</v>
      </c>
      <c r="J1342" s="494">
        <f t="shared" si="97"/>
        <v>161.89200000000002</v>
      </c>
    </row>
    <row r="1343" spans="1:10" ht="12.75">
      <c r="A1343" s="399" t="s">
        <v>2173</v>
      </c>
      <c r="B1343" s="393" t="s">
        <v>2180</v>
      </c>
      <c r="C1343" s="242" t="s">
        <v>162</v>
      </c>
      <c r="D1343" s="352">
        <v>34.032</v>
      </c>
      <c r="E1343" s="264"/>
      <c r="F1343" s="458">
        <v>54</v>
      </c>
      <c r="G1343" s="241">
        <v>3</v>
      </c>
      <c r="H1343" s="242" t="s">
        <v>11</v>
      </c>
      <c r="I1343" s="494">
        <f t="shared" si="96"/>
        <v>1837.7279999999998</v>
      </c>
      <c r="J1343" s="494">
        <f t="shared" si="97"/>
        <v>367.5456</v>
      </c>
    </row>
    <row r="1344" spans="1:10" ht="12.75">
      <c r="A1344" s="399" t="s">
        <v>2173</v>
      </c>
      <c r="B1344" s="393" t="s">
        <v>2181</v>
      </c>
      <c r="C1344" s="242" t="s">
        <v>168</v>
      </c>
      <c r="D1344" s="352">
        <v>8.614</v>
      </c>
      <c r="E1344" s="264"/>
      <c r="F1344" s="458">
        <v>54</v>
      </c>
      <c r="G1344" s="241">
        <v>3</v>
      </c>
      <c r="H1344" s="242" t="s">
        <v>11</v>
      </c>
      <c r="I1344" s="494">
        <f t="shared" si="96"/>
        <v>465.15600000000006</v>
      </c>
      <c r="J1344" s="494">
        <f t="shared" si="97"/>
        <v>93.03120000000001</v>
      </c>
    </row>
    <row r="1345" spans="1:10" ht="12.75">
      <c r="A1345" s="399" t="s">
        <v>2173</v>
      </c>
      <c r="B1345" s="393" t="s">
        <v>2182</v>
      </c>
      <c r="C1345" s="242" t="s">
        <v>168</v>
      </c>
      <c r="D1345" s="352">
        <v>9.31</v>
      </c>
      <c r="E1345" s="264"/>
      <c r="F1345" s="458">
        <v>54</v>
      </c>
      <c r="G1345" s="241">
        <v>3</v>
      </c>
      <c r="H1345" s="242" t="s">
        <v>11</v>
      </c>
      <c r="I1345" s="494">
        <f t="shared" si="96"/>
        <v>502.74</v>
      </c>
      <c r="J1345" s="494">
        <f t="shared" si="97"/>
        <v>100.548</v>
      </c>
    </row>
    <row r="1346" spans="1:10" ht="12.75">
      <c r="A1346" s="399" t="s">
        <v>2173</v>
      </c>
      <c r="B1346" s="393" t="s">
        <v>2183</v>
      </c>
      <c r="C1346" s="242" t="s">
        <v>168</v>
      </c>
      <c r="D1346" s="352">
        <v>5.718</v>
      </c>
      <c r="E1346" s="264"/>
      <c r="F1346" s="458">
        <v>54</v>
      </c>
      <c r="G1346" s="241">
        <v>3</v>
      </c>
      <c r="H1346" s="242" t="s">
        <v>11</v>
      </c>
      <c r="I1346" s="494">
        <f t="shared" si="96"/>
        <v>308.772</v>
      </c>
      <c r="J1346" s="494">
        <f t="shared" si="97"/>
        <v>61.754400000000004</v>
      </c>
    </row>
    <row r="1347" spans="1:10" ht="12.75">
      <c r="A1347" s="399" t="s">
        <v>2173</v>
      </c>
      <c r="B1347" s="393" t="s">
        <v>2184</v>
      </c>
      <c r="C1347" s="242" t="s">
        <v>168</v>
      </c>
      <c r="D1347" s="352">
        <v>17.144</v>
      </c>
      <c r="E1347" s="264"/>
      <c r="F1347" s="458">
        <v>54</v>
      </c>
      <c r="G1347" s="241">
        <v>3</v>
      </c>
      <c r="H1347" s="242" t="s">
        <v>11</v>
      </c>
      <c r="I1347" s="494">
        <f t="shared" si="96"/>
        <v>925.776</v>
      </c>
      <c r="J1347" s="494">
        <f t="shared" si="97"/>
        <v>185.1552</v>
      </c>
    </row>
    <row r="1348" spans="1:10" ht="12.75">
      <c r="A1348" s="399" t="s">
        <v>2173</v>
      </c>
      <c r="B1348" s="393" t="s">
        <v>2185</v>
      </c>
      <c r="C1348" s="242" t="s">
        <v>168</v>
      </c>
      <c r="D1348" s="352">
        <v>10</v>
      </c>
      <c r="E1348" s="264"/>
      <c r="F1348" s="458">
        <v>54</v>
      </c>
      <c r="G1348" s="241">
        <v>3</v>
      </c>
      <c r="H1348" s="242" t="s">
        <v>11</v>
      </c>
      <c r="I1348" s="494">
        <f t="shared" si="96"/>
        <v>540</v>
      </c>
      <c r="J1348" s="494">
        <f t="shared" si="97"/>
        <v>108</v>
      </c>
    </row>
    <row r="1349" spans="1:10" ht="12.75">
      <c r="A1349" s="399" t="s">
        <v>2173</v>
      </c>
      <c r="B1349" s="393" t="s">
        <v>2186</v>
      </c>
      <c r="C1349" s="242" t="s">
        <v>162</v>
      </c>
      <c r="D1349" s="352">
        <v>13.446</v>
      </c>
      <c r="E1349" s="264"/>
      <c r="F1349" s="458">
        <v>54</v>
      </c>
      <c r="G1349" s="241">
        <v>3</v>
      </c>
      <c r="H1349" s="242" t="s">
        <v>11</v>
      </c>
      <c r="I1349" s="494">
        <f t="shared" si="96"/>
        <v>726.084</v>
      </c>
      <c r="J1349" s="494">
        <f t="shared" si="97"/>
        <v>145.2168</v>
      </c>
    </row>
    <row r="1350" spans="1:10" ht="12.75">
      <c r="A1350" s="399" t="s">
        <v>2173</v>
      </c>
      <c r="B1350" s="393" t="s">
        <v>2187</v>
      </c>
      <c r="C1350" s="242" t="s">
        <v>168</v>
      </c>
      <c r="D1350" s="352">
        <v>12.815</v>
      </c>
      <c r="E1350" s="264"/>
      <c r="F1350" s="458">
        <v>54</v>
      </c>
      <c r="G1350" s="241">
        <v>3</v>
      </c>
      <c r="H1350" s="242" t="s">
        <v>11</v>
      </c>
      <c r="I1350" s="494">
        <f t="shared" si="96"/>
        <v>692.01</v>
      </c>
      <c r="J1350" s="494">
        <f t="shared" si="97"/>
        <v>138.40200000000002</v>
      </c>
    </row>
    <row r="1351" spans="1:10" ht="12.75">
      <c r="A1351" s="399" t="s">
        <v>2173</v>
      </c>
      <c r="B1351" s="393" t="s">
        <v>2188</v>
      </c>
      <c r="C1351" s="242" t="s">
        <v>168</v>
      </c>
      <c r="D1351" s="352">
        <v>10.884</v>
      </c>
      <c r="E1351" s="264"/>
      <c r="F1351" s="458">
        <v>54</v>
      </c>
      <c r="G1351" s="241">
        <v>3</v>
      </c>
      <c r="H1351" s="242" t="s">
        <v>11</v>
      </c>
      <c r="I1351" s="494">
        <f t="shared" si="96"/>
        <v>587.736</v>
      </c>
      <c r="J1351" s="494">
        <f t="shared" si="97"/>
        <v>117.5472</v>
      </c>
    </row>
    <row r="1352" spans="1:10" ht="12.75">
      <c r="A1352" s="399" t="s">
        <v>2173</v>
      </c>
      <c r="B1352" s="393" t="s">
        <v>2189</v>
      </c>
      <c r="C1352" s="242" t="s">
        <v>168</v>
      </c>
      <c r="D1352" s="352">
        <v>3.101</v>
      </c>
      <c r="E1352" s="264"/>
      <c r="F1352" s="458">
        <v>54</v>
      </c>
      <c r="G1352" s="241">
        <v>3</v>
      </c>
      <c r="H1352" s="242" t="s">
        <v>11</v>
      </c>
      <c r="I1352" s="494">
        <f t="shared" si="96"/>
        <v>167.454</v>
      </c>
      <c r="J1352" s="494">
        <f t="shared" si="97"/>
        <v>33.4908</v>
      </c>
    </row>
    <row r="1353" spans="1:10" ht="12.75">
      <c r="A1353" s="459" t="s">
        <v>20</v>
      </c>
      <c r="B1353" s="362">
        <v>16</v>
      </c>
      <c r="C1353" s="30" t="s">
        <v>27</v>
      </c>
      <c r="D1353" s="577">
        <f>SUM(D1337:D1352)</f>
        <v>218.005</v>
      </c>
      <c r="E1353" s="31" t="s">
        <v>47</v>
      </c>
      <c r="F1353" s="32"/>
      <c r="G1353" s="33"/>
      <c r="H1353" s="33"/>
      <c r="I1353" s="494"/>
      <c r="J1353" s="494"/>
    </row>
    <row r="1354" spans="1:10" ht="12.75">
      <c r="A1354" s="399" t="s">
        <v>42</v>
      </c>
      <c r="B1354" s="393" t="s">
        <v>642</v>
      </c>
      <c r="C1354" s="242" t="s">
        <v>168</v>
      </c>
      <c r="D1354" s="352">
        <v>3.5</v>
      </c>
      <c r="E1354" s="264"/>
      <c r="F1354" s="458">
        <v>54</v>
      </c>
      <c r="G1354" s="448">
        <v>3</v>
      </c>
      <c r="H1354" s="179" t="s">
        <v>11</v>
      </c>
      <c r="I1354" s="494">
        <f>D1354*F1354</f>
        <v>189</v>
      </c>
      <c r="J1354" s="494">
        <f>I1354*20%</f>
        <v>37.800000000000004</v>
      </c>
    </row>
    <row r="1355" spans="1:10" ht="12.75">
      <c r="A1355" s="399" t="s">
        <v>42</v>
      </c>
      <c r="B1355" s="393" t="s">
        <v>2190</v>
      </c>
      <c r="C1355" s="242" t="s">
        <v>162</v>
      </c>
      <c r="D1355" s="352">
        <v>58.568</v>
      </c>
      <c r="E1355" s="264"/>
      <c r="F1355" s="458">
        <v>54</v>
      </c>
      <c r="G1355" s="448">
        <v>4</v>
      </c>
      <c r="H1355" s="179" t="s">
        <v>11</v>
      </c>
      <c r="I1355" s="494">
        <f aca="true" t="shared" si="98" ref="I1355:I1395">D1355*F1355</f>
        <v>3162.672</v>
      </c>
      <c r="J1355" s="494">
        <f aca="true" t="shared" si="99" ref="J1355:J1395">I1355*20%</f>
        <v>632.5344</v>
      </c>
    </row>
    <row r="1356" spans="1:10" ht="12.75">
      <c r="A1356" s="399" t="s">
        <v>42</v>
      </c>
      <c r="B1356" s="393" t="s">
        <v>2191</v>
      </c>
      <c r="C1356" s="242" t="s">
        <v>162</v>
      </c>
      <c r="D1356" s="352">
        <v>5.1</v>
      </c>
      <c r="E1356" s="264"/>
      <c r="F1356" s="458">
        <v>54</v>
      </c>
      <c r="G1356" s="448">
        <v>3</v>
      </c>
      <c r="H1356" s="179" t="s">
        <v>11</v>
      </c>
      <c r="I1356" s="494">
        <f t="shared" si="98"/>
        <v>275.4</v>
      </c>
      <c r="J1356" s="494">
        <f t="shared" si="99"/>
        <v>55.08</v>
      </c>
    </row>
    <row r="1357" spans="1:10" ht="12.75">
      <c r="A1357" s="399" t="s">
        <v>42</v>
      </c>
      <c r="B1357" s="393" t="s">
        <v>2192</v>
      </c>
      <c r="C1357" s="242" t="s">
        <v>168</v>
      </c>
      <c r="D1357" s="352">
        <v>10.202</v>
      </c>
      <c r="E1357" s="264"/>
      <c r="F1357" s="458">
        <v>54</v>
      </c>
      <c r="G1357" s="448">
        <v>3</v>
      </c>
      <c r="H1357" s="179" t="s">
        <v>11</v>
      </c>
      <c r="I1357" s="494">
        <f t="shared" si="98"/>
        <v>550.908</v>
      </c>
      <c r="J1357" s="494">
        <f t="shared" si="99"/>
        <v>110.1816</v>
      </c>
    </row>
    <row r="1358" spans="1:11" ht="12.75">
      <c r="A1358" s="399" t="s">
        <v>42</v>
      </c>
      <c r="B1358" s="393" t="s">
        <v>2193</v>
      </c>
      <c r="C1358" s="242" t="s">
        <v>168</v>
      </c>
      <c r="D1358" s="352">
        <v>10.201</v>
      </c>
      <c r="E1358" s="264"/>
      <c r="F1358" s="458">
        <v>54</v>
      </c>
      <c r="G1358" s="448">
        <v>3</v>
      </c>
      <c r="H1358" s="179" t="s">
        <v>11</v>
      </c>
      <c r="I1358" s="494">
        <f t="shared" si="98"/>
        <v>550.854</v>
      </c>
      <c r="J1358" s="494">
        <f t="shared" si="99"/>
        <v>110.17080000000001</v>
      </c>
      <c r="K1358" s="335"/>
    </row>
    <row r="1359" spans="1:10" ht="12.75">
      <c r="A1359" s="435" t="s">
        <v>42</v>
      </c>
      <c r="B1359" s="355" t="s">
        <v>643</v>
      </c>
      <c r="C1359" s="252" t="s">
        <v>168</v>
      </c>
      <c r="D1359" s="351">
        <v>4.675</v>
      </c>
      <c r="E1359" s="495"/>
      <c r="F1359" s="458">
        <v>54</v>
      </c>
      <c r="G1359" s="493">
        <v>4</v>
      </c>
      <c r="H1359" s="179" t="s">
        <v>11</v>
      </c>
      <c r="I1359" s="494">
        <f t="shared" si="98"/>
        <v>252.45</v>
      </c>
      <c r="J1359" s="494">
        <f t="shared" si="99"/>
        <v>50.49</v>
      </c>
    </row>
    <row r="1360" spans="1:10" ht="12.75">
      <c r="A1360" s="435" t="s">
        <v>42</v>
      </c>
      <c r="B1360" s="355" t="s">
        <v>683</v>
      </c>
      <c r="C1360" s="252" t="s">
        <v>168</v>
      </c>
      <c r="D1360" s="351">
        <v>12.326</v>
      </c>
      <c r="E1360" s="495"/>
      <c r="F1360" s="458">
        <v>54</v>
      </c>
      <c r="G1360" s="493">
        <v>4</v>
      </c>
      <c r="H1360" s="179" t="s">
        <v>11</v>
      </c>
      <c r="I1360" s="494">
        <f t="shared" si="98"/>
        <v>665.604</v>
      </c>
      <c r="J1360" s="494">
        <f t="shared" si="99"/>
        <v>133.1208</v>
      </c>
    </row>
    <row r="1361" spans="1:10" ht="12.75">
      <c r="A1361" s="435" t="s">
        <v>42</v>
      </c>
      <c r="B1361" s="355" t="s">
        <v>2194</v>
      </c>
      <c r="C1361" s="252" t="s">
        <v>168</v>
      </c>
      <c r="D1361" s="351">
        <v>12.408</v>
      </c>
      <c r="E1361" s="495"/>
      <c r="F1361" s="458">
        <v>54</v>
      </c>
      <c r="G1361" s="493">
        <v>4</v>
      </c>
      <c r="H1361" s="179" t="s">
        <v>11</v>
      </c>
      <c r="I1361" s="494">
        <f t="shared" si="98"/>
        <v>670.0319999999999</v>
      </c>
      <c r="J1361" s="494">
        <f t="shared" si="99"/>
        <v>134.00639999999999</v>
      </c>
    </row>
    <row r="1362" spans="1:10" ht="12.75">
      <c r="A1362" s="435" t="s">
        <v>42</v>
      </c>
      <c r="B1362" s="355" t="s">
        <v>2195</v>
      </c>
      <c r="C1362" s="252" t="s">
        <v>168</v>
      </c>
      <c r="D1362" s="351">
        <v>11.901</v>
      </c>
      <c r="E1362" s="495"/>
      <c r="F1362" s="458">
        <v>54</v>
      </c>
      <c r="G1362" s="493">
        <v>4</v>
      </c>
      <c r="H1362" s="179" t="s">
        <v>11</v>
      </c>
      <c r="I1362" s="494">
        <f t="shared" si="98"/>
        <v>642.654</v>
      </c>
      <c r="J1362" s="494">
        <f t="shared" si="99"/>
        <v>128.5308</v>
      </c>
    </row>
    <row r="1363" spans="1:10" ht="12.75">
      <c r="A1363" s="435" t="s">
        <v>42</v>
      </c>
      <c r="B1363" s="355" t="s">
        <v>2196</v>
      </c>
      <c r="C1363" s="252" t="s">
        <v>168</v>
      </c>
      <c r="D1363" s="351">
        <v>14.511</v>
      </c>
      <c r="E1363" s="495"/>
      <c r="F1363" s="458">
        <v>54</v>
      </c>
      <c r="G1363" s="493">
        <v>4</v>
      </c>
      <c r="H1363" s="179" t="s">
        <v>11</v>
      </c>
      <c r="I1363" s="494">
        <f t="shared" si="98"/>
        <v>783.5939999999999</v>
      </c>
      <c r="J1363" s="494">
        <f t="shared" si="99"/>
        <v>156.7188</v>
      </c>
    </row>
    <row r="1364" spans="1:10" ht="12.75">
      <c r="A1364" s="435" t="s">
        <v>42</v>
      </c>
      <c r="B1364" s="355" t="s">
        <v>2197</v>
      </c>
      <c r="C1364" s="252" t="s">
        <v>168</v>
      </c>
      <c r="D1364" s="351">
        <v>4.796</v>
      </c>
      <c r="E1364" s="495"/>
      <c r="F1364" s="458">
        <v>54</v>
      </c>
      <c r="G1364" s="493">
        <v>4</v>
      </c>
      <c r="H1364" s="179" t="s">
        <v>11</v>
      </c>
      <c r="I1364" s="494">
        <f t="shared" si="98"/>
        <v>258.98400000000004</v>
      </c>
      <c r="J1364" s="494">
        <f t="shared" si="99"/>
        <v>51.79680000000001</v>
      </c>
    </row>
    <row r="1365" spans="1:10" ht="12.75">
      <c r="A1365" s="435" t="s">
        <v>42</v>
      </c>
      <c r="B1365" s="355" t="s">
        <v>2198</v>
      </c>
      <c r="C1365" s="252" t="s">
        <v>168</v>
      </c>
      <c r="D1365" s="351">
        <v>3.644</v>
      </c>
      <c r="E1365" s="495"/>
      <c r="F1365" s="458">
        <v>54</v>
      </c>
      <c r="G1365" s="493">
        <v>4</v>
      </c>
      <c r="H1365" s="179" t="s">
        <v>11</v>
      </c>
      <c r="I1365" s="494">
        <f t="shared" si="98"/>
        <v>196.776</v>
      </c>
      <c r="J1365" s="494">
        <f t="shared" si="99"/>
        <v>39.3552</v>
      </c>
    </row>
    <row r="1366" spans="1:10" ht="12.75">
      <c r="A1366" s="435" t="s">
        <v>42</v>
      </c>
      <c r="B1366" s="355" t="s">
        <v>2199</v>
      </c>
      <c r="C1366" s="252" t="s">
        <v>168</v>
      </c>
      <c r="D1366" s="351">
        <v>13.015</v>
      </c>
      <c r="E1366" s="495"/>
      <c r="F1366" s="458">
        <v>54</v>
      </c>
      <c r="G1366" s="493">
        <v>3</v>
      </c>
      <c r="H1366" s="179" t="s">
        <v>11</v>
      </c>
      <c r="I1366" s="494">
        <f t="shared" si="98"/>
        <v>702.8100000000001</v>
      </c>
      <c r="J1366" s="494">
        <f t="shared" si="99"/>
        <v>140.562</v>
      </c>
    </row>
    <row r="1367" spans="1:10" ht="12.75">
      <c r="A1367" s="435" t="s">
        <v>42</v>
      </c>
      <c r="B1367" s="355" t="s">
        <v>2200</v>
      </c>
      <c r="C1367" s="252" t="s">
        <v>168</v>
      </c>
      <c r="D1367" s="351">
        <v>9.997</v>
      </c>
      <c r="E1367" s="495"/>
      <c r="F1367" s="458">
        <v>54</v>
      </c>
      <c r="G1367" s="493">
        <v>5</v>
      </c>
      <c r="H1367" s="179" t="s">
        <v>11</v>
      </c>
      <c r="I1367" s="494">
        <f t="shared" si="98"/>
        <v>539.838</v>
      </c>
      <c r="J1367" s="494">
        <f t="shared" si="99"/>
        <v>107.9676</v>
      </c>
    </row>
    <row r="1368" spans="1:10" ht="12.75">
      <c r="A1368" s="435" t="s">
        <v>42</v>
      </c>
      <c r="B1368" s="355" t="s">
        <v>2201</v>
      </c>
      <c r="C1368" s="252" t="s">
        <v>168</v>
      </c>
      <c r="D1368" s="351">
        <v>3.995</v>
      </c>
      <c r="E1368" s="495"/>
      <c r="F1368" s="458">
        <v>54</v>
      </c>
      <c r="G1368" s="493">
        <v>5</v>
      </c>
      <c r="H1368" s="179" t="s">
        <v>11</v>
      </c>
      <c r="I1368" s="494">
        <f t="shared" si="98"/>
        <v>215.73000000000002</v>
      </c>
      <c r="J1368" s="494">
        <f t="shared" si="99"/>
        <v>43.14600000000001</v>
      </c>
    </row>
    <row r="1369" spans="1:10" ht="12.75">
      <c r="A1369" s="435" t="s">
        <v>42</v>
      </c>
      <c r="B1369" s="355" t="s">
        <v>2202</v>
      </c>
      <c r="C1369" s="252" t="s">
        <v>168</v>
      </c>
      <c r="D1369" s="351">
        <v>12.471</v>
      </c>
      <c r="E1369" s="495"/>
      <c r="F1369" s="458">
        <v>54</v>
      </c>
      <c r="G1369" s="493">
        <v>5</v>
      </c>
      <c r="H1369" s="179" t="s">
        <v>11</v>
      </c>
      <c r="I1369" s="494">
        <f t="shared" si="98"/>
        <v>673.434</v>
      </c>
      <c r="J1369" s="494">
        <f t="shared" si="99"/>
        <v>134.6868</v>
      </c>
    </row>
    <row r="1370" spans="1:10" ht="12.75">
      <c r="A1370" s="435" t="s">
        <v>42</v>
      </c>
      <c r="B1370" s="355" t="s">
        <v>2203</v>
      </c>
      <c r="C1370" s="252" t="s">
        <v>162</v>
      </c>
      <c r="D1370" s="351">
        <v>8.75</v>
      </c>
      <c r="E1370" s="495"/>
      <c r="F1370" s="458">
        <v>54</v>
      </c>
      <c r="G1370" s="493">
        <v>5</v>
      </c>
      <c r="H1370" s="179" t="s">
        <v>11</v>
      </c>
      <c r="I1370" s="494">
        <f t="shared" si="98"/>
        <v>472.5</v>
      </c>
      <c r="J1370" s="494">
        <f t="shared" si="99"/>
        <v>94.5</v>
      </c>
    </row>
    <row r="1371" spans="1:10" ht="12.75">
      <c r="A1371" s="435" t="s">
        <v>42</v>
      </c>
      <c r="B1371" s="355" t="s">
        <v>2204</v>
      </c>
      <c r="C1371" s="252" t="s">
        <v>162</v>
      </c>
      <c r="D1371" s="351">
        <v>8.05</v>
      </c>
      <c r="E1371" s="495"/>
      <c r="F1371" s="458">
        <v>54</v>
      </c>
      <c r="G1371" s="493">
        <v>4</v>
      </c>
      <c r="H1371" s="179" t="s">
        <v>11</v>
      </c>
      <c r="I1371" s="494">
        <f t="shared" si="98"/>
        <v>434.70000000000005</v>
      </c>
      <c r="J1371" s="494">
        <f t="shared" si="99"/>
        <v>86.94000000000001</v>
      </c>
    </row>
    <row r="1372" spans="1:10" ht="12.75">
      <c r="A1372" s="435" t="s">
        <v>42</v>
      </c>
      <c r="B1372" s="355" t="s">
        <v>2205</v>
      </c>
      <c r="C1372" s="252" t="s">
        <v>168</v>
      </c>
      <c r="D1372" s="351">
        <v>13.175</v>
      </c>
      <c r="E1372" s="495"/>
      <c r="F1372" s="458">
        <v>54</v>
      </c>
      <c r="G1372" s="493">
        <v>4</v>
      </c>
      <c r="H1372" s="179" t="s">
        <v>11</v>
      </c>
      <c r="I1372" s="494">
        <f t="shared" si="98"/>
        <v>711.45</v>
      </c>
      <c r="J1372" s="494">
        <f t="shared" si="99"/>
        <v>142.29000000000002</v>
      </c>
    </row>
    <row r="1373" spans="1:10" ht="12.75">
      <c r="A1373" s="435" t="s">
        <v>42</v>
      </c>
      <c r="B1373" s="355" t="s">
        <v>2206</v>
      </c>
      <c r="C1373" s="252" t="s">
        <v>168</v>
      </c>
      <c r="D1373" s="351">
        <v>7.893</v>
      </c>
      <c r="E1373" s="495"/>
      <c r="F1373" s="458">
        <v>54</v>
      </c>
      <c r="G1373" s="493">
        <v>4</v>
      </c>
      <c r="H1373" s="179" t="s">
        <v>11</v>
      </c>
      <c r="I1373" s="494">
        <f t="shared" si="98"/>
        <v>426.222</v>
      </c>
      <c r="J1373" s="494">
        <f t="shared" si="99"/>
        <v>85.2444</v>
      </c>
    </row>
    <row r="1374" spans="1:10" ht="12.75">
      <c r="A1374" s="435" t="s">
        <v>42</v>
      </c>
      <c r="B1374" s="355" t="s">
        <v>2207</v>
      </c>
      <c r="C1374" s="252" t="s">
        <v>168</v>
      </c>
      <c r="D1374" s="351">
        <v>7.544</v>
      </c>
      <c r="E1374" s="495"/>
      <c r="F1374" s="458">
        <v>54</v>
      </c>
      <c r="G1374" s="493">
        <v>4</v>
      </c>
      <c r="H1374" s="179" t="s">
        <v>11</v>
      </c>
      <c r="I1374" s="494">
        <f t="shared" si="98"/>
        <v>407.376</v>
      </c>
      <c r="J1374" s="494">
        <f t="shared" si="99"/>
        <v>81.4752</v>
      </c>
    </row>
    <row r="1375" spans="1:10" ht="12.75">
      <c r="A1375" s="435" t="s">
        <v>42</v>
      </c>
      <c r="B1375" s="355" t="s">
        <v>2208</v>
      </c>
      <c r="C1375" s="252" t="s">
        <v>168</v>
      </c>
      <c r="D1375" s="351">
        <v>7.408</v>
      </c>
      <c r="E1375" s="495"/>
      <c r="F1375" s="458">
        <v>54</v>
      </c>
      <c r="G1375" s="493">
        <v>4</v>
      </c>
      <c r="H1375" s="179" t="s">
        <v>11</v>
      </c>
      <c r="I1375" s="494">
        <f t="shared" si="98"/>
        <v>400.03200000000004</v>
      </c>
      <c r="J1375" s="494">
        <f t="shared" si="99"/>
        <v>80.00640000000001</v>
      </c>
    </row>
    <row r="1376" spans="1:10" ht="12.75">
      <c r="A1376" s="435" t="s">
        <v>42</v>
      </c>
      <c r="B1376" s="355" t="s">
        <v>2209</v>
      </c>
      <c r="C1376" s="252" t="s">
        <v>168</v>
      </c>
      <c r="D1376" s="351">
        <v>9.347</v>
      </c>
      <c r="E1376" s="495"/>
      <c r="F1376" s="458">
        <v>54</v>
      </c>
      <c r="G1376" s="493">
        <v>5</v>
      </c>
      <c r="H1376" s="179" t="s">
        <v>11</v>
      </c>
      <c r="I1376" s="494">
        <f t="shared" si="98"/>
        <v>504.738</v>
      </c>
      <c r="J1376" s="494">
        <f t="shared" si="99"/>
        <v>100.94760000000001</v>
      </c>
    </row>
    <row r="1377" spans="1:10" ht="12.75">
      <c r="A1377" s="435" t="s">
        <v>42</v>
      </c>
      <c r="B1377" s="355" t="s">
        <v>2210</v>
      </c>
      <c r="C1377" s="252" t="s">
        <v>168</v>
      </c>
      <c r="D1377" s="351">
        <v>11.306</v>
      </c>
      <c r="E1377" s="495"/>
      <c r="F1377" s="458">
        <v>54</v>
      </c>
      <c r="G1377" s="493">
        <v>5</v>
      </c>
      <c r="H1377" s="179" t="s">
        <v>11</v>
      </c>
      <c r="I1377" s="494">
        <f t="shared" si="98"/>
        <v>610.524</v>
      </c>
      <c r="J1377" s="494">
        <f t="shared" si="99"/>
        <v>122.10480000000001</v>
      </c>
    </row>
    <row r="1378" spans="1:10" ht="12.75">
      <c r="A1378" s="435" t="s">
        <v>42</v>
      </c>
      <c r="B1378" s="355" t="s">
        <v>2211</v>
      </c>
      <c r="C1378" s="252" t="s">
        <v>168</v>
      </c>
      <c r="D1378" s="351">
        <v>5.569</v>
      </c>
      <c r="E1378" s="495"/>
      <c r="F1378" s="458">
        <v>54</v>
      </c>
      <c r="G1378" s="493">
        <v>5</v>
      </c>
      <c r="H1378" s="179" t="s">
        <v>11</v>
      </c>
      <c r="I1378" s="494">
        <f t="shared" si="98"/>
        <v>300.726</v>
      </c>
      <c r="J1378" s="494">
        <f t="shared" si="99"/>
        <v>60.1452</v>
      </c>
    </row>
    <row r="1379" spans="1:10" ht="12.75">
      <c r="A1379" s="435" t="s">
        <v>42</v>
      </c>
      <c r="B1379" s="355" t="s">
        <v>2212</v>
      </c>
      <c r="C1379" s="252" t="s">
        <v>168</v>
      </c>
      <c r="D1379" s="351">
        <v>7.363</v>
      </c>
      <c r="E1379" s="495"/>
      <c r="F1379" s="458">
        <v>54</v>
      </c>
      <c r="G1379" s="493">
        <v>4</v>
      </c>
      <c r="H1379" s="179" t="s">
        <v>11</v>
      </c>
      <c r="I1379" s="494">
        <f t="shared" si="98"/>
        <v>397.60200000000003</v>
      </c>
      <c r="J1379" s="494">
        <f t="shared" si="99"/>
        <v>79.52040000000001</v>
      </c>
    </row>
    <row r="1380" spans="1:10" ht="12.75">
      <c r="A1380" s="435" t="s">
        <v>42</v>
      </c>
      <c r="B1380" s="355" t="s">
        <v>2213</v>
      </c>
      <c r="C1380" s="252" t="s">
        <v>168</v>
      </c>
      <c r="D1380" s="351">
        <v>25.503</v>
      </c>
      <c r="E1380" s="495"/>
      <c r="F1380" s="458">
        <v>54</v>
      </c>
      <c r="G1380" s="493">
        <v>4</v>
      </c>
      <c r="H1380" s="179" t="s">
        <v>11</v>
      </c>
      <c r="I1380" s="494">
        <f t="shared" si="98"/>
        <v>1377.162</v>
      </c>
      <c r="J1380" s="494">
        <f t="shared" si="99"/>
        <v>275.43240000000003</v>
      </c>
    </row>
    <row r="1381" spans="1:10" ht="12.75">
      <c r="A1381" s="435" t="s">
        <v>42</v>
      </c>
      <c r="B1381" s="355" t="s">
        <v>2214</v>
      </c>
      <c r="C1381" s="252" t="s">
        <v>168</v>
      </c>
      <c r="D1381" s="351">
        <v>13.604</v>
      </c>
      <c r="E1381" s="495"/>
      <c r="F1381" s="458">
        <v>54</v>
      </c>
      <c r="G1381" s="493">
        <v>5</v>
      </c>
      <c r="H1381" s="179" t="s">
        <v>11</v>
      </c>
      <c r="I1381" s="494">
        <f t="shared" si="98"/>
        <v>734.616</v>
      </c>
      <c r="J1381" s="494">
        <f t="shared" si="99"/>
        <v>146.9232</v>
      </c>
    </row>
    <row r="1382" spans="1:10" ht="12.75">
      <c r="A1382" s="435" t="s">
        <v>42</v>
      </c>
      <c r="B1382" s="355" t="s">
        <v>2215</v>
      </c>
      <c r="C1382" s="252" t="s">
        <v>162</v>
      </c>
      <c r="D1382" s="351">
        <v>9.139</v>
      </c>
      <c r="E1382" s="495"/>
      <c r="F1382" s="458">
        <v>54</v>
      </c>
      <c r="G1382" s="493">
        <v>4</v>
      </c>
      <c r="H1382" s="179" t="s">
        <v>11</v>
      </c>
      <c r="I1382" s="494">
        <f t="shared" si="98"/>
        <v>493.506</v>
      </c>
      <c r="J1382" s="494">
        <f t="shared" si="99"/>
        <v>98.7012</v>
      </c>
    </row>
    <row r="1383" spans="1:10" ht="12.75">
      <c r="A1383" s="435" t="s">
        <v>42</v>
      </c>
      <c r="B1383" s="355" t="s">
        <v>2216</v>
      </c>
      <c r="C1383" s="252" t="s">
        <v>162</v>
      </c>
      <c r="D1383" s="351">
        <v>14.026</v>
      </c>
      <c r="E1383" s="495"/>
      <c r="F1383" s="458">
        <v>54</v>
      </c>
      <c r="G1383" s="493">
        <v>4</v>
      </c>
      <c r="H1383" s="179" t="s">
        <v>11</v>
      </c>
      <c r="I1383" s="494">
        <f t="shared" si="98"/>
        <v>757.404</v>
      </c>
      <c r="J1383" s="494">
        <f t="shared" si="99"/>
        <v>151.48080000000002</v>
      </c>
    </row>
    <row r="1384" spans="1:10" ht="12.75">
      <c r="A1384" s="435" t="s">
        <v>42</v>
      </c>
      <c r="B1384" s="355" t="s">
        <v>2217</v>
      </c>
      <c r="C1384" s="252" t="s">
        <v>162</v>
      </c>
      <c r="D1384" s="351">
        <v>11.025</v>
      </c>
      <c r="E1384" s="495"/>
      <c r="F1384" s="458">
        <v>54</v>
      </c>
      <c r="G1384" s="493">
        <v>4</v>
      </c>
      <c r="H1384" s="179" t="s">
        <v>11</v>
      </c>
      <c r="I1384" s="494">
        <f t="shared" si="98"/>
        <v>595.35</v>
      </c>
      <c r="J1384" s="494">
        <f t="shared" si="99"/>
        <v>119.07000000000001</v>
      </c>
    </row>
    <row r="1385" spans="1:10" ht="12.75">
      <c r="A1385" s="435" t="s">
        <v>42</v>
      </c>
      <c r="B1385" s="355" t="s">
        <v>2218</v>
      </c>
      <c r="C1385" s="252" t="s">
        <v>168</v>
      </c>
      <c r="D1385" s="351">
        <v>8.1</v>
      </c>
      <c r="E1385" s="495"/>
      <c r="F1385" s="458">
        <v>54</v>
      </c>
      <c r="G1385" s="493">
        <v>3</v>
      </c>
      <c r="H1385" s="179" t="s">
        <v>11</v>
      </c>
      <c r="I1385" s="494">
        <f t="shared" si="98"/>
        <v>437.4</v>
      </c>
      <c r="J1385" s="494">
        <f t="shared" si="99"/>
        <v>87.48</v>
      </c>
    </row>
    <row r="1386" spans="1:10" ht="12.75">
      <c r="A1386" s="435" t="s">
        <v>42</v>
      </c>
      <c r="B1386" s="355" t="s">
        <v>2219</v>
      </c>
      <c r="C1386" s="252" t="s">
        <v>168</v>
      </c>
      <c r="D1386" s="351">
        <v>4.165</v>
      </c>
      <c r="E1386" s="495"/>
      <c r="F1386" s="458">
        <v>54</v>
      </c>
      <c r="G1386" s="493">
        <v>4</v>
      </c>
      <c r="H1386" s="179" t="s">
        <v>11</v>
      </c>
      <c r="I1386" s="494">
        <f t="shared" si="98"/>
        <v>224.91</v>
      </c>
      <c r="J1386" s="494">
        <f t="shared" si="99"/>
        <v>44.982</v>
      </c>
    </row>
    <row r="1387" spans="1:10" ht="12.75">
      <c r="A1387" s="435" t="s">
        <v>42</v>
      </c>
      <c r="B1387" s="355" t="s">
        <v>2220</v>
      </c>
      <c r="C1387" s="252" t="s">
        <v>168</v>
      </c>
      <c r="D1387" s="351">
        <v>15.317</v>
      </c>
      <c r="E1387" s="495"/>
      <c r="F1387" s="458">
        <v>54</v>
      </c>
      <c r="G1387" s="493">
        <v>4</v>
      </c>
      <c r="H1387" s="179" t="s">
        <v>11</v>
      </c>
      <c r="I1387" s="494">
        <f t="shared" si="98"/>
        <v>827.118</v>
      </c>
      <c r="J1387" s="494">
        <f t="shared" si="99"/>
        <v>165.42360000000002</v>
      </c>
    </row>
    <row r="1388" spans="1:10" ht="12.75">
      <c r="A1388" s="435" t="s">
        <v>42</v>
      </c>
      <c r="B1388" s="355" t="s">
        <v>2221</v>
      </c>
      <c r="C1388" s="252" t="s">
        <v>168</v>
      </c>
      <c r="D1388" s="351">
        <v>12.433</v>
      </c>
      <c r="E1388" s="495"/>
      <c r="F1388" s="458">
        <v>54</v>
      </c>
      <c r="G1388" s="493">
        <v>2</v>
      </c>
      <c r="H1388" s="179" t="s">
        <v>11</v>
      </c>
      <c r="I1388" s="494">
        <f t="shared" si="98"/>
        <v>671.382</v>
      </c>
      <c r="J1388" s="494">
        <f t="shared" si="99"/>
        <v>134.2764</v>
      </c>
    </row>
    <row r="1389" spans="1:10" ht="12.75">
      <c r="A1389" s="435" t="s">
        <v>42</v>
      </c>
      <c r="B1389" s="355" t="s">
        <v>2222</v>
      </c>
      <c r="C1389" s="252" t="s">
        <v>168</v>
      </c>
      <c r="D1389" s="351">
        <v>21.696</v>
      </c>
      <c r="E1389" s="495"/>
      <c r="F1389" s="458">
        <v>54</v>
      </c>
      <c r="G1389" s="493">
        <v>3</v>
      </c>
      <c r="H1389" s="179" t="s">
        <v>11</v>
      </c>
      <c r="I1389" s="494">
        <f t="shared" si="98"/>
        <v>1171.584</v>
      </c>
      <c r="J1389" s="494">
        <f t="shared" si="99"/>
        <v>234.31680000000003</v>
      </c>
    </row>
    <row r="1390" spans="1:10" ht="12.75">
      <c r="A1390" s="435" t="s">
        <v>42</v>
      </c>
      <c r="B1390" s="355" t="s">
        <v>2223</v>
      </c>
      <c r="C1390" s="252" t="s">
        <v>168</v>
      </c>
      <c r="D1390" s="351">
        <v>21.251</v>
      </c>
      <c r="E1390" s="495"/>
      <c r="F1390" s="458">
        <v>54</v>
      </c>
      <c r="G1390" s="493">
        <v>5</v>
      </c>
      <c r="H1390" s="179" t="s">
        <v>11</v>
      </c>
      <c r="I1390" s="494">
        <f t="shared" si="98"/>
        <v>1147.554</v>
      </c>
      <c r="J1390" s="494">
        <f t="shared" si="99"/>
        <v>229.51080000000002</v>
      </c>
    </row>
    <row r="1391" spans="1:10" ht="12.75">
      <c r="A1391" s="435" t="s">
        <v>42</v>
      </c>
      <c r="B1391" s="355" t="s">
        <v>2224</v>
      </c>
      <c r="C1391" s="252" t="s">
        <v>168</v>
      </c>
      <c r="D1391" s="351">
        <v>12.731</v>
      </c>
      <c r="E1391" s="495"/>
      <c r="F1391" s="458">
        <v>54</v>
      </c>
      <c r="G1391" s="493">
        <v>5</v>
      </c>
      <c r="H1391" s="179" t="s">
        <v>11</v>
      </c>
      <c r="I1391" s="494">
        <f t="shared" si="98"/>
        <v>687.474</v>
      </c>
      <c r="J1391" s="494">
        <f t="shared" si="99"/>
        <v>137.49480000000003</v>
      </c>
    </row>
    <row r="1392" spans="1:10" ht="12.75">
      <c r="A1392" s="435" t="s">
        <v>42</v>
      </c>
      <c r="B1392" s="355" t="s">
        <v>2225</v>
      </c>
      <c r="C1392" s="252" t="s">
        <v>168</v>
      </c>
      <c r="D1392" s="351">
        <v>7.629</v>
      </c>
      <c r="E1392" s="495"/>
      <c r="F1392" s="458">
        <v>54</v>
      </c>
      <c r="G1392" s="493">
        <v>5</v>
      </c>
      <c r="H1392" s="179" t="s">
        <v>11</v>
      </c>
      <c r="I1392" s="494">
        <f t="shared" si="98"/>
        <v>411.96599999999995</v>
      </c>
      <c r="J1392" s="494">
        <f t="shared" si="99"/>
        <v>82.3932</v>
      </c>
    </row>
    <row r="1393" spans="1:10" ht="12.75">
      <c r="A1393" s="435" t="s">
        <v>42</v>
      </c>
      <c r="B1393" s="355" t="s">
        <v>2226</v>
      </c>
      <c r="C1393" s="252" t="s">
        <v>168</v>
      </c>
      <c r="D1393" s="351">
        <v>25.466</v>
      </c>
      <c r="E1393" s="495"/>
      <c r="F1393" s="458">
        <v>54</v>
      </c>
      <c r="G1393" s="493">
        <v>5</v>
      </c>
      <c r="H1393" s="179" t="s">
        <v>11</v>
      </c>
      <c r="I1393" s="494">
        <f t="shared" si="98"/>
        <v>1375.164</v>
      </c>
      <c r="J1393" s="494">
        <f t="shared" si="99"/>
        <v>275.0328</v>
      </c>
    </row>
    <row r="1394" spans="1:10" ht="12.75">
      <c r="A1394" s="435" t="s">
        <v>42</v>
      </c>
      <c r="B1394" s="355" t="s">
        <v>2227</v>
      </c>
      <c r="C1394" s="252" t="s">
        <v>168</v>
      </c>
      <c r="D1394" s="351">
        <v>10.199</v>
      </c>
      <c r="E1394" s="495"/>
      <c r="F1394" s="458">
        <v>54</v>
      </c>
      <c r="G1394" s="493">
        <v>5</v>
      </c>
      <c r="H1394" s="179" t="s">
        <v>11</v>
      </c>
      <c r="I1394" s="494">
        <f t="shared" si="98"/>
        <v>550.746</v>
      </c>
      <c r="J1394" s="494">
        <f t="shared" si="99"/>
        <v>110.14920000000001</v>
      </c>
    </row>
    <row r="1395" spans="1:10" ht="12.75">
      <c r="A1395" s="435" t="s">
        <v>42</v>
      </c>
      <c r="B1395" s="355" t="s">
        <v>2228</v>
      </c>
      <c r="C1395" s="252" t="s">
        <v>168</v>
      </c>
      <c r="D1395" s="351">
        <v>32.272</v>
      </c>
      <c r="E1395" s="495"/>
      <c r="F1395" s="458">
        <v>54</v>
      </c>
      <c r="G1395" s="493">
        <v>4</v>
      </c>
      <c r="H1395" s="179" t="s">
        <v>11</v>
      </c>
      <c r="I1395" s="494">
        <f t="shared" si="98"/>
        <v>1742.6879999999999</v>
      </c>
      <c r="J1395" s="494">
        <f t="shared" si="99"/>
        <v>348.5376</v>
      </c>
    </row>
    <row r="1396" spans="1:10" ht="12.75">
      <c r="A1396" s="459" t="s">
        <v>20</v>
      </c>
      <c r="B1396" s="362">
        <v>42</v>
      </c>
      <c r="C1396" s="30" t="s">
        <v>27</v>
      </c>
      <c r="D1396" s="577">
        <f>SUM(D1354:D1395)</f>
        <v>522.2710000000001</v>
      </c>
      <c r="E1396" s="31" t="s">
        <v>47</v>
      </c>
      <c r="F1396" s="338"/>
      <c r="G1396" s="241"/>
      <c r="H1396" s="241"/>
      <c r="I1396" s="494"/>
      <c r="J1396" s="494"/>
    </row>
    <row r="1397" spans="1:10" ht="12.75">
      <c r="A1397" s="399" t="s">
        <v>312</v>
      </c>
      <c r="B1397" s="393" t="s">
        <v>2229</v>
      </c>
      <c r="C1397" s="242" t="s">
        <v>168</v>
      </c>
      <c r="D1397" s="352">
        <v>5.3</v>
      </c>
      <c r="E1397" s="264"/>
      <c r="F1397" s="458">
        <v>54</v>
      </c>
      <c r="G1397" s="241">
        <v>5</v>
      </c>
      <c r="H1397" s="241" t="s">
        <v>11</v>
      </c>
      <c r="I1397" s="494">
        <f>D1397*F1397</f>
        <v>286.2</v>
      </c>
      <c r="J1397" s="494">
        <f>I1397*20%</f>
        <v>57.24</v>
      </c>
    </row>
    <row r="1398" spans="1:10" ht="12.75">
      <c r="A1398" s="399" t="s">
        <v>312</v>
      </c>
      <c r="B1398" s="393" t="s">
        <v>2230</v>
      </c>
      <c r="C1398" s="242" t="s">
        <v>168</v>
      </c>
      <c r="D1398" s="352">
        <v>6.498</v>
      </c>
      <c r="E1398" s="264"/>
      <c r="F1398" s="458">
        <v>54</v>
      </c>
      <c r="G1398" s="241">
        <v>5</v>
      </c>
      <c r="H1398" s="241" t="s">
        <v>11</v>
      </c>
      <c r="I1398" s="494">
        <f>D1398*F1398</f>
        <v>350.892</v>
      </c>
      <c r="J1398" s="494">
        <f>I1398*20%</f>
        <v>70.1784</v>
      </c>
    </row>
    <row r="1399" spans="1:10" ht="12.75">
      <c r="A1399" s="246" t="s">
        <v>312</v>
      </c>
      <c r="B1399" s="429" t="s">
        <v>313</v>
      </c>
      <c r="C1399" s="239" t="s">
        <v>168</v>
      </c>
      <c r="D1399" s="423">
        <v>2.714</v>
      </c>
      <c r="E1399" s="347"/>
      <c r="F1399" s="458">
        <v>54</v>
      </c>
      <c r="G1399" s="241">
        <v>3</v>
      </c>
      <c r="H1399" s="179" t="s">
        <v>11</v>
      </c>
      <c r="I1399" s="494">
        <f>D1399*F1399</f>
        <v>146.556</v>
      </c>
      <c r="J1399" s="494">
        <f>I1399*20%</f>
        <v>29.311200000000003</v>
      </c>
    </row>
    <row r="1400" spans="1:10" ht="12.75">
      <c r="A1400" s="246" t="s">
        <v>312</v>
      </c>
      <c r="B1400" s="429" t="s">
        <v>2231</v>
      </c>
      <c r="C1400" s="239" t="s">
        <v>162</v>
      </c>
      <c r="D1400" s="423">
        <v>10.499</v>
      </c>
      <c r="E1400" s="347"/>
      <c r="F1400" s="458">
        <v>54</v>
      </c>
      <c r="G1400" s="241">
        <v>4</v>
      </c>
      <c r="H1400" s="179" t="s">
        <v>11</v>
      </c>
      <c r="I1400" s="494">
        <f>D1400*F1400</f>
        <v>566.946</v>
      </c>
      <c r="J1400" s="494">
        <f>I1400*20%</f>
        <v>113.38920000000002</v>
      </c>
    </row>
    <row r="1401" spans="1:10" ht="12.75">
      <c r="A1401" s="246" t="s">
        <v>312</v>
      </c>
      <c r="B1401" s="429" t="s">
        <v>2232</v>
      </c>
      <c r="C1401" s="239" t="s">
        <v>168</v>
      </c>
      <c r="D1401" s="423">
        <v>2.001</v>
      </c>
      <c r="E1401" s="347"/>
      <c r="F1401" s="458">
        <v>54</v>
      </c>
      <c r="G1401" s="241">
        <v>6</v>
      </c>
      <c r="H1401" s="179" t="s">
        <v>11</v>
      </c>
      <c r="I1401" s="494">
        <f>D1401*F1401</f>
        <v>108.05399999999999</v>
      </c>
      <c r="J1401" s="494">
        <f>I1401*20%</f>
        <v>21.610799999999998</v>
      </c>
    </row>
    <row r="1402" spans="1:10" ht="12.75">
      <c r="A1402" s="459" t="s">
        <v>20</v>
      </c>
      <c r="B1402" s="362">
        <v>5</v>
      </c>
      <c r="C1402" s="30" t="s">
        <v>27</v>
      </c>
      <c r="D1402" s="577">
        <f>SUM(D1397:D1401)</f>
        <v>27.012000000000004</v>
      </c>
      <c r="E1402" s="31" t="s">
        <v>47</v>
      </c>
      <c r="F1402" s="32"/>
      <c r="G1402" s="33"/>
      <c r="H1402" s="33"/>
      <c r="I1402" s="494"/>
      <c r="J1402" s="494"/>
    </row>
    <row r="1403" spans="1:10" ht="12.75">
      <c r="A1403" s="399" t="s">
        <v>57</v>
      </c>
      <c r="B1403" s="393" t="s">
        <v>2233</v>
      </c>
      <c r="C1403" s="242" t="s">
        <v>168</v>
      </c>
      <c r="D1403" s="352">
        <v>3.44</v>
      </c>
      <c r="E1403" s="264"/>
      <c r="F1403" s="458">
        <v>54</v>
      </c>
      <c r="G1403" s="241">
        <v>4</v>
      </c>
      <c r="H1403" s="242" t="s">
        <v>11</v>
      </c>
      <c r="I1403" s="494">
        <f>D1403*F1403</f>
        <v>185.76</v>
      </c>
      <c r="J1403" s="494">
        <f>I1403*20%</f>
        <v>37.152</v>
      </c>
    </row>
    <row r="1404" spans="1:10" ht="12.75">
      <c r="A1404" s="399" t="s">
        <v>57</v>
      </c>
      <c r="B1404" s="393" t="s">
        <v>2234</v>
      </c>
      <c r="C1404" s="242" t="s">
        <v>168</v>
      </c>
      <c r="D1404" s="352">
        <v>10</v>
      </c>
      <c r="E1404" s="264"/>
      <c r="F1404" s="458">
        <v>54</v>
      </c>
      <c r="G1404" s="241">
        <v>3</v>
      </c>
      <c r="H1404" s="242" t="s">
        <v>11</v>
      </c>
      <c r="I1404" s="494">
        <f aca="true" t="shared" si="100" ref="I1404:I1418">D1404*F1404</f>
        <v>540</v>
      </c>
      <c r="J1404" s="494">
        <f aca="true" t="shared" si="101" ref="J1404:J1418">I1404*20%</f>
        <v>108</v>
      </c>
    </row>
    <row r="1405" spans="1:10" ht="12.75">
      <c r="A1405" s="399" t="s">
        <v>57</v>
      </c>
      <c r="B1405" s="393" t="s">
        <v>2265</v>
      </c>
      <c r="C1405" s="242" t="s">
        <v>168</v>
      </c>
      <c r="D1405" s="352">
        <v>4.232</v>
      </c>
      <c r="E1405" s="264"/>
      <c r="F1405" s="458">
        <v>54</v>
      </c>
      <c r="G1405" s="241">
        <v>4</v>
      </c>
      <c r="H1405" s="242" t="s">
        <v>11</v>
      </c>
      <c r="I1405" s="494">
        <f t="shared" si="100"/>
        <v>228.52800000000002</v>
      </c>
      <c r="J1405" s="494">
        <f t="shared" si="101"/>
        <v>45.705600000000004</v>
      </c>
    </row>
    <row r="1406" spans="1:11" ht="12.75">
      <c r="A1406" s="399" t="s">
        <v>57</v>
      </c>
      <c r="B1406" s="393" t="s">
        <v>2266</v>
      </c>
      <c r="C1406" s="242" t="s">
        <v>168</v>
      </c>
      <c r="D1406" s="352">
        <v>1.026</v>
      </c>
      <c r="E1406" s="264"/>
      <c r="F1406" s="458">
        <v>54</v>
      </c>
      <c r="G1406" s="241">
        <v>4</v>
      </c>
      <c r="H1406" s="242" t="s">
        <v>11</v>
      </c>
      <c r="I1406" s="494">
        <f t="shared" si="100"/>
        <v>55.404</v>
      </c>
      <c r="J1406" s="494">
        <f t="shared" si="101"/>
        <v>11.080800000000002</v>
      </c>
      <c r="K1406" s="335"/>
    </row>
    <row r="1407" spans="1:10" ht="12.75">
      <c r="A1407" s="399" t="s">
        <v>57</v>
      </c>
      <c r="B1407" s="393" t="s">
        <v>2235</v>
      </c>
      <c r="C1407" s="242" t="s">
        <v>168</v>
      </c>
      <c r="D1407" s="352">
        <v>16.961</v>
      </c>
      <c r="E1407" s="264"/>
      <c r="F1407" s="458">
        <v>54</v>
      </c>
      <c r="G1407" s="241">
        <v>4</v>
      </c>
      <c r="H1407" s="242" t="s">
        <v>11</v>
      </c>
      <c r="I1407" s="494">
        <f t="shared" si="100"/>
        <v>915.8939999999999</v>
      </c>
      <c r="J1407" s="494">
        <f t="shared" si="101"/>
        <v>183.1788</v>
      </c>
    </row>
    <row r="1408" spans="1:10" ht="12.75">
      <c r="A1408" s="399" t="s">
        <v>57</v>
      </c>
      <c r="B1408" s="393" t="s">
        <v>2236</v>
      </c>
      <c r="C1408" s="242" t="s">
        <v>168</v>
      </c>
      <c r="D1408" s="352">
        <v>5.08</v>
      </c>
      <c r="E1408" s="264"/>
      <c r="F1408" s="458">
        <v>54</v>
      </c>
      <c r="G1408" s="241">
        <v>3</v>
      </c>
      <c r="H1408" s="242" t="s">
        <v>11</v>
      </c>
      <c r="I1408" s="494">
        <f t="shared" si="100"/>
        <v>274.32</v>
      </c>
      <c r="J1408" s="494">
        <f t="shared" si="101"/>
        <v>54.864000000000004</v>
      </c>
    </row>
    <row r="1409" spans="1:10" ht="12.75">
      <c r="A1409" s="399" t="s">
        <v>57</v>
      </c>
      <c r="B1409" s="393" t="s">
        <v>2237</v>
      </c>
      <c r="C1409" s="242" t="s">
        <v>168</v>
      </c>
      <c r="D1409" s="352">
        <v>5.088</v>
      </c>
      <c r="E1409" s="264"/>
      <c r="F1409" s="458">
        <v>54</v>
      </c>
      <c r="G1409" s="241">
        <v>3</v>
      </c>
      <c r="H1409" s="242" t="s">
        <v>11</v>
      </c>
      <c r="I1409" s="494">
        <f t="shared" si="100"/>
        <v>274.752</v>
      </c>
      <c r="J1409" s="494">
        <f t="shared" si="101"/>
        <v>54.9504</v>
      </c>
    </row>
    <row r="1410" spans="1:10" ht="12.75">
      <c r="A1410" s="399" t="s">
        <v>57</v>
      </c>
      <c r="B1410" s="393" t="s">
        <v>2238</v>
      </c>
      <c r="C1410" s="242" t="s">
        <v>168</v>
      </c>
      <c r="D1410" s="352">
        <v>10.73</v>
      </c>
      <c r="E1410" s="264"/>
      <c r="F1410" s="458">
        <v>54</v>
      </c>
      <c r="G1410" s="241">
        <v>4</v>
      </c>
      <c r="H1410" s="242" t="s">
        <v>11</v>
      </c>
      <c r="I1410" s="494">
        <f t="shared" si="100"/>
        <v>579.4200000000001</v>
      </c>
      <c r="J1410" s="494">
        <f t="shared" si="101"/>
        <v>115.88400000000001</v>
      </c>
    </row>
    <row r="1411" spans="1:10" ht="12.75">
      <c r="A1411" s="399" t="s">
        <v>57</v>
      </c>
      <c r="B1411" s="393" t="s">
        <v>2239</v>
      </c>
      <c r="C1411" s="242" t="s">
        <v>168</v>
      </c>
      <c r="D1411" s="352">
        <v>19.832</v>
      </c>
      <c r="E1411" s="264"/>
      <c r="F1411" s="458">
        <v>54</v>
      </c>
      <c r="G1411" s="241">
        <v>4</v>
      </c>
      <c r="H1411" s="242" t="s">
        <v>11</v>
      </c>
      <c r="I1411" s="494">
        <f t="shared" si="100"/>
        <v>1070.928</v>
      </c>
      <c r="J1411" s="494">
        <f t="shared" si="101"/>
        <v>214.18560000000002</v>
      </c>
    </row>
    <row r="1412" spans="1:10" ht="12.75">
      <c r="A1412" s="399" t="s">
        <v>57</v>
      </c>
      <c r="B1412" s="393" t="s">
        <v>2240</v>
      </c>
      <c r="C1412" s="242" t="s">
        <v>168</v>
      </c>
      <c r="D1412" s="352">
        <v>28.431</v>
      </c>
      <c r="E1412" s="264"/>
      <c r="F1412" s="458">
        <v>54</v>
      </c>
      <c r="G1412" s="241">
        <v>4</v>
      </c>
      <c r="H1412" s="242" t="s">
        <v>11</v>
      </c>
      <c r="I1412" s="494">
        <f t="shared" si="100"/>
        <v>1535.2740000000001</v>
      </c>
      <c r="J1412" s="494">
        <f t="shared" si="101"/>
        <v>307.05480000000006</v>
      </c>
    </row>
    <row r="1413" spans="1:10" ht="12.75">
      <c r="A1413" s="399" t="s">
        <v>57</v>
      </c>
      <c r="B1413" s="393" t="s">
        <v>2241</v>
      </c>
      <c r="C1413" s="242" t="s">
        <v>162</v>
      </c>
      <c r="D1413" s="352">
        <v>18.312</v>
      </c>
      <c r="E1413" s="264"/>
      <c r="F1413" s="458">
        <v>54</v>
      </c>
      <c r="G1413" s="241">
        <v>4</v>
      </c>
      <c r="H1413" s="242" t="s">
        <v>11</v>
      </c>
      <c r="I1413" s="494">
        <f t="shared" si="100"/>
        <v>988.8480000000001</v>
      </c>
      <c r="J1413" s="494">
        <f t="shared" si="101"/>
        <v>197.76960000000003</v>
      </c>
    </row>
    <row r="1414" spans="1:10" ht="12.75">
      <c r="A1414" s="399" t="s">
        <v>57</v>
      </c>
      <c r="B1414" s="393" t="s">
        <v>2242</v>
      </c>
      <c r="C1414" s="242" t="s">
        <v>162</v>
      </c>
      <c r="D1414" s="352">
        <v>13.875</v>
      </c>
      <c r="E1414" s="264"/>
      <c r="F1414" s="458">
        <v>54</v>
      </c>
      <c r="G1414" s="241">
        <v>4</v>
      </c>
      <c r="H1414" s="242" t="s">
        <v>11</v>
      </c>
      <c r="I1414" s="494">
        <f t="shared" si="100"/>
        <v>749.25</v>
      </c>
      <c r="J1414" s="494">
        <f t="shared" si="101"/>
        <v>149.85</v>
      </c>
    </row>
    <row r="1415" spans="1:10" ht="12.75">
      <c r="A1415" s="399" t="s">
        <v>57</v>
      </c>
      <c r="B1415" s="393" t="s">
        <v>2243</v>
      </c>
      <c r="C1415" s="242" t="s">
        <v>162</v>
      </c>
      <c r="D1415" s="352">
        <v>38.187</v>
      </c>
      <c r="E1415" s="264"/>
      <c r="F1415" s="458">
        <v>54</v>
      </c>
      <c r="G1415" s="241">
        <v>4</v>
      </c>
      <c r="H1415" s="242" t="s">
        <v>11</v>
      </c>
      <c r="I1415" s="494">
        <f t="shared" si="100"/>
        <v>2062.098</v>
      </c>
      <c r="J1415" s="494">
        <f t="shared" si="101"/>
        <v>412.4196</v>
      </c>
    </row>
    <row r="1416" spans="1:10" ht="12.75">
      <c r="A1416" s="399" t="s">
        <v>57</v>
      </c>
      <c r="B1416" s="393" t="s">
        <v>2244</v>
      </c>
      <c r="C1416" s="242" t="s">
        <v>168</v>
      </c>
      <c r="D1416" s="352">
        <v>12.279</v>
      </c>
      <c r="E1416" s="264"/>
      <c r="F1416" s="458">
        <v>54</v>
      </c>
      <c r="G1416" s="241">
        <v>4</v>
      </c>
      <c r="H1416" s="242" t="s">
        <v>11</v>
      </c>
      <c r="I1416" s="494">
        <f t="shared" si="100"/>
        <v>663.066</v>
      </c>
      <c r="J1416" s="494">
        <f t="shared" si="101"/>
        <v>132.6132</v>
      </c>
    </row>
    <row r="1417" spans="1:10" ht="12.75">
      <c r="A1417" s="399" t="s">
        <v>57</v>
      </c>
      <c r="B1417" s="393" t="s">
        <v>2245</v>
      </c>
      <c r="C1417" s="242" t="s">
        <v>168</v>
      </c>
      <c r="D1417" s="352">
        <v>1</v>
      </c>
      <c r="E1417" s="264"/>
      <c r="F1417" s="458">
        <v>54</v>
      </c>
      <c r="G1417" s="241">
        <v>9</v>
      </c>
      <c r="H1417" s="242" t="s">
        <v>11</v>
      </c>
      <c r="I1417" s="494">
        <f t="shared" si="100"/>
        <v>54</v>
      </c>
      <c r="J1417" s="494">
        <f t="shared" si="101"/>
        <v>10.8</v>
      </c>
    </row>
    <row r="1418" spans="1:11" ht="12.75">
      <c r="A1418" s="399" t="s">
        <v>57</v>
      </c>
      <c r="B1418" s="393" t="s">
        <v>2246</v>
      </c>
      <c r="C1418" s="242" t="s">
        <v>168</v>
      </c>
      <c r="D1418" s="352">
        <v>4.715</v>
      </c>
      <c r="E1418" s="264"/>
      <c r="F1418" s="458">
        <v>54</v>
      </c>
      <c r="G1418" s="241">
        <v>4</v>
      </c>
      <c r="H1418" s="242" t="s">
        <v>11</v>
      </c>
      <c r="I1418" s="494">
        <f t="shared" si="100"/>
        <v>254.60999999999999</v>
      </c>
      <c r="J1418" s="494">
        <f t="shared" si="101"/>
        <v>50.922</v>
      </c>
      <c r="K1418" s="335"/>
    </row>
    <row r="1419" spans="1:10" ht="12.75">
      <c r="A1419" s="459" t="s">
        <v>20</v>
      </c>
      <c r="B1419" s="362">
        <v>16</v>
      </c>
      <c r="C1419" s="30" t="s">
        <v>27</v>
      </c>
      <c r="D1419" s="577">
        <f>SUM(D1403:D1418)</f>
        <v>193.18800000000002</v>
      </c>
      <c r="E1419" s="31" t="s">
        <v>47</v>
      </c>
      <c r="F1419" s="32"/>
      <c r="G1419" s="33"/>
      <c r="H1419" s="33"/>
      <c r="I1419" s="494"/>
      <c r="J1419" s="494"/>
    </row>
    <row r="1420" spans="1:10" ht="12.75">
      <c r="A1420" s="399" t="s">
        <v>2247</v>
      </c>
      <c r="B1420" s="393" t="s">
        <v>2248</v>
      </c>
      <c r="C1420" s="242" t="s">
        <v>168</v>
      </c>
      <c r="D1420" s="352">
        <v>13.9</v>
      </c>
      <c r="E1420" s="264"/>
      <c r="F1420" s="458">
        <v>54</v>
      </c>
      <c r="G1420" s="241">
        <v>3</v>
      </c>
      <c r="H1420" s="242" t="s">
        <v>11</v>
      </c>
      <c r="I1420" s="494">
        <f>D1420*F1420</f>
        <v>750.6</v>
      </c>
      <c r="J1420" s="494">
        <f>I1420*20%</f>
        <v>150.12</v>
      </c>
    </row>
    <row r="1421" spans="1:10" ht="12.75">
      <c r="A1421" s="399" t="s">
        <v>2247</v>
      </c>
      <c r="B1421" s="393" t="s">
        <v>2249</v>
      </c>
      <c r="C1421" s="242" t="s">
        <v>168</v>
      </c>
      <c r="D1421" s="352">
        <v>5.516</v>
      </c>
      <c r="E1421" s="264"/>
      <c r="F1421" s="458">
        <v>54</v>
      </c>
      <c r="G1421" s="241">
        <v>4</v>
      </c>
      <c r="H1421" s="242" t="s">
        <v>11</v>
      </c>
      <c r="I1421" s="494">
        <f aca="true" t="shared" si="102" ref="I1421:I1428">D1421*F1421</f>
        <v>297.864</v>
      </c>
      <c r="J1421" s="494">
        <f aca="true" t="shared" si="103" ref="J1421:J1428">I1421*20%</f>
        <v>59.5728</v>
      </c>
    </row>
    <row r="1422" spans="1:10" ht="12.75">
      <c r="A1422" s="399" t="s">
        <v>2247</v>
      </c>
      <c r="B1422" s="393" t="s">
        <v>2250</v>
      </c>
      <c r="C1422" s="242" t="s">
        <v>168</v>
      </c>
      <c r="D1422" s="352">
        <v>3.7</v>
      </c>
      <c r="E1422" s="264"/>
      <c r="F1422" s="458">
        <v>54</v>
      </c>
      <c r="G1422" s="241">
        <v>3</v>
      </c>
      <c r="H1422" s="242" t="s">
        <v>11</v>
      </c>
      <c r="I1422" s="494">
        <f t="shared" si="102"/>
        <v>199.8</v>
      </c>
      <c r="J1422" s="494">
        <f t="shared" si="103"/>
        <v>39.96000000000001</v>
      </c>
    </row>
    <row r="1423" spans="1:10" ht="12.75">
      <c r="A1423" s="399" t="s">
        <v>2247</v>
      </c>
      <c r="B1423" s="393" t="s">
        <v>2251</v>
      </c>
      <c r="C1423" s="242" t="s">
        <v>168</v>
      </c>
      <c r="D1423" s="352">
        <v>4.589</v>
      </c>
      <c r="E1423" s="264"/>
      <c r="F1423" s="458">
        <v>54</v>
      </c>
      <c r="G1423" s="241">
        <v>3</v>
      </c>
      <c r="H1423" s="242" t="s">
        <v>11</v>
      </c>
      <c r="I1423" s="494">
        <f t="shared" si="102"/>
        <v>247.806</v>
      </c>
      <c r="J1423" s="494">
        <f t="shared" si="103"/>
        <v>49.56120000000001</v>
      </c>
    </row>
    <row r="1424" spans="1:10" ht="12.75">
      <c r="A1424" s="399" t="s">
        <v>2247</v>
      </c>
      <c r="B1424" s="393" t="s">
        <v>2252</v>
      </c>
      <c r="C1424" s="242" t="s">
        <v>168</v>
      </c>
      <c r="D1424" s="352">
        <v>4.7</v>
      </c>
      <c r="E1424" s="264"/>
      <c r="F1424" s="458">
        <v>54</v>
      </c>
      <c r="G1424" s="241">
        <v>3</v>
      </c>
      <c r="H1424" s="242" t="s">
        <v>11</v>
      </c>
      <c r="I1424" s="494">
        <f t="shared" si="102"/>
        <v>253.8</v>
      </c>
      <c r="J1424" s="494">
        <f t="shared" si="103"/>
        <v>50.760000000000005</v>
      </c>
    </row>
    <row r="1425" spans="1:10" ht="12.75">
      <c r="A1425" s="399" t="s">
        <v>2247</v>
      </c>
      <c r="B1425" s="393" t="s">
        <v>2253</v>
      </c>
      <c r="C1425" s="242" t="s">
        <v>168</v>
      </c>
      <c r="D1425" s="352">
        <v>16.309</v>
      </c>
      <c r="E1425" s="264"/>
      <c r="F1425" s="458">
        <v>54</v>
      </c>
      <c r="G1425" s="241">
        <v>3</v>
      </c>
      <c r="H1425" s="242" t="s">
        <v>11</v>
      </c>
      <c r="I1425" s="494">
        <f t="shared" si="102"/>
        <v>880.686</v>
      </c>
      <c r="J1425" s="494">
        <f t="shared" si="103"/>
        <v>176.1372</v>
      </c>
    </row>
    <row r="1426" spans="1:10" ht="12.75">
      <c r="A1426" s="399" t="s">
        <v>2247</v>
      </c>
      <c r="B1426" s="393" t="s">
        <v>2254</v>
      </c>
      <c r="C1426" s="242" t="s">
        <v>168</v>
      </c>
      <c r="D1426" s="352">
        <v>5.893</v>
      </c>
      <c r="E1426" s="264"/>
      <c r="F1426" s="458">
        <v>54</v>
      </c>
      <c r="G1426" s="241">
        <v>3</v>
      </c>
      <c r="H1426" s="242" t="s">
        <v>11</v>
      </c>
      <c r="I1426" s="494">
        <f t="shared" si="102"/>
        <v>318.222</v>
      </c>
      <c r="J1426" s="494">
        <f t="shared" si="103"/>
        <v>63.6444</v>
      </c>
    </row>
    <row r="1427" spans="1:10" ht="12.75">
      <c r="A1427" s="399" t="s">
        <v>2247</v>
      </c>
      <c r="B1427" s="393" t="s">
        <v>2270</v>
      </c>
      <c r="C1427" s="242" t="s">
        <v>168</v>
      </c>
      <c r="D1427" s="352">
        <v>7.158</v>
      </c>
      <c r="E1427" s="264"/>
      <c r="F1427" s="458">
        <v>54</v>
      </c>
      <c r="G1427" s="241">
        <v>3</v>
      </c>
      <c r="H1427" s="242" t="s">
        <v>11</v>
      </c>
      <c r="I1427" s="494">
        <f t="shared" si="102"/>
        <v>386.53200000000004</v>
      </c>
      <c r="J1427" s="494">
        <f t="shared" si="103"/>
        <v>77.30640000000001</v>
      </c>
    </row>
    <row r="1428" spans="1:10" ht="12.75">
      <c r="A1428" s="399" t="s">
        <v>2247</v>
      </c>
      <c r="B1428" s="393" t="s">
        <v>2269</v>
      </c>
      <c r="C1428" s="242" t="s">
        <v>168</v>
      </c>
      <c r="D1428" s="352">
        <v>2.834</v>
      </c>
      <c r="E1428" s="264"/>
      <c r="F1428" s="458">
        <v>54</v>
      </c>
      <c r="G1428" s="241">
        <v>4</v>
      </c>
      <c r="H1428" s="242" t="s">
        <v>11</v>
      </c>
      <c r="I1428" s="494">
        <f t="shared" si="102"/>
        <v>153.036</v>
      </c>
      <c r="J1428" s="494">
        <f t="shared" si="103"/>
        <v>30.607200000000002</v>
      </c>
    </row>
    <row r="1429" spans="1:10" ht="12.75">
      <c r="A1429" s="459" t="s">
        <v>20</v>
      </c>
      <c r="B1429" s="362">
        <v>9</v>
      </c>
      <c r="C1429" s="30" t="s">
        <v>27</v>
      </c>
      <c r="D1429" s="577">
        <f>SUM(D1420:D1428)</f>
        <v>64.599</v>
      </c>
      <c r="E1429" s="31" t="s">
        <v>47</v>
      </c>
      <c r="F1429" s="32"/>
      <c r="G1429" s="33"/>
      <c r="H1429" s="33"/>
      <c r="I1429" s="494"/>
      <c r="J1429" s="494"/>
    </row>
    <row r="1430" spans="1:10" ht="12.75">
      <c r="A1430" s="399" t="s">
        <v>52</v>
      </c>
      <c r="B1430" s="393" t="s">
        <v>2255</v>
      </c>
      <c r="C1430" s="242" t="s">
        <v>168</v>
      </c>
      <c r="D1430" s="352">
        <v>1.4</v>
      </c>
      <c r="E1430" s="264"/>
      <c r="F1430" s="458">
        <v>54</v>
      </c>
      <c r="G1430" s="241">
        <v>3</v>
      </c>
      <c r="H1430" s="242" t="s">
        <v>11</v>
      </c>
      <c r="I1430" s="494">
        <f>D1430*F1430</f>
        <v>75.6</v>
      </c>
      <c r="J1430" s="494">
        <f>I1430*20%</f>
        <v>15.12</v>
      </c>
    </row>
    <row r="1431" spans="1:10" ht="12.75">
      <c r="A1431" s="399" t="s">
        <v>52</v>
      </c>
      <c r="B1431" s="393" t="s">
        <v>2256</v>
      </c>
      <c r="C1431" s="242" t="s">
        <v>168</v>
      </c>
      <c r="D1431" s="352">
        <v>1.605</v>
      </c>
      <c r="E1431" s="264"/>
      <c r="F1431" s="458">
        <v>54</v>
      </c>
      <c r="G1431" s="241">
        <v>3</v>
      </c>
      <c r="H1431" s="242" t="s">
        <v>11</v>
      </c>
      <c r="I1431" s="494">
        <f>D1431*F1431</f>
        <v>86.67</v>
      </c>
      <c r="J1431" s="494">
        <f>I1431*20%</f>
        <v>17.334</v>
      </c>
    </row>
    <row r="1432" spans="1:10" ht="12.75">
      <c r="A1432" s="459" t="s">
        <v>20</v>
      </c>
      <c r="B1432" s="362">
        <v>2</v>
      </c>
      <c r="C1432" s="30" t="s">
        <v>27</v>
      </c>
      <c r="D1432" s="577">
        <f>SUM(D1430:D1431)</f>
        <v>3.005</v>
      </c>
      <c r="E1432" s="31" t="s">
        <v>47</v>
      </c>
      <c r="F1432" s="32"/>
      <c r="G1432" s="33"/>
      <c r="H1432" s="33"/>
      <c r="I1432" s="494"/>
      <c r="J1432" s="494"/>
    </row>
    <row r="1433" spans="1:10" ht="25.5">
      <c r="A1433" s="95" t="s">
        <v>25</v>
      </c>
      <c r="B1433" s="394">
        <f>B1254+B1258+B1275+B1280+B1282+B1287+B1290+B1301+B1303+B1314+B1334+B1336+B1353+B1396+B1402+B1419+B1429+B1432+B1260</f>
        <v>169</v>
      </c>
      <c r="C1433" s="112" t="s">
        <v>27</v>
      </c>
      <c r="D1433" s="98">
        <f>D1254+D1258+D1275+D1280+D1282+D1287+D1290+D1301+D1303+D1314+D1334+D1336+D1353+D1396+D1402+D1419+D1429+D1432+D1260</f>
        <v>2703.0460000000003</v>
      </c>
      <c r="E1433" s="99" t="s">
        <v>47</v>
      </c>
      <c r="F1433" s="100"/>
      <c r="G1433" s="140"/>
      <c r="H1433" s="101"/>
      <c r="I1433" s="102"/>
      <c r="J1433" s="103"/>
    </row>
    <row r="1434" spans="1:10" ht="15.75">
      <c r="A1434" s="779" t="s">
        <v>54</v>
      </c>
      <c r="B1434" s="780"/>
      <c r="C1434" s="780"/>
      <c r="D1434" s="780"/>
      <c r="E1434" s="780"/>
      <c r="F1434" s="780"/>
      <c r="G1434" s="780"/>
      <c r="H1434" s="780"/>
      <c r="I1434" s="780"/>
      <c r="J1434" s="781"/>
    </row>
    <row r="1435" spans="1:10" ht="14.25" customHeight="1">
      <c r="A1435" s="733" t="s">
        <v>909</v>
      </c>
      <c r="B1435" s="468" t="s">
        <v>1331</v>
      </c>
      <c r="C1435" s="344" t="s">
        <v>168</v>
      </c>
      <c r="D1435" s="468">
        <v>7.223</v>
      </c>
      <c r="E1435" s="734"/>
      <c r="F1435" s="284">
        <v>60</v>
      </c>
      <c r="G1435" s="241">
        <v>3</v>
      </c>
      <c r="H1435" s="179" t="s">
        <v>11</v>
      </c>
      <c r="I1435" s="479">
        <f>D1435*F1435</f>
        <v>433.38</v>
      </c>
      <c r="J1435" s="479">
        <f>I1435*20%</f>
        <v>86.676</v>
      </c>
    </row>
    <row r="1436" spans="1:10" ht="15.75">
      <c r="A1436" s="733" t="s">
        <v>909</v>
      </c>
      <c r="B1436" s="468" t="s">
        <v>1332</v>
      </c>
      <c r="C1436" s="344" t="s">
        <v>168</v>
      </c>
      <c r="D1436" s="352">
        <v>14.07</v>
      </c>
      <c r="E1436" s="734"/>
      <c r="F1436" s="284">
        <v>60</v>
      </c>
      <c r="G1436" s="241">
        <v>3</v>
      </c>
      <c r="H1436" s="179" t="s">
        <v>11</v>
      </c>
      <c r="I1436" s="479">
        <f>D1436*F1436</f>
        <v>844.2</v>
      </c>
      <c r="J1436" s="479">
        <f>I1436*20%</f>
        <v>168.84000000000003</v>
      </c>
    </row>
    <row r="1437" spans="1:10" ht="12.75">
      <c r="A1437" s="459" t="s">
        <v>20</v>
      </c>
      <c r="B1437" s="51">
        <v>2</v>
      </c>
      <c r="C1437" s="30" t="s">
        <v>27</v>
      </c>
      <c r="D1437" s="287">
        <f>SUM(D1435:D1436)</f>
        <v>21.293</v>
      </c>
      <c r="E1437" s="91" t="s">
        <v>47</v>
      </c>
      <c r="F1437" s="338"/>
      <c r="G1437" s="320"/>
      <c r="H1437" s="320"/>
      <c r="I1437" s="325"/>
      <c r="J1437" s="325"/>
    </row>
    <row r="1438" spans="1:10" ht="12.75">
      <c r="A1438" s="480" t="s">
        <v>125</v>
      </c>
      <c r="B1438" s="343" t="s">
        <v>1333</v>
      </c>
      <c r="C1438" s="239" t="s">
        <v>168</v>
      </c>
      <c r="D1438" s="290">
        <v>17.6</v>
      </c>
      <c r="E1438" s="91"/>
      <c r="F1438" s="284">
        <v>60</v>
      </c>
      <c r="G1438" s="285">
        <v>3</v>
      </c>
      <c r="H1438" s="179" t="s">
        <v>11</v>
      </c>
      <c r="I1438" s="325">
        <f>D1438*F1438</f>
        <v>1056</v>
      </c>
      <c r="J1438" s="325">
        <f>I1438*20%</f>
        <v>211.20000000000002</v>
      </c>
    </row>
    <row r="1439" spans="1:10" ht="12.75">
      <c r="A1439" s="480" t="s">
        <v>125</v>
      </c>
      <c r="B1439" s="343" t="s">
        <v>1334</v>
      </c>
      <c r="C1439" s="239" t="s">
        <v>168</v>
      </c>
      <c r="D1439" s="290">
        <v>16.402</v>
      </c>
      <c r="E1439" s="91"/>
      <c r="F1439" s="284">
        <v>60</v>
      </c>
      <c r="G1439" s="285">
        <v>3</v>
      </c>
      <c r="H1439" s="179" t="s">
        <v>11</v>
      </c>
      <c r="I1439" s="325">
        <f>D1439*F1439</f>
        <v>984.1200000000001</v>
      </c>
      <c r="J1439" s="325">
        <f>I1439*20%</f>
        <v>196.82400000000004</v>
      </c>
    </row>
    <row r="1440" spans="1:10" ht="12.75">
      <c r="A1440" s="480" t="s">
        <v>125</v>
      </c>
      <c r="B1440" s="343" t="s">
        <v>655</v>
      </c>
      <c r="C1440" s="239" t="s">
        <v>168</v>
      </c>
      <c r="D1440" s="290">
        <v>4.898</v>
      </c>
      <c r="E1440" s="91"/>
      <c r="F1440" s="284">
        <v>60</v>
      </c>
      <c r="G1440" s="285">
        <v>4</v>
      </c>
      <c r="H1440" s="179" t="s">
        <v>11</v>
      </c>
      <c r="I1440" s="325">
        <f>D1440*F1440</f>
        <v>293.88</v>
      </c>
      <c r="J1440" s="325">
        <f>I1440*20%</f>
        <v>58.776</v>
      </c>
    </row>
    <row r="1441" spans="1:10" ht="12.75">
      <c r="A1441" s="480" t="s">
        <v>125</v>
      </c>
      <c r="B1441" s="343" t="s">
        <v>1335</v>
      </c>
      <c r="C1441" s="239" t="s">
        <v>168</v>
      </c>
      <c r="D1441" s="290">
        <v>0.399</v>
      </c>
      <c r="E1441" s="91"/>
      <c r="F1441" s="284">
        <v>60</v>
      </c>
      <c r="G1441" s="285">
        <v>3</v>
      </c>
      <c r="H1441" s="179" t="s">
        <v>11</v>
      </c>
      <c r="I1441" s="325">
        <f>D1441*F1441</f>
        <v>23.94</v>
      </c>
      <c r="J1441" s="325">
        <f>I1441*20%</f>
        <v>4.788</v>
      </c>
    </row>
    <row r="1442" spans="1:10" ht="12.75">
      <c r="A1442" s="459" t="s">
        <v>20</v>
      </c>
      <c r="B1442" s="51">
        <v>4</v>
      </c>
      <c r="C1442" s="30" t="s">
        <v>27</v>
      </c>
      <c r="D1442" s="287">
        <f>SUM(D1438:D1441)</f>
        <v>39.29900000000001</v>
      </c>
      <c r="E1442" s="91" t="s">
        <v>47</v>
      </c>
      <c r="F1442" s="338"/>
      <c r="G1442" s="320"/>
      <c r="H1442" s="320"/>
      <c r="I1442" s="325"/>
      <c r="J1442" s="325"/>
    </row>
    <row r="1443" spans="1:10" ht="12.75">
      <c r="A1443" s="480" t="s">
        <v>1336</v>
      </c>
      <c r="B1443" s="343" t="s">
        <v>1337</v>
      </c>
      <c r="C1443" s="239" t="s">
        <v>168</v>
      </c>
      <c r="D1443" s="290">
        <v>62.939</v>
      </c>
      <c r="E1443" s="91"/>
      <c r="F1443" s="284">
        <v>60</v>
      </c>
      <c r="G1443" s="285">
        <v>3</v>
      </c>
      <c r="H1443" s="179" t="s">
        <v>11</v>
      </c>
      <c r="I1443" s="325">
        <f aca="true" t="shared" si="104" ref="I1443:I1448">D1443*F1443</f>
        <v>3776.34</v>
      </c>
      <c r="J1443" s="325">
        <f aca="true" t="shared" si="105" ref="J1443:J1448">I1443*20%</f>
        <v>755.268</v>
      </c>
    </row>
    <row r="1444" spans="1:10" ht="12.75">
      <c r="A1444" s="480" t="s">
        <v>1336</v>
      </c>
      <c r="B1444" s="343" t="s">
        <v>1338</v>
      </c>
      <c r="C1444" s="239" t="s">
        <v>168</v>
      </c>
      <c r="D1444" s="290">
        <v>10.975</v>
      </c>
      <c r="E1444" s="91"/>
      <c r="F1444" s="284">
        <v>60</v>
      </c>
      <c r="G1444" s="285">
        <v>3</v>
      </c>
      <c r="H1444" s="179" t="s">
        <v>11</v>
      </c>
      <c r="I1444" s="325">
        <f t="shared" si="104"/>
        <v>658.5</v>
      </c>
      <c r="J1444" s="325">
        <f t="shared" si="105"/>
        <v>131.70000000000002</v>
      </c>
    </row>
    <row r="1445" spans="1:10" ht="12.75">
      <c r="A1445" s="480" t="s">
        <v>1336</v>
      </c>
      <c r="B1445" s="343" t="s">
        <v>1339</v>
      </c>
      <c r="C1445" s="239" t="s">
        <v>168</v>
      </c>
      <c r="D1445" s="290">
        <v>6</v>
      </c>
      <c r="E1445" s="91"/>
      <c r="F1445" s="284">
        <v>60</v>
      </c>
      <c r="G1445" s="285">
        <v>3</v>
      </c>
      <c r="H1445" s="179" t="s">
        <v>11</v>
      </c>
      <c r="I1445" s="325">
        <f t="shared" si="104"/>
        <v>360</v>
      </c>
      <c r="J1445" s="325">
        <f t="shared" si="105"/>
        <v>72</v>
      </c>
    </row>
    <row r="1446" spans="1:10" ht="12.75">
      <c r="A1446" s="480" t="s">
        <v>1336</v>
      </c>
      <c r="B1446" s="343" t="s">
        <v>1340</v>
      </c>
      <c r="C1446" s="239" t="s">
        <v>168</v>
      </c>
      <c r="D1446" s="290">
        <v>35.956</v>
      </c>
      <c r="E1446" s="91"/>
      <c r="F1446" s="284">
        <v>60</v>
      </c>
      <c r="G1446" s="285">
        <v>5</v>
      </c>
      <c r="H1446" s="179" t="s">
        <v>11</v>
      </c>
      <c r="I1446" s="325">
        <f t="shared" si="104"/>
        <v>2157.36</v>
      </c>
      <c r="J1446" s="325">
        <f t="shared" si="105"/>
        <v>431.47200000000004</v>
      </c>
    </row>
    <row r="1447" spans="1:10" ht="12.75">
      <c r="A1447" s="480" t="s">
        <v>1336</v>
      </c>
      <c r="B1447" s="343" t="s">
        <v>1341</v>
      </c>
      <c r="C1447" s="239" t="s">
        <v>168</v>
      </c>
      <c r="D1447" s="290">
        <v>16.384</v>
      </c>
      <c r="E1447" s="91"/>
      <c r="F1447" s="284">
        <v>60</v>
      </c>
      <c r="G1447" s="285">
        <v>4</v>
      </c>
      <c r="H1447" s="179" t="s">
        <v>11</v>
      </c>
      <c r="I1447" s="325">
        <f t="shared" si="104"/>
        <v>983.04</v>
      </c>
      <c r="J1447" s="325">
        <f t="shared" si="105"/>
        <v>196.608</v>
      </c>
    </row>
    <row r="1448" spans="1:10" ht="12.75">
      <c r="A1448" s="480" t="s">
        <v>1336</v>
      </c>
      <c r="B1448" s="343" t="s">
        <v>1342</v>
      </c>
      <c r="C1448" s="239" t="s">
        <v>168</v>
      </c>
      <c r="D1448" s="290">
        <v>30.805</v>
      </c>
      <c r="E1448" s="91"/>
      <c r="F1448" s="284">
        <v>60</v>
      </c>
      <c r="G1448" s="285">
        <v>3</v>
      </c>
      <c r="H1448" s="179" t="s">
        <v>11</v>
      </c>
      <c r="I1448" s="325">
        <f t="shared" si="104"/>
        <v>1848.3</v>
      </c>
      <c r="J1448" s="325">
        <f t="shared" si="105"/>
        <v>369.66</v>
      </c>
    </row>
    <row r="1449" spans="1:10" ht="12.75">
      <c r="A1449" s="459" t="s">
        <v>20</v>
      </c>
      <c r="B1449" s="51">
        <v>6</v>
      </c>
      <c r="C1449" s="30" t="s">
        <v>27</v>
      </c>
      <c r="D1449" s="287">
        <f>SUM(D1443:D1448)</f>
        <v>163.05900000000003</v>
      </c>
      <c r="E1449" s="91" t="s">
        <v>47</v>
      </c>
      <c r="F1449" s="338"/>
      <c r="G1449" s="320"/>
      <c r="H1449" s="320"/>
      <c r="I1449" s="325"/>
      <c r="J1449" s="325"/>
    </row>
    <row r="1450" spans="1:10" ht="12.75">
      <c r="A1450" s="480" t="s">
        <v>1343</v>
      </c>
      <c r="B1450" s="343" t="s">
        <v>1344</v>
      </c>
      <c r="C1450" s="239" t="s">
        <v>168</v>
      </c>
      <c r="D1450" s="290">
        <v>44.763</v>
      </c>
      <c r="E1450" s="91"/>
      <c r="F1450" s="284">
        <v>60</v>
      </c>
      <c r="G1450" s="285">
        <v>2</v>
      </c>
      <c r="H1450" s="179" t="s">
        <v>11</v>
      </c>
      <c r="I1450" s="325">
        <f>D1450*F1450</f>
        <v>2685.7799999999997</v>
      </c>
      <c r="J1450" s="325">
        <f>I1450*20%</f>
        <v>537.156</v>
      </c>
    </row>
    <row r="1451" spans="1:10" ht="12.75">
      <c r="A1451" s="480" t="s">
        <v>1343</v>
      </c>
      <c r="B1451" s="343" t="s">
        <v>1345</v>
      </c>
      <c r="C1451" s="239" t="s">
        <v>168</v>
      </c>
      <c r="D1451" s="290">
        <v>19.683</v>
      </c>
      <c r="E1451" s="91"/>
      <c r="F1451" s="284">
        <v>60</v>
      </c>
      <c r="G1451" s="285">
        <v>3</v>
      </c>
      <c r="H1451" s="179" t="s">
        <v>11</v>
      </c>
      <c r="I1451" s="325">
        <f aca="true" t="shared" si="106" ref="I1451:I1460">D1451*F1451</f>
        <v>1180.98</v>
      </c>
      <c r="J1451" s="325">
        <f aca="true" t="shared" si="107" ref="J1451:J1460">I1451*20%</f>
        <v>236.19600000000003</v>
      </c>
    </row>
    <row r="1452" spans="1:10" ht="12.75">
      <c r="A1452" s="480" t="s">
        <v>1343</v>
      </c>
      <c r="B1452" s="343" t="s">
        <v>1346</v>
      </c>
      <c r="C1452" s="239" t="s">
        <v>168</v>
      </c>
      <c r="D1452" s="290">
        <v>17.214</v>
      </c>
      <c r="E1452" s="91"/>
      <c r="F1452" s="284">
        <v>60</v>
      </c>
      <c r="G1452" s="285">
        <v>3</v>
      </c>
      <c r="H1452" s="179" t="s">
        <v>11</v>
      </c>
      <c r="I1452" s="325">
        <f t="shared" si="106"/>
        <v>1032.84</v>
      </c>
      <c r="J1452" s="325">
        <f t="shared" si="107"/>
        <v>206.56799999999998</v>
      </c>
    </row>
    <row r="1453" spans="1:10" ht="12.75">
      <c r="A1453" s="480" t="s">
        <v>1343</v>
      </c>
      <c r="B1453" s="343" t="s">
        <v>1347</v>
      </c>
      <c r="C1453" s="239" t="s">
        <v>168</v>
      </c>
      <c r="D1453" s="290">
        <v>21.414</v>
      </c>
      <c r="E1453" s="91"/>
      <c r="F1453" s="284">
        <v>60</v>
      </c>
      <c r="G1453" s="285">
        <v>3</v>
      </c>
      <c r="H1453" s="179" t="s">
        <v>11</v>
      </c>
      <c r="I1453" s="325">
        <f t="shared" si="106"/>
        <v>1284.8400000000001</v>
      </c>
      <c r="J1453" s="325">
        <f t="shared" si="107"/>
        <v>256.968</v>
      </c>
    </row>
    <row r="1454" spans="1:10" ht="12.75">
      <c r="A1454" s="480" t="s">
        <v>1343</v>
      </c>
      <c r="B1454" s="343" t="s">
        <v>1348</v>
      </c>
      <c r="C1454" s="239" t="s">
        <v>168</v>
      </c>
      <c r="D1454" s="290">
        <v>20.019</v>
      </c>
      <c r="E1454" s="91"/>
      <c r="F1454" s="284">
        <v>60</v>
      </c>
      <c r="G1454" s="285">
        <v>5</v>
      </c>
      <c r="H1454" s="179" t="s">
        <v>11</v>
      </c>
      <c r="I1454" s="325">
        <f t="shared" si="106"/>
        <v>1201.1399999999999</v>
      </c>
      <c r="J1454" s="325">
        <f t="shared" si="107"/>
        <v>240.22799999999998</v>
      </c>
    </row>
    <row r="1455" spans="1:10" ht="12.75">
      <c r="A1455" s="480" t="s">
        <v>1343</v>
      </c>
      <c r="B1455" s="343" t="s">
        <v>1349</v>
      </c>
      <c r="C1455" s="239" t="s">
        <v>168</v>
      </c>
      <c r="D1455" s="290">
        <v>13.669</v>
      </c>
      <c r="E1455" s="91"/>
      <c r="F1455" s="284">
        <v>60</v>
      </c>
      <c r="G1455" s="285">
        <v>3</v>
      </c>
      <c r="H1455" s="179" t="s">
        <v>11</v>
      </c>
      <c r="I1455" s="325">
        <f t="shared" si="106"/>
        <v>820.14</v>
      </c>
      <c r="J1455" s="325">
        <f t="shared" si="107"/>
        <v>164.02800000000002</v>
      </c>
    </row>
    <row r="1456" spans="1:10" ht="12.75">
      <c r="A1456" s="480" t="s">
        <v>1343</v>
      </c>
      <c r="B1456" s="343" t="s">
        <v>1350</v>
      </c>
      <c r="C1456" s="239" t="s">
        <v>168</v>
      </c>
      <c r="D1456" s="290">
        <v>33.685</v>
      </c>
      <c r="E1456" s="91"/>
      <c r="F1456" s="284">
        <v>60</v>
      </c>
      <c r="G1456" s="285">
        <v>3</v>
      </c>
      <c r="H1456" s="179" t="s">
        <v>11</v>
      </c>
      <c r="I1456" s="325">
        <f t="shared" si="106"/>
        <v>2021.1000000000001</v>
      </c>
      <c r="J1456" s="325">
        <f t="shared" si="107"/>
        <v>404.22</v>
      </c>
    </row>
    <row r="1457" spans="1:10" ht="12.75">
      <c r="A1457" s="480" t="s">
        <v>1343</v>
      </c>
      <c r="B1457" s="343" t="s">
        <v>1351</v>
      </c>
      <c r="C1457" s="239" t="s">
        <v>168</v>
      </c>
      <c r="D1457" s="290">
        <v>30.579</v>
      </c>
      <c r="E1457" s="91"/>
      <c r="F1457" s="284">
        <v>60</v>
      </c>
      <c r="G1457" s="285">
        <v>2</v>
      </c>
      <c r="H1457" s="179" t="s">
        <v>11</v>
      </c>
      <c r="I1457" s="325">
        <f t="shared" si="106"/>
        <v>1834.74</v>
      </c>
      <c r="J1457" s="325">
        <f t="shared" si="107"/>
        <v>366.94800000000004</v>
      </c>
    </row>
    <row r="1458" spans="1:10" ht="12.75">
      <c r="A1458" s="480" t="s">
        <v>1343</v>
      </c>
      <c r="B1458" s="343" t="s">
        <v>1352</v>
      </c>
      <c r="C1458" s="239" t="s">
        <v>168</v>
      </c>
      <c r="D1458" s="290">
        <v>31.08</v>
      </c>
      <c r="E1458" s="91"/>
      <c r="F1458" s="284">
        <v>60</v>
      </c>
      <c r="G1458" s="285">
        <v>2</v>
      </c>
      <c r="H1458" s="179" t="s">
        <v>11</v>
      </c>
      <c r="I1458" s="325">
        <f t="shared" si="106"/>
        <v>1864.8</v>
      </c>
      <c r="J1458" s="325">
        <f t="shared" si="107"/>
        <v>372.96000000000004</v>
      </c>
    </row>
    <row r="1459" spans="1:10" ht="12.75">
      <c r="A1459" s="480" t="s">
        <v>1343</v>
      </c>
      <c r="B1459" s="343" t="s">
        <v>1353</v>
      </c>
      <c r="C1459" s="239" t="s">
        <v>168</v>
      </c>
      <c r="D1459" s="290">
        <v>21.029</v>
      </c>
      <c r="E1459" s="91"/>
      <c r="F1459" s="284">
        <v>60</v>
      </c>
      <c r="G1459" s="285">
        <v>2</v>
      </c>
      <c r="H1459" s="179" t="s">
        <v>11</v>
      </c>
      <c r="I1459" s="325">
        <f t="shared" si="106"/>
        <v>1261.74</v>
      </c>
      <c r="J1459" s="325">
        <f t="shared" si="107"/>
        <v>252.348</v>
      </c>
    </row>
    <row r="1460" spans="1:10" ht="12.75">
      <c r="A1460" s="480" t="s">
        <v>1343</v>
      </c>
      <c r="B1460" s="343" t="s">
        <v>1354</v>
      </c>
      <c r="C1460" s="239" t="s">
        <v>168</v>
      </c>
      <c r="D1460" s="290">
        <v>21</v>
      </c>
      <c r="E1460" s="91"/>
      <c r="F1460" s="284">
        <v>60</v>
      </c>
      <c r="G1460" s="285">
        <v>2</v>
      </c>
      <c r="H1460" s="179" t="s">
        <v>11</v>
      </c>
      <c r="I1460" s="325">
        <f t="shared" si="106"/>
        <v>1260</v>
      </c>
      <c r="J1460" s="325">
        <f t="shared" si="107"/>
        <v>252</v>
      </c>
    </row>
    <row r="1461" spans="1:10" ht="12.75">
      <c r="A1461" s="459" t="s">
        <v>20</v>
      </c>
      <c r="B1461" s="51">
        <v>11</v>
      </c>
      <c r="C1461" s="30" t="s">
        <v>27</v>
      </c>
      <c r="D1461" s="287">
        <f>SUM(D1450:D1460)</f>
        <v>274.135</v>
      </c>
      <c r="E1461" s="91" t="s">
        <v>47</v>
      </c>
      <c r="F1461" s="338"/>
      <c r="G1461" s="320"/>
      <c r="H1461" s="320"/>
      <c r="I1461" s="325"/>
      <c r="J1461" s="325"/>
    </row>
    <row r="1462" spans="1:10" ht="12.75">
      <c r="A1462" s="480" t="s">
        <v>1355</v>
      </c>
      <c r="B1462" s="343" t="s">
        <v>1356</v>
      </c>
      <c r="C1462" s="239" t="s">
        <v>168</v>
      </c>
      <c r="D1462" s="290">
        <v>22.388</v>
      </c>
      <c r="E1462" s="91"/>
      <c r="F1462" s="284">
        <v>60</v>
      </c>
      <c r="G1462" s="285">
        <v>4</v>
      </c>
      <c r="H1462" s="179" t="s">
        <v>11</v>
      </c>
      <c r="I1462" s="325">
        <f aca="true" t="shared" si="108" ref="I1462:I1467">D1462*F1462</f>
        <v>1343.2800000000002</v>
      </c>
      <c r="J1462" s="325">
        <f aca="true" t="shared" si="109" ref="J1462:J1467">I1462*20%</f>
        <v>268.65600000000006</v>
      </c>
    </row>
    <row r="1463" spans="1:10" ht="12.75">
      <c r="A1463" s="480" t="s">
        <v>1355</v>
      </c>
      <c r="B1463" s="343" t="s">
        <v>1357</v>
      </c>
      <c r="C1463" s="239" t="s">
        <v>168</v>
      </c>
      <c r="D1463" s="290">
        <v>18.406</v>
      </c>
      <c r="E1463" s="91"/>
      <c r="F1463" s="284">
        <v>60</v>
      </c>
      <c r="G1463" s="285">
        <v>4</v>
      </c>
      <c r="H1463" s="179" t="s">
        <v>11</v>
      </c>
      <c r="I1463" s="325">
        <f t="shared" si="108"/>
        <v>1104.36</v>
      </c>
      <c r="J1463" s="325">
        <f t="shared" si="109"/>
        <v>220.87199999999999</v>
      </c>
    </row>
    <row r="1464" spans="1:10" ht="12.75">
      <c r="A1464" s="480" t="s">
        <v>1355</v>
      </c>
      <c r="B1464" s="343" t="s">
        <v>1358</v>
      </c>
      <c r="C1464" s="239" t="s">
        <v>168</v>
      </c>
      <c r="D1464" s="290">
        <v>21.139</v>
      </c>
      <c r="E1464" s="91"/>
      <c r="F1464" s="284">
        <v>60</v>
      </c>
      <c r="G1464" s="285">
        <v>4</v>
      </c>
      <c r="H1464" s="179" t="s">
        <v>11</v>
      </c>
      <c r="I1464" s="325">
        <f t="shared" si="108"/>
        <v>1268.34</v>
      </c>
      <c r="J1464" s="325">
        <f t="shared" si="109"/>
        <v>253.668</v>
      </c>
    </row>
    <row r="1465" spans="1:10" ht="12.75">
      <c r="A1465" s="480" t="s">
        <v>1355</v>
      </c>
      <c r="B1465" s="343" t="s">
        <v>1359</v>
      </c>
      <c r="C1465" s="239" t="s">
        <v>168</v>
      </c>
      <c r="D1465" s="290">
        <v>16.097</v>
      </c>
      <c r="E1465" s="91"/>
      <c r="F1465" s="284">
        <v>60</v>
      </c>
      <c r="G1465" s="285">
        <v>3</v>
      </c>
      <c r="H1465" s="179" t="s">
        <v>11</v>
      </c>
      <c r="I1465" s="325">
        <f t="shared" si="108"/>
        <v>965.82</v>
      </c>
      <c r="J1465" s="325">
        <f t="shared" si="109"/>
        <v>193.16400000000002</v>
      </c>
    </row>
    <row r="1466" spans="1:10" ht="12.75">
      <c r="A1466" s="480" t="s">
        <v>1355</v>
      </c>
      <c r="B1466" s="343" t="s">
        <v>1360</v>
      </c>
      <c r="C1466" s="239" t="s">
        <v>168</v>
      </c>
      <c r="D1466" s="290">
        <v>25.795</v>
      </c>
      <c r="E1466" s="91"/>
      <c r="F1466" s="284">
        <v>60</v>
      </c>
      <c r="G1466" s="285">
        <v>3</v>
      </c>
      <c r="H1466" s="179" t="s">
        <v>11</v>
      </c>
      <c r="I1466" s="325">
        <f t="shared" si="108"/>
        <v>1547.7</v>
      </c>
      <c r="J1466" s="325">
        <f t="shared" si="109"/>
        <v>309.54</v>
      </c>
    </row>
    <row r="1467" spans="1:10" ht="12.75">
      <c r="A1467" s="480" t="s">
        <v>1355</v>
      </c>
      <c r="B1467" s="343" t="s">
        <v>1361</v>
      </c>
      <c r="C1467" s="239" t="s">
        <v>168</v>
      </c>
      <c r="D1467" s="290">
        <v>16.814</v>
      </c>
      <c r="E1467" s="91"/>
      <c r="F1467" s="284">
        <v>60</v>
      </c>
      <c r="G1467" s="285">
        <v>3</v>
      </c>
      <c r="H1467" s="179" t="s">
        <v>11</v>
      </c>
      <c r="I1467" s="325">
        <f t="shared" si="108"/>
        <v>1008.84</v>
      </c>
      <c r="J1467" s="325">
        <f t="shared" si="109"/>
        <v>201.76800000000003</v>
      </c>
    </row>
    <row r="1468" spans="1:10" ht="12.75">
      <c r="A1468" s="459" t="s">
        <v>20</v>
      </c>
      <c r="B1468" s="51">
        <v>6</v>
      </c>
      <c r="C1468" s="30" t="s">
        <v>27</v>
      </c>
      <c r="D1468" s="287">
        <f>SUM(D1462:D1467)</f>
        <v>120.63900000000001</v>
      </c>
      <c r="E1468" s="91" t="s">
        <v>47</v>
      </c>
      <c r="F1468" s="338"/>
      <c r="G1468" s="320"/>
      <c r="H1468" s="320"/>
      <c r="I1468" s="325"/>
      <c r="J1468" s="325"/>
    </row>
    <row r="1469" spans="1:10" ht="12.75">
      <c r="A1469" s="480" t="s">
        <v>1362</v>
      </c>
      <c r="B1469" s="343" t="s">
        <v>1363</v>
      </c>
      <c r="C1469" s="239" t="s">
        <v>168</v>
      </c>
      <c r="D1469" s="290">
        <v>18.802</v>
      </c>
      <c r="E1469" s="91"/>
      <c r="F1469" s="284">
        <v>60</v>
      </c>
      <c r="G1469" s="285">
        <v>3</v>
      </c>
      <c r="H1469" s="179" t="s">
        <v>11</v>
      </c>
      <c r="I1469" s="325">
        <f>D1469*F1469</f>
        <v>1128.12</v>
      </c>
      <c r="J1469" s="325">
        <f>I1469*20%</f>
        <v>225.624</v>
      </c>
    </row>
    <row r="1470" spans="1:10" ht="12.75">
      <c r="A1470" s="480" t="s">
        <v>1362</v>
      </c>
      <c r="B1470" s="343" t="s">
        <v>1364</v>
      </c>
      <c r="C1470" s="239" t="s">
        <v>168</v>
      </c>
      <c r="D1470" s="290">
        <v>25.591</v>
      </c>
      <c r="E1470" s="91"/>
      <c r="F1470" s="284">
        <v>60</v>
      </c>
      <c r="G1470" s="285">
        <v>3</v>
      </c>
      <c r="H1470" s="179" t="s">
        <v>11</v>
      </c>
      <c r="I1470" s="325">
        <f aca="true" t="shared" si="110" ref="I1470:I1479">D1470*F1470</f>
        <v>1535.46</v>
      </c>
      <c r="J1470" s="325">
        <f aca="true" t="shared" si="111" ref="J1470:J1479">I1470*20%</f>
        <v>307.09200000000004</v>
      </c>
    </row>
    <row r="1471" spans="1:10" ht="12.75">
      <c r="A1471" s="480" t="s">
        <v>1362</v>
      </c>
      <c r="B1471" s="343" t="s">
        <v>1365</v>
      </c>
      <c r="C1471" s="239" t="s">
        <v>168</v>
      </c>
      <c r="D1471" s="290">
        <v>10.011</v>
      </c>
      <c r="E1471" s="91"/>
      <c r="F1471" s="284">
        <v>60</v>
      </c>
      <c r="G1471" s="285">
        <v>3</v>
      </c>
      <c r="H1471" s="179" t="s">
        <v>11</v>
      </c>
      <c r="I1471" s="325">
        <f t="shared" si="110"/>
        <v>600.66</v>
      </c>
      <c r="J1471" s="325">
        <f t="shared" si="111"/>
        <v>120.132</v>
      </c>
    </row>
    <row r="1472" spans="1:10" ht="12.75">
      <c r="A1472" s="480" t="s">
        <v>1362</v>
      </c>
      <c r="B1472" s="343" t="s">
        <v>1366</v>
      </c>
      <c r="C1472" s="239" t="s">
        <v>168</v>
      </c>
      <c r="D1472" s="290">
        <v>21.707</v>
      </c>
      <c r="E1472" s="91"/>
      <c r="F1472" s="284">
        <v>60</v>
      </c>
      <c r="G1472" s="285">
        <v>3</v>
      </c>
      <c r="H1472" s="179" t="s">
        <v>11</v>
      </c>
      <c r="I1472" s="325">
        <f t="shared" si="110"/>
        <v>1302.42</v>
      </c>
      <c r="J1472" s="325">
        <f t="shared" si="111"/>
        <v>260.48400000000004</v>
      </c>
    </row>
    <row r="1473" spans="1:10" ht="12.75">
      <c r="A1473" s="480" t="s">
        <v>1362</v>
      </c>
      <c r="B1473" s="343" t="s">
        <v>1367</v>
      </c>
      <c r="C1473" s="239" t="s">
        <v>168</v>
      </c>
      <c r="D1473" s="290">
        <v>7.5</v>
      </c>
      <c r="E1473" s="91"/>
      <c r="F1473" s="284">
        <v>60</v>
      </c>
      <c r="G1473" s="285">
        <v>3</v>
      </c>
      <c r="H1473" s="179" t="s">
        <v>11</v>
      </c>
      <c r="I1473" s="325">
        <f t="shared" si="110"/>
        <v>450</v>
      </c>
      <c r="J1473" s="325">
        <f t="shared" si="111"/>
        <v>90</v>
      </c>
    </row>
    <row r="1474" spans="1:10" ht="12.75">
      <c r="A1474" s="480" t="s">
        <v>1362</v>
      </c>
      <c r="B1474" s="343" t="s">
        <v>1368</v>
      </c>
      <c r="C1474" s="239" t="s">
        <v>168</v>
      </c>
      <c r="D1474" s="290">
        <v>9.999</v>
      </c>
      <c r="E1474" s="91"/>
      <c r="F1474" s="284">
        <v>60</v>
      </c>
      <c r="G1474" s="285">
        <v>3</v>
      </c>
      <c r="H1474" s="179" t="s">
        <v>11</v>
      </c>
      <c r="I1474" s="325">
        <f t="shared" si="110"/>
        <v>599.94</v>
      </c>
      <c r="J1474" s="325">
        <f t="shared" si="111"/>
        <v>119.98800000000001</v>
      </c>
    </row>
    <row r="1475" spans="1:10" ht="12.75">
      <c r="A1475" s="480" t="s">
        <v>1362</v>
      </c>
      <c r="B1475" s="343" t="s">
        <v>1369</v>
      </c>
      <c r="C1475" s="239" t="s">
        <v>168</v>
      </c>
      <c r="D1475" s="290">
        <v>20.999</v>
      </c>
      <c r="E1475" s="91"/>
      <c r="F1475" s="284">
        <v>60</v>
      </c>
      <c r="G1475" s="285">
        <v>3</v>
      </c>
      <c r="H1475" s="179" t="s">
        <v>11</v>
      </c>
      <c r="I1475" s="325">
        <f t="shared" si="110"/>
        <v>1259.9399999999998</v>
      </c>
      <c r="J1475" s="325">
        <f t="shared" si="111"/>
        <v>251.98799999999997</v>
      </c>
    </row>
    <row r="1476" spans="1:10" ht="12.75">
      <c r="A1476" s="480" t="s">
        <v>1362</v>
      </c>
      <c r="B1476" s="343" t="s">
        <v>1370</v>
      </c>
      <c r="C1476" s="239" t="s">
        <v>168</v>
      </c>
      <c r="D1476" s="290">
        <v>19.604</v>
      </c>
      <c r="E1476" s="91"/>
      <c r="F1476" s="284">
        <v>60</v>
      </c>
      <c r="G1476" s="285">
        <v>3</v>
      </c>
      <c r="H1476" s="179" t="s">
        <v>11</v>
      </c>
      <c r="I1476" s="325">
        <f t="shared" si="110"/>
        <v>1176.24</v>
      </c>
      <c r="J1476" s="325">
        <f t="shared" si="111"/>
        <v>235.24800000000002</v>
      </c>
    </row>
    <row r="1477" spans="1:10" ht="12.75">
      <c r="A1477" s="480" t="s">
        <v>1362</v>
      </c>
      <c r="B1477" s="343" t="s">
        <v>1371</v>
      </c>
      <c r="C1477" s="239" t="s">
        <v>168</v>
      </c>
      <c r="D1477" s="290">
        <v>18.896</v>
      </c>
      <c r="E1477" s="91"/>
      <c r="F1477" s="284">
        <v>60</v>
      </c>
      <c r="G1477" s="285">
        <v>3</v>
      </c>
      <c r="H1477" s="179" t="s">
        <v>11</v>
      </c>
      <c r="I1477" s="325">
        <f t="shared" si="110"/>
        <v>1133.76</v>
      </c>
      <c r="J1477" s="325">
        <f t="shared" si="111"/>
        <v>226.752</v>
      </c>
    </row>
    <row r="1478" spans="1:10" ht="12.75">
      <c r="A1478" s="480" t="s">
        <v>1362</v>
      </c>
      <c r="B1478" s="343" t="s">
        <v>1372</v>
      </c>
      <c r="C1478" s="239" t="s">
        <v>168</v>
      </c>
      <c r="D1478" s="290">
        <v>6.494</v>
      </c>
      <c r="E1478" s="91"/>
      <c r="F1478" s="284">
        <v>60</v>
      </c>
      <c r="G1478" s="285">
        <v>3</v>
      </c>
      <c r="H1478" s="179" t="s">
        <v>11</v>
      </c>
      <c r="I1478" s="325">
        <f t="shared" si="110"/>
        <v>389.64</v>
      </c>
      <c r="J1478" s="325">
        <f t="shared" si="111"/>
        <v>77.928</v>
      </c>
    </row>
    <row r="1479" spans="1:10" ht="12.75">
      <c r="A1479" s="480" t="s">
        <v>1362</v>
      </c>
      <c r="B1479" s="343" t="s">
        <v>1373</v>
      </c>
      <c r="C1479" s="239" t="s">
        <v>168</v>
      </c>
      <c r="D1479" s="290">
        <v>17.404</v>
      </c>
      <c r="E1479" s="91"/>
      <c r="F1479" s="284">
        <v>60</v>
      </c>
      <c r="G1479" s="285">
        <v>3</v>
      </c>
      <c r="H1479" s="179" t="s">
        <v>11</v>
      </c>
      <c r="I1479" s="325">
        <f t="shared" si="110"/>
        <v>1044.24</v>
      </c>
      <c r="J1479" s="325">
        <f t="shared" si="111"/>
        <v>208.848</v>
      </c>
    </row>
    <row r="1480" spans="1:10" ht="12.75">
      <c r="A1480" s="459" t="s">
        <v>20</v>
      </c>
      <c r="B1480" s="51">
        <v>11</v>
      </c>
      <c r="C1480" s="30" t="s">
        <v>27</v>
      </c>
      <c r="D1480" s="287">
        <f>SUM(D1469:D1479)</f>
        <v>177.00699999999998</v>
      </c>
      <c r="E1480" s="91" t="s">
        <v>47</v>
      </c>
      <c r="F1480" s="338"/>
      <c r="G1480" s="320"/>
      <c r="H1480" s="320"/>
      <c r="I1480" s="325"/>
      <c r="J1480" s="325"/>
    </row>
    <row r="1481" spans="1:10" ht="12.75">
      <c r="A1481" s="480" t="s">
        <v>1374</v>
      </c>
      <c r="B1481" s="343" t="s">
        <v>1375</v>
      </c>
      <c r="C1481" s="239" t="s">
        <v>168</v>
      </c>
      <c r="D1481" s="290">
        <v>10.001</v>
      </c>
      <c r="E1481" s="91"/>
      <c r="F1481" s="284">
        <v>60</v>
      </c>
      <c r="G1481" s="285">
        <v>3</v>
      </c>
      <c r="H1481" s="179" t="s">
        <v>11</v>
      </c>
      <c r="I1481" s="325">
        <f>D1481*F1481</f>
        <v>600.06</v>
      </c>
      <c r="J1481" s="325">
        <f>I1481*20%</f>
        <v>120.012</v>
      </c>
    </row>
    <row r="1482" spans="1:10" ht="12.75">
      <c r="A1482" s="480" t="s">
        <v>1374</v>
      </c>
      <c r="B1482" s="343" t="s">
        <v>1376</v>
      </c>
      <c r="C1482" s="239" t="s">
        <v>168</v>
      </c>
      <c r="D1482" s="290">
        <v>17.001</v>
      </c>
      <c r="E1482" s="91"/>
      <c r="F1482" s="284">
        <v>60</v>
      </c>
      <c r="G1482" s="285">
        <v>3</v>
      </c>
      <c r="H1482" s="179" t="s">
        <v>11</v>
      </c>
      <c r="I1482" s="325">
        <f>D1482*F1482</f>
        <v>1020.0600000000001</v>
      </c>
      <c r="J1482" s="325">
        <f>I1482*20%</f>
        <v>204.01200000000003</v>
      </c>
    </row>
    <row r="1483" spans="1:10" ht="12.75">
      <c r="A1483" s="480" t="s">
        <v>1374</v>
      </c>
      <c r="B1483" s="343" t="s">
        <v>1377</v>
      </c>
      <c r="C1483" s="239" t="s">
        <v>168</v>
      </c>
      <c r="D1483" s="290">
        <v>10.002</v>
      </c>
      <c r="E1483" s="91"/>
      <c r="F1483" s="284">
        <v>60</v>
      </c>
      <c r="G1483" s="285">
        <v>4</v>
      </c>
      <c r="H1483" s="179" t="s">
        <v>11</v>
      </c>
      <c r="I1483" s="325">
        <f>D1483*F1483</f>
        <v>600.12</v>
      </c>
      <c r="J1483" s="325">
        <f>I1483*20%</f>
        <v>120.024</v>
      </c>
    </row>
    <row r="1484" spans="1:10" ht="12.75">
      <c r="A1484" s="459" t="s">
        <v>20</v>
      </c>
      <c r="B1484" s="51">
        <v>3</v>
      </c>
      <c r="C1484" s="30" t="s">
        <v>27</v>
      </c>
      <c r="D1484" s="287">
        <f>SUM(D1481:D1483)</f>
        <v>37.004000000000005</v>
      </c>
      <c r="E1484" s="91" t="s">
        <v>47</v>
      </c>
      <c r="F1484" s="338"/>
      <c r="G1484" s="320"/>
      <c r="H1484" s="320"/>
      <c r="I1484" s="325"/>
      <c r="J1484" s="325"/>
    </row>
    <row r="1485" spans="1:10" ht="12.75">
      <c r="A1485" s="480" t="s">
        <v>1378</v>
      </c>
      <c r="B1485" s="343" t="s">
        <v>1379</v>
      </c>
      <c r="C1485" s="239" t="s">
        <v>168</v>
      </c>
      <c r="D1485" s="290">
        <v>30.576</v>
      </c>
      <c r="E1485" s="91"/>
      <c r="F1485" s="284">
        <v>60</v>
      </c>
      <c r="G1485" s="285">
        <v>3</v>
      </c>
      <c r="H1485" s="179" t="s">
        <v>11</v>
      </c>
      <c r="I1485" s="325">
        <f>D1485*F1485</f>
        <v>1834.56</v>
      </c>
      <c r="J1485" s="325">
        <f>I1485*20%</f>
        <v>366.91200000000003</v>
      </c>
    </row>
    <row r="1486" spans="1:10" ht="12.75">
      <c r="A1486" s="480" t="s">
        <v>1378</v>
      </c>
      <c r="B1486" s="343" t="s">
        <v>1380</v>
      </c>
      <c r="C1486" s="239" t="s">
        <v>168</v>
      </c>
      <c r="D1486" s="290">
        <v>21.157</v>
      </c>
      <c r="E1486" s="91"/>
      <c r="F1486" s="284">
        <v>60</v>
      </c>
      <c r="G1486" s="285">
        <v>3</v>
      </c>
      <c r="H1486" s="179" t="s">
        <v>11</v>
      </c>
      <c r="I1486" s="325">
        <f aca="true" t="shared" si="112" ref="I1486:I1491">D1486*F1486</f>
        <v>1269.42</v>
      </c>
      <c r="J1486" s="325">
        <f aca="true" t="shared" si="113" ref="J1486:J1491">I1486*20%</f>
        <v>253.88400000000001</v>
      </c>
    </row>
    <row r="1487" spans="1:10" ht="12.75">
      <c r="A1487" s="480" t="s">
        <v>1378</v>
      </c>
      <c r="B1487" s="343" t="s">
        <v>1381</v>
      </c>
      <c r="C1487" s="239" t="s">
        <v>168</v>
      </c>
      <c r="D1487" s="290">
        <v>16.571</v>
      </c>
      <c r="E1487" s="91"/>
      <c r="F1487" s="284">
        <v>60</v>
      </c>
      <c r="G1487" s="285">
        <v>3</v>
      </c>
      <c r="H1487" s="179" t="s">
        <v>11</v>
      </c>
      <c r="I1487" s="325">
        <f t="shared" si="112"/>
        <v>994.2600000000001</v>
      </c>
      <c r="J1487" s="325">
        <f t="shared" si="113"/>
        <v>198.85200000000003</v>
      </c>
    </row>
    <row r="1488" spans="1:10" ht="12.75">
      <c r="A1488" s="480" t="s">
        <v>1378</v>
      </c>
      <c r="B1488" s="343" t="s">
        <v>1382</v>
      </c>
      <c r="C1488" s="239" t="s">
        <v>168</v>
      </c>
      <c r="D1488" s="290">
        <v>17.996</v>
      </c>
      <c r="E1488" s="91"/>
      <c r="F1488" s="284">
        <v>60</v>
      </c>
      <c r="G1488" s="285">
        <v>5</v>
      </c>
      <c r="H1488" s="179" t="s">
        <v>11</v>
      </c>
      <c r="I1488" s="325">
        <f t="shared" si="112"/>
        <v>1079.76</v>
      </c>
      <c r="J1488" s="325">
        <f t="shared" si="113"/>
        <v>215.952</v>
      </c>
    </row>
    <row r="1489" spans="1:10" ht="12.75">
      <c r="A1489" s="480" t="s">
        <v>1378</v>
      </c>
      <c r="B1489" s="343" t="s">
        <v>1383</v>
      </c>
      <c r="C1489" s="239" t="s">
        <v>168</v>
      </c>
      <c r="D1489" s="290">
        <v>10.249</v>
      </c>
      <c r="E1489" s="91"/>
      <c r="F1489" s="284">
        <v>60</v>
      </c>
      <c r="G1489" s="285">
        <v>4</v>
      </c>
      <c r="H1489" s="179" t="s">
        <v>11</v>
      </c>
      <c r="I1489" s="325">
        <f t="shared" si="112"/>
        <v>614.94</v>
      </c>
      <c r="J1489" s="325">
        <f t="shared" si="113"/>
        <v>122.98800000000001</v>
      </c>
    </row>
    <row r="1490" spans="1:10" ht="12.75">
      <c r="A1490" s="480" t="s">
        <v>1378</v>
      </c>
      <c r="B1490" s="343" t="s">
        <v>1384</v>
      </c>
      <c r="C1490" s="239" t="s">
        <v>168</v>
      </c>
      <c r="D1490" s="290">
        <v>32.754</v>
      </c>
      <c r="E1490" s="91"/>
      <c r="F1490" s="284">
        <v>60</v>
      </c>
      <c r="G1490" s="285">
        <v>4</v>
      </c>
      <c r="H1490" s="179" t="s">
        <v>11</v>
      </c>
      <c r="I1490" s="325">
        <f t="shared" si="112"/>
        <v>1965.2399999999998</v>
      </c>
      <c r="J1490" s="325">
        <f t="shared" si="113"/>
        <v>393.048</v>
      </c>
    </row>
    <row r="1491" spans="1:10" ht="12.75">
      <c r="A1491" s="480" t="s">
        <v>1378</v>
      </c>
      <c r="B1491" s="343" t="s">
        <v>1385</v>
      </c>
      <c r="C1491" s="239" t="s">
        <v>168</v>
      </c>
      <c r="D1491" s="290">
        <v>18.121</v>
      </c>
      <c r="E1491" s="91"/>
      <c r="F1491" s="284">
        <v>60</v>
      </c>
      <c r="G1491" s="285">
        <v>4</v>
      </c>
      <c r="H1491" s="179" t="s">
        <v>11</v>
      </c>
      <c r="I1491" s="325">
        <f t="shared" si="112"/>
        <v>1087.26</v>
      </c>
      <c r="J1491" s="325">
        <f t="shared" si="113"/>
        <v>217.452</v>
      </c>
    </row>
    <row r="1492" spans="1:10" ht="12.75">
      <c r="A1492" s="459" t="s">
        <v>20</v>
      </c>
      <c r="B1492" s="51">
        <v>7</v>
      </c>
      <c r="C1492" s="30" t="s">
        <v>27</v>
      </c>
      <c r="D1492" s="287">
        <f>SUM(D1485:D1491)</f>
        <v>147.424</v>
      </c>
      <c r="E1492" s="91" t="s">
        <v>47</v>
      </c>
      <c r="F1492" s="338"/>
      <c r="G1492" s="320"/>
      <c r="H1492" s="320"/>
      <c r="I1492" s="325"/>
      <c r="J1492" s="325"/>
    </row>
    <row r="1493" spans="1:10" ht="25.5">
      <c r="A1493" s="144" t="s">
        <v>55</v>
      </c>
      <c r="B1493" s="127">
        <f>B1437+B1442+B1449+B1461+B1468+B1480+B1484+B1492</f>
        <v>50</v>
      </c>
      <c r="C1493" s="122" t="s">
        <v>27</v>
      </c>
      <c r="D1493" s="129">
        <f>D1437+D1442+D1449+D1461+D1468+D1480+D1484+D1492</f>
        <v>979.86</v>
      </c>
      <c r="E1493" s="183" t="s">
        <v>47</v>
      </c>
      <c r="F1493" s="140"/>
      <c r="G1493" s="184"/>
      <c r="H1493" s="184"/>
      <c r="I1493" s="57"/>
      <c r="J1493" s="413"/>
    </row>
    <row r="1494" spans="1:10" ht="15.75">
      <c r="A1494" s="779" t="s">
        <v>19</v>
      </c>
      <c r="B1494" s="780"/>
      <c r="C1494" s="780"/>
      <c r="D1494" s="780"/>
      <c r="E1494" s="780"/>
      <c r="F1494" s="780"/>
      <c r="G1494" s="780"/>
      <c r="H1494" s="780"/>
      <c r="I1494" s="780"/>
      <c r="J1494" s="781"/>
    </row>
    <row r="1495" spans="1:10" ht="12.75">
      <c r="A1495" s="733" t="s">
        <v>1995</v>
      </c>
      <c r="B1495" s="468" t="s">
        <v>1996</v>
      </c>
      <c r="C1495" s="344" t="s">
        <v>168</v>
      </c>
      <c r="D1495" s="468">
        <v>16.021</v>
      </c>
      <c r="E1495" s="344"/>
      <c r="F1495" s="284">
        <v>60</v>
      </c>
      <c r="G1495" s="285">
        <v>3</v>
      </c>
      <c r="H1495" s="344" t="s">
        <v>11</v>
      </c>
      <c r="I1495" s="347">
        <f>D1495*F1495</f>
        <v>961.26</v>
      </c>
      <c r="J1495" s="347">
        <f>I1495*20%</f>
        <v>192.252</v>
      </c>
    </row>
    <row r="1496" spans="1:10" ht="12.75">
      <c r="A1496" s="478" t="s">
        <v>20</v>
      </c>
      <c r="B1496" s="586">
        <v>1</v>
      </c>
      <c r="C1496" s="478" t="s">
        <v>27</v>
      </c>
      <c r="D1496" s="586">
        <v>16.021</v>
      </c>
      <c r="E1496" s="478" t="s">
        <v>47</v>
      </c>
      <c r="F1496" s="344"/>
      <c r="G1496" s="344"/>
      <c r="H1496" s="344"/>
      <c r="I1496" s="468"/>
      <c r="J1496" s="344"/>
    </row>
    <row r="1497" spans="1:10" ht="12.75">
      <c r="A1497" s="733" t="s">
        <v>134</v>
      </c>
      <c r="B1497" s="468" t="s">
        <v>1997</v>
      </c>
      <c r="C1497" s="344" t="s">
        <v>168</v>
      </c>
      <c r="D1497" s="468">
        <v>3.399</v>
      </c>
      <c r="E1497" s="478"/>
      <c r="F1497" s="284">
        <v>60</v>
      </c>
      <c r="G1497" s="285">
        <v>5</v>
      </c>
      <c r="H1497" s="344" t="s">
        <v>11</v>
      </c>
      <c r="I1497" s="479">
        <f>D1497*F1497</f>
        <v>203.94</v>
      </c>
      <c r="J1497" s="479">
        <f>I1497*20%</f>
        <v>40.788000000000004</v>
      </c>
    </row>
    <row r="1498" spans="1:10" ht="12.75">
      <c r="A1498" s="478" t="s">
        <v>20</v>
      </c>
      <c r="B1498" s="586">
        <v>1</v>
      </c>
      <c r="C1498" s="478" t="s">
        <v>27</v>
      </c>
      <c r="D1498" s="586">
        <v>3.399</v>
      </c>
      <c r="E1498" s="478" t="s">
        <v>47</v>
      </c>
      <c r="F1498" s="344"/>
      <c r="G1498" s="344"/>
      <c r="H1498" s="344"/>
      <c r="I1498" s="344"/>
      <c r="J1498" s="344"/>
    </row>
    <row r="1499" spans="1:11" ht="12.75">
      <c r="A1499" s="735" t="s">
        <v>135</v>
      </c>
      <c r="B1499" s="468" t="s">
        <v>2043</v>
      </c>
      <c r="C1499" s="344" t="s">
        <v>162</v>
      </c>
      <c r="D1499" s="264">
        <v>3.36</v>
      </c>
      <c r="E1499" s="733"/>
      <c r="F1499" s="284">
        <v>60</v>
      </c>
      <c r="G1499" s="736" t="s">
        <v>98</v>
      </c>
      <c r="H1499" s="344" t="s">
        <v>11</v>
      </c>
      <c r="I1499" s="479">
        <f>D1499*F1499</f>
        <v>201.6</v>
      </c>
      <c r="J1499" s="479">
        <f>I1499*20%</f>
        <v>40.32</v>
      </c>
      <c r="K1499" s="335"/>
    </row>
    <row r="1500" spans="1:11" ht="12.75">
      <c r="A1500" s="735" t="s">
        <v>135</v>
      </c>
      <c r="B1500" s="468" t="s">
        <v>2042</v>
      </c>
      <c r="C1500" s="344" t="s">
        <v>162</v>
      </c>
      <c r="D1500" s="264">
        <v>2.4</v>
      </c>
      <c r="E1500" s="733"/>
      <c r="F1500" s="284">
        <v>60</v>
      </c>
      <c r="G1500" s="736" t="s">
        <v>98</v>
      </c>
      <c r="H1500" s="344" t="s">
        <v>11</v>
      </c>
      <c r="I1500" s="479">
        <f>D1500*F1500</f>
        <v>144</v>
      </c>
      <c r="J1500" s="479">
        <f>I1500*20%</f>
        <v>28.8</v>
      </c>
      <c r="K1500" s="335"/>
    </row>
    <row r="1501" spans="1:10" ht="12.75">
      <c r="A1501" s="735" t="s">
        <v>135</v>
      </c>
      <c r="B1501" s="468" t="s">
        <v>1998</v>
      </c>
      <c r="C1501" s="344" t="s">
        <v>162</v>
      </c>
      <c r="D1501" s="264">
        <v>0.76</v>
      </c>
      <c r="E1501" s="733"/>
      <c r="F1501" s="284">
        <v>60</v>
      </c>
      <c r="G1501" s="285">
        <v>3</v>
      </c>
      <c r="H1501" s="344" t="s">
        <v>11</v>
      </c>
      <c r="I1501" s="479">
        <f>D1501*F1501</f>
        <v>45.6</v>
      </c>
      <c r="J1501" s="479">
        <f>I1501*20%</f>
        <v>9.120000000000001</v>
      </c>
    </row>
    <row r="1502" spans="1:10" ht="12.75">
      <c r="A1502" s="735" t="s">
        <v>135</v>
      </c>
      <c r="B1502" s="468" t="s">
        <v>1999</v>
      </c>
      <c r="C1502" s="344" t="s">
        <v>162</v>
      </c>
      <c r="D1502" s="264">
        <v>5</v>
      </c>
      <c r="E1502" s="733"/>
      <c r="F1502" s="284">
        <v>60</v>
      </c>
      <c r="G1502" s="285">
        <v>4</v>
      </c>
      <c r="H1502" s="344" t="s">
        <v>11</v>
      </c>
      <c r="I1502" s="479">
        <f>D1502*F1502</f>
        <v>300</v>
      </c>
      <c r="J1502" s="479">
        <f>I1502*20%</f>
        <v>60</v>
      </c>
    </row>
    <row r="1503" spans="1:10" ht="12.75">
      <c r="A1503" s="735" t="s">
        <v>135</v>
      </c>
      <c r="B1503" s="468" t="s">
        <v>2000</v>
      </c>
      <c r="C1503" s="344" t="s">
        <v>162</v>
      </c>
      <c r="D1503" s="264">
        <v>1.7</v>
      </c>
      <c r="E1503" s="344"/>
      <c r="F1503" s="284">
        <v>60</v>
      </c>
      <c r="G1503" s="285">
        <v>5</v>
      </c>
      <c r="H1503" s="344" t="s">
        <v>11</v>
      </c>
      <c r="I1503" s="479">
        <f>D1503*F1503</f>
        <v>102</v>
      </c>
      <c r="J1503" s="479">
        <f>I1503*20%</f>
        <v>20.400000000000002</v>
      </c>
    </row>
    <row r="1504" spans="1:10" ht="12.75">
      <c r="A1504" s="672" t="s">
        <v>20</v>
      </c>
      <c r="B1504" s="586">
        <v>5</v>
      </c>
      <c r="C1504" s="478" t="s">
        <v>27</v>
      </c>
      <c r="D1504" s="577">
        <f>SUM(D1499:D1503)</f>
        <v>13.219999999999999</v>
      </c>
      <c r="E1504" s="478" t="s">
        <v>47</v>
      </c>
      <c r="F1504" s="344"/>
      <c r="G1504" s="344"/>
      <c r="H1504" s="344"/>
      <c r="I1504" s="344"/>
      <c r="J1504" s="344"/>
    </row>
    <row r="1505" spans="1:10" ht="12.75">
      <c r="A1505" s="735" t="s">
        <v>136</v>
      </c>
      <c r="B1505" s="468" t="s">
        <v>2001</v>
      </c>
      <c r="C1505" s="344" t="s">
        <v>162</v>
      </c>
      <c r="D1505" s="264">
        <v>30.677</v>
      </c>
      <c r="E1505" s="478"/>
      <c r="F1505" s="284">
        <v>60</v>
      </c>
      <c r="G1505" s="285">
        <v>3</v>
      </c>
      <c r="H1505" s="344" t="s">
        <v>11</v>
      </c>
      <c r="I1505" s="479">
        <f>D1505*F1505</f>
        <v>1840.62</v>
      </c>
      <c r="J1505" s="479">
        <f>I1505*20%</f>
        <v>368.124</v>
      </c>
    </row>
    <row r="1506" spans="1:10" ht="12.75">
      <c r="A1506" s="735" t="s">
        <v>136</v>
      </c>
      <c r="B1506" s="468" t="s">
        <v>2002</v>
      </c>
      <c r="C1506" s="344" t="s">
        <v>162</v>
      </c>
      <c r="D1506" s="264">
        <v>11.094</v>
      </c>
      <c r="E1506" s="478"/>
      <c r="F1506" s="284">
        <v>60</v>
      </c>
      <c r="G1506" s="285">
        <v>4</v>
      </c>
      <c r="H1506" s="344" t="s">
        <v>11</v>
      </c>
      <c r="I1506" s="479">
        <f aca="true" t="shared" si="114" ref="I1506:I1512">D1506*F1506</f>
        <v>665.64</v>
      </c>
      <c r="J1506" s="479">
        <f aca="true" t="shared" si="115" ref="J1506:J1512">I1506*20%</f>
        <v>133.12800000000001</v>
      </c>
    </row>
    <row r="1507" spans="1:10" ht="12.75">
      <c r="A1507" s="735" t="s">
        <v>136</v>
      </c>
      <c r="B1507" s="468" t="s">
        <v>2003</v>
      </c>
      <c r="C1507" s="344" t="s">
        <v>162</v>
      </c>
      <c r="D1507" s="264">
        <v>6.303</v>
      </c>
      <c r="E1507" s="478"/>
      <c r="F1507" s="284">
        <v>60</v>
      </c>
      <c r="G1507" s="285">
        <v>4</v>
      </c>
      <c r="H1507" s="344" t="s">
        <v>11</v>
      </c>
      <c r="I1507" s="479">
        <f t="shared" si="114"/>
        <v>378.18</v>
      </c>
      <c r="J1507" s="479">
        <f t="shared" si="115"/>
        <v>75.63600000000001</v>
      </c>
    </row>
    <row r="1508" spans="1:10" ht="12.75">
      <c r="A1508" s="735" t="s">
        <v>136</v>
      </c>
      <c r="B1508" s="468" t="s">
        <v>2004</v>
      </c>
      <c r="C1508" s="344" t="s">
        <v>162</v>
      </c>
      <c r="D1508" s="264">
        <v>2.617</v>
      </c>
      <c r="E1508" s="478"/>
      <c r="F1508" s="284">
        <v>60</v>
      </c>
      <c r="G1508" s="285">
        <v>4</v>
      </c>
      <c r="H1508" s="344" t="s">
        <v>11</v>
      </c>
      <c r="I1508" s="479">
        <f t="shared" si="114"/>
        <v>157.02</v>
      </c>
      <c r="J1508" s="479">
        <f t="shared" si="115"/>
        <v>31.404000000000003</v>
      </c>
    </row>
    <row r="1509" spans="1:10" ht="12.75">
      <c r="A1509" s="282" t="s">
        <v>136</v>
      </c>
      <c r="B1509" s="518" t="s">
        <v>606</v>
      </c>
      <c r="C1509" s="239" t="s">
        <v>168</v>
      </c>
      <c r="D1509" s="290">
        <v>16.997</v>
      </c>
      <c r="E1509" s="108"/>
      <c r="F1509" s="284">
        <v>60</v>
      </c>
      <c r="G1509" s="285">
        <v>4</v>
      </c>
      <c r="H1509" s="179" t="s">
        <v>11</v>
      </c>
      <c r="I1509" s="479">
        <f t="shared" si="114"/>
        <v>1019.8199999999999</v>
      </c>
      <c r="J1509" s="479">
        <f t="shared" si="115"/>
        <v>203.964</v>
      </c>
    </row>
    <row r="1510" spans="1:10" ht="12.75">
      <c r="A1510" s="735" t="s">
        <v>136</v>
      </c>
      <c r="B1510" s="468" t="s">
        <v>2005</v>
      </c>
      <c r="C1510" s="344" t="s">
        <v>162</v>
      </c>
      <c r="D1510" s="264">
        <v>0.601</v>
      </c>
      <c r="E1510" s="344"/>
      <c r="F1510" s="284">
        <v>60</v>
      </c>
      <c r="G1510" s="285">
        <v>3</v>
      </c>
      <c r="H1510" s="344" t="s">
        <v>11</v>
      </c>
      <c r="I1510" s="479">
        <f t="shared" si="114"/>
        <v>36.06</v>
      </c>
      <c r="J1510" s="479">
        <f t="shared" si="115"/>
        <v>7.212000000000001</v>
      </c>
    </row>
    <row r="1511" spans="1:10" ht="12.75">
      <c r="A1511" s="282" t="s">
        <v>136</v>
      </c>
      <c r="B1511" s="518" t="s">
        <v>607</v>
      </c>
      <c r="C1511" s="239" t="s">
        <v>168</v>
      </c>
      <c r="D1511" s="290">
        <v>32.009</v>
      </c>
      <c r="E1511" s="108"/>
      <c r="F1511" s="284">
        <v>60</v>
      </c>
      <c r="G1511" s="285">
        <v>4</v>
      </c>
      <c r="H1511" s="179" t="s">
        <v>11</v>
      </c>
      <c r="I1511" s="479">
        <f t="shared" si="114"/>
        <v>1920.54</v>
      </c>
      <c r="J1511" s="479">
        <f t="shared" si="115"/>
        <v>384.108</v>
      </c>
    </row>
    <row r="1512" spans="1:10" ht="12.75">
      <c r="A1512" s="735" t="s">
        <v>136</v>
      </c>
      <c r="B1512" s="468" t="s">
        <v>2006</v>
      </c>
      <c r="C1512" s="344" t="s">
        <v>162</v>
      </c>
      <c r="D1512" s="264">
        <v>24.9</v>
      </c>
      <c r="E1512" s="344"/>
      <c r="F1512" s="284">
        <v>60</v>
      </c>
      <c r="G1512" s="285">
        <v>3</v>
      </c>
      <c r="H1512" s="344" t="s">
        <v>11</v>
      </c>
      <c r="I1512" s="479">
        <f t="shared" si="114"/>
        <v>1494</v>
      </c>
      <c r="J1512" s="479">
        <f t="shared" si="115"/>
        <v>298.8</v>
      </c>
    </row>
    <row r="1513" spans="1:10" ht="12.75">
      <c r="A1513" s="108" t="s">
        <v>20</v>
      </c>
      <c r="B1513" s="169">
        <v>8</v>
      </c>
      <c r="C1513" s="108" t="s">
        <v>27</v>
      </c>
      <c r="D1513" s="287">
        <f>SUM(D1505:D1512)</f>
        <v>125.19799999999998</v>
      </c>
      <c r="E1513" s="108" t="s">
        <v>47</v>
      </c>
      <c r="F1513" s="338"/>
      <c r="G1513" s="285"/>
      <c r="H1513" s="558"/>
      <c r="I1513" s="286"/>
      <c r="J1513" s="286"/>
    </row>
    <row r="1514" spans="1:10" ht="12.75">
      <c r="A1514" s="282" t="s">
        <v>138</v>
      </c>
      <c r="B1514" s="518" t="s">
        <v>2007</v>
      </c>
      <c r="C1514" s="239" t="s">
        <v>940</v>
      </c>
      <c r="D1514" s="290">
        <v>2.997</v>
      </c>
      <c r="E1514" s="108"/>
      <c r="F1514" s="284">
        <v>60</v>
      </c>
      <c r="G1514" s="285">
        <v>4</v>
      </c>
      <c r="H1514" s="558" t="s">
        <v>11</v>
      </c>
      <c r="I1514" s="286">
        <f>D1514*F1514</f>
        <v>179.82</v>
      </c>
      <c r="J1514" s="286">
        <f>I1514*20%</f>
        <v>35.964</v>
      </c>
    </row>
    <row r="1515" spans="1:10" ht="12.75">
      <c r="A1515" s="282" t="s">
        <v>138</v>
      </c>
      <c r="B1515" s="518" t="s">
        <v>2008</v>
      </c>
      <c r="C1515" s="239" t="s">
        <v>940</v>
      </c>
      <c r="D1515" s="290">
        <v>2.916</v>
      </c>
      <c r="E1515" s="108"/>
      <c r="F1515" s="284">
        <v>60</v>
      </c>
      <c r="G1515" s="285">
        <v>4</v>
      </c>
      <c r="H1515" s="558" t="s">
        <v>11</v>
      </c>
      <c r="I1515" s="286">
        <f aca="true" t="shared" si="116" ref="I1515:I1540">D1515*F1515</f>
        <v>174.96</v>
      </c>
      <c r="J1515" s="286">
        <f aca="true" t="shared" si="117" ref="J1515:J1540">I1515*20%</f>
        <v>34.992000000000004</v>
      </c>
    </row>
    <row r="1516" spans="1:10" ht="12.75">
      <c r="A1516" s="282" t="s">
        <v>138</v>
      </c>
      <c r="B1516" s="518" t="s">
        <v>2009</v>
      </c>
      <c r="C1516" s="239" t="s">
        <v>940</v>
      </c>
      <c r="D1516" s="290">
        <v>9.111</v>
      </c>
      <c r="E1516" s="108"/>
      <c r="F1516" s="284">
        <v>60</v>
      </c>
      <c r="G1516" s="285">
        <v>5</v>
      </c>
      <c r="H1516" s="558" t="s">
        <v>11</v>
      </c>
      <c r="I1516" s="286">
        <f t="shared" si="116"/>
        <v>546.6600000000001</v>
      </c>
      <c r="J1516" s="286">
        <f t="shared" si="117"/>
        <v>109.33200000000002</v>
      </c>
    </row>
    <row r="1517" spans="1:10" ht="12.75">
      <c r="A1517" s="282" t="s">
        <v>138</v>
      </c>
      <c r="B1517" s="518" t="s">
        <v>2010</v>
      </c>
      <c r="C1517" s="239" t="s">
        <v>603</v>
      </c>
      <c r="D1517" s="290">
        <v>1.853</v>
      </c>
      <c r="E1517" s="108"/>
      <c r="F1517" s="284">
        <v>60</v>
      </c>
      <c r="G1517" s="285">
        <v>4</v>
      </c>
      <c r="H1517" s="558" t="s">
        <v>11</v>
      </c>
      <c r="I1517" s="286">
        <f t="shared" si="116"/>
        <v>111.17999999999999</v>
      </c>
      <c r="J1517" s="286">
        <f t="shared" si="117"/>
        <v>22.236</v>
      </c>
    </row>
    <row r="1518" spans="1:10" ht="12.75">
      <c r="A1518" s="282" t="s">
        <v>138</v>
      </c>
      <c r="B1518" s="518" t="s">
        <v>2011</v>
      </c>
      <c r="C1518" s="239" t="s">
        <v>940</v>
      </c>
      <c r="D1518" s="290">
        <v>2.734</v>
      </c>
      <c r="E1518" s="108"/>
      <c r="F1518" s="284">
        <v>60</v>
      </c>
      <c r="G1518" s="285">
        <v>4</v>
      </c>
      <c r="H1518" s="558" t="s">
        <v>11</v>
      </c>
      <c r="I1518" s="286">
        <f t="shared" si="116"/>
        <v>164.04</v>
      </c>
      <c r="J1518" s="286">
        <f t="shared" si="117"/>
        <v>32.808</v>
      </c>
    </row>
    <row r="1519" spans="1:10" ht="12.75">
      <c r="A1519" s="282" t="s">
        <v>138</v>
      </c>
      <c r="B1519" s="518" t="s">
        <v>2012</v>
      </c>
      <c r="C1519" s="239" t="s">
        <v>940</v>
      </c>
      <c r="D1519" s="290">
        <v>5.458</v>
      </c>
      <c r="E1519" s="108"/>
      <c r="F1519" s="284">
        <v>60</v>
      </c>
      <c r="G1519" s="285">
        <v>4</v>
      </c>
      <c r="H1519" s="558" t="s">
        <v>11</v>
      </c>
      <c r="I1519" s="286">
        <f t="shared" si="116"/>
        <v>327.48</v>
      </c>
      <c r="J1519" s="286">
        <f t="shared" si="117"/>
        <v>65.49600000000001</v>
      </c>
    </row>
    <row r="1520" spans="1:10" ht="12.75">
      <c r="A1520" s="282" t="s">
        <v>138</v>
      </c>
      <c r="B1520" s="518" t="s">
        <v>2013</v>
      </c>
      <c r="C1520" s="239" t="s">
        <v>603</v>
      </c>
      <c r="D1520" s="290">
        <v>2.277</v>
      </c>
      <c r="E1520" s="108"/>
      <c r="F1520" s="284">
        <v>60</v>
      </c>
      <c r="G1520" s="285">
        <v>2</v>
      </c>
      <c r="H1520" s="558" t="s">
        <v>11</v>
      </c>
      <c r="I1520" s="286">
        <f t="shared" si="116"/>
        <v>136.62</v>
      </c>
      <c r="J1520" s="286">
        <f t="shared" si="117"/>
        <v>27.324</v>
      </c>
    </row>
    <row r="1521" spans="1:10" ht="12.75">
      <c r="A1521" s="282" t="s">
        <v>138</v>
      </c>
      <c r="B1521" s="518" t="s">
        <v>2014</v>
      </c>
      <c r="C1521" s="239" t="s">
        <v>603</v>
      </c>
      <c r="D1521" s="290">
        <v>7.287</v>
      </c>
      <c r="E1521" s="108"/>
      <c r="F1521" s="284">
        <v>60</v>
      </c>
      <c r="G1521" s="285">
        <v>2</v>
      </c>
      <c r="H1521" s="558" t="s">
        <v>11</v>
      </c>
      <c r="I1521" s="286">
        <f t="shared" si="116"/>
        <v>437.21999999999997</v>
      </c>
      <c r="J1521" s="286">
        <f t="shared" si="117"/>
        <v>87.444</v>
      </c>
    </row>
    <row r="1522" spans="1:10" ht="12.75">
      <c r="A1522" s="282" t="s">
        <v>138</v>
      </c>
      <c r="B1522" s="518" t="s">
        <v>2015</v>
      </c>
      <c r="C1522" s="239" t="s">
        <v>940</v>
      </c>
      <c r="D1522" s="290">
        <v>9.372</v>
      </c>
      <c r="E1522" s="108"/>
      <c r="F1522" s="284">
        <v>60</v>
      </c>
      <c r="G1522" s="285">
        <v>3</v>
      </c>
      <c r="H1522" s="558" t="s">
        <v>11</v>
      </c>
      <c r="I1522" s="286">
        <f t="shared" si="116"/>
        <v>562.3199999999999</v>
      </c>
      <c r="J1522" s="286">
        <f t="shared" si="117"/>
        <v>112.464</v>
      </c>
    </row>
    <row r="1523" spans="1:10" ht="12.75">
      <c r="A1523" s="282" t="s">
        <v>138</v>
      </c>
      <c r="B1523" s="518" t="s">
        <v>2016</v>
      </c>
      <c r="C1523" s="239" t="s">
        <v>603</v>
      </c>
      <c r="D1523" s="290">
        <v>2.731</v>
      </c>
      <c r="E1523" s="108"/>
      <c r="F1523" s="284">
        <v>60</v>
      </c>
      <c r="G1523" s="285">
        <v>3</v>
      </c>
      <c r="H1523" s="558" t="s">
        <v>11</v>
      </c>
      <c r="I1523" s="286">
        <f t="shared" si="116"/>
        <v>163.85999999999999</v>
      </c>
      <c r="J1523" s="286">
        <f t="shared" si="117"/>
        <v>32.772</v>
      </c>
    </row>
    <row r="1524" spans="1:10" ht="12.75">
      <c r="A1524" s="282" t="s">
        <v>138</v>
      </c>
      <c r="B1524" s="518" t="s">
        <v>2017</v>
      </c>
      <c r="C1524" s="239" t="s">
        <v>603</v>
      </c>
      <c r="D1524" s="290">
        <v>19.106</v>
      </c>
      <c r="E1524" s="108"/>
      <c r="F1524" s="284">
        <v>60</v>
      </c>
      <c r="G1524" s="285">
        <v>4</v>
      </c>
      <c r="H1524" s="558" t="s">
        <v>11</v>
      </c>
      <c r="I1524" s="286">
        <f t="shared" si="116"/>
        <v>1146.3600000000001</v>
      </c>
      <c r="J1524" s="286">
        <f t="shared" si="117"/>
        <v>229.27200000000005</v>
      </c>
    </row>
    <row r="1525" spans="1:10" ht="12.75">
      <c r="A1525" s="282" t="s">
        <v>138</v>
      </c>
      <c r="B1525" s="518" t="s">
        <v>2018</v>
      </c>
      <c r="C1525" s="239" t="s">
        <v>603</v>
      </c>
      <c r="D1525" s="290">
        <v>4.541</v>
      </c>
      <c r="E1525" s="108"/>
      <c r="F1525" s="284">
        <v>60</v>
      </c>
      <c r="G1525" s="285">
        <v>4</v>
      </c>
      <c r="H1525" s="558" t="s">
        <v>11</v>
      </c>
      <c r="I1525" s="286">
        <f t="shared" si="116"/>
        <v>272.46000000000004</v>
      </c>
      <c r="J1525" s="286">
        <f t="shared" si="117"/>
        <v>54.49200000000001</v>
      </c>
    </row>
    <row r="1526" spans="1:10" ht="12.75">
      <c r="A1526" s="282" t="s">
        <v>138</v>
      </c>
      <c r="B1526" s="518" t="s">
        <v>2019</v>
      </c>
      <c r="C1526" s="239" t="s">
        <v>603</v>
      </c>
      <c r="D1526" s="290">
        <v>4.553</v>
      </c>
      <c r="E1526" s="108"/>
      <c r="F1526" s="284">
        <v>60</v>
      </c>
      <c r="G1526" s="285">
        <v>4</v>
      </c>
      <c r="H1526" s="558" t="s">
        <v>11</v>
      </c>
      <c r="I1526" s="286">
        <f t="shared" si="116"/>
        <v>273.18</v>
      </c>
      <c r="J1526" s="286">
        <f t="shared" si="117"/>
        <v>54.636</v>
      </c>
    </row>
    <row r="1527" spans="1:10" ht="12.75">
      <c r="A1527" s="282" t="s">
        <v>138</v>
      </c>
      <c r="B1527" s="518" t="s">
        <v>2020</v>
      </c>
      <c r="C1527" s="239" t="s">
        <v>603</v>
      </c>
      <c r="D1527" s="290">
        <v>1.819</v>
      </c>
      <c r="E1527" s="108"/>
      <c r="F1527" s="284">
        <v>60</v>
      </c>
      <c r="G1527" s="285">
        <v>3</v>
      </c>
      <c r="H1527" s="558" t="s">
        <v>11</v>
      </c>
      <c r="I1527" s="286">
        <f t="shared" si="116"/>
        <v>109.14</v>
      </c>
      <c r="J1527" s="286">
        <f t="shared" si="117"/>
        <v>21.828000000000003</v>
      </c>
    </row>
    <row r="1528" spans="1:10" ht="12.75">
      <c r="A1528" s="282" t="s">
        <v>138</v>
      </c>
      <c r="B1528" s="518" t="s">
        <v>2021</v>
      </c>
      <c r="C1528" s="239" t="s">
        <v>603</v>
      </c>
      <c r="D1528" s="290">
        <v>8.83</v>
      </c>
      <c r="E1528" s="108"/>
      <c r="F1528" s="284">
        <v>60</v>
      </c>
      <c r="G1528" s="285">
        <v>2</v>
      </c>
      <c r="H1528" s="558" t="s">
        <v>11</v>
      </c>
      <c r="I1528" s="286">
        <f t="shared" si="116"/>
        <v>529.8</v>
      </c>
      <c r="J1528" s="286">
        <f t="shared" si="117"/>
        <v>105.96</v>
      </c>
    </row>
    <row r="1529" spans="1:10" ht="12.75">
      <c r="A1529" s="282" t="s">
        <v>138</v>
      </c>
      <c r="B1529" s="518" t="s">
        <v>2022</v>
      </c>
      <c r="C1529" s="239" t="s">
        <v>603</v>
      </c>
      <c r="D1529" s="290">
        <v>3.818</v>
      </c>
      <c r="E1529" s="108"/>
      <c r="F1529" s="284">
        <v>60</v>
      </c>
      <c r="G1529" s="285">
        <v>4</v>
      </c>
      <c r="H1529" s="558" t="s">
        <v>11</v>
      </c>
      <c r="I1529" s="286">
        <f t="shared" si="116"/>
        <v>229.08</v>
      </c>
      <c r="J1529" s="286">
        <f t="shared" si="117"/>
        <v>45.816</v>
      </c>
    </row>
    <row r="1530" spans="1:10" ht="12.75">
      <c r="A1530" s="282" t="s">
        <v>138</v>
      </c>
      <c r="B1530" s="518" t="s">
        <v>2023</v>
      </c>
      <c r="C1530" s="239" t="s">
        <v>603</v>
      </c>
      <c r="D1530" s="290">
        <v>7.087</v>
      </c>
      <c r="E1530" s="108"/>
      <c r="F1530" s="284">
        <v>60</v>
      </c>
      <c r="G1530" s="285">
        <v>2</v>
      </c>
      <c r="H1530" s="558" t="s">
        <v>11</v>
      </c>
      <c r="I1530" s="286">
        <f t="shared" si="116"/>
        <v>425.21999999999997</v>
      </c>
      <c r="J1530" s="286">
        <f t="shared" si="117"/>
        <v>85.044</v>
      </c>
    </row>
    <row r="1531" spans="1:10" ht="12.75">
      <c r="A1531" s="282" t="s">
        <v>138</v>
      </c>
      <c r="B1531" s="518" t="s">
        <v>2024</v>
      </c>
      <c r="C1531" s="239" t="s">
        <v>603</v>
      </c>
      <c r="D1531" s="290">
        <v>4.193</v>
      </c>
      <c r="E1531" s="108"/>
      <c r="F1531" s="284">
        <v>60</v>
      </c>
      <c r="G1531" s="285">
        <v>2</v>
      </c>
      <c r="H1531" s="558" t="s">
        <v>11</v>
      </c>
      <c r="I1531" s="286">
        <f t="shared" si="116"/>
        <v>251.57999999999998</v>
      </c>
      <c r="J1531" s="286">
        <f t="shared" si="117"/>
        <v>50.316</v>
      </c>
    </row>
    <row r="1532" spans="1:10" ht="12.75">
      <c r="A1532" s="282" t="s">
        <v>138</v>
      </c>
      <c r="B1532" s="518" t="s">
        <v>2025</v>
      </c>
      <c r="C1532" s="239" t="s">
        <v>603</v>
      </c>
      <c r="D1532" s="290">
        <v>3.787</v>
      </c>
      <c r="E1532" s="108"/>
      <c r="F1532" s="284">
        <v>60</v>
      </c>
      <c r="G1532" s="285">
        <v>2</v>
      </c>
      <c r="H1532" s="558" t="s">
        <v>11</v>
      </c>
      <c r="I1532" s="286">
        <f t="shared" si="116"/>
        <v>227.22</v>
      </c>
      <c r="J1532" s="286">
        <f t="shared" si="117"/>
        <v>45.444</v>
      </c>
    </row>
    <row r="1533" spans="1:10" ht="12.75">
      <c r="A1533" s="282" t="s">
        <v>138</v>
      </c>
      <c r="B1533" s="518" t="s">
        <v>2026</v>
      </c>
      <c r="C1533" s="239" t="s">
        <v>603</v>
      </c>
      <c r="D1533" s="290">
        <v>3.641</v>
      </c>
      <c r="E1533" s="108"/>
      <c r="F1533" s="284">
        <v>60</v>
      </c>
      <c r="G1533" s="285">
        <v>2</v>
      </c>
      <c r="H1533" s="558" t="s">
        <v>11</v>
      </c>
      <c r="I1533" s="286">
        <f t="shared" si="116"/>
        <v>218.46</v>
      </c>
      <c r="J1533" s="286">
        <f t="shared" si="117"/>
        <v>43.69200000000001</v>
      </c>
    </row>
    <row r="1534" spans="1:10" ht="12.75">
      <c r="A1534" s="282" t="s">
        <v>138</v>
      </c>
      <c r="B1534" s="518" t="s">
        <v>2027</v>
      </c>
      <c r="C1534" s="239" t="s">
        <v>603</v>
      </c>
      <c r="D1534" s="290">
        <v>13.646</v>
      </c>
      <c r="E1534" s="108"/>
      <c r="F1534" s="284">
        <v>60</v>
      </c>
      <c r="G1534" s="285">
        <v>4</v>
      </c>
      <c r="H1534" s="558" t="s">
        <v>11</v>
      </c>
      <c r="I1534" s="286">
        <f t="shared" si="116"/>
        <v>818.76</v>
      </c>
      <c r="J1534" s="286">
        <f t="shared" si="117"/>
        <v>163.752</v>
      </c>
    </row>
    <row r="1535" spans="1:10" ht="12.75">
      <c r="A1535" s="282" t="s">
        <v>138</v>
      </c>
      <c r="B1535" s="518" t="s">
        <v>2028</v>
      </c>
      <c r="C1535" s="239" t="s">
        <v>603</v>
      </c>
      <c r="D1535" s="290">
        <v>3.639</v>
      </c>
      <c r="E1535" s="108"/>
      <c r="F1535" s="284">
        <v>60</v>
      </c>
      <c r="G1535" s="285">
        <v>2</v>
      </c>
      <c r="H1535" s="558" t="s">
        <v>11</v>
      </c>
      <c r="I1535" s="286">
        <f t="shared" si="116"/>
        <v>218.33999999999997</v>
      </c>
      <c r="J1535" s="286">
        <f t="shared" si="117"/>
        <v>43.668</v>
      </c>
    </row>
    <row r="1536" spans="1:10" ht="12.75">
      <c r="A1536" s="282" t="s">
        <v>138</v>
      </c>
      <c r="B1536" s="518" t="s">
        <v>2029</v>
      </c>
      <c r="C1536" s="239" t="s">
        <v>603</v>
      </c>
      <c r="D1536" s="290">
        <v>6.639</v>
      </c>
      <c r="E1536" s="108"/>
      <c r="F1536" s="284">
        <v>60</v>
      </c>
      <c r="G1536" s="285">
        <v>2</v>
      </c>
      <c r="H1536" s="558" t="s">
        <v>11</v>
      </c>
      <c r="I1536" s="286">
        <f t="shared" si="116"/>
        <v>398.34000000000003</v>
      </c>
      <c r="J1536" s="286">
        <f t="shared" si="117"/>
        <v>79.668</v>
      </c>
    </row>
    <row r="1537" spans="1:10" ht="12.75">
      <c r="A1537" s="282" t="s">
        <v>138</v>
      </c>
      <c r="B1537" s="518" t="s">
        <v>2030</v>
      </c>
      <c r="C1537" s="239" t="s">
        <v>603</v>
      </c>
      <c r="D1537" s="290">
        <v>3.638</v>
      </c>
      <c r="E1537" s="108"/>
      <c r="F1537" s="284">
        <v>60</v>
      </c>
      <c r="G1537" s="285">
        <v>2</v>
      </c>
      <c r="H1537" s="558" t="s">
        <v>11</v>
      </c>
      <c r="I1537" s="286">
        <f t="shared" si="116"/>
        <v>218.28</v>
      </c>
      <c r="J1537" s="286">
        <f t="shared" si="117"/>
        <v>43.656000000000006</v>
      </c>
    </row>
    <row r="1538" spans="1:10" ht="12.75">
      <c r="A1538" s="282" t="s">
        <v>138</v>
      </c>
      <c r="B1538" s="518" t="s">
        <v>2031</v>
      </c>
      <c r="C1538" s="239" t="s">
        <v>603</v>
      </c>
      <c r="D1538" s="290">
        <v>5.416</v>
      </c>
      <c r="E1538" s="108"/>
      <c r="F1538" s="284">
        <v>60</v>
      </c>
      <c r="G1538" s="285">
        <v>2</v>
      </c>
      <c r="H1538" s="558" t="s">
        <v>11</v>
      </c>
      <c r="I1538" s="286">
        <f t="shared" si="116"/>
        <v>324.96000000000004</v>
      </c>
      <c r="J1538" s="286">
        <f t="shared" si="117"/>
        <v>64.992</v>
      </c>
    </row>
    <row r="1539" spans="1:10" ht="12.75">
      <c r="A1539" s="282" t="s">
        <v>138</v>
      </c>
      <c r="B1539" s="518" t="s">
        <v>2032</v>
      </c>
      <c r="C1539" s="239" t="s">
        <v>603</v>
      </c>
      <c r="D1539" s="290">
        <v>5.476</v>
      </c>
      <c r="E1539" s="108"/>
      <c r="F1539" s="284">
        <v>60</v>
      </c>
      <c r="G1539" s="285">
        <v>2</v>
      </c>
      <c r="H1539" s="558" t="s">
        <v>11</v>
      </c>
      <c r="I1539" s="286">
        <f t="shared" si="116"/>
        <v>328.56</v>
      </c>
      <c r="J1539" s="286">
        <f t="shared" si="117"/>
        <v>65.712</v>
      </c>
    </row>
    <row r="1540" spans="1:10" ht="12.75">
      <c r="A1540" s="282" t="s">
        <v>138</v>
      </c>
      <c r="B1540" s="518" t="s">
        <v>2033</v>
      </c>
      <c r="C1540" s="239" t="s">
        <v>603</v>
      </c>
      <c r="D1540" s="290">
        <v>2.021</v>
      </c>
      <c r="E1540" s="108"/>
      <c r="F1540" s="284">
        <v>60</v>
      </c>
      <c r="G1540" s="285">
        <v>2</v>
      </c>
      <c r="H1540" s="558" t="s">
        <v>11</v>
      </c>
      <c r="I1540" s="286">
        <f t="shared" si="116"/>
        <v>121.25999999999999</v>
      </c>
      <c r="J1540" s="286">
        <f t="shared" si="117"/>
        <v>24.252</v>
      </c>
    </row>
    <row r="1541" spans="1:10" ht="12.75">
      <c r="A1541" s="108" t="s">
        <v>106</v>
      </c>
      <c r="B1541" s="169">
        <v>27</v>
      </c>
      <c r="C1541" s="108" t="s">
        <v>27</v>
      </c>
      <c r="D1541" s="287">
        <f>SUM(D1514:D1540)</f>
        <v>148.586</v>
      </c>
      <c r="E1541" s="108" t="s">
        <v>47</v>
      </c>
      <c r="F1541" s="338"/>
      <c r="G1541" s="285"/>
      <c r="H1541" s="558"/>
      <c r="I1541" s="286"/>
      <c r="J1541" s="286"/>
    </row>
    <row r="1542" spans="1:10" ht="12.75">
      <c r="A1542" s="282" t="s">
        <v>137</v>
      </c>
      <c r="B1542" s="343" t="s">
        <v>684</v>
      </c>
      <c r="C1542" s="552" t="s">
        <v>162</v>
      </c>
      <c r="D1542" s="283">
        <v>3.141</v>
      </c>
      <c r="E1542" s="517"/>
      <c r="F1542" s="284">
        <v>60</v>
      </c>
      <c r="G1542" s="285">
        <v>4</v>
      </c>
      <c r="H1542" s="179" t="s">
        <v>11</v>
      </c>
      <c r="I1542" s="286">
        <f>D1542*F1542</f>
        <v>188.46</v>
      </c>
      <c r="J1542" s="286">
        <f>I1542*20%</f>
        <v>37.692</v>
      </c>
    </row>
    <row r="1543" spans="1:10" ht="12.75">
      <c r="A1543" s="282" t="s">
        <v>137</v>
      </c>
      <c r="B1543" s="343" t="s">
        <v>2034</v>
      </c>
      <c r="C1543" s="552" t="s">
        <v>940</v>
      </c>
      <c r="D1543" s="283">
        <v>11.667</v>
      </c>
      <c r="E1543" s="517"/>
      <c r="F1543" s="284">
        <v>60</v>
      </c>
      <c r="G1543" s="285">
        <v>4</v>
      </c>
      <c r="H1543" s="179" t="s">
        <v>11</v>
      </c>
      <c r="I1543" s="286">
        <f>D1543*F1543</f>
        <v>700.02</v>
      </c>
      <c r="J1543" s="286">
        <f>I1543*20%</f>
        <v>140.004</v>
      </c>
    </row>
    <row r="1544" spans="1:10" ht="12.75">
      <c r="A1544" s="550" t="s">
        <v>137</v>
      </c>
      <c r="B1544" s="551" t="s">
        <v>685</v>
      </c>
      <c r="C1544" s="552" t="s">
        <v>162</v>
      </c>
      <c r="D1544" s="424">
        <v>14.314</v>
      </c>
      <c r="E1544" s="183"/>
      <c r="F1544" s="284">
        <v>60</v>
      </c>
      <c r="G1544" s="241">
        <v>6</v>
      </c>
      <c r="H1544" s="179" t="s">
        <v>11</v>
      </c>
      <c r="I1544" s="286">
        <f>D1544*F1544</f>
        <v>858.84</v>
      </c>
      <c r="J1544" s="286">
        <f>I1544*20%</f>
        <v>171.76800000000003</v>
      </c>
    </row>
    <row r="1545" spans="1:10" ht="12.75">
      <c r="A1545" s="550" t="s">
        <v>137</v>
      </c>
      <c r="B1545" s="551" t="s">
        <v>2035</v>
      </c>
      <c r="C1545" s="552" t="s">
        <v>940</v>
      </c>
      <c r="D1545" s="424">
        <v>7.978</v>
      </c>
      <c r="E1545" s="183"/>
      <c r="F1545" s="284">
        <v>60</v>
      </c>
      <c r="G1545" s="241">
        <v>3</v>
      </c>
      <c r="H1545" s="606" t="s">
        <v>11</v>
      </c>
      <c r="I1545" s="286">
        <f>D1545*F1545</f>
        <v>478.68</v>
      </c>
      <c r="J1545" s="286">
        <f>I1545*20%</f>
        <v>95.736</v>
      </c>
    </row>
    <row r="1546" spans="1:11" ht="12.75">
      <c r="A1546" s="550" t="s">
        <v>137</v>
      </c>
      <c r="B1546" s="551" t="s">
        <v>2044</v>
      </c>
      <c r="C1546" s="552" t="s">
        <v>940</v>
      </c>
      <c r="D1546" s="424">
        <v>1.109</v>
      </c>
      <c r="E1546" s="183"/>
      <c r="F1546" s="284">
        <v>60</v>
      </c>
      <c r="G1546" s="241">
        <v>3</v>
      </c>
      <c r="H1546" s="606" t="s">
        <v>11</v>
      </c>
      <c r="I1546" s="286">
        <f>D1546*F1546</f>
        <v>66.53999999999999</v>
      </c>
      <c r="J1546" s="286">
        <f>I1546*20%</f>
        <v>13.308</v>
      </c>
      <c r="K1546" s="335"/>
    </row>
    <row r="1547" spans="1:10" ht="12.75">
      <c r="A1547" s="108" t="s">
        <v>20</v>
      </c>
      <c r="B1547" s="169">
        <v>5</v>
      </c>
      <c r="C1547" s="108" t="s">
        <v>27</v>
      </c>
      <c r="D1547" s="287">
        <f>SUM(D1542:D1546)</f>
        <v>38.209</v>
      </c>
      <c r="E1547" s="108" t="s">
        <v>47</v>
      </c>
      <c r="F1547" s="284"/>
      <c r="G1547" s="285"/>
      <c r="H1547" s="558"/>
      <c r="I1547" s="286"/>
      <c r="J1547" s="286"/>
    </row>
    <row r="1548" spans="1:10" ht="12.75">
      <c r="A1548" s="282" t="s">
        <v>929</v>
      </c>
      <c r="B1548" s="518" t="s">
        <v>930</v>
      </c>
      <c r="C1548" s="239" t="s">
        <v>168</v>
      </c>
      <c r="D1548" s="290">
        <v>2.294</v>
      </c>
      <c r="E1548" s="108"/>
      <c r="F1548" s="284">
        <v>60</v>
      </c>
      <c r="G1548" s="285">
        <v>3</v>
      </c>
      <c r="H1548" s="559" t="s">
        <v>11</v>
      </c>
      <c r="I1548" s="286">
        <f>D1548*F1548</f>
        <v>137.64000000000001</v>
      </c>
      <c r="J1548" s="286">
        <f>I1548*20%</f>
        <v>27.528000000000006</v>
      </c>
    </row>
    <row r="1549" spans="1:10" ht="12.75">
      <c r="A1549" s="282" t="s">
        <v>929</v>
      </c>
      <c r="B1549" s="518" t="s">
        <v>931</v>
      </c>
      <c r="C1549" s="239" t="s">
        <v>168</v>
      </c>
      <c r="D1549" s="290">
        <v>3.002</v>
      </c>
      <c r="E1549" s="108"/>
      <c r="F1549" s="284">
        <v>60</v>
      </c>
      <c r="G1549" s="285">
        <v>3</v>
      </c>
      <c r="H1549" s="559" t="s">
        <v>11</v>
      </c>
      <c r="I1549" s="286">
        <f>D1549*F1549</f>
        <v>180.11999999999998</v>
      </c>
      <c r="J1549" s="286">
        <f>I1549*20%</f>
        <v>36.023999999999994</v>
      </c>
    </row>
    <row r="1550" spans="1:10" ht="12.75">
      <c r="A1550" s="282" t="s">
        <v>929</v>
      </c>
      <c r="B1550" s="518" t="s">
        <v>932</v>
      </c>
      <c r="C1550" s="239" t="s">
        <v>168</v>
      </c>
      <c r="D1550" s="290">
        <v>5.186</v>
      </c>
      <c r="E1550" s="108"/>
      <c r="F1550" s="284">
        <v>60</v>
      </c>
      <c r="G1550" s="285">
        <v>5</v>
      </c>
      <c r="H1550" s="559" t="s">
        <v>11</v>
      </c>
      <c r="I1550" s="286">
        <f>D1550*F1550</f>
        <v>311.15999999999997</v>
      </c>
      <c r="J1550" s="286">
        <f>I1550*20%</f>
        <v>62.232</v>
      </c>
    </row>
    <row r="1551" spans="1:10" ht="12.75">
      <c r="A1551" s="108" t="s">
        <v>20</v>
      </c>
      <c r="B1551" s="169">
        <v>3</v>
      </c>
      <c r="C1551" s="575" t="s">
        <v>27</v>
      </c>
      <c r="D1551" s="287">
        <f>SUM(D1548:D1550)</f>
        <v>10.482</v>
      </c>
      <c r="E1551" s="108" t="s">
        <v>47</v>
      </c>
      <c r="F1551" s="284"/>
      <c r="G1551" s="285"/>
      <c r="H1551" s="559"/>
      <c r="I1551" s="286"/>
      <c r="J1551" s="286"/>
    </row>
    <row r="1552" spans="1:10" ht="12.75">
      <c r="A1552" s="282" t="s">
        <v>140</v>
      </c>
      <c r="B1552" s="518" t="s">
        <v>933</v>
      </c>
      <c r="C1552" s="239" t="s">
        <v>168</v>
      </c>
      <c r="D1552" s="290">
        <v>5.002</v>
      </c>
      <c r="E1552" s="108"/>
      <c r="F1552" s="284">
        <v>60</v>
      </c>
      <c r="G1552" s="285">
        <v>4</v>
      </c>
      <c r="H1552" s="559" t="s">
        <v>11</v>
      </c>
      <c r="I1552" s="286">
        <f>D1552*F1552</f>
        <v>300.12</v>
      </c>
      <c r="J1552" s="286">
        <f>I1552*20%</f>
        <v>60.024</v>
      </c>
    </row>
    <row r="1553" spans="1:10" ht="12.75">
      <c r="A1553" s="108" t="s">
        <v>20</v>
      </c>
      <c r="B1553" s="169">
        <v>1</v>
      </c>
      <c r="C1553" s="575" t="s">
        <v>27</v>
      </c>
      <c r="D1553" s="287">
        <f>SUM(D1552:D1552)</f>
        <v>5.002</v>
      </c>
      <c r="E1553" s="108" t="s">
        <v>47</v>
      </c>
      <c r="F1553" s="284"/>
      <c r="G1553" s="285"/>
      <c r="H1553" s="559"/>
      <c r="I1553" s="286"/>
      <c r="J1553" s="286"/>
    </row>
    <row r="1554" spans="1:10" ht="12.75">
      <c r="A1554" s="282" t="s">
        <v>139</v>
      </c>
      <c r="B1554" s="518" t="s">
        <v>934</v>
      </c>
      <c r="C1554" s="239" t="s">
        <v>162</v>
      </c>
      <c r="D1554" s="290">
        <v>21.977</v>
      </c>
      <c r="E1554" s="108"/>
      <c r="F1554" s="284">
        <v>60</v>
      </c>
      <c r="G1554" s="285">
        <v>3</v>
      </c>
      <c r="H1554" s="559" t="s">
        <v>11</v>
      </c>
      <c r="I1554" s="286">
        <f aca="true" t="shared" si="118" ref="I1554:I1563">D1554*F1554</f>
        <v>1318.6200000000001</v>
      </c>
      <c r="J1554" s="286">
        <f aca="true" t="shared" si="119" ref="J1554:J1563">I1554*20%</f>
        <v>263.72400000000005</v>
      </c>
    </row>
    <row r="1555" spans="1:10" ht="12.75">
      <c r="A1555" s="282" t="s">
        <v>139</v>
      </c>
      <c r="B1555" s="518" t="s">
        <v>2036</v>
      </c>
      <c r="C1555" s="239" t="s">
        <v>162</v>
      </c>
      <c r="D1555" s="290">
        <v>4.499</v>
      </c>
      <c r="E1555" s="108"/>
      <c r="F1555" s="284">
        <v>60</v>
      </c>
      <c r="G1555" s="285">
        <v>3</v>
      </c>
      <c r="H1555" s="606" t="s">
        <v>11</v>
      </c>
      <c r="I1555" s="286">
        <f t="shared" si="118"/>
        <v>269.94</v>
      </c>
      <c r="J1555" s="286">
        <f t="shared" si="119"/>
        <v>53.988</v>
      </c>
    </row>
    <row r="1556" spans="1:10" ht="12.75">
      <c r="A1556" s="282" t="s">
        <v>139</v>
      </c>
      <c r="B1556" s="518" t="s">
        <v>687</v>
      </c>
      <c r="C1556" s="239" t="s">
        <v>162</v>
      </c>
      <c r="D1556" s="290">
        <v>5.402</v>
      </c>
      <c r="E1556" s="108"/>
      <c r="F1556" s="284">
        <v>60</v>
      </c>
      <c r="G1556" s="285">
        <v>3</v>
      </c>
      <c r="H1556" s="179" t="s">
        <v>11</v>
      </c>
      <c r="I1556" s="286">
        <f t="shared" si="118"/>
        <v>324.12</v>
      </c>
      <c r="J1556" s="286">
        <f t="shared" si="119"/>
        <v>64.824</v>
      </c>
    </row>
    <row r="1557" spans="1:10" ht="12.75">
      <c r="A1557" s="282" t="s">
        <v>139</v>
      </c>
      <c r="B1557" s="518" t="s">
        <v>2037</v>
      </c>
      <c r="C1557" s="239" t="s">
        <v>162</v>
      </c>
      <c r="D1557" s="290">
        <v>3.9</v>
      </c>
      <c r="E1557" s="108"/>
      <c r="F1557" s="284">
        <v>60</v>
      </c>
      <c r="G1557" s="285">
        <v>3</v>
      </c>
      <c r="H1557" s="606" t="s">
        <v>11</v>
      </c>
      <c r="I1557" s="286">
        <f t="shared" si="118"/>
        <v>234</v>
      </c>
      <c r="J1557" s="286">
        <f t="shared" si="119"/>
        <v>46.800000000000004</v>
      </c>
    </row>
    <row r="1558" spans="1:10" ht="12.75">
      <c r="A1558" s="282" t="s">
        <v>139</v>
      </c>
      <c r="B1558" s="518" t="s">
        <v>935</v>
      </c>
      <c r="C1558" s="239" t="s">
        <v>162</v>
      </c>
      <c r="D1558" s="290">
        <v>2.854</v>
      </c>
      <c r="E1558" s="108"/>
      <c r="F1558" s="284">
        <v>60</v>
      </c>
      <c r="G1558" s="285">
        <v>4</v>
      </c>
      <c r="H1558" s="559" t="s">
        <v>11</v>
      </c>
      <c r="I1558" s="286">
        <f t="shared" si="118"/>
        <v>171.24</v>
      </c>
      <c r="J1558" s="286">
        <f t="shared" si="119"/>
        <v>34.248000000000005</v>
      </c>
    </row>
    <row r="1559" spans="1:10" ht="12.75">
      <c r="A1559" s="282" t="s">
        <v>139</v>
      </c>
      <c r="B1559" s="518" t="s">
        <v>936</v>
      </c>
      <c r="C1559" s="239" t="s">
        <v>162</v>
      </c>
      <c r="D1559" s="290">
        <v>4.32</v>
      </c>
      <c r="E1559" s="108"/>
      <c r="F1559" s="284">
        <v>60</v>
      </c>
      <c r="G1559" s="285">
        <v>4</v>
      </c>
      <c r="H1559" s="179" t="s">
        <v>11</v>
      </c>
      <c r="I1559" s="286">
        <f t="shared" si="118"/>
        <v>259.20000000000005</v>
      </c>
      <c r="J1559" s="286">
        <f t="shared" si="119"/>
        <v>51.84000000000001</v>
      </c>
    </row>
    <row r="1560" spans="1:10" ht="12.75">
      <c r="A1560" s="282" t="s">
        <v>139</v>
      </c>
      <c r="B1560" s="518" t="s">
        <v>937</v>
      </c>
      <c r="C1560" s="239" t="s">
        <v>162</v>
      </c>
      <c r="D1560" s="290">
        <v>5.401</v>
      </c>
      <c r="E1560" s="108"/>
      <c r="F1560" s="284">
        <v>60</v>
      </c>
      <c r="G1560" s="285">
        <v>4</v>
      </c>
      <c r="H1560" s="179" t="s">
        <v>11</v>
      </c>
      <c r="I1560" s="286">
        <f t="shared" si="118"/>
        <v>324.06</v>
      </c>
      <c r="J1560" s="286">
        <f t="shared" si="119"/>
        <v>64.812</v>
      </c>
    </row>
    <row r="1561" spans="1:10" ht="12.75">
      <c r="A1561" s="282" t="s">
        <v>139</v>
      </c>
      <c r="B1561" s="518" t="s">
        <v>2038</v>
      </c>
      <c r="C1561" s="239" t="s">
        <v>162</v>
      </c>
      <c r="D1561" s="290">
        <v>10.796</v>
      </c>
      <c r="E1561" s="108"/>
      <c r="F1561" s="284">
        <v>60</v>
      </c>
      <c r="G1561" s="285">
        <v>3</v>
      </c>
      <c r="H1561" s="606" t="s">
        <v>11</v>
      </c>
      <c r="I1561" s="286">
        <f t="shared" si="118"/>
        <v>647.76</v>
      </c>
      <c r="J1561" s="286">
        <f t="shared" si="119"/>
        <v>129.552</v>
      </c>
    </row>
    <row r="1562" spans="1:10" ht="12.75">
      <c r="A1562" s="282" t="s">
        <v>139</v>
      </c>
      <c r="B1562" s="518" t="s">
        <v>2039</v>
      </c>
      <c r="C1562" s="239" t="s">
        <v>162</v>
      </c>
      <c r="D1562" s="290">
        <v>5.4</v>
      </c>
      <c r="E1562" s="108"/>
      <c r="F1562" s="284">
        <v>60</v>
      </c>
      <c r="G1562" s="285">
        <v>3</v>
      </c>
      <c r="H1562" s="606" t="s">
        <v>11</v>
      </c>
      <c r="I1562" s="286">
        <f t="shared" si="118"/>
        <v>324</v>
      </c>
      <c r="J1562" s="286">
        <f t="shared" si="119"/>
        <v>64.8</v>
      </c>
    </row>
    <row r="1563" spans="1:10" ht="12.75">
      <c r="A1563" s="282" t="s">
        <v>139</v>
      </c>
      <c r="B1563" s="518" t="s">
        <v>938</v>
      </c>
      <c r="C1563" s="239" t="s">
        <v>162</v>
      </c>
      <c r="D1563" s="290">
        <v>5.412</v>
      </c>
      <c r="E1563" s="108"/>
      <c r="F1563" s="284">
        <v>60</v>
      </c>
      <c r="G1563" s="285">
        <v>5</v>
      </c>
      <c r="H1563" s="606" t="s">
        <v>11</v>
      </c>
      <c r="I1563" s="286">
        <f t="shared" si="118"/>
        <v>324.71999999999997</v>
      </c>
      <c r="J1563" s="286">
        <f t="shared" si="119"/>
        <v>64.944</v>
      </c>
    </row>
    <row r="1564" spans="1:10" ht="12.75">
      <c r="A1564" s="108" t="s">
        <v>20</v>
      </c>
      <c r="B1564" s="169">
        <v>10</v>
      </c>
      <c r="C1564" s="108" t="s">
        <v>27</v>
      </c>
      <c r="D1564" s="287">
        <f>SUM(D1554:D1563)</f>
        <v>69.961</v>
      </c>
      <c r="E1564" s="108" t="s">
        <v>47</v>
      </c>
      <c r="F1564" s="338"/>
      <c r="G1564" s="285"/>
      <c r="H1564" s="558"/>
      <c r="I1564" s="286"/>
      <c r="J1564" s="286"/>
    </row>
    <row r="1565" spans="1:10" ht="12.75">
      <c r="A1565" s="282" t="s">
        <v>133</v>
      </c>
      <c r="B1565" s="518" t="s">
        <v>2040</v>
      </c>
      <c r="C1565" s="239" t="s">
        <v>162</v>
      </c>
      <c r="D1565" s="290">
        <v>2.983</v>
      </c>
      <c r="E1565" s="282"/>
      <c r="F1565" s="284">
        <v>60</v>
      </c>
      <c r="G1565" s="285">
        <v>3</v>
      </c>
      <c r="H1565" s="558" t="s">
        <v>11</v>
      </c>
      <c r="I1565" s="286">
        <f>D1565*F1565</f>
        <v>178.98000000000002</v>
      </c>
      <c r="J1565" s="286">
        <f>I1565*20%</f>
        <v>35.79600000000001</v>
      </c>
    </row>
    <row r="1566" spans="1:11" ht="12.75">
      <c r="A1566" s="282" t="s">
        <v>133</v>
      </c>
      <c r="B1566" s="518" t="s">
        <v>2045</v>
      </c>
      <c r="C1566" s="239" t="s">
        <v>162</v>
      </c>
      <c r="D1566" s="290">
        <v>5.021</v>
      </c>
      <c r="E1566" s="282"/>
      <c r="F1566" s="284">
        <v>60</v>
      </c>
      <c r="G1566" s="285">
        <v>3</v>
      </c>
      <c r="H1566" s="558" t="s">
        <v>11</v>
      </c>
      <c r="I1566" s="286">
        <f>D1566*F1566</f>
        <v>301.26</v>
      </c>
      <c r="J1566" s="286">
        <f>I1566*20%</f>
        <v>60.252</v>
      </c>
      <c r="K1566" s="335"/>
    </row>
    <row r="1567" spans="1:10" ht="12.75">
      <c r="A1567" s="282" t="s">
        <v>133</v>
      </c>
      <c r="B1567" s="518" t="s">
        <v>2041</v>
      </c>
      <c r="C1567" s="239" t="s">
        <v>162</v>
      </c>
      <c r="D1567" s="290">
        <v>1.075</v>
      </c>
      <c r="E1567" s="282"/>
      <c r="F1567" s="284">
        <v>60</v>
      </c>
      <c r="G1567" s="285">
        <v>3</v>
      </c>
      <c r="H1567" s="558" t="s">
        <v>11</v>
      </c>
      <c r="I1567" s="286">
        <f>D1567*F1567</f>
        <v>64.5</v>
      </c>
      <c r="J1567" s="286">
        <f>I1567*20%</f>
        <v>12.9</v>
      </c>
    </row>
    <row r="1568" spans="1:10" ht="12.75">
      <c r="A1568" s="108" t="s">
        <v>20</v>
      </c>
      <c r="B1568" s="169">
        <v>3</v>
      </c>
      <c r="C1568" s="108" t="s">
        <v>27</v>
      </c>
      <c r="D1568" s="287">
        <f>SUM(D1565:D1567)</f>
        <v>9.078999999999999</v>
      </c>
      <c r="E1568" s="282" t="s">
        <v>47</v>
      </c>
      <c r="F1568" s="338"/>
      <c r="G1568" s="285"/>
      <c r="H1568" s="558"/>
      <c r="I1568" s="286"/>
      <c r="J1568" s="286"/>
    </row>
    <row r="1569" spans="1:10" ht="25.5">
      <c r="A1569" s="289" t="s">
        <v>26</v>
      </c>
      <c r="B1569" s="138">
        <f>B1496+B1498+B1504+B1513+B1541+B1547+B1551+B1553+B1564+B1568</f>
        <v>64</v>
      </c>
      <c r="C1569" s="122" t="s">
        <v>27</v>
      </c>
      <c r="D1569" s="126">
        <f>D1496+D1498+D1504+D1513+D1541+D1547+D1551+D1553+D1564+D1568</f>
        <v>439.15700000000004</v>
      </c>
      <c r="E1569" s="166" t="s">
        <v>47</v>
      </c>
      <c r="F1569" s="67"/>
      <c r="G1569" s="68"/>
      <c r="H1569" s="68"/>
      <c r="I1569" s="69"/>
      <c r="J1569" s="62"/>
    </row>
    <row r="1570" spans="1:10" ht="28.5">
      <c r="A1570" s="71" t="s">
        <v>31</v>
      </c>
      <c r="B1570" s="72">
        <f>B180+B785+B942+B975+B1017+B1033+B1176+B1243+B1433+B1493+B1569</f>
        <v>1441</v>
      </c>
      <c r="C1570" s="73" t="s">
        <v>27</v>
      </c>
      <c r="D1570" s="74">
        <f>D180+D785+D942+D975+D1017+D1033+D1176+D1243+D1433+D1493+D1569</f>
        <v>18053.602</v>
      </c>
      <c r="E1570" s="75" t="s">
        <v>47</v>
      </c>
      <c r="F1570" s="76"/>
      <c r="G1570" s="77"/>
      <c r="H1570" s="77"/>
      <c r="I1570" s="79"/>
      <c r="J1570" s="80"/>
    </row>
    <row r="1571" spans="1:10" ht="15">
      <c r="A1571" s="400"/>
      <c r="B1571" s="401"/>
      <c r="C1571" s="402"/>
      <c r="D1571" s="572"/>
      <c r="E1571" s="404"/>
      <c r="F1571" s="405"/>
      <c r="G1571" s="406"/>
      <c r="H1571" s="406"/>
      <c r="I1571" s="407"/>
      <c r="J1571" s="408"/>
    </row>
    <row r="1573" spans="1:4" ht="12.75">
      <c r="A1573" s="291"/>
      <c r="B1573" s="163"/>
      <c r="C1573" s="172"/>
      <c r="D1573" s="162"/>
    </row>
    <row r="1574" spans="1:10" ht="12.75">
      <c r="A1574" s="291"/>
      <c r="B1574" s="163"/>
      <c r="C1574" s="172"/>
      <c r="D1574" s="162"/>
      <c r="E1574" s="12"/>
      <c r="F1574" s="46"/>
      <c r="G1574" s="761" t="s">
        <v>30</v>
      </c>
      <c r="H1574" s="761"/>
      <c r="I1574" s="761"/>
      <c r="J1574" s="761"/>
    </row>
    <row r="1575" spans="1:10" ht="12.75">
      <c r="A1575" s="291"/>
      <c r="B1575" s="163"/>
      <c r="C1575" s="172"/>
      <c r="D1575" s="162"/>
      <c r="G1575" s="761" t="s">
        <v>2456</v>
      </c>
      <c r="H1575" s="761"/>
      <c r="I1575" s="761"/>
      <c r="J1575" s="761"/>
    </row>
    <row r="1576" spans="1:10" ht="12.75">
      <c r="A1576" s="291"/>
      <c r="B1576" s="21"/>
      <c r="C1576" s="24"/>
      <c r="D1576" s="22"/>
      <c r="G1576" s="761" t="s">
        <v>924</v>
      </c>
      <c r="H1576" s="761"/>
      <c r="I1576" s="761"/>
      <c r="J1576" s="761"/>
    </row>
    <row r="1577" spans="1:9" ht="15">
      <c r="A1577" s="759"/>
      <c r="B1577" s="85"/>
      <c r="C1577" s="84"/>
      <c r="D1577" s="86"/>
      <c r="F1577" s="761"/>
      <c r="G1577" s="761"/>
      <c r="H1577" s="761"/>
      <c r="I1577" s="761"/>
    </row>
    <row r="1578" spans="6:9" ht="12.75">
      <c r="F1578" s="761"/>
      <c r="G1578" s="761"/>
      <c r="H1578" s="761"/>
      <c r="I1578" s="761"/>
    </row>
    <row r="1579" spans="6:9" ht="12.75">
      <c r="F1579" s="761"/>
      <c r="G1579" s="761"/>
      <c r="H1579" s="761"/>
      <c r="I1579" s="761"/>
    </row>
    <row r="1580" spans="6:9" ht="12.75">
      <c r="F1580" s="20"/>
      <c r="G1580" s="24"/>
      <c r="H1580" s="20"/>
      <c r="I1580" s="415"/>
    </row>
  </sheetData>
  <sheetProtection/>
  <autoFilter ref="A11:J11"/>
  <mergeCells count="31">
    <mergeCell ref="A1018:J1018"/>
    <mergeCell ref="G1576:J1576"/>
    <mergeCell ref="F1579:I1579"/>
    <mergeCell ref="A1494:J1494"/>
    <mergeCell ref="A1244:J1244"/>
    <mergeCell ref="A1034:J1034"/>
    <mergeCell ref="A976:J976"/>
    <mergeCell ref="I9:I10"/>
    <mergeCell ref="A1177:J1177"/>
    <mergeCell ref="A12:J12"/>
    <mergeCell ref="D9:E9"/>
    <mergeCell ref="B9:B10"/>
    <mergeCell ref="A1434:J1434"/>
    <mergeCell ref="F1578:I1578"/>
    <mergeCell ref="F1577:I1577"/>
    <mergeCell ref="G1574:J1574"/>
    <mergeCell ref="F9:F10"/>
    <mergeCell ref="A181:J181"/>
    <mergeCell ref="A943:J943"/>
    <mergeCell ref="A786:J786"/>
    <mergeCell ref="H9:H10"/>
    <mergeCell ref="G1575:J1575"/>
    <mergeCell ref="A3:J3"/>
    <mergeCell ref="A4:J4"/>
    <mergeCell ref="A5:J5"/>
    <mergeCell ref="A6:J6"/>
    <mergeCell ref="A9:A10"/>
    <mergeCell ref="J9:J10"/>
    <mergeCell ref="G9:G10"/>
    <mergeCell ref="A8:J8"/>
    <mergeCell ref="C9:C10"/>
  </mergeCells>
  <conditionalFormatting sqref="B53:B61">
    <cfRule type="duplicateValues" priority="13" dxfId="0">
      <formula>AND(COUNTIF($B$53:$B$61,B53)&gt;1,NOT(ISBLANK(B53)))</formula>
    </cfRule>
  </conditionalFormatting>
  <conditionalFormatting sqref="B63:B87">
    <cfRule type="duplicateValues" priority="12" dxfId="0">
      <formula>AND(COUNTIF($B$63:$B$87,B63)&gt;1,NOT(ISBLANK(B63)))</formula>
    </cfRule>
  </conditionalFormatting>
  <conditionalFormatting sqref="B88">
    <cfRule type="duplicateValues" priority="11" dxfId="0">
      <formula>AND(COUNTIF($B$88:$B$88,B88)&gt;1,NOT(ISBLANK(B88)))</formula>
    </cfRule>
  </conditionalFormatting>
  <conditionalFormatting sqref="B180">
    <cfRule type="duplicateValues" priority="10" dxfId="0">
      <formula>AND(COUNTIF($B$180:$B$180,B180)&gt;1,NOT(ISBLANK(B180)))</formula>
    </cfRule>
  </conditionalFormatting>
  <conditionalFormatting sqref="B179">
    <cfRule type="duplicateValues" priority="9" dxfId="0">
      <formula>AND(COUNTIF($B$179:$B$179,B179)&gt;1,NOT(ISBLANK(B179)))</formula>
    </cfRule>
  </conditionalFormatting>
  <conditionalFormatting sqref="B90:B92">
    <cfRule type="duplicateValues" priority="8" dxfId="0">
      <formula>AND(COUNTIF($B$90:$B$92,B90)&gt;1,NOT(ISBLANK(B90)))</formula>
    </cfRule>
  </conditionalFormatting>
  <conditionalFormatting sqref="B93:B122">
    <cfRule type="duplicateValues" priority="7" dxfId="0">
      <formula>AND(COUNTIF($B$93:$B$122,B93)&gt;1,NOT(ISBLANK(B93)))</formula>
    </cfRule>
  </conditionalFormatting>
  <conditionalFormatting sqref="B123:B146">
    <cfRule type="duplicateValues" priority="6" dxfId="0">
      <formula>AND(COUNTIF($B$123:$B$146,B123)&gt;1,NOT(ISBLANK(B123)))</formula>
    </cfRule>
  </conditionalFormatting>
  <conditionalFormatting sqref="B147:B150">
    <cfRule type="duplicateValues" priority="5" dxfId="0">
      <formula>AND(COUNTIF($B$147:$B$150,B147)&gt;1,NOT(ISBLANK(B147)))</formula>
    </cfRule>
  </conditionalFormatting>
  <conditionalFormatting sqref="B151:B157">
    <cfRule type="duplicateValues" priority="4" dxfId="0">
      <formula>AND(COUNTIF($B$151:$B$157,B151)&gt;1,NOT(ISBLANK(B151)))</formula>
    </cfRule>
  </conditionalFormatting>
  <conditionalFormatting sqref="B158:B163">
    <cfRule type="duplicateValues" priority="3" dxfId="0">
      <formula>AND(COUNTIF($B$158:$B$163,B158)&gt;1,NOT(ISBLANK(B158)))</formula>
    </cfRule>
  </conditionalFormatting>
  <conditionalFormatting sqref="B164:B168">
    <cfRule type="duplicateValues" priority="2" dxfId="0">
      <formula>AND(COUNTIF($B$164:$B$168,B164)&gt;1,NOT(ISBLANK(B164)))</formula>
    </cfRule>
  </conditionalFormatting>
  <conditionalFormatting sqref="B169:B178">
    <cfRule type="duplicateValues" priority="1" dxfId="0">
      <formula>AND(COUNTIF($B$169:$B$178,B169)&gt;1,NOT(ISBLANK(B169)))</formula>
    </cfRule>
  </conditionalFormatting>
  <printOptions/>
  <pageMargins left="0.7480314960629921" right="0.7480314960629921" top="0" bottom="0.5511811023622047" header="0" footer="0"/>
  <pageSetup horizontalDpi="600" verticalDpi="600" orientation="landscape" paperSize="9" scale="85" r:id="rId1"/>
  <headerFooter>
    <oddFooter>&amp;CСтр. &amp;P от &amp;N&amp;R&amp;9ДИРЕКТОР НА ОД "ЗЕМЕДЕЛИЕ" - ПЛЕВЕН: ..................
/ИЛИЯНА НИНОВА/</oddFooter>
  </headerFooter>
  <ignoredErrors>
    <ignoredError sqref="F11 A11 G1212 G583 G28:G32 G34:G51 G53:G61 G63:G88 G90:G178 G977:G981 G1499:G1500 G1003:G1015 G1019 G1035:G1049 G983:G1001 G1051:G1089 G944 G946 G948:H948 G951:H966 G968:G973 G949:G950 B1175 G1091:G1097 G1099 G1101:G1116 G1118:G1166 G1173:G1174 G1241 G354 G357 G361 G372 G13:G26 G1167:G1171 B1172" numberStoredAsText="1"/>
    <ignoredError sqref="D1504" formulaRange="1"/>
    <ignoredError sqref="I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2"/>
  <sheetViews>
    <sheetView workbookViewId="0" topLeftCell="A1">
      <selection activeCell="O16" sqref="O16"/>
    </sheetView>
  </sheetViews>
  <sheetFormatPr defaultColWidth="9.140625" defaultRowHeight="12.75"/>
  <cols>
    <col min="1" max="1" width="15.140625" style="0" customWidth="1"/>
    <col min="2" max="2" width="20.57421875" style="0" customWidth="1"/>
    <col min="3" max="3" width="14.00390625" style="0" customWidth="1"/>
    <col min="4" max="4" width="13.7109375" style="0" customWidth="1"/>
    <col min="5" max="5" width="12.57421875" style="0" customWidth="1"/>
    <col min="6" max="6" width="12.00390625" style="0" customWidth="1"/>
    <col min="10" max="10" width="11.28125" style="0" customWidth="1"/>
  </cols>
  <sheetData>
    <row r="1" spans="1:10" ht="15.75">
      <c r="A1" s="762" t="s">
        <v>28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5.75">
      <c r="A2" s="758"/>
      <c r="B2" s="758"/>
      <c r="C2" s="758"/>
      <c r="D2" s="758"/>
      <c r="E2" s="758"/>
      <c r="F2" s="758"/>
      <c r="G2" s="758"/>
      <c r="H2" s="758"/>
      <c r="I2" s="758"/>
      <c r="J2" s="758"/>
    </row>
    <row r="3" spans="1:10" ht="15">
      <c r="A3" s="763" t="s">
        <v>270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0" ht="15">
      <c r="A4" s="763" t="s">
        <v>968</v>
      </c>
      <c r="B4" s="763"/>
      <c r="C4" s="763"/>
      <c r="D4" s="763"/>
      <c r="E4" s="763"/>
      <c r="F4" s="763"/>
      <c r="G4" s="763"/>
      <c r="H4" s="763"/>
      <c r="I4" s="763"/>
      <c r="J4" s="763"/>
    </row>
    <row r="5" spans="1:10" ht="15">
      <c r="A5" s="763" t="s">
        <v>689</v>
      </c>
      <c r="B5" s="783"/>
      <c r="C5" s="783"/>
      <c r="D5" s="783"/>
      <c r="E5" s="783"/>
      <c r="F5" s="783"/>
      <c r="G5" s="783"/>
      <c r="H5" s="783"/>
      <c r="I5" s="783"/>
      <c r="J5" s="84"/>
    </row>
    <row r="6" spans="1:10" ht="15">
      <c r="A6" s="783"/>
      <c r="B6" s="783"/>
      <c r="C6" s="783"/>
      <c r="D6" s="783"/>
      <c r="E6" s="783"/>
      <c r="F6" s="783"/>
      <c r="G6" s="783"/>
      <c r="H6" s="783"/>
      <c r="I6" s="783"/>
      <c r="J6" s="84"/>
    </row>
    <row r="7" spans="1:10" ht="15">
      <c r="A7" s="764" t="s">
        <v>965</v>
      </c>
      <c r="B7" s="764"/>
      <c r="C7" s="764"/>
      <c r="D7" s="764"/>
      <c r="E7" s="764"/>
      <c r="F7" s="764"/>
      <c r="G7" s="764"/>
      <c r="H7" s="764"/>
      <c r="I7" s="764"/>
      <c r="J7" s="764"/>
    </row>
    <row r="8" spans="1:10" ht="15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10" ht="15">
      <c r="A9" s="339"/>
      <c r="B9" s="388"/>
      <c r="C9" s="339"/>
      <c r="D9" s="339"/>
      <c r="E9" s="339"/>
      <c r="F9" s="339"/>
      <c r="G9" s="339"/>
      <c r="H9" s="339"/>
      <c r="I9" s="411"/>
      <c r="J9" s="411"/>
    </row>
    <row r="10" spans="1:10" ht="12.75">
      <c r="A10" s="766" t="s">
        <v>0</v>
      </c>
      <c r="B10" s="766"/>
      <c r="C10" s="766"/>
      <c r="D10" s="766"/>
      <c r="E10" s="766"/>
      <c r="F10" s="766"/>
      <c r="G10" s="766"/>
      <c r="H10" s="766"/>
      <c r="I10" s="766"/>
      <c r="J10" s="766"/>
    </row>
    <row r="11" spans="1:10" ht="12.75">
      <c r="A11" s="765" t="s">
        <v>1</v>
      </c>
      <c r="B11" s="782" t="s">
        <v>2</v>
      </c>
      <c r="C11" s="765" t="s">
        <v>3</v>
      </c>
      <c r="D11" s="765" t="s">
        <v>4</v>
      </c>
      <c r="E11" s="765"/>
      <c r="F11" s="765" t="s">
        <v>53</v>
      </c>
      <c r="G11" s="771" t="s">
        <v>5</v>
      </c>
      <c r="H11" s="773" t="s">
        <v>6</v>
      </c>
      <c r="I11" s="772" t="s">
        <v>35</v>
      </c>
      <c r="J11" s="769" t="s">
        <v>39</v>
      </c>
    </row>
    <row r="12" spans="1:10" ht="43.5" customHeight="1">
      <c r="A12" s="765"/>
      <c r="B12" s="782"/>
      <c r="C12" s="765"/>
      <c r="D12" s="1" t="s">
        <v>8</v>
      </c>
      <c r="E12" s="1" t="s">
        <v>32</v>
      </c>
      <c r="F12" s="765"/>
      <c r="G12" s="771"/>
      <c r="H12" s="773"/>
      <c r="I12" s="772"/>
      <c r="J12" s="769"/>
    </row>
    <row r="13" spans="1:10" ht="12.75">
      <c r="A13" s="2" t="s">
        <v>29</v>
      </c>
      <c r="B13" s="43">
        <v>2</v>
      </c>
      <c r="C13" s="2">
        <v>3</v>
      </c>
      <c r="D13" s="7" t="s">
        <v>9</v>
      </c>
      <c r="E13" s="2" t="s">
        <v>10</v>
      </c>
      <c r="F13" s="2" t="s">
        <v>36</v>
      </c>
      <c r="G13" s="5">
        <v>6</v>
      </c>
      <c r="H13" s="2" t="s">
        <v>37</v>
      </c>
      <c r="I13" s="5">
        <v>8</v>
      </c>
      <c r="J13" s="6">
        <v>9</v>
      </c>
    </row>
    <row r="14" spans="1:10" ht="15.75">
      <c r="A14" s="770" t="s">
        <v>13</v>
      </c>
      <c r="B14" s="770"/>
      <c r="C14" s="770"/>
      <c r="D14" s="770"/>
      <c r="E14" s="770"/>
      <c r="F14" s="770"/>
      <c r="G14" s="770"/>
      <c r="H14" s="770"/>
      <c r="I14" s="770"/>
      <c r="J14" s="770"/>
    </row>
    <row r="15" spans="1:10" ht="12.75">
      <c r="A15" s="480" t="s">
        <v>1146</v>
      </c>
      <c r="B15" s="737" t="s">
        <v>1291</v>
      </c>
      <c r="C15" s="738" t="s">
        <v>582</v>
      </c>
      <c r="D15" s="177">
        <v>12.703</v>
      </c>
      <c r="E15" s="481"/>
      <c r="F15" s="458">
        <v>27</v>
      </c>
      <c r="G15" s="179">
        <v>3</v>
      </c>
      <c r="H15" s="179" t="s">
        <v>11</v>
      </c>
      <c r="I15" s="412">
        <f>F15*D15</f>
        <v>342.981</v>
      </c>
      <c r="J15" s="412">
        <f>I15*20%</f>
        <v>68.5962</v>
      </c>
    </row>
    <row r="16" spans="1:10" ht="12.75">
      <c r="A16" s="38" t="s">
        <v>20</v>
      </c>
      <c r="B16" s="390">
        <v>1</v>
      </c>
      <c r="C16" s="192" t="s">
        <v>27</v>
      </c>
      <c r="D16" s="653">
        <v>12.703</v>
      </c>
      <c r="E16" s="186" t="s">
        <v>47</v>
      </c>
      <c r="F16" s="173"/>
      <c r="G16" s="179"/>
      <c r="H16" s="179"/>
      <c r="I16" s="175"/>
      <c r="J16" s="412"/>
    </row>
    <row r="17" spans="1:10" ht="12.75">
      <c r="A17" s="435" t="s">
        <v>175</v>
      </c>
      <c r="B17" s="520" t="s">
        <v>690</v>
      </c>
      <c r="C17" s="351" t="s">
        <v>168</v>
      </c>
      <c r="D17" s="351">
        <v>8.302</v>
      </c>
      <c r="E17" s="424"/>
      <c r="F17" s="458">
        <v>27</v>
      </c>
      <c r="G17" s="241">
        <v>5</v>
      </c>
      <c r="H17" s="359" t="s">
        <v>11</v>
      </c>
      <c r="I17" s="244">
        <f>F17*D17</f>
        <v>224.154</v>
      </c>
      <c r="J17" s="325">
        <f>I17*20%</f>
        <v>44.8308</v>
      </c>
    </row>
    <row r="18" spans="1:10" ht="12.75">
      <c r="A18" s="38" t="s">
        <v>20</v>
      </c>
      <c r="B18" s="390">
        <v>1</v>
      </c>
      <c r="C18" s="192" t="s">
        <v>27</v>
      </c>
      <c r="D18" s="190">
        <f>D17</f>
        <v>8.302</v>
      </c>
      <c r="E18" s="186" t="s">
        <v>47</v>
      </c>
      <c r="F18" s="521"/>
      <c r="G18" s="521"/>
      <c r="H18" s="521"/>
      <c r="I18" s="521"/>
      <c r="J18" s="521"/>
    </row>
    <row r="19" spans="1:10" ht="12.75">
      <c r="A19" s="181" t="s">
        <v>691</v>
      </c>
      <c r="B19" s="522" t="s">
        <v>692</v>
      </c>
      <c r="C19" s="523" t="s">
        <v>168</v>
      </c>
      <c r="D19" s="524">
        <v>178.843</v>
      </c>
      <c r="E19" s="525"/>
      <c r="F19" s="458">
        <v>27</v>
      </c>
      <c r="G19" s="179">
        <v>4</v>
      </c>
      <c r="H19" s="359" t="s">
        <v>11</v>
      </c>
      <c r="I19" s="175">
        <f>F19*D19</f>
        <v>4828.7609999999995</v>
      </c>
      <c r="J19" s="412">
        <f>I19*20%</f>
        <v>965.7521999999999</v>
      </c>
    </row>
    <row r="20" spans="1:10" ht="12.75">
      <c r="A20" s="38" t="s">
        <v>20</v>
      </c>
      <c r="B20" s="390">
        <v>1</v>
      </c>
      <c r="C20" s="192" t="s">
        <v>27</v>
      </c>
      <c r="D20" s="190">
        <f>D19</f>
        <v>178.843</v>
      </c>
      <c r="E20" s="186" t="s">
        <v>47</v>
      </c>
      <c r="F20" s="521"/>
      <c r="G20" s="521"/>
      <c r="H20" s="521"/>
      <c r="I20" s="521"/>
      <c r="J20" s="521"/>
    </row>
    <row r="21" spans="1:10" ht="25.5">
      <c r="A21" s="144" t="s">
        <v>21</v>
      </c>
      <c r="B21" s="127">
        <f>B18+B20+B16</f>
        <v>3</v>
      </c>
      <c r="C21" s="122" t="s">
        <v>27</v>
      </c>
      <c r="D21" s="129">
        <f>D18+D20+D16</f>
        <v>199.84799999999998</v>
      </c>
      <c r="E21" s="183" t="s">
        <v>47</v>
      </c>
      <c r="F21" s="140"/>
      <c r="G21" s="184"/>
      <c r="H21" s="526"/>
      <c r="I21" s="57"/>
      <c r="J21" s="413"/>
    </row>
    <row r="22" spans="1:10" ht="15.75">
      <c r="A22" s="770" t="s">
        <v>14</v>
      </c>
      <c r="B22" s="770"/>
      <c r="C22" s="770"/>
      <c r="D22" s="770"/>
      <c r="E22" s="770"/>
      <c r="F22" s="770"/>
      <c r="G22" s="770"/>
      <c r="H22" s="770"/>
      <c r="I22" s="770"/>
      <c r="J22" s="770"/>
    </row>
    <row r="23" spans="1:10" ht="12.75">
      <c r="A23" s="483" t="s">
        <v>114</v>
      </c>
      <c r="B23" s="484" t="s">
        <v>693</v>
      </c>
      <c r="C23" s="239" t="s">
        <v>162</v>
      </c>
      <c r="D23" s="457">
        <v>1.028</v>
      </c>
      <c r="E23" s="469"/>
      <c r="F23" s="458">
        <v>27</v>
      </c>
      <c r="G23" s="241">
        <v>4</v>
      </c>
      <c r="H23" s="242" t="s">
        <v>11</v>
      </c>
      <c r="I23" s="325">
        <f aca="true" t="shared" si="0" ref="I23:I49">D23*F23</f>
        <v>27.756</v>
      </c>
      <c r="J23" s="325">
        <f aca="true" t="shared" si="1" ref="J23:J49">I23*20%</f>
        <v>5.551200000000001</v>
      </c>
    </row>
    <row r="24" spans="1:10" ht="12.75">
      <c r="A24" s="483" t="s">
        <v>114</v>
      </c>
      <c r="B24" s="484" t="s">
        <v>694</v>
      </c>
      <c r="C24" s="239" t="s">
        <v>162</v>
      </c>
      <c r="D24" s="457">
        <v>0.136</v>
      </c>
      <c r="E24" s="469"/>
      <c r="F24" s="458">
        <v>27</v>
      </c>
      <c r="G24" s="241">
        <v>4</v>
      </c>
      <c r="H24" s="242" t="s">
        <v>11</v>
      </c>
      <c r="I24" s="325">
        <f t="shared" si="0"/>
        <v>3.672</v>
      </c>
      <c r="J24" s="325">
        <f t="shared" si="1"/>
        <v>0.7344</v>
      </c>
    </row>
    <row r="25" spans="1:10" ht="12.75">
      <c r="A25" s="483" t="s">
        <v>114</v>
      </c>
      <c r="B25" s="484" t="s">
        <v>1907</v>
      </c>
      <c r="C25" s="239" t="s">
        <v>162</v>
      </c>
      <c r="D25" s="457">
        <v>17.208</v>
      </c>
      <c r="E25" s="469"/>
      <c r="F25" s="458">
        <v>27</v>
      </c>
      <c r="G25" s="241">
        <v>4</v>
      </c>
      <c r="H25" s="242" t="s">
        <v>11</v>
      </c>
      <c r="I25" s="325">
        <f t="shared" si="0"/>
        <v>464.616</v>
      </c>
      <c r="J25" s="325">
        <f t="shared" si="1"/>
        <v>92.92320000000001</v>
      </c>
    </row>
    <row r="26" spans="1:10" ht="12.75">
      <c r="A26" s="483" t="s">
        <v>114</v>
      </c>
      <c r="B26" s="484" t="s">
        <v>1908</v>
      </c>
      <c r="C26" s="239" t="s">
        <v>168</v>
      </c>
      <c r="D26" s="457">
        <v>13.504</v>
      </c>
      <c r="E26" s="469"/>
      <c r="F26" s="458">
        <v>27</v>
      </c>
      <c r="G26" s="241">
        <v>4</v>
      </c>
      <c r="H26" s="242" t="s">
        <v>11</v>
      </c>
      <c r="I26" s="325">
        <f t="shared" si="0"/>
        <v>364.608</v>
      </c>
      <c r="J26" s="325">
        <f t="shared" si="1"/>
        <v>72.9216</v>
      </c>
    </row>
    <row r="27" spans="1:10" ht="12.75">
      <c r="A27" s="483" t="s">
        <v>114</v>
      </c>
      <c r="B27" s="484" t="s">
        <v>656</v>
      </c>
      <c r="C27" s="239" t="s">
        <v>162</v>
      </c>
      <c r="D27" s="457">
        <v>7.301</v>
      </c>
      <c r="E27" s="469"/>
      <c r="F27" s="458">
        <v>27</v>
      </c>
      <c r="G27" s="241">
        <v>4</v>
      </c>
      <c r="H27" s="179" t="s">
        <v>11</v>
      </c>
      <c r="I27" s="325">
        <f t="shared" si="0"/>
        <v>197.127</v>
      </c>
      <c r="J27" s="325">
        <f t="shared" si="1"/>
        <v>39.4254</v>
      </c>
    </row>
    <row r="28" spans="1:10" ht="12.75">
      <c r="A28" s="483" t="s">
        <v>114</v>
      </c>
      <c r="B28" s="484" t="s">
        <v>695</v>
      </c>
      <c r="C28" s="239" t="s">
        <v>162</v>
      </c>
      <c r="D28" s="457">
        <v>3.776</v>
      </c>
      <c r="E28" s="469"/>
      <c r="F28" s="458">
        <v>27</v>
      </c>
      <c r="G28" s="241">
        <v>4</v>
      </c>
      <c r="H28" s="242" t="s">
        <v>11</v>
      </c>
      <c r="I28" s="325">
        <f t="shared" si="0"/>
        <v>101.952</v>
      </c>
      <c r="J28" s="325">
        <f t="shared" si="1"/>
        <v>20.3904</v>
      </c>
    </row>
    <row r="29" spans="1:10" ht="12.75">
      <c r="A29" s="483" t="s">
        <v>114</v>
      </c>
      <c r="B29" s="484" t="s">
        <v>696</v>
      </c>
      <c r="C29" s="239" t="s">
        <v>162</v>
      </c>
      <c r="D29" s="457">
        <v>5.739</v>
      </c>
      <c r="E29" s="469"/>
      <c r="F29" s="458">
        <v>27</v>
      </c>
      <c r="G29" s="241">
        <v>4</v>
      </c>
      <c r="H29" s="242" t="s">
        <v>11</v>
      </c>
      <c r="I29" s="325">
        <f t="shared" si="0"/>
        <v>154.953</v>
      </c>
      <c r="J29" s="325">
        <f t="shared" si="1"/>
        <v>30.9906</v>
      </c>
    </row>
    <row r="30" spans="1:10" ht="12.75">
      <c r="A30" s="483" t="s">
        <v>114</v>
      </c>
      <c r="B30" s="484" t="s">
        <v>697</v>
      </c>
      <c r="C30" s="239" t="s">
        <v>162</v>
      </c>
      <c r="D30" s="457">
        <v>7</v>
      </c>
      <c r="E30" s="469"/>
      <c r="F30" s="458">
        <v>27</v>
      </c>
      <c r="G30" s="241">
        <v>4</v>
      </c>
      <c r="H30" s="242" t="s">
        <v>11</v>
      </c>
      <c r="I30" s="325">
        <f t="shared" si="0"/>
        <v>189</v>
      </c>
      <c r="J30" s="325">
        <f t="shared" si="1"/>
        <v>37.800000000000004</v>
      </c>
    </row>
    <row r="31" spans="1:10" ht="12.75">
      <c r="A31" s="483" t="s">
        <v>114</v>
      </c>
      <c r="B31" s="484" t="s">
        <v>698</v>
      </c>
      <c r="C31" s="239" t="s">
        <v>162</v>
      </c>
      <c r="D31" s="457">
        <v>3.559</v>
      </c>
      <c r="E31" s="469"/>
      <c r="F31" s="458">
        <v>27</v>
      </c>
      <c r="G31" s="241">
        <v>4</v>
      </c>
      <c r="H31" s="242" t="s">
        <v>11</v>
      </c>
      <c r="I31" s="325">
        <f t="shared" si="0"/>
        <v>96.093</v>
      </c>
      <c r="J31" s="325">
        <f t="shared" si="1"/>
        <v>19.218600000000002</v>
      </c>
    </row>
    <row r="32" spans="1:10" ht="12.75">
      <c r="A32" s="483" t="s">
        <v>114</v>
      </c>
      <c r="B32" s="484" t="s">
        <v>699</v>
      </c>
      <c r="C32" s="239" t="s">
        <v>162</v>
      </c>
      <c r="D32" s="457">
        <v>13.102</v>
      </c>
      <c r="E32" s="469"/>
      <c r="F32" s="458">
        <v>27</v>
      </c>
      <c r="G32" s="241">
        <v>4</v>
      </c>
      <c r="H32" s="242" t="s">
        <v>11</v>
      </c>
      <c r="I32" s="325">
        <f t="shared" si="0"/>
        <v>353.754</v>
      </c>
      <c r="J32" s="325">
        <f t="shared" si="1"/>
        <v>70.75080000000001</v>
      </c>
    </row>
    <row r="33" spans="1:10" ht="12.75">
      <c r="A33" s="483" t="s">
        <v>114</v>
      </c>
      <c r="B33" s="484" t="s">
        <v>700</v>
      </c>
      <c r="C33" s="239" t="s">
        <v>162</v>
      </c>
      <c r="D33" s="457">
        <v>3.801</v>
      </c>
      <c r="E33" s="469"/>
      <c r="F33" s="458">
        <v>27</v>
      </c>
      <c r="G33" s="241">
        <v>4</v>
      </c>
      <c r="H33" s="242" t="s">
        <v>11</v>
      </c>
      <c r="I33" s="325">
        <f t="shared" si="0"/>
        <v>102.62700000000001</v>
      </c>
      <c r="J33" s="325">
        <f t="shared" si="1"/>
        <v>20.525400000000005</v>
      </c>
    </row>
    <row r="34" spans="1:10" ht="12.75">
      <c r="A34" s="483" t="s">
        <v>114</v>
      </c>
      <c r="B34" s="484" t="s">
        <v>701</v>
      </c>
      <c r="C34" s="239" t="s">
        <v>162</v>
      </c>
      <c r="D34" s="457">
        <v>4.002</v>
      </c>
      <c r="E34" s="469"/>
      <c r="F34" s="458">
        <v>27</v>
      </c>
      <c r="G34" s="241">
        <v>4</v>
      </c>
      <c r="H34" s="242" t="s">
        <v>11</v>
      </c>
      <c r="I34" s="325">
        <f t="shared" si="0"/>
        <v>108.05399999999999</v>
      </c>
      <c r="J34" s="325">
        <f t="shared" si="1"/>
        <v>21.610799999999998</v>
      </c>
    </row>
    <row r="35" spans="1:10" ht="12.75">
      <c r="A35" s="483" t="s">
        <v>114</v>
      </c>
      <c r="B35" s="484" t="s">
        <v>702</v>
      </c>
      <c r="C35" s="239" t="s">
        <v>162</v>
      </c>
      <c r="D35" s="457">
        <v>2.758</v>
      </c>
      <c r="E35" s="469"/>
      <c r="F35" s="458">
        <v>27</v>
      </c>
      <c r="G35" s="241">
        <v>4</v>
      </c>
      <c r="H35" s="242" t="s">
        <v>11</v>
      </c>
      <c r="I35" s="325">
        <f t="shared" si="0"/>
        <v>74.466</v>
      </c>
      <c r="J35" s="325">
        <f t="shared" si="1"/>
        <v>14.8932</v>
      </c>
    </row>
    <row r="36" spans="1:10" ht="12.75">
      <c r="A36" s="483" t="s">
        <v>114</v>
      </c>
      <c r="B36" s="484" t="s">
        <v>703</v>
      </c>
      <c r="C36" s="239" t="s">
        <v>162</v>
      </c>
      <c r="D36" s="457">
        <v>3.002</v>
      </c>
      <c r="E36" s="469"/>
      <c r="F36" s="458">
        <v>27</v>
      </c>
      <c r="G36" s="241">
        <v>4</v>
      </c>
      <c r="H36" s="242" t="s">
        <v>11</v>
      </c>
      <c r="I36" s="325">
        <f t="shared" si="0"/>
        <v>81.05399999999999</v>
      </c>
      <c r="J36" s="325">
        <f t="shared" si="1"/>
        <v>16.2108</v>
      </c>
    </row>
    <row r="37" spans="1:10" ht="12.75">
      <c r="A37" s="483" t="s">
        <v>114</v>
      </c>
      <c r="B37" s="484" t="s">
        <v>704</v>
      </c>
      <c r="C37" s="239" t="s">
        <v>162</v>
      </c>
      <c r="D37" s="457">
        <v>0.9</v>
      </c>
      <c r="E37" s="469"/>
      <c r="F37" s="458">
        <v>27</v>
      </c>
      <c r="G37" s="241">
        <v>4</v>
      </c>
      <c r="H37" s="242" t="s">
        <v>11</v>
      </c>
      <c r="I37" s="325">
        <f t="shared" si="0"/>
        <v>24.3</v>
      </c>
      <c r="J37" s="325">
        <f t="shared" si="1"/>
        <v>4.86</v>
      </c>
    </row>
    <row r="38" spans="1:10" ht="12.75">
      <c r="A38" s="483" t="s">
        <v>114</v>
      </c>
      <c r="B38" s="484" t="s">
        <v>705</v>
      </c>
      <c r="C38" s="239" t="s">
        <v>162</v>
      </c>
      <c r="D38" s="457">
        <v>4.002</v>
      </c>
      <c r="E38" s="469"/>
      <c r="F38" s="458">
        <v>27</v>
      </c>
      <c r="G38" s="241">
        <v>4</v>
      </c>
      <c r="H38" s="242" t="s">
        <v>11</v>
      </c>
      <c r="I38" s="325">
        <f t="shared" si="0"/>
        <v>108.05399999999999</v>
      </c>
      <c r="J38" s="325">
        <f t="shared" si="1"/>
        <v>21.610799999999998</v>
      </c>
    </row>
    <row r="39" spans="1:10" ht="12.75">
      <c r="A39" s="483" t="s">
        <v>114</v>
      </c>
      <c r="B39" s="484" t="s">
        <v>706</v>
      </c>
      <c r="C39" s="239" t="s">
        <v>162</v>
      </c>
      <c r="D39" s="457">
        <v>4.888</v>
      </c>
      <c r="E39" s="469"/>
      <c r="F39" s="458">
        <v>27</v>
      </c>
      <c r="G39" s="241">
        <v>4</v>
      </c>
      <c r="H39" s="242" t="s">
        <v>11</v>
      </c>
      <c r="I39" s="325">
        <f t="shared" si="0"/>
        <v>131.976</v>
      </c>
      <c r="J39" s="325">
        <f t="shared" si="1"/>
        <v>26.395200000000003</v>
      </c>
    </row>
    <row r="40" spans="1:10" ht="12.75">
      <c r="A40" s="483" t="s">
        <v>114</v>
      </c>
      <c r="B40" s="484" t="s">
        <v>707</v>
      </c>
      <c r="C40" s="239" t="s">
        <v>162</v>
      </c>
      <c r="D40" s="457">
        <v>5.001</v>
      </c>
      <c r="E40" s="469"/>
      <c r="F40" s="458">
        <v>27</v>
      </c>
      <c r="G40" s="241">
        <v>4</v>
      </c>
      <c r="H40" s="242" t="s">
        <v>11</v>
      </c>
      <c r="I40" s="325">
        <f t="shared" si="0"/>
        <v>135.02700000000002</v>
      </c>
      <c r="J40" s="325">
        <f t="shared" si="1"/>
        <v>27.005400000000005</v>
      </c>
    </row>
    <row r="41" spans="1:10" ht="12.75">
      <c r="A41" s="483" t="s">
        <v>114</v>
      </c>
      <c r="B41" s="484" t="s">
        <v>708</v>
      </c>
      <c r="C41" s="239" t="s">
        <v>162</v>
      </c>
      <c r="D41" s="457">
        <v>8.272</v>
      </c>
      <c r="E41" s="469"/>
      <c r="F41" s="458">
        <v>27</v>
      </c>
      <c r="G41" s="241">
        <v>4</v>
      </c>
      <c r="H41" s="242" t="s">
        <v>11</v>
      </c>
      <c r="I41" s="325">
        <f t="shared" si="0"/>
        <v>223.344</v>
      </c>
      <c r="J41" s="325">
        <f t="shared" si="1"/>
        <v>44.668800000000005</v>
      </c>
    </row>
    <row r="42" spans="1:10" ht="12.75">
      <c r="A42" s="483" t="s">
        <v>114</v>
      </c>
      <c r="B42" s="484" t="s">
        <v>709</v>
      </c>
      <c r="C42" s="239" t="s">
        <v>162</v>
      </c>
      <c r="D42" s="457">
        <v>8.4</v>
      </c>
      <c r="E42" s="469"/>
      <c r="F42" s="458">
        <v>27</v>
      </c>
      <c r="G42" s="241">
        <v>4</v>
      </c>
      <c r="H42" s="242" t="s">
        <v>11</v>
      </c>
      <c r="I42" s="325">
        <f t="shared" si="0"/>
        <v>226.8</v>
      </c>
      <c r="J42" s="325">
        <f t="shared" si="1"/>
        <v>45.36000000000001</v>
      </c>
    </row>
    <row r="43" spans="1:10" ht="12.75">
      <c r="A43" s="483" t="s">
        <v>114</v>
      </c>
      <c r="B43" s="484" t="s">
        <v>710</v>
      </c>
      <c r="C43" s="239" t="s">
        <v>162</v>
      </c>
      <c r="D43" s="457">
        <v>8.412</v>
      </c>
      <c r="E43" s="469"/>
      <c r="F43" s="458">
        <v>27</v>
      </c>
      <c r="G43" s="241">
        <v>4</v>
      </c>
      <c r="H43" s="242" t="s">
        <v>11</v>
      </c>
      <c r="I43" s="325">
        <f t="shared" si="0"/>
        <v>227.12400000000002</v>
      </c>
      <c r="J43" s="325">
        <f t="shared" si="1"/>
        <v>45.424800000000005</v>
      </c>
    </row>
    <row r="44" spans="1:10" ht="12.75">
      <c r="A44" s="483" t="s">
        <v>114</v>
      </c>
      <c r="B44" s="484" t="s">
        <v>711</v>
      </c>
      <c r="C44" s="239" t="s">
        <v>162</v>
      </c>
      <c r="D44" s="457">
        <v>10.072</v>
      </c>
      <c r="E44" s="469"/>
      <c r="F44" s="458">
        <v>27</v>
      </c>
      <c r="G44" s="241">
        <v>4</v>
      </c>
      <c r="H44" s="242" t="s">
        <v>11</v>
      </c>
      <c r="I44" s="325">
        <f t="shared" si="0"/>
        <v>271.94399999999996</v>
      </c>
      <c r="J44" s="325">
        <f t="shared" si="1"/>
        <v>54.388799999999996</v>
      </c>
    </row>
    <row r="45" spans="1:10" ht="12.75">
      <c r="A45" s="483" t="s">
        <v>114</v>
      </c>
      <c r="B45" s="484" t="s">
        <v>712</v>
      </c>
      <c r="C45" s="239" t="s">
        <v>162</v>
      </c>
      <c r="D45" s="457">
        <v>10.126</v>
      </c>
      <c r="E45" s="469"/>
      <c r="F45" s="458">
        <v>27</v>
      </c>
      <c r="G45" s="241">
        <v>4</v>
      </c>
      <c r="H45" s="242" t="s">
        <v>11</v>
      </c>
      <c r="I45" s="325">
        <f t="shared" si="0"/>
        <v>273.402</v>
      </c>
      <c r="J45" s="325">
        <f t="shared" si="1"/>
        <v>54.6804</v>
      </c>
    </row>
    <row r="46" spans="1:10" ht="12.75">
      <c r="A46" s="483" t="s">
        <v>114</v>
      </c>
      <c r="B46" s="484" t="s">
        <v>1909</v>
      </c>
      <c r="C46" s="239" t="s">
        <v>168</v>
      </c>
      <c r="D46" s="457">
        <v>4</v>
      </c>
      <c r="E46" s="469"/>
      <c r="F46" s="458">
        <v>27</v>
      </c>
      <c r="G46" s="241">
        <v>3</v>
      </c>
      <c r="H46" s="242" t="s">
        <v>11</v>
      </c>
      <c r="I46" s="325">
        <f t="shared" si="0"/>
        <v>108</v>
      </c>
      <c r="J46" s="325">
        <f t="shared" si="1"/>
        <v>21.6</v>
      </c>
    </row>
    <row r="47" spans="1:10" ht="12.75">
      <c r="A47" s="483" t="s">
        <v>114</v>
      </c>
      <c r="B47" s="484" t="s">
        <v>713</v>
      </c>
      <c r="C47" s="239" t="s">
        <v>162</v>
      </c>
      <c r="D47" s="457">
        <v>2.999</v>
      </c>
      <c r="E47" s="469"/>
      <c r="F47" s="458">
        <v>27</v>
      </c>
      <c r="G47" s="241">
        <v>3</v>
      </c>
      <c r="H47" s="242" t="s">
        <v>11</v>
      </c>
      <c r="I47" s="325">
        <f t="shared" si="0"/>
        <v>80.973</v>
      </c>
      <c r="J47" s="325">
        <f t="shared" si="1"/>
        <v>16.1946</v>
      </c>
    </row>
    <row r="48" spans="1:10" ht="12.75">
      <c r="A48" s="483" t="s">
        <v>114</v>
      </c>
      <c r="B48" s="484" t="s">
        <v>714</v>
      </c>
      <c r="C48" s="239" t="s">
        <v>162</v>
      </c>
      <c r="D48" s="457">
        <v>3</v>
      </c>
      <c r="E48" s="469"/>
      <c r="F48" s="458">
        <v>27</v>
      </c>
      <c r="G48" s="241">
        <v>4</v>
      </c>
      <c r="H48" s="242" t="s">
        <v>11</v>
      </c>
      <c r="I48" s="325">
        <f t="shared" si="0"/>
        <v>81</v>
      </c>
      <c r="J48" s="325">
        <f t="shared" si="1"/>
        <v>16.2</v>
      </c>
    </row>
    <row r="49" spans="1:10" ht="12.75">
      <c r="A49" s="483" t="s">
        <v>114</v>
      </c>
      <c r="B49" s="484" t="s">
        <v>715</v>
      </c>
      <c r="C49" s="239" t="s">
        <v>162</v>
      </c>
      <c r="D49" s="457">
        <v>1.998</v>
      </c>
      <c r="E49" s="469"/>
      <c r="F49" s="458">
        <v>27</v>
      </c>
      <c r="G49" s="241">
        <v>4</v>
      </c>
      <c r="H49" s="242" t="s">
        <v>11</v>
      </c>
      <c r="I49" s="325">
        <f t="shared" si="0"/>
        <v>53.946</v>
      </c>
      <c r="J49" s="325">
        <f t="shared" si="1"/>
        <v>10.789200000000001</v>
      </c>
    </row>
    <row r="50" spans="1:10" ht="12.75">
      <c r="A50" s="90" t="s">
        <v>20</v>
      </c>
      <c r="B50" s="390">
        <v>27</v>
      </c>
      <c r="C50" s="192" t="s">
        <v>27</v>
      </c>
      <c r="D50" s="190">
        <f>SUM(D23:D49)</f>
        <v>157.986</v>
      </c>
      <c r="E50" s="481" t="s">
        <v>47</v>
      </c>
      <c r="F50" s="607"/>
      <c r="G50" s="607"/>
      <c r="H50" s="607"/>
      <c r="I50" s="607"/>
      <c r="J50" s="607"/>
    </row>
    <row r="51" spans="1:10" ht="12.75">
      <c r="A51" s="487" t="s">
        <v>121</v>
      </c>
      <c r="B51" s="484" t="s">
        <v>355</v>
      </c>
      <c r="C51" s="239" t="s">
        <v>162</v>
      </c>
      <c r="D51" s="352">
        <v>6.393</v>
      </c>
      <c r="E51" s="344"/>
      <c r="F51" s="458">
        <v>27</v>
      </c>
      <c r="G51" s="448">
        <v>4</v>
      </c>
      <c r="H51" s="179" t="s">
        <v>11</v>
      </c>
      <c r="I51" s="325">
        <f>D51*F51</f>
        <v>172.611</v>
      </c>
      <c r="J51" s="325">
        <f>I51*20%</f>
        <v>34.5222</v>
      </c>
    </row>
    <row r="52" spans="1:10" ht="12.75">
      <c r="A52" s="487" t="s">
        <v>121</v>
      </c>
      <c r="B52" s="484" t="s">
        <v>716</v>
      </c>
      <c r="C52" s="239" t="s">
        <v>162</v>
      </c>
      <c r="D52" s="352">
        <v>1.997</v>
      </c>
      <c r="E52" s="344"/>
      <c r="F52" s="458">
        <v>27</v>
      </c>
      <c r="G52" s="448">
        <v>3</v>
      </c>
      <c r="H52" s="527" t="s">
        <v>11</v>
      </c>
      <c r="I52" s="325">
        <f>D52*F52</f>
        <v>53.919000000000004</v>
      </c>
      <c r="J52" s="325">
        <f>I52*20%</f>
        <v>10.783800000000001</v>
      </c>
    </row>
    <row r="53" spans="1:10" ht="12.75">
      <c r="A53" s="487" t="s">
        <v>121</v>
      </c>
      <c r="B53" s="484" t="s">
        <v>717</v>
      </c>
      <c r="C53" s="239" t="s">
        <v>162</v>
      </c>
      <c r="D53" s="352">
        <v>5.052</v>
      </c>
      <c r="E53" s="344"/>
      <c r="F53" s="458">
        <v>27</v>
      </c>
      <c r="G53" s="448">
        <v>7</v>
      </c>
      <c r="H53" s="527" t="s">
        <v>11</v>
      </c>
      <c r="I53" s="325">
        <f>D53*F53</f>
        <v>136.404</v>
      </c>
      <c r="J53" s="325">
        <f>I53*20%</f>
        <v>27.2808</v>
      </c>
    </row>
    <row r="54" spans="1:10" ht="12.75">
      <c r="A54" s="487" t="s">
        <v>121</v>
      </c>
      <c r="B54" s="484" t="s">
        <v>718</v>
      </c>
      <c r="C54" s="239" t="s">
        <v>162</v>
      </c>
      <c r="D54" s="352">
        <v>1</v>
      </c>
      <c r="E54" s="344"/>
      <c r="F54" s="458">
        <v>27</v>
      </c>
      <c r="G54" s="448">
        <v>5</v>
      </c>
      <c r="H54" s="527" t="s">
        <v>11</v>
      </c>
      <c r="I54" s="325">
        <f>D54*F54</f>
        <v>27</v>
      </c>
      <c r="J54" s="325">
        <f>I54*20%</f>
        <v>5.4</v>
      </c>
    </row>
    <row r="55" spans="1:10" ht="12.75">
      <c r="A55" s="90" t="s">
        <v>20</v>
      </c>
      <c r="B55" s="390">
        <v>4</v>
      </c>
      <c r="C55" s="192" t="s">
        <v>27</v>
      </c>
      <c r="D55" s="190">
        <f>SUM(D51:D54)</f>
        <v>14.442</v>
      </c>
      <c r="E55" s="481" t="s">
        <v>47</v>
      </c>
      <c r="F55" s="607"/>
      <c r="G55" s="607"/>
      <c r="H55" s="607"/>
      <c r="I55" s="607"/>
      <c r="J55" s="607"/>
    </row>
    <row r="56" spans="1:11" ht="12.75">
      <c r="A56" s="341" t="s">
        <v>122</v>
      </c>
      <c r="B56" s="468" t="s">
        <v>356</v>
      </c>
      <c r="C56" s="239" t="s">
        <v>162</v>
      </c>
      <c r="D56" s="352">
        <v>20.005</v>
      </c>
      <c r="E56" s="478"/>
      <c r="F56" s="458">
        <v>27</v>
      </c>
      <c r="G56" s="448">
        <v>4</v>
      </c>
      <c r="H56" s="179" t="s">
        <v>11</v>
      </c>
      <c r="I56" s="325">
        <f>D56*F56</f>
        <v>540.135</v>
      </c>
      <c r="J56" s="325">
        <f>I56*20%</f>
        <v>108.027</v>
      </c>
      <c r="K56" s="578"/>
    </row>
    <row r="57" spans="1:11" ht="12.75">
      <c r="A57" s="341" t="s">
        <v>122</v>
      </c>
      <c r="B57" s="468" t="s">
        <v>1910</v>
      </c>
      <c r="C57" s="239" t="s">
        <v>168</v>
      </c>
      <c r="D57" s="352">
        <v>11.566</v>
      </c>
      <c r="E57" s="478"/>
      <c r="F57" s="458">
        <v>27</v>
      </c>
      <c r="G57" s="448">
        <v>3</v>
      </c>
      <c r="H57" s="242" t="s">
        <v>11</v>
      </c>
      <c r="I57" s="325">
        <f>D57*F57</f>
        <v>312.28200000000004</v>
      </c>
      <c r="J57" s="325">
        <f>I57*20%</f>
        <v>62.45640000000001</v>
      </c>
      <c r="K57" s="578"/>
    </row>
    <row r="58" spans="1:10" ht="12.75">
      <c r="A58" s="90" t="s">
        <v>20</v>
      </c>
      <c r="B58" s="390">
        <v>2</v>
      </c>
      <c r="C58" s="192" t="s">
        <v>27</v>
      </c>
      <c r="D58" s="190">
        <f>SUM(D56:D57)</f>
        <v>31.570999999999998</v>
      </c>
      <c r="E58" s="481" t="s">
        <v>47</v>
      </c>
      <c r="F58" s="607"/>
      <c r="G58" s="607"/>
      <c r="H58" s="607"/>
      <c r="I58" s="607"/>
      <c r="J58" s="607"/>
    </row>
    <row r="59" spans="1:10" ht="12.75">
      <c r="A59" s="341" t="s">
        <v>115</v>
      </c>
      <c r="B59" s="445" t="s">
        <v>719</v>
      </c>
      <c r="C59" s="239" t="s">
        <v>162</v>
      </c>
      <c r="D59" s="457">
        <v>12.989</v>
      </c>
      <c r="E59" s="31"/>
      <c r="F59" s="458">
        <v>27</v>
      </c>
      <c r="G59" s="448">
        <v>3</v>
      </c>
      <c r="H59" s="527" t="s">
        <v>11</v>
      </c>
      <c r="I59" s="325">
        <f>D59*F59</f>
        <v>350.70300000000003</v>
      </c>
      <c r="J59" s="325">
        <f>I59*20%</f>
        <v>70.1406</v>
      </c>
    </row>
    <row r="60" spans="1:10" ht="12.75">
      <c r="A60" s="341" t="s">
        <v>115</v>
      </c>
      <c r="B60" s="445" t="s">
        <v>266</v>
      </c>
      <c r="C60" s="239" t="s">
        <v>162</v>
      </c>
      <c r="D60" s="457">
        <v>7.067</v>
      </c>
      <c r="E60" s="31"/>
      <c r="F60" s="458">
        <v>27</v>
      </c>
      <c r="G60" s="448">
        <v>4</v>
      </c>
      <c r="H60" s="179" t="s">
        <v>11</v>
      </c>
      <c r="I60" s="325">
        <f>D60*F60</f>
        <v>190.809</v>
      </c>
      <c r="J60" s="325">
        <f>I60*20%</f>
        <v>38.1618</v>
      </c>
    </row>
    <row r="61" spans="1:10" ht="12.75">
      <c r="A61" s="341" t="s">
        <v>115</v>
      </c>
      <c r="B61" s="445" t="s">
        <v>720</v>
      </c>
      <c r="C61" s="239" t="s">
        <v>162</v>
      </c>
      <c r="D61" s="457">
        <v>13.815</v>
      </c>
      <c r="E61" s="31"/>
      <c r="F61" s="458">
        <v>27</v>
      </c>
      <c r="G61" s="448">
        <v>5</v>
      </c>
      <c r="H61" s="527" t="s">
        <v>11</v>
      </c>
      <c r="I61" s="325">
        <f>D61*F61</f>
        <v>373.005</v>
      </c>
      <c r="J61" s="325">
        <f>I61*20%</f>
        <v>74.601</v>
      </c>
    </row>
    <row r="62" spans="1:10" ht="12.75">
      <c r="A62" s="90" t="s">
        <v>20</v>
      </c>
      <c r="B62" s="390">
        <v>3</v>
      </c>
      <c r="C62" s="192" t="s">
        <v>27</v>
      </c>
      <c r="D62" s="190">
        <f>SUM(D59:D61)</f>
        <v>33.871</v>
      </c>
      <c r="E62" s="481" t="s">
        <v>47</v>
      </c>
      <c r="F62" s="607"/>
      <c r="G62" s="607"/>
      <c r="H62" s="607"/>
      <c r="I62" s="607"/>
      <c r="J62" s="607"/>
    </row>
    <row r="63" spans="1:10" ht="12.75">
      <c r="A63" s="341" t="s">
        <v>116</v>
      </c>
      <c r="B63" s="350" t="s">
        <v>721</v>
      </c>
      <c r="C63" s="239" t="s">
        <v>162</v>
      </c>
      <c r="D63" s="457">
        <v>7.5</v>
      </c>
      <c r="E63" s="264"/>
      <c r="F63" s="458">
        <v>27</v>
      </c>
      <c r="G63" s="448">
        <v>4</v>
      </c>
      <c r="H63" s="242" t="s">
        <v>11</v>
      </c>
      <c r="I63" s="325">
        <f aca="true" t="shared" si="2" ref="I63:I106">D63*F63</f>
        <v>202.5</v>
      </c>
      <c r="J63" s="325">
        <f aca="true" t="shared" si="3" ref="J63:J106">I63*20%</f>
        <v>40.5</v>
      </c>
    </row>
    <row r="64" spans="1:10" ht="12.75">
      <c r="A64" s="341" t="s">
        <v>116</v>
      </c>
      <c r="B64" s="350" t="s">
        <v>722</v>
      </c>
      <c r="C64" s="239" t="s">
        <v>162</v>
      </c>
      <c r="D64" s="457">
        <v>7.303</v>
      </c>
      <c r="E64" s="264"/>
      <c r="F64" s="458">
        <v>27</v>
      </c>
      <c r="G64" s="448">
        <v>4</v>
      </c>
      <c r="H64" s="242" t="s">
        <v>11</v>
      </c>
      <c r="I64" s="325">
        <f t="shared" si="2"/>
        <v>197.181</v>
      </c>
      <c r="J64" s="325">
        <f t="shared" si="3"/>
        <v>39.43620000000001</v>
      </c>
    </row>
    <row r="65" spans="1:10" ht="12.75">
      <c r="A65" s="341" t="s">
        <v>116</v>
      </c>
      <c r="B65" s="350" t="s">
        <v>357</v>
      </c>
      <c r="C65" s="239" t="s">
        <v>162</v>
      </c>
      <c r="D65" s="457">
        <v>12.002</v>
      </c>
      <c r="E65" s="264"/>
      <c r="F65" s="458">
        <v>27</v>
      </c>
      <c r="G65" s="448">
        <v>4</v>
      </c>
      <c r="H65" s="179" t="s">
        <v>11</v>
      </c>
      <c r="I65" s="325">
        <f t="shared" si="2"/>
        <v>324.05400000000003</v>
      </c>
      <c r="J65" s="325">
        <f t="shared" si="3"/>
        <v>64.81080000000001</v>
      </c>
    </row>
    <row r="66" spans="1:13" ht="12.75">
      <c r="A66" s="341" t="s">
        <v>116</v>
      </c>
      <c r="B66" s="350" t="s">
        <v>723</v>
      </c>
      <c r="C66" s="239" t="s">
        <v>162</v>
      </c>
      <c r="D66" s="457">
        <v>5.001</v>
      </c>
      <c r="E66" s="264"/>
      <c r="F66" s="458">
        <v>27</v>
      </c>
      <c r="G66" s="448">
        <v>4</v>
      </c>
      <c r="H66" s="242" t="s">
        <v>11</v>
      </c>
      <c r="I66" s="325">
        <f t="shared" si="2"/>
        <v>135.02700000000002</v>
      </c>
      <c r="J66" s="325">
        <f t="shared" si="3"/>
        <v>27.005400000000005</v>
      </c>
      <c r="K66" s="578"/>
      <c r="L66" s="578"/>
      <c r="M66" s="578"/>
    </row>
    <row r="67" spans="1:13" ht="12.75">
      <c r="A67" s="341" t="s">
        <v>116</v>
      </c>
      <c r="B67" s="350" t="s">
        <v>724</v>
      </c>
      <c r="C67" s="239" t="s">
        <v>162</v>
      </c>
      <c r="D67" s="457">
        <v>5.501</v>
      </c>
      <c r="E67" s="264"/>
      <c r="F67" s="458">
        <v>27</v>
      </c>
      <c r="G67" s="448">
        <v>5</v>
      </c>
      <c r="H67" s="242" t="s">
        <v>11</v>
      </c>
      <c r="I67" s="325">
        <f t="shared" si="2"/>
        <v>148.52700000000002</v>
      </c>
      <c r="J67" s="325">
        <f t="shared" si="3"/>
        <v>29.705400000000004</v>
      </c>
      <c r="K67" s="578"/>
      <c r="L67" s="578"/>
      <c r="M67" s="578"/>
    </row>
    <row r="68" spans="1:10" ht="12.75">
      <c r="A68" s="341" t="s">
        <v>116</v>
      </c>
      <c r="B68" s="350" t="s">
        <v>725</v>
      </c>
      <c r="C68" s="239" t="s">
        <v>162</v>
      </c>
      <c r="D68" s="457">
        <v>3.31</v>
      </c>
      <c r="E68" s="264"/>
      <c r="F68" s="458">
        <v>27</v>
      </c>
      <c r="G68" s="448">
        <v>5</v>
      </c>
      <c r="H68" s="242" t="s">
        <v>11</v>
      </c>
      <c r="I68" s="325">
        <f t="shared" si="2"/>
        <v>89.37</v>
      </c>
      <c r="J68" s="325">
        <f t="shared" si="3"/>
        <v>17.874000000000002</v>
      </c>
    </row>
    <row r="69" spans="1:10" ht="12.75">
      <c r="A69" s="341" t="s">
        <v>116</v>
      </c>
      <c r="B69" s="350" t="s">
        <v>726</v>
      </c>
      <c r="C69" s="239" t="s">
        <v>162</v>
      </c>
      <c r="D69" s="457">
        <v>4.901</v>
      </c>
      <c r="E69" s="264"/>
      <c r="F69" s="458">
        <v>27</v>
      </c>
      <c r="G69" s="448">
        <v>5</v>
      </c>
      <c r="H69" s="242" t="s">
        <v>11</v>
      </c>
      <c r="I69" s="325">
        <f t="shared" si="2"/>
        <v>132.327</v>
      </c>
      <c r="J69" s="325">
        <f t="shared" si="3"/>
        <v>26.465400000000002</v>
      </c>
    </row>
    <row r="70" spans="1:10" ht="12.75">
      <c r="A70" s="341" t="s">
        <v>116</v>
      </c>
      <c r="B70" s="350" t="s">
        <v>727</v>
      </c>
      <c r="C70" s="239" t="s">
        <v>162</v>
      </c>
      <c r="D70" s="457">
        <v>5.151</v>
      </c>
      <c r="E70" s="264"/>
      <c r="F70" s="458">
        <v>27</v>
      </c>
      <c r="G70" s="448">
        <v>5</v>
      </c>
      <c r="H70" s="242" t="s">
        <v>11</v>
      </c>
      <c r="I70" s="325">
        <f t="shared" si="2"/>
        <v>139.077</v>
      </c>
      <c r="J70" s="325">
        <f t="shared" si="3"/>
        <v>27.8154</v>
      </c>
    </row>
    <row r="71" spans="1:10" ht="12.75">
      <c r="A71" s="341" t="s">
        <v>116</v>
      </c>
      <c r="B71" s="350" t="s">
        <v>728</v>
      </c>
      <c r="C71" s="239" t="s">
        <v>162</v>
      </c>
      <c r="D71" s="457">
        <v>15.727</v>
      </c>
      <c r="E71" s="264"/>
      <c r="F71" s="458">
        <v>27</v>
      </c>
      <c r="G71" s="448">
        <v>5</v>
      </c>
      <c r="H71" s="242" t="s">
        <v>11</v>
      </c>
      <c r="I71" s="325">
        <f t="shared" si="2"/>
        <v>424.629</v>
      </c>
      <c r="J71" s="325">
        <f t="shared" si="3"/>
        <v>84.92580000000001</v>
      </c>
    </row>
    <row r="72" spans="1:10" ht="12.75">
      <c r="A72" s="341" t="s">
        <v>116</v>
      </c>
      <c r="B72" s="350" t="s">
        <v>358</v>
      </c>
      <c r="C72" s="239" t="s">
        <v>162</v>
      </c>
      <c r="D72" s="457">
        <v>9.115</v>
      </c>
      <c r="E72" s="264"/>
      <c r="F72" s="458">
        <v>27</v>
      </c>
      <c r="G72" s="448">
        <v>4</v>
      </c>
      <c r="H72" s="179" t="s">
        <v>11</v>
      </c>
      <c r="I72" s="325">
        <f t="shared" si="2"/>
        <v>246.10500000000002</v>
      </c>
      <c r="J72" s="325">
        <f t="shared" si="3"/>
        <v>49.221000000000004</v>
      </c>
    </row>
    <row r="73" spans="1:10" ht="12.75">
      <c r="A73" s="341" t="s">
        <v>116</v>
      </c>
      <c r="B73" s="350" t="s">
        <v>729</v>
      </c>
      <c r="C73" s="239" t="s">
        <v>162</v>
      </c>
      <c r="D73" s="457">
        <v>3.866</v>
      </c>
      <c r="E73" s="264"/>
      <c r="F73" s="458">
        <v>27</v>
      </c>
      <c r="G73" s="448">
        <v>4</v>
      </c>
      <c r="H73" s="242" t="s">
        <v>11</v>
      </c>
      <c r="I73" s="325">
        <f t="shared" si="2"/>
        <v>104.382</v>
      </c>
      <c r="J73" s="325">
        <f t="shared" si="3"/>
        <v>20.876400000000004</v>
      </c>
    </row>
    <row r="74" spans="1:10" ht="12.75">
      <c r="A74" s="341" t="s">
        <v>116</v>
      </c>
      <c r="B74" s="350" t="s">
        <v>730</v>
      </c>
      <c r="C74" s="239" t="s">
        <v>162</v>
      </c>
      <c r="D74" s="457">
        <v>11.727</v>
      </c>
      <c r="E74" s="264"/>
      <c r="F74" s="458">
        <v>27</v>
      </c>
      <c r="G74" s="448">
        <v>4</v>
      </c>
      <c r="H74" s="242" t="s">
        <v>11</v>
      </c>
      <c r="I74" s="325">
        <f t="shared" si="2"/>
        <v>316.629</v>
      </c>
      <c r="J74" s="325">
        <f t="shared" si="3"/>
        <v>63.32580000000001</v>
      </c>
    </row>
    <row r="75" spans="1:10" ht="12.75">
      <c r="A75" s="341" t="s">
        <v>116</v>
      </c>
      <c r="B75" s="350" t="s">
        <v>731</v>
      </c>
      <c r="C75" s="239" t="s">
        <v>162</v>
      </c>
      <c r="D75" s="457">
        <v>6</v>
      </c>
      <c r="E75" s="264"/>
      <c r="F75" s="458">
        <v>27</v>
      </c>
      <c r="G75" s="448">
        <v>4</v>
      </c>
      <c r="H75" s="242" t="s">
        <v>11</v>
      </c>
      <c r="I75" s="325">
        <f t="shared" si="2"/>
        <v>162</v>
      </c>
      <c r="J75" s="325">
        <f t="shared" si="3"/>
        <v>32.4</v>
      </c>
    </row>
    <row r="76" spans="1:10" ht="12.75">
      <c r="A76" s="341" t="s">
        <v>116</v>
      </c>
      <c r="B76" s="350" t="s">
        <v>359</v>
      </c>
      <c r="C76" s="239" t="s">
        <v>162</v>
      </c>
      <c r="D76" s="457">
        <v>7.781</v>
      </c>
      <c r="E76" s="264"/>
      <c r="F76" s="458">
        <v>27</v>
      </c>
      <c r="G76" s="448">
        <v>4</v>
      </c>
      <c r="H76" s="179" t="s">
        <v>11</v>
      </c>
      <c r="I76" s="325">
        <f t="shared" si="2"/>
        <v>210.087</v>
      </c>
      <c r="J76" s="325">
        <f t="shared" si="3"/>
        <v>42.0174</v>
      </c>
    </row>
    <row r="77" spans="1:10" ht="12.75">
      <c r="A77" s="341" t="s">
        <v>116</v>
      </c>
      <c r="B77" s="350" t="s">
        <v>363</v>
      </c>
      <c r="C77" s="239" t="s">
        <v>162</v>
      </c>
      <c r="D77" s="457">
        <v>8.173</v>
      </c>
      <c r="E77" s="264"/>
      <c r="F77" s="458">
        <v>27</v>
      </c>
      <c r="G77" s="448">
        <v>4</v>
      </c>
      <c r="H77" s="179" t="s">
        <v>11</v>
      </c>
      <c r="I77" s="325">
        <f t="shared" si="2"/>
        <v>220.671</v>
      </c>
      <c r="J77" s="325">
        <f t="shared" si="3"/>
        <v>44.1342</v>
      </c>
    </row>
    <row r="78" spans="1:10" ht="12.75">
      <c r="A78" s="341" t="s">
        <v>116</v>
      </c>
      <c r="B78" s="350" t="s">
        <v>732</v>
      </c>
      <c r="C78" s="239" t="s">
        <v>162</v>
      </c>
      <c r="D78" s="457">
        <v>3.851</v>
      </c>
      <c r="E78" s="264"/>
      <c r="F78" s="458">
        <v>27</v>
      </c>
      <c r="G78" s="448">
        <v>4</v>
      </c>
      <c r="H78" s="242" t="s">
        <v>11</v>
      </c>
      <c r="I78" s="325">
        <f t="shared" si="2"/>
        <v>103.977</v>
      </c>
      <c r="J78" s="325">
        <f t="shared" si="3"/>
        <v>20.7954</v>
      </c>
    </row>
    <row r="79" spans="1:10" ht="12.75">
      <c r="A79" s="341" t="s">
        <v>116</v>
      </c>
      <c r="B79" s="350" t="s">
        <v>364</v>
      </c>
      <c r="C79" s="239" t="s">
        <v>162</v>
      </c>
      <c r="D79" s="457">
        <v>10.102</v>
      </c>
      <c r="E79" s="264"/>
      <c r="F79" s="458">
        <v>27</v>
      </c>
      <c r="G79" s="448">
        <v>4</v>
      </c>
      <c r="H79" s="179" t="s">
        <v>11</v>
      </c>
      <c r="I79" s="325">
        <f t="shared" si="2"/>
        <v>272.754</v>
      </c>
      <c r="J79" s="325">
        <f t="shared" si="3"/>
        <v>54.55080000000001</v>
      </c>
    </row>
    <row r="80" spans="1:10" ht="12.75">
      <c r="A80" s="341" t="s">
        <v>116</v>
      </c>
      <c r="B80" s="350" t="s">
        <v>365</v>
      </c>
      <c r="C80" s="239" t="s">
        <v>162</v>
      </c>
      <c r="D80" s="457">
        <v>12.827</v>
      </c>
      <c r="E80" s="264"/>
      <c r="F80" s="458">
        <v>27</v>
      </c>
      <c r="G80" s="448">
        <v>4</v>
      </c>
      <c r="H80" s="179" t="s">
        <v>11</v>
      </c>
      <c r="I80" s="325">
        <f t="shared" si="2"/>
        <v>346.329</v>
      </c>
      <c r="J80" s="325">
        <f t="shared" si="3"/>
        <v>69.2658</v>
      </c>
    </row>
    <row r="81" spans="1:10" ht="12.75">
      <c r="A81" s="341" t="s">
        <v>116</v>
      </c>
      <c r="B81" s="350" t="s">
        <v>366</v>
      </c>
      <c r="C81" s="239" t="s">
        <v>162</v>
      </c>
      <c r="D81" s="457">
        <v>5</v>
      </c>
      <c r="E81" s="264"/>
      <c r="F81" s="458">
        <v>27</v>
      </c>
      <c r="G81" s="448">
        <v>4</v>
      </c>
      <c r="H81" s="179" t="s">
        <v>11</v>
      </c>
      <c r="I81" s="325">
        <f t="shared" si="2"/>
        <v>135</v>
      </c>
      <c r="J81" s="325">
        <f t="shared" si="3"/>
        <v>27</v>
      </c>
    </row>
    <row r="82" spans="1:10" ht="12.75">
      <c r="A82" s="341" t="s">
        <v>116</v>
      </c>
      <c r="B82" s="350" t="s">
        <v>367</v>
      </c>
      <c r="C82" s="239" t="s">
        <v>162</v>
      </c>
      <c r="D82" s="457">
        <v>11.079</v>
      </c>
      <c r="E82" s="264"/>
      <c r="F82" s="458">
        <v>27</v>
      </c>
      <c r="G82" s="448">
        <v>4</v>
      </c>
      <c r="H82" s="179" t="s">
        <v>11</v>
      </c>
      <c r="I82" s="325">
        <f t="shared" si="2"/>
        <v>299.13300000000004</v>
      </c>
      <c r="J82" s="325">
        <f t="shared" si="3"/>
        <v>59.82660000000001</v>
      </c>
    </row>
    <row r="83" spans="1:10" ht="12.75">
      <c r="A83" s="341" t="s">
        <v>116</v>
      </c>
      <c r="B83" s="350" t="s">
        <v>368</v>
      </c>
      <c r="C83" s="239" t="s">
        <v>162</v>
      </c>
      <c r="D83" s="457">
        <v>3.046</v>
      </c>
      <c r="E83" s="264"/>
      <c r="F83" s="458">
        <v>27</v>
      </c>
      <c r="G83" s="448">
        <v>4</v>
      </c>
      <c r="H83" s="179" t="s">
        <v>11</v>
      </c>
      <c r="I83" s="325">
        <f t="shared" si="2"/>
        <v>82.24199999999999</v>
      </c>
      <c r="J83" s="325">
        <f t="shared" si="3"/>
        <v>16.4484</v>
      </c>
    </row>
    <row r="84" spans="1:10" ht="12.75">
      <c r="A84" s="341" t="s">
        <v>116</v>
      </c>
      <c r="B84" s="350" t="s">
        <v>369</v>
      </c>
      <c r="C84" s="239" t="s">
        <v>162</v>
      </c>
      <c r="D84" s="457">
        <v>4.49</v>
      </c>
      <c r="E84" s="264"/>
      <c r="F84" s="458">
        <v>27</v>
      </c>
      <c r="G84" s="448">
        <v>4</v>
      </c>
      <c r="H84" s="179" t="s">
        <v>11</v>
      </c>
      <c r="I84" s="325">
        <f t="shared" si="2"/>
        <v>121.23</v>
      </c>
      <c r="J84" s="325">
        <f t="shared" si="3"/>
        <v>24.246000000000002</v>
      </c>
    </row>
    <row r="85" spans="1:10" ht="12.75">
      <c r="A85" s="341" t="s">
        <v>116</v>
      </c>
      <c r="B85" s="350" t="s">
        <v>2426</v>
      </c>
      <c r="C85" s="239" t="s">
        <v>162</v>
      </c>
      <c r="D85" s="457">
        <v>10.861</v>
      </c>
      <c r="E85" s="264"/>
      <c r="F85" s="458">
        <v>27</v>
      </c>
      <c r="G85" s="448">
        <v>4</v>
      </c>
      <c r="H85" s="179" t="s">
        <v>11</v>
      </c>
      <c r="I85" s="325">
        <f>D85*F85</f>
        <v>293.247</v>
      </c>
      <c r="J85" s="325">
        <f>I85*20%</f>
        <v>58.64940000000001</v>
      </c>
    </row>
    <row r="86" spans="1:10" ht="12.75">
      <c r="A86" s="341" t="s">
        <v>116</v>
      </c>
      <c r="B86" s="350" t="s">
        <v>370</v>
      </c>
      <c r="C86" s="239" t="s">
        <v>162</v>
      </c>
      <c r="D86" s="457">
        <v>13.722</v>
      </c>
      <c r="E86" s="264"/>
      <c r="F86" s="458">
        <v>27</v>
      </c>
      <c r="G86" s="448">
        <v>4</v>
      </c>
      <c r="H86" s="179" t="s">
        <v>11</v>
      </c>
      <c r="I86" s="325">
        <f t="shared" si="2"/>
        <v>370.49399999999997</v>
      </c>
      <c r="J86" s="325">
        <f t="shared" si="3"/>
        <v>74.0988</v>
      </c>
    </row>
    <row r="87" spans="1:10" ht="12.75">
      <c r="A87" s="341" t="s">
        <v>116</v>
      </c>
      <c r="B87" s="350" t="s">
        <v>733</v>
      </c>
      <c r="C87" s="239" t="s">
        <v>162</v>
      </c>
      <c r="D87" s="457">
        <v>9.702</v>
      </c>
      <c r="E87" s="264"/>
      <c r="F87" s="458">
        <v>27</v>
      </c>
      <c r="G87" s="448">
        <v>4</v>
      </c>
      <c r="H87" s="242" t="s">
        <v>11</v>
      </c>
      <c r="I87" s="325">
        <f t="shared" si="2"/>
        <v>261.954</v>
      </c>
      <c r="J87" s="325">
        <f t="shared" si="3"/>
        <v>52.390800000000006</v>
      </c>
    </row>
    <row r="88" spans="1:10" ht="12.75">
      <c r="A88" s="341" t="s">
        <v>116</v>
      </c>
      <c r="B88" s="350" t="s">
        <v>371</v>
      </c>
      <c r="C88" s="239" t="s">
        <v>162</v>
      </c>
      <c r="D88" s="457">
        <v>21.603</v>
      </c>
      <c r="E88" s="264"/>
      <c r="F88" s="458">
        <v>27</v>
      </c>
      <c r="G88" s="448">
        <v>4</v>
      </c>
      <c r="H88" s="179" t="s">
        <v>11</v>
      </c>
      <c r="I88" s="325">
        <f t="shared" si="2"/>
        <v>583.2810000000001</v>
      </c>
      <c r="J88" s="325">
        <f t="shared" si="3"/>
        <v>116.65620000000001</v>
      </c>
    </row>
    <row r="89" spans="1:10" ht="12.75">
      <c r="A89" s="341" t="s">
        <v>116</v>
      </c>
      <c r="B89" s="350" t="s">
        <v>734</v>
      </c>
      <c r="C89" s="239" t="s">
        <v>162</v>
      </c>
      <c r="D89" s="457">
        <v>3.301</v>
      </c>
      <c r="E89" s="264"/>
      <c r="F89" s="458">
        <v>27</v>
      </c>
      <c r="G89" s="448">
        <v>4</v>
      </c>
      <c r="H89" s="242" t="s">
        <v>11</v>
      </c>
      <c r="I89" s="325">
        <f t="shared" si="2"/>
        <v>89.12700000000001</v>
      </c>
      <c r="J89" s="325">
        <f t="shared" si="3"/>
        <v>17.825400000000002</v>
      </c>
    </row>
    <row r="90" spans="1:10" ht="12.75">
      <c r="A90" s="341" t="s">
        <v>116</v>
      </c>
      <c r="B90" s="350" t="s">
        <v>662</v>
      </c>
      <c r="C90" s="239" t="s">
        <v>162</v>
      </c>
      <c r="D90" s="457">
        <v>3.501</v>
      </c>
      <c r="E90" s="264"/>
      <c r="F90" s="458">
        <v>27</v>
      </c>
      <c r="G90" s="448">
        <v>4</v>
      </c>
      <c r="H90" s="179" t="s">
        <v>11</v>
      </c>
      <c r="I90" s="325">
        <f t="shared" si="2"/>
        <v>94.527</v>
      </c>
      <c r="J90" s="325">
        <f t="shared" si="3"/>
        <v>18.9054</v>
      </c>
    </row>
    <row r="91" spans="1:10" ht="12.75">
      <c r="A91" s="341" t="s">
        <v>116</v>
      </c>
      <c r="B91" s="350" t="s">
        <v>372</v>
      </c>
      <c r="C91" s="239" t="s">
        <v>162</v>
      </c>
      <c r="D91" s="457">
        <v>24.337</v>
      </c>
      <c r="E91" s="264"/>
      <c r="F91" s="458">
        <v>27</v>
      </c>
      <c r="G91" s="448">
        <v>4</v>
      </c>
      <c r="H91" s="179" t="s">
        <v>11</v>
      </c>
      <c r="I91" s="325">
        <f t="shared" si="2"/>
        <v>657.099</v>
      </c>
      <c r="J91" s="325">
        <f t="shared" si="3"/>
        <v>131.4198</v>
      </c>
    </row>
    <row r="92" spans="1:10" ht="12.75">
      <c r="A92" s="341" t="s">
        <v>116</v>
      </c>
      <c r="B92" s="350" t="s">
        <v>373</v>
      </c>
      <c r="C92" s="239" t="s">
        <v>162</v>
      </c>
      <c r="D92" s="457">
        <v>19.917</v>
      </c>
      <c r="E92" s="264"/>
      <c r="F92" s="458">
        <v>27</v>
      </c>
      <c r="G92" s="448">
        <v>4</v>
      </c>
      <c r="H92" s="179" t="s">
        <v>11</v>
      </c>
      <c r="I92" s="325">
        <f t="shared" si="2"/>
        <v>537.759</v>
      </c>
      <c r="J92" s="325">
        <f t="shared" si="3"/>
        <v>107.55180000000001</v>
      </c>
    </row>
    <row r="93" spans="1:10" ht="12.75">
      <c r="A93" s="341" t="s">
        <v>116</v>
      </c>
      <c r="B93" s="350" t="s">
        <v>735</v>
      </c>
      <c r="C93" s="239" t="s">
        <v>162</v>
      </c>
      <c r="D93" s="457">
        <v>3.85</v>
      </c>
      <c r="E93" s="264"/>
      <c r="F93" s="458">
        <v>27</v>
      </c>
      <c r="G93" s="448">
        <v>5</v>
      </c>
      <c r="H93" s="242" t="s">
        <v>11</v>
      </c>
      <c r="I93" s="325">
        <f t="shared" si="2"/>
        <v>103.95</v>
      </c>
      <c r="J93" s="325">
        <f t="shared" si="3"/>
        <v>20.790000000000003</v>
      </c>
    </row>
    <row r="94" spans="1:10" ht="12.75">
      <c r="A94" s="341" t="s">
        <v>116</v>
      </c>
      <c r="B94" s="350" t="s">
        <v>736</v>
      </c>
      <c r="C94" s="239" t="s">
        <v>162</v>
      </c>
      <c r="D94" s="457">
        <v>3</v>
      </c>
      <c r="E94" s="264"/>
      <c r="F94" s="458">
        <v>27</v>
      </c>
      <c r="G94" s="448">
        <v>5</v>
      </c>
      <c r="H94" s="242" t="s">
        <v>11</v>
      </c>
      <c r="I94" s="325">
        <f t="shared" si="2"/>
        <v>81</v>
      </c>
      <c r="J94" s="325">
        <f t="shared" si="3"/>
        <v>16.2</v>
      </c>
    </row>
    <row r="95" spans="1:10" ht="12.75">
      <c r="A95" s="341" t="s">
        <v>116</v>
      </c>
      <c r="B95" s="350" t="s">
        <v>737</v>
      </c>
      <c r="C95" s="239" t="s">
        <v>162</v>
      </c>
      <c r="D95" s="457">
        <v>7.001</v>
      </c>
      <c r="E95" s="264"/>
      <c r="F95" s="458">
        <v>27</v>
      </c>
      <c r="G95" s="448">
        <v>5</v>
      </c>
      <c r="H95" s="242" t="s">
        <v>11</v>
      </c>
      <c r="I95" s="325">
        <f t="shared" si="2"/>
        <v>189.02700000000002</v>
      </c>
      <c r="J95" s="325">
        <f t="shared" si="3"/>
        <v>37.805400000000006</v>
      </c>
    </row>
    <row r="96" spans="1:10" ht="12.75">
      <c r="A96" s="341" t="s">
        <v>116</v>
      </c>
      <c r="B96" s="350" t="s">
        <v>738</v>
      </c>
      <c r="C96" s="239" t="s">
        <v>162</v>
      </c>
      <c r="D96" s="457">
        <v>13.777</v>
      </c>
      <c r="E96" s="264"/>
      <c r="F96" s="458">
        <v>27</v>
      </c>
      <c r="G96" s="448">
        <v>5</v>
      </c>
      <c r="H96" s="242" t="s">
        <v>11</v>
      </c>
      <c r="I96" s="325">
        <f t="shared" si="2"/>
        <v>371.979</v>
      </c>
      <c r="J96" s="325">
        <f t="shared" si="3"/>
        <v>74.3958</v>
      </c>
    </row>
    <row r="97" spans="1:10" ht="12.75">
      <c r="A97" s="341" t="s">
        <v>116</v>
      </c>
      <c r="B97" s="350" t="s">
        <v>739</v>
      </c>
      <c r="C97" s="239" t="s">
        <v>162</v>
      </c>
      <c r="D97" s="457">
        <v>3.956</v>
      </c>
      <c r="E97" s="264"/>
      <c r="F97" s="458">
        <v>27</v>
      </c>
      <c r="G97" s="448">
        <v>5</v>
      </c>
      <c r="H97" s="242" t="s">
        <v>11</v>
      </c>
      <c r="I97" s="325">
        <f t="shared" si="2"/>
        <v>106.812</v>
      </c>
      <c r="J97" s="325">
        <f t="shared" si="3"/>
        <v>21.3624</v>
      </c>
    </row>
    <row r="98" spans="1:10" ht="12.75">
      <c r="A98" s="341" t="s">
        <v>116</v>
      </c>
      <c r="B98" s="350" t="s">
        <v>740</v>
      </c>
      <c r="C98" s="239" t="s">
        <v>162</v>
      </c>
      <c r="D98" s="457">
        <v>7.591</v>
      </c>
      <c r="E98" s="264"/>
      <c r="F98" s="458">
        <v>27</v>
      </c>
      <c r="G98" s="448">
        <v>5</v>
      </c>
      <c r="H98" s="242" t="s">
        <v>11</v>
      </c>
      <c r="I98" s="325">
        <f t="shared" si="2"/>
        <v>204.957</v>
      </c>
      <c r="J98" s="325">
        <f t="shared" si="3"/>
        <v>40.9914</v>
      </c>
    </row>
    <row r="99" spans="1:10" ht="12.75">
      <c r="A99" s="341" t="s">
        <v>116</v>
      </c>
      <c r="B99" s="350" t="s">
        <v>570</v>
      </c>
      <c r="C99" s="239" t="s">
        <v>162</v>
      </c>
      <c r="D99" s="457">
        <v>7.591</v>
      </c>
      <c r="E99" s="264"/>
      <c r="F99" s="458">
        <v>27</v>
      </c>
      <c r="G99" s="448">
        <v>5</v>
      </c>
      <c r="H99" s="179" t="s">
        <v>11</v>
      </c>
      <c r="I99" s="325">
        <f t="shared" si="2"/>
        <v>204.957</v>
      </c>
      <c r="J99" s="325">
        <f t="shared" si="3"/>
        <v>40.9914</v>
      </c>
    </row>
    <row r="100" spans="1:10" ht="12.75">
      <c r="A100" s="341" t="s">
        <v>116</v>
      </c>
      <c r="B100" s="350" t="s">
        <v>741</v>
      </c>
      <c r="C100" s="239" t="s">
        <v>162</v>
      </c>
      <c r="D100" s="457">
        <v>7.397</v>
      </c>
      <c r="E100" s="264"/>
      <c r="F100" s="458">
        <v>27</v>
      </c>
      <c r="G100" s="448">
        <v>6</v>
      </c>
      <c r="H100" s="242" t="s">
        <v>11</v>
      </c>
      <c r="I100" s="325">
        <f t="shared" si="2"/>
        <v>199.719</v>
      </c>
      <c r="J100" s="325">
        <f t="shared" si="3"/>
        <v>39.9438</v>
      </c>
    </row>
    <row r="101" spans="1:10" ht="12.75">
      <c r="A101" s="341" t="s">
        <v>116</v>
      </c>
      <c r="B101" s="350" t="s">
        <v>742</v>
      </c>
      <c r="C101" s="239" t="s">
        <v>162</v>
      </c>
      <c r="D101" s="457">
        <v>3.045</v>
      </c>
      <c r="E101" s="264"/>
      <c r="F101" s="458">
        <v>27</v>
      </c>
      <c r="G101" s="448">
        <v>6</v>
      </c>
      <c r="H101" s="242" t="s">
        <v>11</v>
      </c>
      <c r="I101" s="325">
        <f t="shared" si="2"/>
        <v>82.215</v>
      </c>
      <c r="J101" s="325">
        <f t="shared" si="3"/>
        <v>16.443</v>
      </c>
    </row>
    <row r="102" spans="1:10" ht="12.75">
      <c r="A102" s="341" t="s">
        <v>116</v>
      </c>
      <c r="B102" s="350" t="s">
        <v>1911</v>
      </c>
      <c r="C102" s="239" t="s">
        <v>162</v>
      </c>
      <c r="D102" s="457">
        <v>2.998</v>
      </c>
      <c r="E102" s="264"/>
      <c r="F102" s="458">
        <v>27</v>
      </c>
      <c r="G102" s="448">
        <v>6</v>
      </c>
      <c r="H102" s="242" t="s">
        <v>11</v>
      </c>
      <c r="I102" s="325">
        <f t="shared" si="2"/>
        <v>80.94600000000001</v>
      </c>
      <c r="J102" s="325">
        <f t="shared" si="3"/>
        <v>16.189200000000003</v>
      </c>
    </row>
    <row r="103" spans="1:10" ht="12.75">
      <c r="A103" s="341" t="s">
        <v>116</v>
      </c>
      <c r="B103" s="350" t="s">
        <v>743</v>
      </c>
      <c r="C103" s="239" t="s">
        <v>162</v>
      </c>
      <c r="D103" s="457">
        <v>4.431</v>
      </c>
      <c r="E103" s="264"/>
      <c r="F103" s="458">
        <v>27</v>
      </c>
      <c r="G103" s="448">
        <v>6</v>
      </c>
      <c r="H103" s="242" t="s">
        <v>11</v>
      </c>
      <c r="I103" s="325">
        <f t="shared" si="2"/>
        <v>119.637</v>
      </c>
      <c r="J103" s="325">
        <f t="shared" si="3"/>
        <v>23.927400000000002</v>
      </c>
    </row>
    <row r="104" spans="1:10" ht="12.75">
      <c r="A104" s="341" t="s">
        <v>116</v>
      </c>
      <c r="B104" s="350" t="s">
        <v>744</v>
      </c>
      <c r="C104" s="239" t="s">
        <v>162</v>
      </c>
      <c r="D104" s="457">
        <v>5.401</v>
      </c>
      <c r="E104" s="264"/>
      <c r="F104" s="458">
        <v>27</v>
      </c>
      <c r="G104" s="448">
        <v>5</v>
      </c>
      <c r="H104" s="242" t="s">
        <v>11</v>
      </c>
      <c r="I104" s="325">
        <f t="shared" si="2"/>
        <v>145.827</v>
      </c>
      <c r="J104" s="325">
        <f t="shared" si="3"/>
        <v>29.1654</v>
      </c>
    </row>
    <row r="105" spans="1:10" ht="12.75">
      <c r="A105" s="341" t="s">
        <v>116</v>
      </c>
      <c r="B105" s="350" t="s">
        <v>1912</v>
      </c>
      <c r="C105" s="239" t="s">
        <v>162</v>
      </c>
      <c r="D105" s="457">
        <v>18.636</v>
      </c>
      <c r="E105" s="264"/>
      <c r="F105" s="458">
        <v>27</v>
      </c>
      <c r="G105" s="448">
        <v>4</v>
      </c>
      <c r="H105" s="242" t="s">
        <v>11</v>
      </c>
      <c r="I105" s="325">
        <f t="shared" si="2"/>
        <v>503.17199999999997</v>
      </c>
      <c r="J105" s="325">
        <f t="shared" si="3"/>
        <v>100.6344</v>
      </c>
    </row>
    <row r="106" spans="1:10" ht="12.75">
      <c r="A106" s="341" t="s">
        <v>116</v>
      </c>
      <c r="B106" s="350" t="s">
        <v>745</v>
      </c>
      <c r="C106" s="239" t="s">
        <v>162</v>
      </c>
      <c r="D106" s="457">
        <v>4.501</v>
      </c>
      <c r="E106" s="264"/>
      <c r="F106" s="458">
        <v>27</v>
      </c>
      <c r="G106" s="448">
        <v>4</v>
      </c>
      <c r="H106" s="242" t="s">
        <v>11</v>
      </c>
      <c r="I106" s="325">
        <f t="shared" si="2"/>
        <v>121.52700000000002</v>
      </c>
      <c r="J106" s="325">
        <f t="shared" si="3"/>
        <v>24.305400000000006</v>
      </c>
    </row>
    <row r="107" spans="1:10" ht="12.75">
      <c r="A107" s="90" t="s">
        <v>20</v>
      </c>
      <c r="B107" s="390">
        <v>44</v>
      </c>
      <c r="C107" s="192" t="s">
        <v>27</v>
      </c>
      <c r="D107" s="190">
        <f>SUM(D63:D106)</f>
        <v>363.57200000000006</v>
      </c>
      <c r="E107" s="481" t="s">
        <v>47</v>
      </c>
      <c r="F107" s="607"/>
      <c r="G107" s="607"/>
      <c r="H107" s="607"/>
      <c r="I107" s="607"/>
      <c r="J107" s="607"/>
    </row>
    <row r="108" spans="1:10" ht="12.75">
      <c r="A108" s="341" t="s">
        <v>257</v>
      </c>
      <c r="B108" s="350" t="s">
        <v>746</v>
      </c>
      <c r="C108" s="239" t="s">
        <v>162</v>
      </c>
      <c r="D108" s="457">
        <v>15.681</v>
      </c>
      <c r="E108" s="346"/>
      <c r="F108" s="458">
        <v>27</v>
      </c>
      <c r="G108" s="241">
        <v>5</v>
      </c>
      <c r="H108" s="242" t="s">
        <v>11</v>
      </c>
      <c r="I108" s="325">
        <f>D108*F108</f>
        <v>423.387</v>
      </c>
      <c r="J108" s="325">
        <f>I108*20%</f>
        <v>84.6774</v>
      </c>
    </row>
    <row r="109" spans="1:10" ht="12.75">
      <c r="A109" s="341" t="s">
        <v>257</v>
      </c>
      <c r="B109" s="350" t="s">
        <v>747</v>
      </c>
      <c r="C109" s="239" t="s">
        <v>162</v>
      </c>
      <c r="D109" s="457">
        <v>9.007</v>
      </c>
      <c r="E109" s="346"/>
      <c r="F109" s="458">
        <v>27</v>
      </c>
      <c r="G109" s="241">
        <v>4</v>
      </c>
      <c r="H109" s="242" t="s">
        <v>11</v>
      </c>
      <c r="I109" s="325">
        <f>D109*F109</f>
        <v>243.189</v>
      </c>
      <c r="J109" s="325">
        <f>I109*20%</f>
        <v>48.6378</v>
      </c>
    </row>
    <row r="110" spans="1:10" ht="12.75">
      <c r="A110" s="341" t="s">
        <v>257</v>
      </c>
      <c r="B110" s="350" t="s">
        <v>748</v>
      </c>
      <c r="C110" s="239" t="s">
        <v>162</v>
      </c>
      <c r="D110" s="457">
        <v>47.89</v>
      </c>
      <c r="E110" s="346"/>
      <c r="F110" s="458">
        <v>27</v>
      </c>
      <c r="G110" s="241">
        <v>5</v>
      </c>
      <c r="H110" s="242" t="s">
        <v>11</v>
      </c>
      <c r="I110" s="325">
        <f>D110*F110</f>
        <v>1293.03</v>
      </c>
      <c r="J110" s="325">
        <f>I110*20%</f>
        <v>258.606</v>
      </c>
    </row>
    <row r="111" spans="1:10" ht="12.75">
      <c r="A111" s="90" t="s">
        <v>20</v>
      </c>
      <c r="B111" s="390">
        <v>3</v>
      </c>
      <c r="C111" s="192" t="s">
        <v>27</v>
      </c>
      <c r="D111" s="190">
        <f>SUM(D108:D110)</f>
        <v>72.578</v>
      </c>
      <c r="E111" s="481" t="s">
        <v>47</v>
      </c>
      <c r="F111" s="607"/>
      <c r="G111" s="607"/>
      <c r="H111" s="607"/>
      <c r="I111" s="607"/>
      <c r="J111" s="607"/>
    </row>
    <row r="112" spans="1:10" ht="12.75">
      <c r="A112" s="487" t="s">
        <v>117</v>
      </c>
      <c r="B112" s="484" t="s">
        <v>749</v>
      </c>
      <c r="C112" s="239" t="s">
        <v>162</v>
      </c>
      <c r="D112" s="352">
        <v>7.814</v>
      </c>
      <c r="E112" s="344"/>
      <c r="F112" s="458">
        <v>27</v>
      </c>
      <c r="G112" s="285">
        <v>4</v>
      </c>
      <c r="H112" s="527" t="s">
        <v>11</v>
      </c>
      <c r="I112" s="325">
        <f>D112*F112</f>
        <v>210.978</v>
      </c>
      <c r="J112" s="325">
        <f>I112*20%</f>
        <v>42.195600000000006</v>
      </c>
    </row>
    <row r="113" spans="1:10" ht="12.75">
      <c r="A113" s="487" t="s">
        <v>117</v>
      </c>
      <c r="B113" s="484" t="s">
        <v>750</v>
      </c>
      <c r="C113" s="239" t="s">
        <v>162</v>
      </c>
      <c r="D113" s="352">
        <v>28.912</v>
      </c>
      <c r="E113" s="344"/>
      <c r="F113" s="458">
        <v>27</v>
      </c>
      <c r="G113" s="285">
        <v>4</v>
      </c>
      <c r="H113" s="527" t="s">
        <v>11</v>
      </c>
      <c r="I113" s="325">
        <f>D113*F113</f>
        <v>780.624</v>
      </c>
      <c r="J113" s="325">
        <f>I113*20%</f>
        <v>156.12480000000002</v>
      </c>
    </row>
    <row r="114" spans="1:10" ht="12.75">
      <c r="A114" s="487" t="s">
        <v>117</v>
      </c>
      <c r="B114" s="484" t="s">
        <v>751</v>
      </c>
      <c r="C114" s="239" t="s">
        <v>162</v>
      </c>
      <c r="D114" s="352">
        <v>3.504</v>
      </c>
      <c r="E114" s="344"/>
      <c r="F114" s="458">
        <v>27</v>
      </c>
      <c r="G114" s="285">
        <v>6</v>
      </c>
      <c r="H114" s="527" t="s">
        <v>11</v>
      </c>
      <c r="I114" s="325">
        <f>D114*F114</f>
        <v>94.608</v>
      </c>
      <c r="J114" s="325">
        <f>I114*20%</f>
        <v>18.9216</v>
      </c>
    </row>
    <row r="115" spans="1:10" ht="12.75">
      <c r="A115" s="90" t="s">
        <v>20</v>
      </c>
      <c r="B115" s="390">
        <v>3</v>
      </c>
      <c r="C115" s="192" t="s">
        <v>27</v>
      </c>
      <c r="D115" s="190">
        <f>SUM(D112:D114)</f>
        <v>40.23</v>
      </c>
      <c r="E115" s="481" t="s">
        <v>47</v>
      </c>
      <c r="F115" s="607"/>
      <c r="G115" s="607"/>
      <c r="H115" s="607"/>
      <c r="I115" s="607"/>
      <c r="J115" s="607"/>
    </row>
    <row r="116" spans="1:10" ht="12.75">
      <c r="A116" s="487" t="s">
        <v>118</v>
      </c>
      <c r="B116" s="484" t="s">
        <v>752</v>
      </c>
      <c r="C116" s="239" t="s">
        <v>162</v>
      </c>
      <c r="D116" s="352">
        <v>4.299</v>
      </c>
      <c r="E116" s="264"/>
      <c r="F116" s="458">
        <v>27</v>
      </c>
      <c r="G116" s="448">
        <v>3</v>
      </c>
      <c r="H116" s="527" t="s">
        <v>11</v>
      </c>
      <c r="I116" s="325">
        <f aca="true" t="shared" si="4" ref="I116:I135">D116*F116</f>
        <v>116.07300000000001</v>
      </c>
      <c r="J116" s="325">
        <f aca="true" t="shared" si="5" ref="J116:J135">I116*20%</f>
        <v>23.214600000000004</v>
      </c>
    </row>
    <row r="117" spans="1:10" ht="12.75">
      <c r="A117" s="487" t="s">
        <v>118</v>
      </c>
      <c r="B117" s="484" t="s">
        <v>663</v>
      </c>
      <c r="C117" s="239" t="s">
        <v>162</v>
      </c>
      <c r="D117" s="352">
        <v>3.001</v>
      </c>
      <c r="E117" s="264"/>
      <c r="F117" s="458">
        <v>27</v>
      </c>
      <c r="G117" s="448">
        <v>3</v>
      </c>
      <c r="H117" s="179" t="s">
        <v>11</v>
      </c>
      <c r="I117" s="325">
        <f t="shared" si="4"/>
        <v>81.027</v>
      </c>
      <c r="J117" s="325">
        <f t="shared" si="5"/>
        <v>16.2054</v>
      </c>
    </row>
    <row r="118" spans="1:10" ht="12.75">
      <c r="A118" s="487" t="s">
        <v>118</v>
      </c>
      <c r="B118" s="484" t="s">
        <v>378</v>
      </c>
      <c r="C118" s="239" t="s">
        <v>162</v>
      </c>
      <c r="D118" s="352">
        <v>3.043</v>
      </c>
      <c r="E118" s="264"/>
      <c r="F118" s="458">
        <v>27</v>
      </c>
      <c r="G118" s="448">
        <v>4</v>
      </c>
      <c r="H118" s="179" t="s">
        <v>11</v>
      </c>
      <c r="I118" s="325">
        <f t="shared" si="4"/>
        <v>82.161</v>
      </c>
      <c r="J118" s="325">
        <f t="shared" si="5"/>
        <v>16.4322</v>
      </c>
    </row>
    <row r="119" spans="1:10" ht="12.75">
      <c r="A119" s="487" t="s">
        <v>118</v>
      </c>
      <c r="B119" s="484" t="s">
        <v>379</v>
      </c>
      <c r="C119" s="239" t="s">
        <v>162</v>
      </c>
      <c r="D119" s="352">
        <v>1.979</v>
      </c>
      <c r="E119" s="264"/>
      <c r="F119" s="458">
        <v>27</v>
      </c>
      <c r="G119" s="448">
        <v>4</v>
      </c>
      <c r="H119" s="179" t="s">
        <v>11</v>
      </c>
      <c r="I119" s="325">
        <f t="shared" si="4"/>
        <v>53.433</v>
      </c>
      <c r="J119" s="325">
        <f t="shared" si="5"/>
        <v>10.6866</v>
      </c>
    </row>
    <row r="120" spans="1:10" ht="12.75">
      <c r="A120" s="487" t="s">
        <v>118</v>
      </c>
      <c r="B120" s="484" t="s">
        <v>380</v>
      </c>
      <c r="C120" s="239" t="s">
        <v>162</v>
      </c>
      <c r="D120" s="352">
        <v>5.301</v>
      </c>
      <c r="E120" s="264"/>
      <c r="F120" s="458">
        <v>27</v>
      </c>
      <c r="G120" s="448">
        <v>5</v>
      </c>
      <c r="H120" s="179" t="s">
        <v>11</v>
      </c>
      <c r="I120" s="325">
        <f t="shared" si="4"/>
        <v>143.127</v>
      </c>
      <c r="J120" s="325">
        <f t="shared" si="5"/>
        <v>28.625400000000003</v>
      </c>
    </row>
    <row r="121" spans="1:10" ht="12.75">
      <c r="A121" s="487" t="s">
        <v>118</v>
      </c>
      <c r="B121" s="484" t="s">
        <v>381</v>
      </c>
      <c r="C121" s="239" t="s">
        <v>162</v>
      </c>
      <c r="D121" s="352">
        <v>5.402</v>
      </c>
      <c r="E121" s="264"/>
      <c r="F121" s="458">
        <v>27</v>
      </c>
      <c r="G121" s="448">
        <v>5</v>
      </c>
      <c r="H121" s="179" t="s">
        <v>11</v>
      </c>
      <c r="I121" s="325">
        <f t="shared" si="4"/>
        <v>145.854</v>
      </c>
      <c r="J121" s="325">
        <f t="shared" si="5"/>
        <v>29.170800000000003</v>
      </c>
    </row>
    <row r="122" spans="1:10" ht="12.75">
      <c r="A122" s="487" t="s">
        <v>118</v>
      </c>
      <c r="B122" s="484" t="s">
        <v>753</v>
      </c>
      <c r="C122" s="239" t="s">
        <v>162</v>
      </c>
      <c r="D122" s="352">
        <v>4.9</v>
      </c>
      <c r="E122" s="264"/>
      <c r="F122" s="458">
        <v>27</v>
      </c>
      <c r="G122" s="448">
        <v>4</v>
      </c>
      <c r="H122" s="527" t="s">
        <v>11</v>
      </c>
      <c r="I122" s="325">
        <f t="shared" si="4"/>
        <v>132.3</v>
      </c>
      <c r="J122" s="325">
        <f t="shared" si="5"/>
        <v>26.460000000000004</v>
      </c>
    </row>
    <row r="123" spans="1:10" ht="12.75">
      <c r="A123" s="487" t="s">
        <v>118</v>
      </c>
      <c r="B123" s="484" t="s">
        <v>754</v>
      </c>
      <c r="C123" s="239" t="s">
        <v>162</v>
      </c>
      <c r="D123" s="352">
        <v>2.001</v>
      </c>
      <c r="E123" s="264"/>
      <c r="F123" s="458">
        <v>27</v>
      </c>
      <c r="G123" s="448">
        <v>4</v>
      </c>
      <c r="H123" s="527" t="s">
        <v>11</v>
      </c>
      <c r="I123" s="325">
        <f t="shared" si="4"/>
        <v>54.026999999999994</v>
      </c>
      <c r="J123" s="325">
        <f t="shared" si="5"/>
        <v>10.805399999999999</v>
      </c>
    </row>
    <row r="124" spans="1:10" ht="12.75">
      <c r="A124" s="487" t="s">
        <v>118</v>
      </c>
      <c r="B124" s="484" t="s">
        <v>755</v>
      </c>
      <c r="C124" s="239" t="s">
        <v>162</v>
      </c>
      <c r="D124" s="352">
        <v>4.4</v>
      </c>
      <c r="E124" s="264"/>
      <c r="F124" s="458">
        <v>27</v>
      </c>
      <c r="G124" s="448">
        <v>4</v>
      </c>
      <c r="H124" s="527" t="s">
        <v>11</v>
      </c>
      <c r="I124" s="325">
        <f t="shared" si="4"/>
        <v>118.80000000000001</v>
      </c>
      <c r="J124" s="325">
        <f t="shared" si="5"/>
        <v>23.760000000000005</v>
      </c>
    </row>
    <row r="125" spans="1:10" ht="12.75">
      <c r="A125" s="487" t="s">
        <v>118</v>
      </c>
      <c r="B125" s="484" t="s">
        <v>756</v>
      </c>
      <c r="C125" s="239" t="s">
        <v>162</v>
      </c>
      <c r="D125" s="352">
        <v>5</v>
      </c>
      <c r="E125" s="264"/>
      <c r="F125" s="458">
        <v>27</v>
      </c>
      <c r="G125" s="448">
        <v>4</v>
      </c>
      <c r="H125" s="527" t="s">
        <v>11</v>
      </c>
      <c r="I125" s="325">
        <f t="shared" si="4"/>
        <v>135</v>
      </c>
      <c r="J125" s="325">
        <f t="shared" si="5"/>
        <v>27</v>
      </c>
    </row>
    <row r="126" spans="1:10" ht="12.75">
      <c r="A126" s="487" t="s">
        <v>118</v>
      </c>
      <c r="B126" s="484" t="s">
        <v>384</v>
      </c>
      <c r="C126" s="239" t="s">
        <v>162</v>
      </c>
      <c r="D126" s="352">
        <v>3</v>
      </c>
      <c r="E126" s="264"/>
      <c r="F126" s="458">
        <v>27</v>
      </c>
      <c r="G126" s="448">
        <v>4</v>
      </c>
      <c r="H126" s="179" t="s">
        <v>11</v>
      </c>
      <c r="I126" s="325">
        <f t="shared" si="4"/>
        <v>81</v>
      </c>
      <c r="J126" s="325">
        <f t="shared" si="5"/>
        <v>16.2</v>
      </c>
    </row>
    <row r="127" spans="1:10" ht="12.75">
      <c r="A127" s="487" t="s">
        <v>118</v>
      </c>
      <c r="B127" s="484" t="s">
        <v>665</v>
      </c>
      <c r="C127" s="239" t="s">
        <v>162</v>
      </c>
      <c r="D127" s="352">
        <v>13.952</v>
      </c>
      <c r="E127" s="264"/>
      <c r="F127" s="458">
        <v>27</v>
      </c>
      <c r="G127" s="448">
        <v>5</v>
      </c>
      <c r="H127" s="179" t="s">
        <v>11</v>
      </c>
      <c r="I127" s="325">
        <f t="shared" si="4"/>
        <v>376.704</v>
      </c>
      <c r="J127" s="325">
        <f t="shared" si="5"/>
        <v>75.3408</v>
      </c>
    </row>
    <row r="128" spans="1:10" ht="12.75">
      <c r="A128" s="487" t="s">
        <v>118</v>
      </c>
      <c r="B128" s="484" t="s">
        <v>757</v>
      </c>
      <c r="C128" s="239" t="s">
        <v>162</v>
      </c>
      <c r="D128" s="352">
        <v>6.901</v>
      </c>
      <c r="E128" s="264"/>
      <c r="F128" s="458">
        <v>27</v>
      </c>
      <c r="G128" s="448">
        <v>5</v>
      </c>
      <c r="H128" s="527" t="s">
        <v>11</v>
      </c>
      <c r="I128" s="325">
        <f t="shared" si="4"/>
        <v>186.327</v>
      </c>
      <c r="J128" s="325">
        <f t="shared" si="5"/>
        <v>37.2654</v>
      </c>
    </row>
    <row r="129" spans="1:10" ht="12.75">
      <c r="A129" s="487" t="s">
        <v>118</v>
      </c>
      <c r="B129" s="484" t="s">
        <v>385</v>
      </c>
      <c r="C129" s="239" t="s">
        <v>162</v>
      </c>
      <c r="D129" s="352">
        <v>7.799</v>
      </c>
      <c r="E129" s="264"/>
      <c r="F129" s="458">
        <v>27</v>
      </c>
      <c r="G129" s="448">
        <v>5</v>
      </c>
      <c r="H129" s="179" t="s">
        <v>11</v>
      </c>
      <c r="I129" s="325">
        <f t="shared" si="4"/>
        <v>210.573</v>
      </c>
      <c r="J129" s="325">
        <f t="shared" si="5"/>
        <v>42.1146</v>
      </c>
    </row>
    <row r="130" spans="1:10" ht="12.75">
      <c r="A130" s="487" t="s">
        <v>118</v>
      </c>
      <c r="B130" s="484" t="s">
        <v>1913</v>
      </c>
      <c r="C130" s="239" t="s">
        <v>162</v>
      </c>
      <c r="D130" s="352">
        <v>8.9</v>
      </c>
      <c r="E130" s="264"/>
      <c r="F130" s="458">
        <v>27</v>
      </c>
      <c r="G130" s="448">
        <v>4</v>
      </c>
      <c r="H130" s="606" t="s">
        <v>11</v>
      </c>
      <c r="I130" s="325">
        <f t="shared" si="4"/>
        <v>240.3</v>
      </c>
      <c r="J130" s="325">
        <f t="shared" si="5"/>
        <v>48.06</v>
      </c>
    </row>
    <row r="131" spans="1:10" ht="12.75">
      <c r="A131" s="487" t="s">
        <v>118</v>
      </c>
      <c r="B131" s="484" t="s">
        <v>758</v>
      </c>
      <c r="C131" s="239" t="s">
        <v>162</v>
      </c>
      <c r="D131" s="352">
        <v>4.101</v>
      </c>
      <c r="E131" s="264"/>
      <c r="F131" s="458">
        <v>27</v>
      </c>
      <c r="G131" s="448">
        <v>4</v>
      </c>
      <c r="H131" s="527" t="s">
        <v>11</v>
      </c>
      <c r="I131" s="325">
        <f t="shared" si="4"/>
        <v>110.727</v>
      </c>
      <c r="J131" s="325">
        <f t="shared" si="5"/>
        <v>22.145400000000002</v>
      </c>
    </row>
    <row r="132" spans="1:10" ht="12.75">
      <c r="A132" s="487" t="s">
        <v>118</v>
      </c>
      <c r="B132" s="484" t="s">
        <v>1914</v>
      </c>
      <c r="C132" s="239" t="s">
        <v>162</v>
      </c>
      <c r="D132" s="352">
        <v>4.5</v>
      </c>
      <c r="E132" s="264"/>
      <c r="F132" s="458">
        <v>27</v>
      </c>
      <c r="G132" s="448">
        <v>4</v>
      </c>
      <c r="H132" s="606" t="s">
        <v>11</v>
      </c>
      <c r="I132" s="325">
        <f t="shared" si="4"/>
        <v>121.5</v>
      </c>
      <c r="J132" s="325">
        <f t="shared" si="5"/>
        <v>24.3</v>
      </c>
    </row>
    <row r="133" spans="1:10" ht="12.75">
      <c r="A133" s="487" t="s">
        <v>118</v>
      </c>
      <c r="B133" s="484" t="s">
        <v>1915</v>
      </c>
      <c r="C133" s="239" t="s">
        <v>162</v>
      </c>
      <c r="D133" s="352">
        <v>9.002</v>
      </c>
      <c r="E133" s="264"/>
      <c r="F133" s="458">
        <v>27</v>
      </c>
      <c r="G133" s="448">
        <v>4</v>
      </c>
      <c r="H133" s="606" t="s">
        <v>11</v>
      </c>
      <c r="I133" s="325">
        <f t="shared" si="4"/>
        <v>243.05400000000003</v>
      </c>
      <c r="J133" s="325">
        <f t="shared" si="5"/>
        <v>48.61080000000001</v>
      </c>
    </row>
    <row r="134" spans="1:10" ht="12.75">
      <c r="A134" s="487" t="s">
        <v>118</v>
      </c>
      <c r="B134" s="484" t="s">
        <v>387</v>
      </c>
      <c r="C134" s="239" t="s">
        <v>162</v>
      </c>
      <c r="D134" s="352">
        <v>6.801</v>
      </c>
      <c r="E134" s="264"/>
      <c r="F134" s="458">
        <v>27</v>
      </c>
      <c r="G134" s="448">
        <v>5</v>
      </c>
      <c r="H134" s="179" t="s">
        <v>11</v>
      </c>
      <c r="I134" s="325">
        <f t="shared" si="4"/>
        <v>183.627</v>
      </c>
      <c r="J134" s="325">
        <f t="shared" si="5"/>
        <v>36.7254</v>
      </c>
    </row>
    <row r="135" spans="1:10" ht="12.75">
      <c r="A135" s="487" t="s">
        <v>118</v>
      </c>
      <c r="B135" s="484" t="s">
        <v>1916</v>
      </c>
      <c r="C135" s="239" t="s">
        <v>162</v>
      </c>
      <c r="D135" s="352">
        <v>4.8</v>
      </c>
      <c r="E135" s="264"/>
      <c r="F135" s="458">
        <v>27</v>
      </c>
      <c r="G135" s="448">
        <v>6</v>
      </c>
      <c r="H135" s="606" t="s">
        <v>11</v>
      </c>
      <c r="I135" s="325">
        <f t="shared" si="4"/>
        <v>129.6</v>
      </c>
      <c r="J135" s="325">
        <f t="shared" si="5"/>
        <v>25.92</v>
      </c>
    </row>
    <row r="136" spans="1:10" ht="12.75">
      <c r="A136" s="90" t="s">
        <v>20</v>
      </c>
      <c r="B136" s="390">
        <v>20</v>
      </c>
      <c r="C136" s="192" t="s">
        <v>27</v>
      </c>
      <c r="D136" s="190">
        <f>SUM(D116:D135)</f>
        <v>109.08200000000001</v>
      </c>
      <c r="E136" s="481" t="s">
        <v>47</v>
      </c>
      <c r="F136" s="607"/>
      <c r="G136" s="607"/>
      <c r="H136" s="607"/>
      <c r="I136" s="607"/>
      <c r="J136" s="607"/>
    </row>
    <row r="137" spans="1:10" ht="12.75">
      <c r="A137" s="485" t="s">
        <v>119</v>
      </c>
      <c r="B137" s="343" t="s">
        <v>258</v>
      </c>
      <c r="C137" s="239" t="s">
        <v>162</v>
      </c>
      <c r="D137" s="290">
        <v>4.27</v>
      </c>
      <c r="E137" s="242"/>
      <c r="F137" s="458">
        <v>27</v>
      </c>
      <c r="G137" s="241">
        <v>4</v>
      </c>
      <c r="H137" s="179" t="s">
        <v>11</v>
      </c>
      <c r="I137" s="325">
        <f>D137*F137</f>
        <v>115.28999999999999</v>
      </c>
      <c r="J137" s="325">
        <f>I137*20%</f>
        <v>23.058</v>
      </c>
    </row>
    <row r="138" spans="1:10" ht="12.75">
      <c r="A138" s="485" t="s">
        <v>119</v>
      </c>
      <c r="B138" s="343" t="s">
        <v>759</v>
      </c>
      <c r="C138" s="239" t="s">
        <v>162</v>
      </c>
      <c r="D138" s="290">
        <v>3.587</v>
      </c>
      <c r="E138" s="242"/>
      <c r="F138" s="458">
        <v>27</v>
      </c>
      <c r="G138" s="241">
        <v>6</v>
      </c>
      <c r="H138" s="242" t="s">
        <v>11</v>
      </c>
      <c r="I138" s="325">
        <f aca="true" t="shared" si="6" ref="I138:I151">D138*F138</f>
        <v>96.849</v>
      </c>
      <c r="J138" s="325">
        <f aca="true" t="shared" si="7" ref="J138:J151">I138*20%</f>
        <v>19.3698</v>
      </c>
    </row>
    <row r="139" spans="1:10" ht="12.75">
      <c r="A139" s="485" t="s">
        <v>119</v>
      </c>
      <c r="B139" s="343" t="s">
        <v>259</v>
      </c>
      <c r="C139" s="239" t="s">
        <v>162</v>
      </c>
      <c r="D139" s="290">
        <v>6.002</v>
      </c>
      <c r="E139" s="242"/>
      <c r="F139" s="458">
        <v>27</v>
      </c>
      <c r="G139" s="241">
        <v>5</v>
      </c>
      <c r="H139" s="179" t="s">
        <v>11</v>
      </c>
      <c r="I139" s="325">
        <f t="shared" si="6"/>
        <v>162.054</v>
      </c>
      <c r="J139" s="325">
        <f t="shared" si="7"/>
        <v>32.4108</v>
      </c>
    </row>
    <row r="140" spans="1:10" ht="12.75">
      <c r="A140" s="485" t="s">
        <v>119</v>
      </c>
      <c r="B140" s="343" t="s">
        <v>760</v>
      </c>
      <c r="C140" s="239" t="s">
        <v>162</v>
      </c>
      <c r="D140" s="290">
        <v>5.231</v>
      </c>
      <c r="E140" s="242"/>
      <c r="F140" s="458">
        <v>27</v>
      </c>
      <c r="G140" s="241">
        <v>5</v>
      </c>
      <c r="H140" s="242" t="s">
        <v>11</v>
      </c>
      <c r="I140" s="325">
        <f t="shared" si="6"/>
        <v>141.237</v>
      </c>
      <c r="J140" s="325">
        <f t="shared" si="7"/>
        <v>28.2474</v>
      </c>
    </row>
    <row r="141" spans="1:10" ht="12.75">
      <c r="A141" s="485" t="s">
        <v>119</v>
      </c>
      <c r="B141" s="343" t="s">
        <v>761</v>
      </c>
      <c r="C141" s="239" t="s">
        <v>162</v>
      </c>
      <c r="D141" s="290">
        <v>3.3</v>
      </c>
      <c r="E141" s="242"/>
      <c r="F141" s="458">
        <v>27</v>
      </c>
      <c r="G141" s="241">
        <v>7</v>
      </c>
      <c r="H141" s="242" t="s">
        <v>11</v>
      </c>
      <c r="I141" s="325">
        <f t="shared" si="6"/>
        <v>89.1</v>
      </c>
      <c r="J141" s="325">
        <f t="shared" si="7"/>
        <v>17.82</v>
      </c>
    </row>
    <row r="142" spans="1:10" ht="12.75">
      <c r="A142" s="485" t="s">
        <v>119</v>
      </c>
      <c r="B142" s="343" t="s">
        <v>260</v>
      </c>
      <c r="C142" s="239" t="s">
        <v>162</v>
      </c>
      <c r="D142" s="290">
        <v>3.55</v>
      </c>
      <c r="E142" s="242"/>
      <c r="F142" s="458">
        <v>27</v>
      </c>
      <c r="G142" s="241">
        <v>7</v>
      </c>
      <c r="H142" s="179" t="s">
        <v>11</v>
      </c>
      <c r="I142" s="325">
        <f t="shared" si="6"/>
        <v>95.85</v>
      </c>
      <c r="J142" s="325">
        <f t="shared" si="7"/>
        <v>19.169999999999998</v>
      </c>
    </row>
    <row r="143" spans="1:10" ht="12.75">
      <c r="A143" s="485" t="s">
        <v>119</v>
      </c>
      <c r="B143" s="343" t="s">
        <v>762</v>
      </c>
      <c r="C143" s="239" t="s">
        <v>162</v>
      </c>
      <c r="D143" s="290">
        <v>3.948</v>
      </c>
      <c r="E143" s="242"/>
      <c r="F143" s="458">
        <v>27</v>
      </c>
      <c r="G143" s="241">
        <v>7</v>
      </c>
      <c r="H143" s="242" t="s">
        <v>11</v>
      </c>
      <c r="I143" s="325">
        <f t="shared" si="6"/>
        <v>106.596</v>
      </c>
      <c r="J143" s="325">
        <f t="shared" si="7"/>
        <v>21.319200000000002</v>
      </c>
    </row>
    <row r="144" spans="1:10" ht="12.75">
      <c r="A144" s="485" t="s">
        <v>119</v>
      </c>
      <c r="B144" s="343" t="s">
        <v>763</v>
      </c>
      <c r="C144" s="239" t="s">
        <v>162</v>
      </c>
      <c r="D144" s="290">
        <v>6.063</v>
      </c>
      <c r="E144" s="242"/>
      <c r="F144" s="458">
        <v>27</v>
      </c>
      <c r="G144" s="241">
        <v>4</v>
      </c>
      <c r="H144" s="242" t="s">
        <v>11</v>
      </c>
      <c r="I144" s="325">
        <f t="shared" si="6"/>
        <v>163.701</v>
      </c>
      <c r="J144" s="325">
        <f t="shared" si="7"/>
        <v>32.7402</v>
      </c>
    </row>
    <row r="145" spans="1:10" ht="12.75">
      <c r="A145" s="485" t="s">
        <v>119</v>
      </c>
      <c r="B145" s="343" t="s">
        <v>764</v>
      </c>
      <c r="C145" s="239" t="s">
        <v>162</v>
      </c>
      <c r="D145" s="290">
        <v>5.805</v>
      </c>
      <c r="E145" s="242"/>
      <c r="F145" s="458">
        <v>27</v>
      </c>
      <c r="G145" s="241">
        <v>7</v>
      </c>
      <c r="H145" s="242" t="s">
        <v>11</v>
      </c>
      <c r="I145" s="325">
        <f t="shared" si="6"/>
        <v>156.73499999999999</v>
      </c>
      <c r="J145" s="325">
        <f t="shared" si="7"/>
        <v>31.346999999999998</v>
      </c>
    </row>
    <row r="146" spans="1:10" ht="12.75">
      <c r="A146" s="485" t="s">
        <v>119</v>
      </c>
      <c r="B146" s="343" t="s">
        <v>765</v>
      </c>
      <c r="C146" s="239" t="s">
        <v>162</v>
      </c>
      <c r="D146" s="290">
        <v>1.085</v>
      </c>
      <c r="E146" s="242"/>
      <c r="F146" s="458">
        <v>27</v>
      </c>
      <c r="G146" s="241">
        <v>7</v>
      </c>
      <c r="H146" s="242" t="s">
        <v>11</v>
      </c>
      <c r="I146" s="325">
        <f t="shared" si="6"/>
        <v>29.294999999999998</v>
      </c>
      <c r="J146" s="325">
        <f t="shared" si="7"/>
        <v>5.859</v>
      </c>
    </row>
    <row r="147" spans="1:10" ht="12.75">
      <c r="A147" s="485" t="s">
        <v>119</v>
      </c>
      <c r="B147" s="343" t="s">
        <v>262</v>
      </c>
      <c r="C147" s="239" t="s">
        <v>162</v>
      </c>
      <c r="D147" s="290">
        <v>4.271</v>
      </c>
      <c r="E147" s="242"/>
      <c r="F147" s="458">
        <v>27</v>
      </c>
      <c r="G147" s="241">
        <v>3</v>
      </c>
      <c r="H147" s="179" t="s">
        <v>11</v>
      </c>
      <c r="I147" s="325">
        <f t="shared" si="6"/>
        <v>115.317</v>
      </c>
      <c r="J147" s="325">
        <f t="shared" si="7"/>
        <v>23.0634</v>
      </c>
    </row>
    <row r="148" spans="1:10" ht="12.75">
      <c r="A148" s="485" t="s">
        <v>119</v>
      </c>
      <c r="B148" s="343" t="s">
        <v>263</v>
      </c>
      <c r="C148" s="239" t="s">
        <v>162</v>
      </c>
      <c r="D148" s="290">
        <v>2.601</v>
      </c>
      <c r="E148" s="242"/>
      <c r="F148" s="458">
        <v>27</v>
      </c>
      <c r="G148" s="241">
        <v>3</v>
      </c>
      <c r="H148" s="179" t="s">
        <v>11</v>
      </c>
      <c r="I148" s="325">
        <f t="shared" si="6"/>
        <v>70.227</v>
      </c>
      <c r="J148" s="325">
        <f t="shared" si="7"/>
        <v>14.0454</v>
      </c>
    </row>
    <row r="149" spans="1:10" ht="12.75">
      <c r="A149" s="485" t="s">
        <v>119</v>
      </c>
      <c r="B149" s="343" t="s">
        <v>264</v>
      </c>
      <c r="C149" s="239" t="s">
        <v>162</v>
      </c>
      <c r="D149" s="290">
        <v>3.502</v>
      </c>
      <c r="E149" s="242"/>
      <c r="F149" s="458">
        <v>27</v>
      </c>
      <c r="G149" s="241">
        <v>3</v>
      </c>
      <c r="H149" s="179" t="s">
        <v>11</v>
      </c>
      <c r="I149" s="325">
        <f t="shared" si="6"/>
        <v>94.55399999999999</v>
      </c>
      <c r="J149" s="325">
        <f t="shared" si="7"/>
        <v>18.9108</v>
      </c>
    </row>
    <row r="150" spans="1:10" ht="12.75">
      <c r="A150" s="485" t="s">
        <v>119</v>
      </c>
      <c r="B150" s="343" t="s">
        <v>668</v>
      </c>
      <c r="C150" s="239" t="s">
        <v>162</v>
      </c>
      <c r="D150" s="290">
        <v>0.1</v>
      </c>
      <c r="E150" s="242"/>
      <c r="F150" s="458">
        <v>27</v>
      </c>
      <c r="G150" s="241">
        <v>4</v>
      </c>
      <c r="H150" s="179" t="s">
        <v>11</v>
      </c>
      <c r="I150" s="325">
        <f t="shared" si="6"/>
        <v>2.7</v>
      </c>
      <c r="J150" s="325">
        <f t="shared" si="7"/>
        <v>0.54</v>
      </c>
    </row>
    <row r="151" spans="1:10" ht="12.75">
      <c r="A151" s="485" t="s">
        <v>119</v>
      </c>
      <c r="B151" s="343" t="s">
        <v>265</v>
      </c>
      <c r="C151" s="239" t="s">
        <v>162</v>
      </c>
      <c r="D151" s="290">
        <v>0.1</v>
      </c>
      <c r="E151" s="242"/>
      <c r="F151" s="458">
        <v>27</v>
      </c>
      <c r="G151" s="241">
        <v>4</v>
      </c>
      <c r="H151" s="179" t="s">
        <v>11</v>
      </c>
      <c r="I151" s="325">
        <f t="shared" si="6"/>
        <v>2.7</v>
      </c>
      <c r="J151" s="325">
        <f t="shared" si="7"/>
        <v>0.54</v>
      </c>
    </row>
    <row r="152" spans="1:10" ht="12.75">
      <c r="A152" s="38" t="s">
        <v>20</v>
      </c>
      <c r="B152" s="390">
        <v>15</v>
      </c>
      <c r="C152" s="192" t="s">
        <v>27</v>
      </c>
      <c r="D152" s="190">
        <f>SUM(D137:D151)</f>
        <v>53.415000000000006</v>
      </c>
      <c r="E152" s="186" t="s">
        <v>47</v>
      </c>
      <c r="F152" s="521"/>
      <c r="G152" s="521"/>
      <c r="H152" s="521"/>
      <c r="I152" s="521"/>
      <c r="J152" s="521"/>
    </row>
    <row r="153" spans="1:10" ht="38.25">
      <c r="A153" s="231" t="s">
        <v>22</v>
      </c>
      <c r="B153" s="232">
        <f>B50+B55+B62+B107+B111+B115+B136+B152+B58</f>
        <v>121</v>
      </c>
      <c r="C153" s="233" t="s">
        <v>27</v>
      </c>
      <c r="D153" s="234">
        <f>D50+D55+D62+D107+D111+D115+D136+D152+D58</f>
        <v>876.7470000000001</v>
      </c>
      <c r="E153" s="235" t="s">
        <v>47</v>
      </c>
      <c r="F153" s="227"/>
      <c r="G153" s="228"/>
      <c r="H153" s="528"/>
      <c r="I153" s="229"/>
      <c r="J153" s="529"/>
    </row>
    <row r="154" spans="1:10" ht="15.75">
      <c r="A154" s="779" t="s">
        <v>12</v>
      </c>
      <c r="B154" s="780"/>
      <c r="C154" s="780"/>
      <c r="D154" s="780"/>
      <c r="E154" s="780"/>
      <c r="F154" s="780"/>
      <c r="G154" s="780"/>
      <c r="H154" s="780"/>
      <c r="I154" s="780"/>
      <c r="J154" s="781"/>
    </row>
    <row r="155" spans="1:10" ht="12.75">
      <c r="A155" s="435" t="s">
        <v>246</v>
      </c>
      <c r="B155" s="355" t="s">
        <v>766</v>
      </c>
      <c r="C155" s="252" t="s">
        <v>247</v>
      </c>
      <c r="D155" s="424">
        <v>12.445</v>
      </c>
      <c r="E155" s="246"/>
      <c r="F155" s="467">
        <v>30</v>
      </c>
      <c r="G155" s="241">
        <v>6</v>
      </c>
      <c r="H155" s="242" t="s">
        <v>11</v>
      </c>
      <c r="I155" s="325">
        <f>D155*F155</f>
        <v>373.35</v>
      </c>
      <c r="J155" s="325">
        <f>I155*20%</f>
        <v>74.67</v>
      </c>
    </row>
    <row r="156" spans="1:10" ht="12.75">
      <c r="A156" s="435" t="s">
        <v>246</v>
      </c>
      <c r="B156" s="355" t="s">
        <v>767</v>
      </c>
      <c r="C156" s="252" t="s">
        <v>247</v>
      </c>
      <c r="D156" s="424">
        <v>19.891</v>
      </c>
      <c r="E156" s="246"/>
      <c r="F156" s="467">
        <v>30</v>
      </c>
      <c r="G156" s="241">
        <v>6</v>
      </c>
      <c r="H156" s="242" t="s">
        <v>11</v>
      </c>
      <c r="I156" s="325">
        <f>D156*F156</f>
        <v>596.7299999999999</v>
      </c>
      <c r="J156" s="325">
        <f>I156*20%</f>
        <v>119.34599999999999</v>
      </c>
    </row>
    <row r="157" spans="1:10" ht="12.75">
      <c r="A157" s="38" t="s">
        <v>20</v>
      </c>
      <c r="B157" s="390">
        <v>2</v>
      </c>
      <c r="C157" s="192" t="s">
        <v>27</v>
      </c>
      <c r="D157" s="190">
        <f>SUM(D155:D156)</f>
        <v>32.336</v>
      </c>
      <c r="E157" s="186" t="s">
        <v>47</v>
      </c>
      <c r="F157" s="521"/>
      <c r="G157" s="521"/>
      <c r="H157" s="521"/>
      <c r="I157" s="521"/>
      <c r="J157" s="521"/>
    </row>
    <row r="158" spans="1:10" ht="12.75">
      <c r="A158" s="435" t="s">
        <v>43</v>
      </c>
      <c r="B158" s="442" t="s">
        <v>768</v>
      </c>
      <c r="C158" s="252" t="s">
        <v>248</v>
      </c>
      <c r="D158" s="424">
        <v>5.001</v>
      </c>
      <c r="E158" s="246"/>
      <c r="F158" s="467">
        <v>30</v>
      </c>
      <c r="G158" s="241">
        <v>6</v>
      </c>
      <c r="H158" s="242" t="s">
        <v>11</v>
      </c>
      <c r="I158" s="325">
        <f>D158*F158</f>
        <v>150.03</v>
      </c>
      <c r="J158" s="325">
        <f>I158*20%</f>
        <v>30.006</v>
      </c>
    </row>
    <row r="159" spans="1:10" ht="12.75">
      <c r="A159" s="435" t="s">
        <v>43</v>
      </c>
      <c r="B159" s="442" t="s">
        <v>769</v>
      </c>
      <c r="C159" s="252" t="s">
        <v>248</v>
      </c>
      <c r="D159" s="424">
        <v>4.001</v>
      </c>
      <c r="E159" s="246"/>
      <c r="F159" s="467">
        <v>30</v>
      </c>
      <c r="G159" s="241">
        <v>6</v>
      </c>
      <c r="H159" s="242" t="s">
        <v>11</v>
      </c>
      <c r="I159" s="325">
        <f>D159*F159</f>
        <v>120.03000000000002</v>
      </c>
      <c r="J159" s="325">
        <f>I159*20%</f>
        <v>24.006000000000004</v>
      </c>
    </row>
    <row r="160" spans="1:10" ht="12.75">
      <c r="A160" s="435" t="s">
        <v>43</v>
      </c>
      <c r="B160" s="442" t="s">
        <v>770</v>
      </c>
      <c r="C160" s="252" t="s">
        <v>162</v>
      </c>
      <c r="D160" s="424">
        <v>7.1</v>
      </c>
      <c r="E160" s="246"/>
      <c r="F160" s="467">
        <v>30</v>
      </c>
      <c r="G160" s="241">
        <v>6</v>
      </c>
      <c r="H160" s="242" t="s">
        <v>11</v>
      </c>
      <c r="I160" s="325">
        <f>D160*F160</f>
        <v>213</v>
      </c>
      <c r="J160" s="325">
        <f>I160*20%</f>
        <v>42.6</v>
      </c>
    </row>
    <row r="161" spans="1:10" ht="12.75">
      <c r="A161" s="435" t="s">
        <v>43</v>
      </c>
      <c r="B161" s="442" t="s">
        <v>771</v>
      </c>
      <c r="C161" s="252" t="s">
        <v>162</v>
      </c>
      <c r="D161" s="424">
        <v>3</v>
      </c>
      <c r="E161" s="246"/>
      <c r="F161" s="467">
        <v>30</v>
      </c>
      <c r="G161" s="241">
        <v>6</v>
      </c>
      <c r="H161" s="242" t="s">
        <v>11</v>
      </c>
      <c r="I161" s="325">
        <f>D161*F161</f>
        <v>90</v>
      </c>
      <c r="J161" s="325">
        <f>I161*20%</f>
        <v>18</v>
      </c>
    </row>
    <row r="162" spans="1:10" ht="12.75">
      <c r="A162" s="38" t="s">
        <v>20</v>
      </c>
      <c r="B162" s="390">
        <v>4</v>
      </c>
      <c r="C162" s="192" t="s">
        <v>27</v>
      </c>
      <c r="D162" s="190">
        <f>SUM(D158:D161)</f>
        <v>19.102</v>
      </c>
      <c r="E162" s="186" t="s">
        <v>47</v>
      </c>
      <c r="F162" s="521"/>
      <c r="G162" s="521"/>
      <c r="H162" s="521"/>
      <c r="I162" s="521"/>
      <c r="J162" s="521"/>
    </row>
    <row r="163" spans="1:10" ht="12.75">
      <c r="A163" s="435" t="s">
        <v>772</v>
      </c>
      <c r="B163" s="442" t="s">
        <v>773</v>
      </c>
      <c r="C163" s="252" t="s">
        <v>162</v>
      </c>
      <c r="D163" s="424">
        <v>14.404</v>
      </c>
      <c r="E163" s="246"/>
      <c r="F163" s="467">
        <v>30</v>
      </c>
      <c r="G163" s="241">
        <v>4</v>
      </c>
      <c r="H163" s="242" t="s">
        <v>11</v>
      </c>
      <c r="I163" s="325">
        <f>D163*F163</f>
        <v>432.12</v>
      </c>
      <c r="J163" s="325">
        <f>I163*20%</f>
        <v>86.424</v>
      </c>
    </row>
    <row r="164" spans="1:10" ht="12.75">
      <c r="A164" s="435" t="s">
        <v>772</v>
      </c>
      <c r="B164" s="442" t="s">
        <v>774</v>
      </c>
      <c r="C164" s="252" t="s">
        <v>162</v>
      </c>
      <c r="D164" s="424">
        <v>13.001</v>
      </c>
      <c r="E164" s="246"/>
      <c r="F164" s="467">
        <v>30</v>
      </c>
      <c r="G164" s="241">
        <v>4</v>
      </c>
      <c r="H164" s="242" t="s">
        <v>11</v>
      </c>
      <c r="I164" s="325">
        <f>D164*F164</f>
        <v>390.03</v>
      </c>
      <c r="J164" s="325">
        <f>I164*20%</f>
        <v>78.006</v>
      </c>
    </row>
    <row r="165" spans="1:10" ht="12.75">
      <c r="A165" s="435" t="s">
        <v>772</v>
      </c>
      <c r="B165" s="442" t="s">
        <v>775</v>
      </c>
      <c r="C165" s="252" t="s">
        <v>162</v>
      </c>
      <c r="D165" s="424">
        <v>13.202</v>
      </c>
      <c r="E165" s="246"/>
      <c r="F165" s="467">
        <v>30</v>
      </c>
      <c r="G165" s="241">
        <v>4</v>
      </c>
      <c r="H165" s="242" t="s">
        <v>11</v>
      </c>
      <c r="I165" s="325">
        <f>D165*F165</f>
        <v>396.06</v>
      </c>
      <c r="J165" s="325">
        <f>I165*20%</f>
        <v>79.212</v>
      </c>
    </row>
    <row r="166" spans="1:10" ht="12.75">
      <c r="A166" s="38" t="s">
        <v>20</v>
      </c>
      <c r="B166" s="390">
        <v>3</v>
      </c>
      <c r="C166" s="192" t="s">
        <v>27</v>
      </c>
      <c r="D166" s="190">
        <f>SUM(D163:D165)</f>
        <v>40.607</v>
      </c>
      <c r="E166" s="186" t="s">
        <v>47</v>
      </c>
      <c r="F166" s="521"/>
      <c r="G166" s="521"/>
      <c r="H166" s="521"/>
      <c r="I166" s="521"/>
      <c r="J166" s="521"/>
    </row>
    <row r="167" spans="1:10" ht="12.75">
      <c r="A167" s="435" t="s">
        <v>249</v>
      </c>
      <c r="B167" s="442" t="s">
        <v>644</v>
      </c>
      <c r="C167" s="252" t="s">
        <v>162</v>
      </c>
      <c r="D167" s="424">
        <v>10.58</v>
      </c>
      <c r="E167" s="246"/>
      <c r="F167" s="467">
        <v>30</v>
      </c>
      <c r="G167" s="241">
        <v>6</v>
      </c>
      <c r="H167" s="179" t="s">
        <v>11</v>
      </c>
      <c r="I167" s="590">
        <f>D167*F167</f>
        <v>317.4</v>
      </c>
      <c r="J167" s="590">
        <f>I167*20%</f>
        <v>63.48</v>
      </c>
    </row>
    <row r="168" spans="1:10" ht="12.75">
      <c r="A168" s="435" t="s">
        <v>249</v>
      </c>
      <c r="B168" s="442" t="s">
        <v>776</v>
      </c>
      <c r="C168" s="252" t="s">
        <v>162</v>
      </c>
      <c r="D168" s="424">
        <v>9.01</v>
      </c>
      <c r="E168" s="246"/>
      <c r="F168" s="467">
        <v>30</v>
      </c>
      <c r="G168" s="241">
        <v>5</v>
      </c>
      <c r="H168" s="242" t="s">
        <v>11</v>
      </c>
      <c r="I168" s="325">
        <f>D168*F168</f>
        <v>270.3</v>
      </c>
      <c r="J168" s="325">
        <f>I168*20%</f>
        <v>54.06</v>
      </c>
    </row>
    <row r="169" spans="1:10" ht="12.75">
      <c r="A169" s="435" t="s">
        <v>249</v>
      </c>
      <c r="B169" s="442" t="s">
        <v>777</v>
      </c>
      <c r="C169" s="252" t="s">
        <v>162</v>
      </c>
      <c r="D169" s="424">
        <v>12.006</v>
      </c>
      <c r="E169" s="246"/>
      <c r="F169" s="467">
        <v>30</v>
      </c>
      <c r="G169" s="241">
        <v>6</v>
      </c>
      <c r="H169" s="242" t="s">
        <v>11</v>
      </c>
      <c r="I169" s="325">
        <f>D169*F169</f>
        <v>360.18</v>
      </c>
      <c r="J169" s="325">
        <f>I169*20%</f>
        <v>72.036</v>
      </c>
    </row>
    <row r="170" spans="1:10" ht="12.75">
      <c r="A170" s="435" t="s">
        <v>249</v>
      </c>
      <c r="B170" s="442" t="s">
        <v>645</v>
      </c>
      <c r="C170" s="252" t="s">
        <v>162</v>
      </c>
      <c r="D170" s="424">
        <v>12.48</v>
      </c>
      <c r="E170" s="246"/>
      <c r="F170" s="467">
        <v>30</v>
      </c>
      <c r="G170" s="241">
        <v>3</v>
      </c>
      <c r="H170" s="179" t="s">
        <v>11</v>
      </c>
      <c r="I170" s="590">
        <f>D170*F170</f>
        <v>374.40000000000003</v>
      </c>
      <c r="J170" s="590">
        <f>I170*20%</f>
        <v>74.88000000000001</v>
      </c>
    </row>
    <row r="171" spans="1:10" ht="12.75">
      <c r="A171" s="38" t="s">
        <v>20</v>
      </c>
      <c r="B171" s="390">
        <v>4</v>
      </c>
      <c r="C171" s="192" t="s">
        <v>27</v>
      </c>
      <c r="D171" s="190">
        <f>SUM(D167:D170)</f>
        <v>44.076</v>
      </c>
      <c r="E171" s="186" t="s">
        <v>47</v>
      </c>
      <c r="F171" s="521"/>
      <c r="G171" s="521"/>
      <c r="H171" s="521"/>
      <c r="I171" s="521"/>
      <c r="J171" s="521"/>
    </row>
    <row r="172" spans="1:10" ht="12.75">
      <c r="A172" s="435" t="s">
        <v>44</v>
      </c>
      <c r="B172" s="442" t="s">
        <v>778</v>
      </c>
      <c r="C172" s="252" t="s">
        <v>162</v>
      </c>
      <c r="D172" s="424">
        <v>13.818</v>
      </c>
      <c r="E172" s="246"/>
      <c r="F172" s="467">
        <v>30</v>
      </c>
      <c r="G172" s="241">
        <v>3</v>
      </c>
      <c r="H172" s="242" t="s">
        <v>11</v>
      </c>
      <c r="I172" s="325">
        <f>D172*F172</f>
        <v>414.53999999999996</v>
      </c>
      <c r="J172" s="325">
        <f>I172*20%</f>
        <v>82.908</v>
      </c>
    </row>
    <row r="173" spans="1:10" ht="12.75">
      <c r="A173" s="435" t="s">
        <v>44</v>
      </c>
      <c r="B173" s="442" t="s">
        <v>779</v>
      </c>
      <c r="C173" s="252" t="s">
        <v>162</v>
      </c>
      <c r="D173" s="424">
        <v>10.638</v>
      </c>
      <c r="E173" s="246"/>
      <c r="F173" s="467">
        <v>30</v>
      </c>
      <c r="G173" s="241">
        <v>3</v>
      </c>
      <c r="H173" s="242" t="s">
        <v>11</v>
      </c>
      <c r="I173" s="325">
        <f>D173*F173</f>
        <v>319.14</v>
      </c>
      <c r="J173" s="325">
        <f>I173*20%</f>
        <v>63.828</v>
      </c>
    </row>
    <row r="174" spans="1:10" ht="12.75">
      <c r="A174" s="435" t="s">
        <v>44</v>
      </c>
      <c r="B174" s="442" t="s">
        <v>780</v>
      </c>
      <c r="C174" s="252" t="s">
        <v>162</v>
      </c>
      <c r="D174" s="424">
        <v>6.285</v>
      </c>
      <c r="E174" s="246"/>
      <c r="F174" s="467">
        <v>30</v>
      </c>
      <c r="G174" s="241">
        <v>3</v>
      </c>
      <c r="H174" s="242" t="s">
        <v>11</v>
      </c>
      <c r="I174" s="325">
        <f>D174*F174</f>
        <v>188.55</v>
      </c>
      <c r="J174" s="325">
        <f>I174*20%</f>
        <v>37.71</v>
      </c>
    </row>
    <row r="175" spans="1:10" ht="12.75">
      <c r="A175" s="435" t="s">
        <v>44</v>
      </c>
      <c r="B175" s="442" t="s">
        <v>781</v>
      </c>
      <c r="C175" s="252" t="s">
        <v>162</v>
      </c>
      <c r="D175" s="424">
        <v>24.156</v>
      </c>
      <c r="E175" s="246"/>
      <c r="F175" s="467">
        <v>30</v>
      </c>
      <c r="G175" s="241">
        <v>3</v>
      </c>
      <c r="H175" s="242" t="s">
        <v>11</v>
      </c>
      <c r="I175" s="325">
        <f>D175*F175</f>
        <v>724.68</v>
      </c>
      <c r="J175" s="325">
        <f>I175*20%</f>
        <v>144.936</v>
      </c>
    </row>
    <row r="176" spans="1:10" ht="12.75">
      <c r="A176" s="38" t="s">
        <v>20</v>
      </c>
      <c r="B176" s="390">
        <v>4</v>
      </c>
      <c r="C176" s="192" t="s">
        <v>27</v>
      </c>
      <c r="D176" s="190">
        <f>SUM(D172:D175)</f>
        <v>54.897</v>
      </c>
      <c r="E176" s="186" t="s">
        <v>47</v>
      </c>
      <c r="F176" s="521"/>
      <c r="G176" s="521"/>
      <c r="H176" s="521"/>
      <c r="I176" s="521"/>
      <c r="J176" s="521"/>
    </row>
    <row r="177" spans="1:10" ht="12.75">
      <c r="A177" s="435" t="s">
        <v>41</v>
      </c>
      <c r="B177" s="442" t="s">
        <v>782</v>
      </c>
      <c r="C177" s="252" t="s">
        <v>248</v>
      </c>
      <c r="D177" s="424">
        <v>20.452</v>
      </c>
      <c r="E177" s="246"/>
      <c r="F177" s="467">
        <v>30</v>
      </c>
      <c r="G177" s="241">
        <v>5</v>
      </c>
      <c r="H177" s="242" t="s">
        <v>11</v>
      </c>
      <c r="I177" s="325">
        <f aca="true" t="shared" si="8" ref="I177:I184">D177*F177</f>
        <v>613.5600000000001</v>
      </c>
      <c r="J177" s="325">
        <f aca="true" t="shared" si="9" ref="J177:J184">I177*20%</f>
        <v>122.71200000000002</v>
      </c>
    </row>
    <row r="178" spans="1:10" ht="12.75">
      <c r="A178" s="435" t="s">
        <v>41</v>
      </c>
      <c r="B178" s="442" t="s">
        <v>783</v>
      </c>
      <c r="C178" s="252" t="s">
        <v>248</v>
      </c>
      <c r="D178" s="424">
        <v>15.884</v>
      </c>
      <c r="E178" s="246"/>
      <c r="F178" s="467">
        <v>30</v>
      </c>
      <c r="G178" s="241">
        <v>6</v>
      </c>
      <c r="H178" s="242" t="s">
        <v>11</v>
      </c>
      <c r="I178" s="325">
        <f t="shared" si="8"/>
        <v>476.52</v>
      </c>
      <c r="J178" s="325">
        <f t="shared" si="9"/>
        <v>95.304</v>
      </c>
    </row>
    <row r="179" spans="1:10" ht="12.75">
      <c r="A179" s="435" t="s">
        <v>41</v>
      </c>
      <c r="B179" s="442" t="s">
        <v>548</v>
      </c>
      <c r="C179" s="252" t="s">
        <v>162</v>
      </c>
      <c r="D179" s="424">
        <v>93.183</v>
      </c>
      <c r="E179" s="246"/>
      <c r="F179" s="467">
        <v>30</v>
      </c>
      <c r="G179" s="241">
        <v>5</v>
      </c>
      <c r="H179" s="179" t="s">
        <v>11</v>
      </c>
      <c r="I179" s="325">
        <f t="shared" si="8"/>
        <v>2795.4900000000002</v>
      </c>
      <c r="J179" s="325">
        <f t="shared" si="9"/>
        <v>559.0980000000001</v>
      </c>
    </row>
    <row r="180" spans="1:10" ht="12.75">
      <c r="A180" s="435" t="s">
        <v>41</v>
      </c>
      <c r="B180" s="442" t="s">
        <v>550</v>
      </c>
      <c r="C180" s="252" t="s">
        <v>162</v>
      </c>
      <c r="D180" s="424">
        <v>18.001</v>
      </c>
      <c r="E180" s="246"/>
      <c r="F180" s="467">
        <v>30</v>
      </c>
      <c r="G180" s="241">
        <v>6</v>
      </c>
      <c r="H180" s="179" t="s">
        <v>11</v>
      </c>
      <c r="I180" s="325">
        <f t="shared" si="8"/>
        <v>540.0300000000001</v>
      </c>
      <c r="J180" s="325">
        <f t="shared" si="9"/>
        <v>108.00600000000003</v>
      </c>
    </row>
    <row r="181" spans="1:10" ht="12.75">
      <c r="A181" s="435" t="s">
        <v>41</v>
      </c>
      <c r="B181" s="442" t="s">
        <v>551</v>
      </c>
      <c r="C181" s="252" t="s">
        <v>162</v>
      </c>
      <c r="D181" s="424">
        <v>17.002</v>
      </c>
      <c r="E181" s="246"/>
      <c r="F181" s="467">
        <v>30</v>
      </c>
      <c r="G181" s="241">
        <v>6</v>
      </c>
      <c r="H181" s="179" t="s">
        <v>11</v>
      </c>
      <c r="I181" s="325">
        <f t="shared" si="8"/>
        <v>510.05999999999995</v>
      </c>
      <c r="J181" s="325">
        <f t="shared" si="9"/>
        <v>102.012</v>
      </c>
    </row>
    <row r="182" spans="1:10" ht="12.75">
      <c r="A182" s="435" t="s">
        <v>41</v>
      </c>
      <c r="B182" s="442" t="s">
        <v>580</v>
      </c>
      <c r="C182" s="252" t="s">
        <v>162</v>
      </c>
      <c r="D182" s="424">
        <v>10.002</v>
      </c>
      <c r="E182" s="246"/>
      <c r="F182" s="467">
        <v>30</v>
      </c>
      <c r="G182" s="241">
        <v>6</v>
      </c>
      <c r="H182" s="179" t="s">
        <v>11</v>
      </c>
      <c r="I182" s="325">
        <f t="shared" si="8"/>
        <v>300.06</v>
      </c>
      <c r="J182" s="325">
        <f t="shared" si="9"/>
        <v>60.012</v>
      </c>
    </row>
    <row r="183" spans="1:10" ht="12.75">
      <c r="A183" s="435" t="s">
        <v>41</v>
      </c>
      <c r="B183" s="442" t="s">
        <v>552</v>
      </c>
      <c r="C183" s="252" t="s">
        <v>162</v>
      </c>
      <c r="D183" s="424">
        <v>26.502</v>
      </c>
      <c r="E183" s="246"/>
      <c r="F183" s="467">
        <v>30</v>
      </c>
      <c r="G183" s="241">
        <v>6</v>
      </c>
      <c r="H183" s="179" t="s">
        <v>11</v>
      </c>
      <c r="I183" s="325">
        <f t="shared" si="8"/>
        <v>795.06</v>
      </c>
      <c r="J183" s="325">
        <f t="shared" si="9"/>
        <v>159.012</v>
      </c>
    </row>
    <row r="184" spans="1:10" ht="12.75">
      <c r="A184" s="435" t="s">
        <v>41</v>
      </c>
      <c r="B184" s="442" t="s">
        <v>553</v>
      </c>
      <c r="C184" s="252" t="s">
        <v>162</v>
      </c>
      <c r="D184" s="424">
        <v>3</v>
      </c>
      <c r="E184" s="246"/>
      <c r="F184" s="467">
        <v>30</v>
      </c>
      <c r="G184" s="241">
        <v>6</v>
      </c>
      <c r="H184" s="179" t="s">
        <v>11</v>
      </c>
      <c r="I184" s="325">
        <f t="shared" si="8"/>
        <v>90</v>
      </c>
      <c r="J184" s="325">
        <f t="shared" si="9"/>
        <v>18</v>
      </c>
    </row>
    <row r="185" spans="1:10" ht="12.75">
      <c r="A185" s="38" t="s">
        <v>20</v>
      </c>
      <c r="B185" s="390">
        <v>8</v>
      </c>
      <c r="C185" s="192" t="s">
        <v>27</v>
      </c>
      <c r="D185" s="190">
        <f>SUM(D177:D184)</f>
        <v>204.02600000000004</v>
      </c>
      <c r="E185" s="186" t="s">
        <v>47</v>
      </c>
      <c r="F185" s="521"/>
      <c r="G185" s="521"/>
      <c r="H185" s="521"/>
      <c r="I185" s="521"/>
      <c r="J185" s="521"/>
    </row>
    <row r="186" spans="1:10" ht="12.75">
      <c r="A186" s="435" t="s">
        <v>250</v>
      </c>
      <c r="B186" s="442" t="s">
        <v>962</v>
      </c>
      <c r="C186" s="252" t="s">
        <v>162</v>
      </c>
      <c r="D186" s="424">
        <v>1.533</v>
      </c>
      <c r="E186" s="186"/>
      <c r="F186" s="467">
        <v>30</v>
      </c>
      <c r="G186" s="241">
        <v>4</v>
      </c>
      <c r="H186" s="179" t="s">
        <v>11</v>
      </c>
      <c r="I186" s="629">
        <f>D186*F186</f>
        <v>45.989999999999995</v>
      </c>
      <c r="J186" s="629">
        <f>I186*20%</f>
        <v>9.197999999999999</v>
      </c>
    </row>
    <row r="187" spans="1:10" ht="12.75">
      <c r="A187" s="435" t="s">
        <v>250</v>
      </c>
      <c r="B187" s="442" t="s">
        <v>963</v>
      </c>
      <c r="C187" s="252" t="s">
        <v>162</v>
      </c>
      <c r="D187" s="524">
        <v>3.101</v>
      </c>
      <c r="E187" s="186"/>
      <c r="F187" s="467">
        <v>30</v>
      </c>
      <c r="G187" s="241">
        <v>4</v>
      </c>
      <c r="H187" s="179" t="s">
        <v>11</v>
      </c>
      <c r="I187" s="629">
        <f>D187*F187</f>
        <v>93.03</v>
      </c>
      <c r="J187" s="629">
        <f>I187*20%</f>
        <v>18.606</v>
      </c>
    </row>
    <row r="188" spans="1:10" ht="12.75">
      <c r="A188" s="435" t="s">
        <v>250</v>
      </c>
      <c r="B188" s="442" t="s">
        <v>554</v>
      </c>
      <c r="C188" s="252" t="s">
        <v>251</v>
      </c>
      <c r="D188" s="424">
        <v>6.683</v>
      </c>
      <c r="E188" s="246"/>
      <c r="F188" s="467">
        <v>30</v>
      </c>
      <c r="G188" s="241">
        <v>4</v>
      </c>
      <c r="H188" s="179" t="s">
        <v>11</v>
      </c>
      <c r="I188" s="629">
        <f>D188*F188</f>
        <v>200.49</v>
      </c>
      <c r="J188" s="629">
        <f>I188*20%</f>
        <v>40.098000000000006</v>
      </c>
    </row>
    <row r="189" spans="1:10" ht="12.75">
      <c r="A189" s="435" t="s">
        <v>250</v>
      </c>
      <c r="B189" s="442" t="s">
        <v>784</v>
      </c>
      <c r="C189" s="252" t="s">
        <v>162</v>
      </c>
      <c r="D189" s="424">
        <v>3.459</v>
      </c>
      <c r="E189" s="246"/>
      <c r="F189" s="467">
        <v>30</v>
      </c>
      <c r="G189" s="241">
        <v>4</v>
      </c>
      <c r="H189" s="242" t="s">
        <v>11</v>
      </c>
      <c r="I189" s="629">
        <f>D189*F189</f>
        <v>103.77</v>
      </c>
      <c r="J189" s="629">
        <f>I189*20%</f>
        <v>20.754</v>
      </c>
    </row>
    <row r="190" spans="1:10" ht="12.75">
      <c r="A190" s="435" t="s">
        <v>250</v>
      </c>
      <c r="B190" s="442" t="s">
        <v>557</v>
      </c>
      <c r="C190" s="252" t="s">
        <v>248</v>
      </c>
      <c r="D190" s="424">
        <v>2.774</v>
      </c>
      <c r="E190" s="246"/>
      <c r="F190" s="467">
        <v>30</v>
      </c>
      <c r="G190" s="241">
        <v>10</v>
      </c>
      <c r="H190" s="179" t="s">
        <v>11</v>
      </c>
      <c r="I190" s="629">
        <f>D190*F190</f>
        <v>83.22</v>
      </c>
      <c r="J190" s="629">
        <f>I190*20%</f>
        <v>16.644000000000002</v>
      </c>
    </row>
    <row r="191" spans="1:10" ht="12.75">
      <c r="A191" s="38" t="s">
        <v>20</v>
      </c>
      <c r="B191" s="390">
        <v>5</v>
      </c>
      <c r="C191" s="192" t="s">
        <v>27</v>
      </c>
      <c r="D191" s="190">
        <f>SUM(D186:D190)</f>
        <v>17.55</v>
      </c>
      <c r="E191" s="186" t="s">
        <v>47</v>
      </c>
      <c r="F191" s="521"/>
      <c r="G191" s="521"/>
      <c r="H191" s="521"/>
      <c r="I191" s="521"/>
      <c r="J191" s="521"/>
    </row>
    <row r="192" spans="1:10" ht="12.75">
      <c r="A192" s="435" t="s">
        <v>252</v>
      </c>
      <c r="B192" s="442" t="s">
        <v>558</v>
      </c>
      <c r="C192" s="252" t="s">
        <v>251</v>
      </c>
      <c r="D192" s="424">
        <v>2.116</v>
      </c>
      <c r="E192" s="246"/>
      <c r="F192" s="467">
        <v>30</v>
      </c>
      <c r="G192" s="241">
        <v>5</v>
      </c>
      <c r="H192" s="179" t="s">
        <v>11</v>
      </c>
      <c r="I192" s="590">
        <f>D192*F192</f>
        <v>63.480000000000004</v>
      </c>
      <c r="J192" s="590">
        <f>I192*20%</f>
        <v>12.696000000000002</v>
      </c>
    </row>
    <row r="193" spans="1:10" ht="12.75">
      <c r="A193" s="38" t="s">
        <v>20</v>
      </c>
      <c r="B193" s="390">
        <v>1</v>
      </c>
      <c r="C193" s="192" t="s">
        <v>27</v>
      </c>
      <c r="D193" s="190">
        <f>SUM(D192)</f>
        <v>2.116</v>
      </c>
      <c r="E193" s="186" t="s">
        <v>47</v>
      </c>
      <c r="F193" s="521"/>
      <c r="G193" s="521"/>
      <c r="H193" s="521"/>
      <c r="I193" s="521"/>
      <c r="J193" s="521"/>
    </row>
    <row r="194" spans="1:10" ht="12.75">
      <c r="A194" s="435" t="s">
        <v>40</v>
      </c>
      <c r="B194" s="442" t="s">
        <v>785</v>
      </c>
      <c r="C194" s="252" t="s">
        <v>162</v>
      </c>
      <c r="D194" s="424">
        <v>15.502</v>
      </c>
      <c r="E194" s="246"/>
      <c r="F194" s="467">
        <v>30</v>
      </c>
      <c r="G194" s="241">
        <v>3</v>
      </c>
      <c r="H194" s="242" t="s">
        <v>11</v>
      </c>
      <c r="I194" s="325">
        <f>D194*F194</f>
        <v>465.06</v>
      </c>
      <c r="J194" s="325">
        <f>I194*20%</f>
        <v>93.012</v>
      </c>
    </row>
    <row r="195" spans="1:10" ht="12.75">
      <c r="A195" s="435" t="s">
        <v>40</v>
      </c>
      <c r="B195" s="442" t="s">
        <v>786</v>
      </c>
      <c r="C195" s="252" t="s">
        <v>162</v>
      </c>
      <c r="D195" s="424">
        <v>8.5</v>
      </c>
      <c r="E195" s="246"/>
      <c r="F195" s="467">
        <v>30</v>
      </c>
      <c r="G195" s="241">
        <v>6</v>
      </c>
      <c r="H195" s="242" t="s">
        <v>11</v>
      </c>
      <c r="I195" s="325">
        <f>D195*F195</f>
        <v>255</v>
      </c>
      <c r="J195" s="325">
        <f>I195*20%</f>
        <v>51</v>
      </c>
    </row>
    <row r="196" spans="1:10" ht="12.75">
      <c r="A196" s="435" t="s">
        <v>40</v>
      </c>
      <c r="B196" s="442" t="s">
        <v>787</v>
      </c>
      <c r="C196" s="252" t="s">
        <v>162</v>
      </c>
      <c r="D196" s="424">
        <v>5.001</v>
      </c>
      <c r="E196" s="246"/>
      <c r="F196" s="467">
        <v>30</v>
      </c>
      <c r="G196" s="241">
        <v>5</v>
      </c>
      <c r="H196" s="242" t="s">
        <v>11</v>
      </c>
      <c r="I196" s="325">
        <f>D196*F196</f>
        <v>150.03</v>
      </c>
      <c r="J196" s="325">
        <f>I196*20%</f>
        <v>30.006</v>
      </c>
    </row>
    <row r="197" spans="1:10" ht="12.75">
      <c r="A197" s="435" t="s">
        <v>40</v>
      </c>
      <c r="B197" s="442" t="s">
        <v>788</v>
      </c>
      <c r="C197" s="252" t="s">
        <v>162</v>
      </c>
      <c r="D197" s="424">
        <v>9.741</v>
      </c>
      <c r="E197" s="246"/>
      <c r="F197" s="467">
        <v>30</v>
      </c>
      <c r="G197" s="241">
        <v>4</v>
      </c>
      <c r="H197" s="242" t="s">
        <v>11</v>
      </c>
      <c r="I197" s="325">
        <f>D197*F197</f>
        <v>292.23</v>
      </c>
      <c r="J197" s="325">
        <f>I197*20%</f>
        <v>58.446000000000005</v>
      </c>
    </row>
    <row r="198" spans="1:10" ht="12.75">
      <c r="A198" s="38" t="s">
        <v>20</v>
      </c>
      <c r="B198" s="390">
        <v>4</v>
      </c>
      <c r="C198" s="192" t="s">
        <v>27</v>
      </c>
      <c r="D198" s="190">
        <f>SUM(D194:D197)</f>
        <v>38.744</v>
      </c>
      <c r="E198" s="186" t="s">
        <v>47</v>
      </c>
      <c r="F198" s="521"/>
      <c r="G198" s="521"/>
      <c r="H198" s="521"/>
      <c r="I198" s="521"/>
      <c r="J198" s="521"/>
    </row>
    <row r="199" spans="1:10" ht="12.75">
      <c r="A199" s="435" t="s">
        <v>789</v>
      </c>
      <c r="B199" s="442" t="s">
        <v>790</v>
      </c>
      <c r="C199" s="252" t="s">
        <v>162</v>
      </c>
      <c r="D199" s="424">
        <v>12.411</v>
      </c>
      <c r="E199" s="246"/>
      <c r="F199" s="467">
        <v>30</v>
      </c>
      <c r="G199" s="241">
        <v>6</v>
      </c>
      <c r="H199" s="242" t="s">
        <v>11</v>
      </c>
      <c r="I199" s="325">
        <f>D199*F199</f>
        <v>372.33</v>
      </c>
      <c r="J199" s="325">
        <f>I199*20%</f>
        <v>74.466</v>
      </c>
    </row>
    <row r="200" spans="1:10" ht="12.75">
      <c r="A200" s="38" t="s">
        <v>20</v>
      </c>
      <c r="B200" s="390">
        <v>1</v>
      </c>
      <c r="C200" s="192" t="s">
        <v>27</v>
      </c>
      <c r="D200" s="190">
        <f>SUM(D199)</f>
        <v>12.411</v>
      </c>
      <c r="E200" s="186" t="s">
        <v>47</v>
      </c>
      <c r="F200" s="521"/>
      <c r="G200" s="521"/>
      <c r="H200" s="521"/>
      <c r="I200" s="521"/>
      <c r="J200" s="521"/>
    </row>
    <row r="201" spans="1:10" ht="38.25">
      <c r="A201" s="144" t="s">
        <v>91</v>
      </c>
      <c r="B201" s="127">
        <f>B157+B162+B166+B171+B176+B185+B191+B198+B200+B193</f>
        <v>36</v>
      </c>
      <c r="C201" s="122" t="s">
        <v>27</v>
      </c>
      <c r="D201" s="129">
        <f>D157+D162+D166+D171+D176+D185+D191+D198+D200+D193</f>
        <v>465.86500000000007</v>
      </c>
      <c r="E201" s="183" t="s">
        <v>47</v>
      </c>
      <c r="F201" s="140"/>
      <c r="G201" s="184"/>
      <c r="H201" s="526"/>
      <c r="I201" s="57"/>
      <c r="J201" s="413"/>
    </row>
    <row r="202" spans="1:10" ht="15.75">
      <c r="A202" s="779" t="s">
        <v>33</v>
      </c>
      <c r="B202" s="780"/>
      <c r="C202" s="780"/>
      <c r="D202" s="780"/>
      <c r="E202" s="780"/>
      <c r="F202" s="780"/>
      <c r="G202" s="780"/>
      <c r="H202" s="780"/>
      <c r="I202" s="780"/>
      <c r="J202" s="781"/>
    </row>
    <row r="203" spans="1:10" ht="12.75">
      <c r="A203" s="530" t="s">
        <v>169</v>
      </c>
      <c r="B203" s="531" t="s">
        <v>791</v>
      </c>
      <c r="C203" s="491" t="s">
        <v>162</v>
      </c>
      <c r="D203" s="532">
        <v>17.291</v>
      </c>
      <c r="E203" s="533"/>
      <c r="F203" s="467">
        <v>30</v>
      </c>
      <c r="G203" s="534">
        <v>4</v>
      </c>
      <c r="H203" s="242" t="s">
        <v>11</v>
      </c>
      <c r="I203" s="479">
        <f aca="true" t="shared" si="10" ref="I203:I212">D203*F203</f>
        <v>518.73</v>
      </c>
      <c r="J203" s="479">
        <f aca="true" t="shared" si="11" ref="J203:J212">I203*20%</f>
        <v>103.74600000000001</v>
      </c>
    </row>
    <row r="204" spans="1:10" ht="12.75">
      <c r="A204" s="530" t="s">
        <v>169</v>
      </c>
      <c r="B204" s="531" t="s">
        <v>792</v>
      </c>
      <c r="C204" s="491" t="s">
        <v>162</v>
      </c>
      <c r="D204" s="532">
        <v>5.504</v>
      </c>
      <c r="E204" s="533"/>
      <c r="F204" s="467">
        <v>30</v>
      </c>
      <c r="G204" s="534">
        <v>4</v>
      </c>
      <c r="H204" s="242" t="s">
        <v>11</v>
      </c>
      <c r="I204" s="479">
        <f t="shared" si="10"/>
        <v>165.11999999999998</v>
      </c>
      <c r="J204" s="479">
        <f t="shared" si="11"/>
        <v>33.023999999999994</v>
      </c>
    </row>
    <row r="205" spans="1:10" ht="12.75">
      <c r="A205" s="530" t="s">
        <v>169</v>
      </c>
      <c r="B205" s="531" t="s">
        <v>793</v>
      </c>
      <c r="C205" s="491" t="s">
        <v>162</v>
      </c>
      <c r="D205" s="532">
        <v>6.603</v>
      </c>
      <c r="E205" s="533"/>
      <c r="F205" s="467">
        <v>30</v>
      </c>
      <c r="G205" s="534">
        <v>3</v>
      </c>
      <c r="H205" s="535" t="s">
        <v>11</v>
      </c>
      <c r="I205" s="479">
        <f t="shared" si="10"/>
        <v>198.09</v>
      </c>
      <c r="J205" s="479">
        <f t="shared" si="11"/>
        <v>39.618</v>
      </c>
    </row>
    <row r="206" spans="1:10" ht="12.75">
      <c r="A206" s="530" t="s">
        <v>169</v>
      </c>
      <c r="B206" s="531" t="s">
        <v>794</v>
      </c>
      <c r="C206" s="491" t="s">
        <v>162</v>
      </c>
      <c r="D206" s="532">
        <v>3.001</v>
      </c>
      <c r="E206" s="533"/>
      <c r="F206" s="467">
        <v>30</v>
      </c>
      <c r="G206" s="534">
        <v>3</v>
      </c>
      <c r="H206" s="535" t="s">
        <v>11</v>
      </c>
      <c r="I206" s="479">
        <f t="shared" si="10"/>
        <v>90.03</v>
      </c>
      <c r="J206" s="479">
        <f t="shared" si="11"/>
        <v>18.006</v>
      </c>
    </row>
    <row r="207" spans="1:10" ht="12.75">
      <c r="A207" s="530" t="s">
        <v>169</v>
      </c>
      <c r="B207" s="531" t="s">
        <v>795</v>
      </c>
      <c r="C207" s="491" t="s">
        <v>162</v>
      </c>
      <c r="D207" s="532">
        <v>1.999</v>
      </c>
      <c r="E207" s="533"/>
      <c r="F207" s="467">
        <v>30</v>
      </c>
      <c r="G207" s="534">
        <v>3</v>
      </c>
      <c r="H207" s="535" t="s">
        <v>11</v>
      </c>
      <c r="I207" s="479">
        <f t="shared" si="10"/>
        <v>59.970000000000006</v>
      </c>
      <c r="J207" s="479">
        <f t="shared" si="11"/>
        <v>11.994000000000002</v>
      </c>
    </row>
    <row r="208" spans="1:10" ht="12.75">
      <c r="A208" s="530" t="s">
        <v>169</v>
      </c>
      <c r="B208" s="678" t="s">
        <v>2069</v>
      </c>
      <c r="C208" s="239" t="s">
        <v>162</v>
      </c>
      <c r="D208" s="290">
        <v>2.5</v>
      </c>
      <c r="E208" s="533"/>
      <c r="F208" s="467">
        <v>30</v>
      </c>
      <c r="G208" s="711" t="s">
        <v>99</v>
      </c>
      <c r="H208" s="179" t="s">
        <v>11</v>
      </c>
      <c r="I208" s="479">
        <f t="shared" si="10"/>
        <v>75</v>
      </c>
      <c r="J208" s="479">
        <f t="shared" si="11"/>
        <v>15</v>
      </c>
    </row>
    <row r="209" spans="1:10" ht="12.75">
      <c r="A209" s="530" t="s">
        <v>169</v>
      </c>
      <c r="B209" s="531" t="s">
        <v>796</v>
      </c>
      <c r="C209" s="491" t="s">
        <v>162</v>
      </c>
      <c r="D209" s="532">
        <v>2.02</v>
      </c>
      <c r="E209" s="533"/>
      <c r="F209" s="467">
        <v>30</v>
      </c>
      <c r="G209" s="534">
        <v>3</v>
      </c>
      <c r="H209" s="535" t="s">
        <v>11</v>
      </c>
      <c r="I209" s="479">
        <f t="shared" si="10"/>
        <v>60.6</v>
      </c>
      <c r="J209" s="479">
        <f t="shared" si="11"/>
        <v>12.120000000000001</v>
      </c>
    </row>
    <row r="210" spans="1:10" ht="12.75">
      <c r="A210" s="530" t="s">
        <v>169</v>
      </c>
      <c r="B210" s="531" t="s">
        <v>797</v>
      </c>
      <c r="C210" s="491" t="s">
        <v>162</v>
      </c>
      <c r="D210" s="532">
        <v>5.216</v>
      </c>
      <c r="E210" s="533"/>
      <c r="F210" s="467">
        <v>30</v>
      </c>
      <c r="G210" s="534">
        <v>3</v>
      </c>
      <c r="H210" s="535" t="s">
        <v>11</v>
      </c>
      <c r="I210" s="479">
        <f t="shared" si="10"/>
        <v>156.48000000000002</v>
      </c>
      <c r="J210" s="479">
        <f t="shared" si="11"/>
        <v>31.296000000000006</v>
      </c>
    </row>
    <row r="211" spans="1:10" ht="12.75">
      <c r="A211" s="530" t="s">
        <v>169</v>
      </c>
      <c r="B211" s="531" t="s">
        <v>798</v>
      </c>
      <c r="C211" s="491" t="s">
        <v>162</v>
      </c>
      <c r="D211" s="532">
        <v>8.541</v>
      </c>
      <c r="E211" s="533"/>
      <c r="F211" s="467">
        <v>30</v>
      </c>
      <c r="G211" s="534">
        <v>3</v>
      </c>
      <c r="H211" s="535" t="s">
        <v>11</v>
      </c>
      <c r="I211" s="479">
        <f t="shared" si="10"/>
        <v>256.23</v>
      </c>
      <c r="J211" s="479">
        <f t="shared" si="11"/>
        <v>51.24600000000001</v>
      </c>
    </row>
    <row r="212" spans="1:10" ht="12.75">
      <c r="A212" s="530" t="s">
        <v>169</v>
      </c>
      <c r="B212" s="531" t="s">
        <v>799</v>
      </c>
      <c r="C212" s="491" t="s">
        <v>162</v>
      </c>
      <c r="D212" s="532">
        <v>11.482</v>
      </c>
      <c r="E212" s="533"/>
      <c r="F212" s="467">
        <v>30</v>
      </c>
      <c r="G212" s="534">
        <v>3</v>
      </c>
      <c r="H212" s="535" t="s">
        <v>11</v>
      </c>
      <c r="I212" s="479">
        <f t="shared" si="10"/>
        <v>344.46</v>
      </c>
      <c r="J212" s="479">
        <f t="shared" si="11"/>
        <v>68.892</v>
      </c>
    </row>
    <row r="213" spans="1:10" ht="12.75">
      <c r="A213" s="38" t="s">
        <v>20</v>
      </c>
      <c r="B213" s="390">
        <v>10</v>
      </c>
      <c r="C213" s="192" t="s">
        <v>27</v>
      </c>
      <c r="D213" s="190">
        <f>SUM(D203:D212)</f>
        <v>64.15700000000001</v>
      </c>
      <c r="E213" s="186" t="s">
        <v>47</v>
      </c>
      <c r="F213" s="521"/>
      <c r="G213" s="521"/>
      <c r="H213" s="521"/>
      <c r="I213" s="521"/>
      <c r="J213" s="521"/>
    </row>
    <row r="214" spans="1:10" ht="12.75">
      <c r="A214" s="492" t="s">
        <v>108</v>
      </c>
      <c r="B214" s="453" t="s">
        <v>800</v>
      </c>
      <c r="C214" s="491" t="s">
        <v>603</v>
      </c>
      <c r="D214" s="326">
        <v>6.487</v>
      </c>
      <c r="E214" s="118"/>
      <c r="F214" s="467">
        <v>30</v>
      </c>
      <c r="G214" s="134">
        <v>5</v>
      </c>
      <c r="H214" s="535" t="s">
        <v>11</v>
      </c>
      <c r="I214" s="479">
        <f aca="true" t="shared" si="12" ref="I214:I224">D214*F214</f>
        <v>194.61</v>
      </c>
      <c r="J214" s="460">
        <f aca="true" t="shared" si="13" ref="J214:J224">I214*20%</f>
        <v>38.922000000000004</v>
      </c>
    </row>
    <row r="215" spans="1:10" ht="12.75">
      <c r="A215" s="492" t="s">
        <v>108</v>
      </c>
      <c r="B215" s="453" t="s">
        <v>801</v>
      </c>
      <c r="C215" s="491" t="s">
        <v>603</v>
      </c>
      <c r="D215" s="326">
        <v>4.5</v>
      </c>
      <c r="E215" s="118"/>
      <c r="F215" s="467">
        <v>30</v>
      </c>
      <c r="G215" s="134">
        <v>5</v>
      </c>
      <c r="H215" s="535" t="s">
        <v>11</v>
      </c>
      <c r="I215" s="479">
        <f t="shared" si="12"/>
        <v>135</v>
      </c>
      <c r="J215" s="460">
        <f t="shared" si="13"/>
        <v>27</v>
      </c>
    </row>
    <row r="216" spans="1:10" ht="12.75">
      <c r="A216" s="594" t="s">
        <v>108</v>
      </c>
      <c r="B216" s="343" t="s">
        <v>633</v>
      </c>
      <c r="C216" s="239" t="s">
        <v>603</v>
      </c>
      <c r="D216" s="290">
        <v>3</v>
      </c>
      <c r="E216" s="595"/>
      <c r="F216" s="467">
        <v>30</v>
      </c>
      <c r="G216" s="134">
        <v>3</v>
      </c>
      <c r="H216" s="179" t="s">
        <v>11</v>
      </c>
      <c r="I216" s="479">
        <f t="shared" si="12"/>
        <v>90</v>
      </c>
      <c r="J216" s="460">
        <f t="shared" si="13"/>
        <v>18</v>
      </c>
    </row>
    <row r="217" spans="1:10" ht="12.75">
      <c r="A217" s="492" t="s">
        <v>108</v>
      </c>
      <c r="B217" s="453" t="s">
        <v>802</v>
      </c>
      <c r="C217" s="491" t="s">
        <v>603</v>
      </c>
      <c r="D217" s="326">
        <v>3.601</v>
      </c>
      <c r="E217" s="118"/>
      <c r="F217" s="467">
        <v>30</v>
      </c>
      <c r="G217" s="134">
        <v>3</v>
      </c>
      <c r="H217" s="535" t="s">
        <v>11</v>
      </c>
      <c r="I217" s="479">
        <f t="shared" si="12"/>
        <v>108.03</v>
      </c>
      <c r="J217" s="460">
        <f t="shared" si="13"/>
        <v>21.606</v>
      </c>
    </row>
    <row r="218" spans="1:10" ht="12.75">
      <c r="A218" s="492" t="s">
        <v>108</v>
      </c>
      <c r="B218" s="453" t="s">
        <v>803</v>
      </c>
      <c r="C218" s="491" t="s">
        <v>603</v>
      </c>
      <c r="D218" s="326">
        <v>4.08</v>
      </c>
      <c r="E218" s="118"/>
      <c r="F218" s="467">
        <v>30</v>
      </c>
      <c r="G218" s="134">
        <v>3</v>
      </c>
      <c r="H218" s="535" t="s">
        <v>11</v>
      </c>
      <c r="I218" s="479">
        <f t="shared" si="12"/>
        <v>122.4</v>
      </c>
      <c r="J218" s="460">
        <f t="shared" si="13"/>
        <v>24.480000000000004</v>
      </c>
    </row>
    <row r="219" spans="1:10" ht="12.75">
      <c r="A219" s="492" t="s">
        <v>108</v>
      </c>
      <c r="B219" s="453" t="s">
        <v>804</v>
      </c>
      <c r="C219" s="491" t="s">
        <v>603</v>
      </c>
      <c r="D219" s="326">
        <v>5.887</v>
      </c>
      <c r="E219" s="118"/>
      <c r="F219" s="467">
        <v>30</v>
      </c>
      <c r="G219" s="134">
        <v>3</v>
      </c>
      <c r="H219" s="535" t="s">
        <v>11</v>
      </c>
      <c r="I219" s="479">
        <f t="shared" si="12"/>
        <v>176.60999999999999</v>
      </c>
      <c r="J219" s="460">
        <f t="shared" si="13"/>
        <v>35.321999999999996</v>
      </c>
    </row>
    <row r="220" spans="1:10" ht="12.75">
      <c r="A220" s="492" t="s">
        <v>108</v>
      </c>
      <c r="B220" s="453" t="s">
        <v>805</v>
      </c>
      <c r="C220" s="491" t="s">
        <v>162</v>
      </c>
      <c r="D220" s="326">
        <v>0.4</v>
      </c>
      <c r="E220" s="118"/>
      <c r="F220" s="467">
        <v>30</v>
      </c>
      <c r="G220" s="134">
        <v>4</v>
      </c>
      <c r="H220" s="535" t="s">
        <v>11</v>
      </c>
      <c r="I220" s="479">
        <f t="shared" si="12"/>
        <v>12</v>
      </c>
      <c r="J220" s="460">
        <f t="shared" si="13"/>
        <v>2.4000000000000004</v>
      </c>
    </row>
    <row r="221" spans="1:10" ht="12.75">
      <c r="A221" s="492" t="s">
        <v>108</v>
      </c>
      <c r="B221" s="454" t="s">
        <v>806</v>
      </c>
      <c r="C221" s="491" t="s">
        <v>162</v>
      </c>
      <c r="D221" s="326">
        <v>3.6</v>
      </c>
      <c r="E221" s="118"/>
      <c r="F221" s="467">
        <v>30</v>
      </c>
      <c r="G221" s="134">
        <v>4</v>
      </c>
      <c r="H221" s="535" t="s">
        <v>11</v>
      </c>
      <c r="I221" s="479">
        <f t="shared" si="12"/>
        <v>108</v>
      </c>
      <c r="J221" s="460">
        <f t="shared" si="13"/>
        <v>21.6</v>
      </c>
    </row>
    <row r="222" spans="1:10" ht="12.75">
      <c r="A222" s="591" t="s">
        <v>108</v>
      </c>
      <c r="B222" s="343" t="s">
        <v>2092</v>
      </c>
      <c r="C222" s="239" t="s">
        <v>162</v>
      </c>
      <c r="D222" s="290">
        <v>12.601</v>
      </c>
      <c r="E222" s="595"/>
      <c r="F222" s="467">
        <v>30</v>
      </c>
      <c r="G222" s="596" t="s">
        <v>96</v>
      </c>
      <c r="H222" s="179" t="s">
        <v>11</v>
      </c>
      <c r="I222" s="479">
        <f t="shared" si="12"/>
        <v>378.03000000000003</v>
      </c>
      <c r="J222" s="460">
        <f t="shared" si="13"/>
        <v>75.60600000000001</v>
      </c>
    </row>
    <row r="223" spans="1:10" ht="12.75">
      <c r="A223" s="492" t="s">
        <v>108</v>
      </c>
      <c r="B223" s="454" t="s">
        <v>807</v>
      </c>
      <c r="C223" s="491" t="s">
        <v>162</v>
      </c>
      <c r="D223" s="326">
        <v>6.477</v>
      </c>
      <c r="E223" s="118"/>
      <c r="F223" s="467">
        <v>30</v>
      </c>
      <c r="G223" s="536" t="s">
        <v>572</v>
      </c>
      <c r="H223" s="535" t="s">
        <v>11</v>
      </c>
      <c r="I223" s="479">
        <f t="shared" si="12"/>
        <v>194.31</v>
      </c>
      <c r="J223" s="460">
        <f t="shared" si="13"/>
        <v>38.862</v>
      </c>
    </row>
    <row r="224" spans="1:10" ht="12.75">
      <c r="A224" s="594" t="s">
        <v>108</v>
      </c>
      <c r="B224" s="343" t="s">
        <v>2093</v>
      </c>
      <c r="C224" s="239" t="s">
        <v>162</v>
      </c>
      <c r="D224" s="290">
        <v>3</v>
      </c>
      <c r="E224" s="595"/>
      <c r="F224" s="467">
        <v>30</v>
      </c>
      <c r="G224" s="596" t="s">
        <v>96</v>
      </c>
      <c r="H224" s="179" t="s">
        <v>11</v>
      </c>
      <c r="I224" s="479">
        <f t="shared" si="12"/>
        <v>90</v>
      </c>
      <c r="J224" s="460">
        <f t="shared" si="13"/>
        <v>18</v>
      </c>
    </row>
    <row r="225" spans="1:10" ht="12.75">
      <c r="A225" s="38" t="s">
        <v>20</v>
      </c>
      <c r="B225" s="390">
        <v>11</v>
      </c>
      <c r="C225" s="192" t="s">
        <v>27</v>
      </c>
      <c r="D225" s="190">
        <f>SUM(D214:D224)</f>
        <v>53.632999999999996</v>
      </c>
      <c r="E225" s="186" t="s">
        <v>47</v>
      </c>
      <c r="F225" s="521"/>
      <c r="G225" s="521"/>
      <c r="H225" s="521"/>
      <c r="I225" s="521"/>
      <c r="J225" s="521"/>
    </row>
    <row r="226" spans="1:10" ht="38.25">
      <c r="A226" s="215" t="s">
        <v>34</v>
      </c>
      <c r="B226" s="138">
        <f>B213+B225</f>
        <v>21</v>
      </c>
      <c r="C226" s="122" t="s">
        <v>27</v>
      </c>
      <c r="D226" s="63">
        <f>D213+D225</f>
        <v>117.79</v>
      </c>
      <c r="E226" s="183" t="s">
        <v>47</v>
      </c>
      <c r="F226" s="215"/>
      <c r="G226" s="123"/>
      <c r="H226" s="216"/>
      <c r="I226" s="203"/>
      <c r="J226" s="62"/>
    </row>
    <row r="227" spans="1:10" ht="15.75">
      <c r="A227" s="770" t="s">
        <v>15</v>
      </c>
      <c r="B227" s="770"/>
      <c r="C227" s="770"/>
      <c r="D227" s="770"/>
      <c r="E227" s="770"/>
      <c r="F227" s="770"/>
      <c r="G227" s="770"/>
      <c r="H227" s="770"/>
      <c r="I227" s="770"/>
      <c r="J227" s="770"/>
    </row>
    <row r="228" spans="1:10" ht="12.75">
      <c r="A228" s="181" t="s">
        <v>163</v>
      </c>
      <c r="B228" s="449" t="s">
        <v>614</v>
      </c>
      <c r="C228" s="239" t="s">
        <v>162</v>
      </c>
      <c r="D228" s="283">
        <v>14.163</v>
      </c>
      <c r="E228" s="481"/>
      <c r="F228" s="467">
        <v>30</v>
      </c>
      <c r="G228" s="447" t="s">
        <v>572</v>
      </c>
      <c r="H228" s="179" t="s">
        <v>11</v>
      </c>
      <c r="I228" s="412">
        <f>D228*F228</f>
        <v>424.89</v>
      </c>
      <c r="J228" s="482">
        <f>I228*20%</f>
        <v>84.97800000000001</v>
      </c>
    </row>
    <row r="229" spans="1:10" ht="12.75">
      <c r="A229" s="38" t="s">
        <v>20</v>
      </c>
      <c r="B229" s="390">
        <v>1</v>
      </c>
      <c r="C229" s="192" t="s">
        <v>27</v>
      </c>
      <c r="D229" s="190">
        <f>SUM(D228)</f>
        <v>14.163</v>
      </c>
      <c r="E229" s="186" t="s">
        <v>47</v>
      </c>
      <c r="F229" s="521"/>
      <c r="G229" s="521"/>
      <c r="H229" s="521"/>
      <c r="I229" s="521"/>
      <c r="J229" s="521"/>
    </row>
    <row r="230" spans="1:11" ht="25.5">
      <c r="A230" s="144" t="s">
        <v>813</v>
      </c>
      <c r="B230" s="127">
        <f>B229</f>
        <v>1</v>
      </c>
      <c r="C230" s="122" t="s">
        <v>27</v>
      </c>
      <c r="D230" s="129">
        <f>D229</f>
        <v>14.163</v>
      </c>
      <c r="E230" s="183" t="s">
        <v>47</v>
      </c>
      <c r="F230" s="140"/>
      <c r="G230" s="184"/>
      <c r="H230" s="526"/>
      <c r="I230" s="57"/>
      <c r="J230" s="413"/>
      <c r="K230" s="626"/>
    </row>
    <row r="231" spans="1:10" ht="15.75">
      <c r="A231" s="770" t="s">
        <v>808</v>
      </c>
      <c r="B231" s="770"/>
      <c r="C231" s="770"/>
      <c r="D231" s="770"/>
      <c r="E231" s="770"/>
      <c r="F231" s="770"/>
      <c r="G231" s="770"/>
      <c r="H231" s="770"/>
      <c r="I231" s="770"/>
      <c r="J231" s="770"/>
    </row>
    <row r="232" spans="1:10" ht="12.75">
      <c r="A232" s="181" t="s">
        <v>579</v>
      </c>
      <c r="B232" s="449" t="s">
        <v>809</v>
      </c>
      <c r="C232" s="537" t="s">
        <v>168</v>
      </c>
      <c r="D232" s="537">
        <v>32.483</v>
      </c>
      <c r="E232" s="524"/>
      <c r="F232" s="458">
        <v>27</v>
      </c>
      <c r="G232" s="345" t="s">
        <v>99</v>
      </c>
      <c r="H232" s="519" t="s">
        <v>11</v>
      </c>
      <c r="I232" s="412">
        <f>D232*F232</f>
        <v>877.0409999999999</v>
      </c>
      <c r="J232" s="482">
        <f>I232*20%</f>
        <v>175.4082</v>
      </c>
    </row>
    <row r="233" spans="1:10" ht="12.75">
      <c r="A233" s="181" t="s">
        <v>579</v>
      </c>
      <c r="B233" s="449" t="s">
        <v>810</v>
      </c>
      <c r="C233" s="537" t="s">
        <v>162</v>
      </c>
      <c r="D233" s="537">
        <v>19.63</v>
      </c>
      <c r="E233" s="524"/>
      <c r="F233" s="458">
        <v>27</v>
      </c>
      <c r="G233" s="345" t="s">
        <v>99</v>
      </c>
      <c r="H233" s="519" t="s">
        <v>11</v>
      </c>
      <c r="I233" s="412">
        <f>D233*F233</f>
        <v>530.01</v>
      </c>
      <c r="J233" s="482">
        <f>I233*20%</f>
        <v>106.00200000000001</v>
      </c>
    </row>
    <row r="234" spans="1:10" ht="12.75">
      <c r="A234" s="181" t="s">
        <v>579</v>
      </c>
      <c r="B234" s="449" t="s">
        <v>811</v>
      </c>
      <c r="C234" s="537" t="s">
        <v>162</v>
      </c>
      <c r="D234" s="537">
        <v>22.234</v>
      </c>
      <c r="E234" s="524"/>
      <c r="F234" s="458">
        <v>27</v>
      </c>
      <c r="G234" s="345" t="s">
        <v>99</v>
      </c>
      <c r="H234" s="519" t="s">
        <v>11</v>
      </c>
      <c r="I234" s="412">
        <f>D234*F234</f>
        <v>600.3180000000001</v>
      </c>
      <c r="J234" s="482">
        <f>I234*20%</f>
        <v>120.06360000000002</v>
      </c>
    </row>
    <row r="235" spans="1:10" ht="12.75">
      <c r="A235" s="181" t="s">
        <v>579</v>
      </c>
      <c r="B235" s="538" t="s">
        <v>812</v>
      </c>
      <c r="C235" s="537" t="s">
        <v>162</v>
      </c>
      <c r="D235" s="537">
        <v>13.665</v>
      </c>
      <c r="E235" s="524"/>
      <c r="F235" s="458">
        <v>27</v>
      </c>
      <c r="G235" s="345" t="s">
        <v>99</v>
      </c>
      <c r="H235" s="519" t="s">
        <v>11</v>
      </c>
      <c r="I235" s="412">
        <f>D235*F235</f>
        <v>368.955</v>
      </c>
      <c r="J235" s="482">
        <f>I235*20%</f>
        <v>73.791</v>
      </c>
    </row>
    <row r="236" spans="1:10" ht="12.75">
      <c r="A236" s="38" t="s">
        <v>20</v>
      </c>
      <c r="B236" s="390">
        <v>4</v>
      </c>
      <c r="C236" s="192" t="s">
        <v>27</v>
      </c>
      <c r="D236" s="190">
        <f>SUM(D232:D235)</f>
        <v>88.012</v>
      </c>
      <c r="E236" s="186" t="s">
        <v>47</v>
      </c>
      <c r="F236" s="521"/>
      <c r="G236" s="521"/>
      <c r="H236" s="521"/>
      <c r="I236" s="521"/>
      <c r="J236" s="521"/>
    </row>
    <row r="237" spans="1:10" ht="25.5">
      <c r="A237" s="144" t="s">
        <v>813</v>
      </c>
      <c r="B237" s="127">
        <f>B236</f>
        <v>4</v>
      </c>
      <c r="C237" s="122" t="s">
        <v>27</v>
      </c>
      <c r="D237" s="129">
        <f>D236</f>
        <v>88.012</v>
      </c>
      <c r="E237" s="183" t="s">
        <v>47</v>
      </c>
      <c r="F237" s="140"/>
      <c r="G237" s="184"/>
      <c r="H237" s="526"/>
      <c r="I237" s="57"/>
      <c r="J237" s="413"/>
    </row>
    <row r="238" spans="1:10" ht="15.75">
      <c r="A238" s="779" t="s">
        <v>16</v>
      </c>
      <c r="B238" s="780"/>
      <c r="C238" s="780"/>
      <c r="D238" s="780"/>
      <c r="E238" s="780"/>
      <c r="F238" s="780"/>
      <c r="G238" s="780"/>
      <c r="H238" s="780"/>
      <c r="I238" s="780"/>
      <c r="J238" s="781"/>
    </row>
    <row r="239" spans="1:10" ht="12.75">
      <c r="A239" s="346" t="s">
        <v>165</v>
      </c>
      <c r="B239" s="343" t="s">
        <v>574</v>
      </c>
      <c r="C239" s="434" t="s">
        <v>162</v>
      </c>
      <c r="D239" s="283">
        <v>67.926</v>
      </c>
      <c r="E239" s="347"/>
      <c r="F239" s="467">
        <v>30</v>
      </c>
      <c r="G239" s="456" t="s">
        <v>96</v>
      </c>
      <c r="H239" s="179" t="s">
        <v>11</v>
      </c>
      <c r="I239" s="325">
        <f>D239*F239</f>
        <v>2037.78</v>
      </c>
      <c r="J239" s="325">
        <f>I239*20%</f>
        <v>407.55600000000004</v>
      </c>
    </row>
    <row r="240" spans="1:10" ht="12.75">
      <c r="A240" s="346" t="s">
        <v>165</v>
      </c>
      <c r="B240" s="343" t="s">
        <v>575</v>
      </c>
      <c r="C240" s="434" t="s">
        <v>162</v>
      </c>
      <c r="D240" s="283">
        <v>81.594</v>
      </c>
      <c r="E240" s="347"/>
      <c r="F240" s="467">
        <v>30</v>
      </c>
      <c r="G240" s="345" t="s">
        <v>99</v>
      </c>
      <c r="H240" s="179" t="s">
        <v>11</v>
      </c>
      <c r="I240" s="325">
        <f>D240*F240</f>
        <v>2447.8199999999997</v>
      </c>
      <c r="J240" s="325">
        <f>I240*20%</f>
        <v>489.56399999999996</v>
      </c>
    </row>
    <row r="241" spans="1:10" ht="12.75">
      <c r="A241" s="346" t="s">
        <v>165</v>
      </c>
      <c r="B241" s="343" t="s">
        <v>922</v>
      </c>
      <c r="C241" s="434" t="s">
        <v>162</v>
      </c>
      <c r="D241" s="283">
        <v>21.365</v>
      </c>
      <c r="E241" s="347"/>
      <c r="F241" s="467">
        <v>30</v>
      </c>
      <c r="G241" s="456" t="s">
        <v>96</v>
      </c>
      <c r="H241" s="344" t="s">
        <v>11</v>
      </c>
      <c r="I241" s="325">
        <f>D241*F241</f>
        <v>640.9499999999999</v>
      </c>
      <c r="J241" s="325">
        <f>I241*20%</f>
        <v>128.19</v>
      </c>
    </row>
    <row r="242" spans="1:10" ht="12.75">
      <c r="A242" s="469" t="s">
        <v>20</v>
      </c>
      <c r="B242" s="83">
        <v>3</v>
      </c>
      <c r="C242" s="118" t="s">
        <v>27</v>
      </c>
      <c r="D242" s="39">
        <f>SUM(D239:D241)</f>
        <v>170.885</v>
      </c>
      <c r="E242" s="186" t="s">
        <v>47</v>
      </c>
      <c r="F242" s="470"/>
      <c r="G242" s="446"/>
      <c r="H242" s="446"/>
      <c r="I242" s="105"/>
      <c r="J242" s="93"/>
    </row>
    <row r="243" spans="1:10" ht="25.5">
      <c r="A243" s="144" t="s">
        <v>955</v>
      </c>
      <c r="B243" s="127">
        <f>B242</f>
        <v>3</v>
      </c>
      <c r="C243" s="122" t="s">
        <v>27</v>
      </c>
      <c r="D243" s="129">
        <f>D242</f>
        <v>170.885</v>
      </c>
      <c r="E243" s="183" t="s">
        <v>47</v>
      </c>
      <c r="F243" s="140"/>
      <c r="G243" s="184"/>
      <c r="H243" s="526"/>
      <c r="I243" s="57"/>
      <c r="J243" s="413"/>
    </row>
    <row r="244" spans="1:10" ht="15.75">
      <c r="A244" s="774" t="s">
        <v>17</v>
      </c>
      <c r="B244" s="777"/>
      <c r="C244" s="777"/>
      <c r="D244" s="777"/>
      <c r="E244" s="777"/>
      <c r="F244" s="777"/>
      <c r="G244" s="777"/>
      <c r="H244" s="777"/>
      <c r="I244" s="777"/>
      <c r="J244" s="778"/>
    </row>
    <row r="245" spans="1:10" ht="12.75">
      <c r="A245" s="399" t="s">
        <v>814</v>
      </c>
      <c r="B245" s="455" t="s">
        <v>815</v>
      </c>
      <c r="C245" s="456" t="s">
        <v>162</v>
      </c>
      <c r="D245" s="457">
        <v>12.352</v>
      </c>
      <c r="E245" s="31"/>
      <c r="F245" s="458">
        <v>27</v>
      </c>
      <c r="G245" s="539">
        <v>5</v>
      </c>
      <c r="H245" s="540" t="s">
        <v>11</v>
      </c>
      <c r="I245" s="325">
        <f>D245*F245</f>
        <v>333.504</v>
      </c>
      <c r="J245" s="325">
        <f>I245*20%</f>
        <v>66.7008</v>
      </c>
    </row>
    <row r="246" spans="1:10" ht="12.75">
      <c r="A246" s="459" t="s">
        <v>20</v>
      </c>
      <c r="B246" s="541">
        <v>1</v>
      </c>
      <c r="C246" s="542" t="s">
        <v>27</v>
      </c>
      <c r="D246" s="31">
        <f>SUM(D245)</f>
        <v>12.352</v>
      </c>
      <c r="E246" s="459" t="s">
        <v>47</v>
      </c>
      <c r="F246" s="543"/>
      <c r="G246" s="31"/>
      <c r="H246" s="31"/>
      <c r="I246" s="544"/>
      <c r="J246" s="460"/>
    </row>
    <row r="247" spans="1:10" ht="12.75">
      <c r="A247" s="461" t="s">
        <v>62</v>
      </c>
      <c r="B247" s="433" t="s">
        <v>816</v>
      </c>
      <c r="C247" s="456" t="s">
        <v>162</v>
      </c>
      <c r="D247" s="457">
        <v>10.051</v>
      </c>
      <c r="E247" s="31"/>
      <c r="F247" s="458">
        <v>27</v>
      </c>
      <c r="G247" s="448">
        <v>6</v>
      </c>
      <c r="H247" s="540" t="s">
        <v>11</v>
      </c>
      <c r="I247" s="479">
        <f>D247*F247</f>
        <v>271.377</v>
      </c>
      <c r="J247" s="460">
        <f>I247*20%</f>
        <v>54.275400000000005</v>
      </c>
    </row>
    <row r="248" spans="1:10" ht="12.75">
      <c r="A248" s="459" t="s">
        <v>20</v>
      </c>
      <c r="B248" s="541">
        <v>1</v>
      </c>
      <c r="C248" s="542" t="s">
        <v>27</v>
      </c>
      <c r="D248" s="31">
        <f>SUM(D247)</f>
        <v>10.051</v>
      </c>
      <c r="E248" s="459" t="s">
        <v>47</v>
      </c>
      <c r="F248" s="543"/>
      <c r="G248" s="31"/>
      <c r="H248" s="31"/>
      <c r="I248" s="544"/>
      <c r="J248" s="460"/>
    </row>
    <row r="249" spans="1:10" ht="38.25">
      <c r="A249" s="166" t="s">
        <v>24</v>
      </c>
      <c r="B249" s="121">
        <f>B246+B248</f>
        <v>2</v>
      </c>
      <c r="C249" s="202" t="s">
        <v>27</v>
      </c>
      <c r="D249" s="126">
        <f>D246+D248</f>
        <v>22.403</v>
      </c>
      <c r="E249" s="166" t="s">
        <v>47</v>
      </c>
      <c r="F249" s="166"/>
      <c r="G249" s="123"/>
      <c r="H249" s="166"/>
      <c r="I249" s="203"/>
      <c r="J249" s="322"/>
    </row>
    <row r="250" spans="1:10" ht="15.75">
      <c r="A250" s="774" t="s">
        <v>18</v>
      </c>
      <c r="B250" s="777"/>
      <c r="C250" s="777"/>
      <c r="D250" s="777"/>
      <c r="E250" s="777"/>
      <c r="F250" s="777"/>
      <c r="G250" s="777"/>
      <c r="H250" s="777"/>
      <c r="I250" s="777"/>
      <c r="J250" s="778"/>
    </row>
    <row r="251" spans="1:10" ht="12.75">
      <c r="A251" s="246" t="s">
        <v>124</v>
      </c>
      <c r="B251" s="343" t="s">
        <v>817</v>
      </c>
      <c r="C251" s="239" t="s">
        <v>168</v>
      </c>
      <c r="D251" s="283">
        <v>1.003</v>
      </c>
      <c r="E251" s="347"/>
      <c r="F251" s="458">
        <v>27</v>
      </c>
      <c r="G251" s="241">
        <v>4</v>
      </c>
      <c r="H251" s="242" t="s">
        <v>11</v>
      </c>
      <c r="I251" s="494">
        <f aca="true" t="shared" si="14" ref="I251:I256">D251*F251</f>
        <v>27.080999999999996</v>
      </c>
      <c r="J251" s="494">
        <f aca="true" t="shared" si="15" ref="J251:J256">I251*20%</f>
        <v>5.4162</v>
      </c>
    </row>
    <row r="252" spans="1:10" ht="12.75">
      <c r="A252" s="246" t="s">
        <v>124</v>
      </c>
      <c r="B252" s="343" t="s">
        <v>638</v>
      </c>
      <c r="C252" s="239" t="s">
        <v>168</v>
      </c>
      <c r="D252" s="283">
        <v>1.997</v>
      </c>
      <c r="E252" s="347"/>
      <c r="F252" s="458">
        <v>27</v>
      </c>
      <c r="G252" s="241">
        <v>4</v>
      </c>
      <c r="H252" s="179" t="s">
        <v>11</v>
      </c>
      <c r="I252" s="605">
        <f t="shared" si="14"/>
        <v>53.919000000000004</v>
      </c>
      <c r="J252" s="605">
        <f t="shared" si="15"/>
        <v>10.783800000000001</v>
      </c>
    </row>
    <row r="253" spans="1:10" ht="12.75">
      <c r="A253" s="246" t="s">
        <v>124</v>
      </c>
      <c r="B253" s="343" t="s">
        <v>639</v>
      </c>
      <c r="C253" s="239" t="s">
        <v>168</v>
      </c>
      <c r="D253" s="283">
        <v>2.2</v>
      </c>
      <c r="E253" s="347"/>
      <c r="F253" s="458">
        <v>27</v>
      </c>
      <c r="G253" s="241">
        <v>5</v>
      </c>
      <c r="H253" s="179" t="s">
        <v>11</v>
      </c>
      <c r="I253" s="605">
        <f t="shared" si="14"/>
        <v>59.400000000000006</v>
      </c>
      <c r="J253" s="605">
        <f t="shared" si="15"/>
        <v>11.880000000000003</v>
      </c>
    </row>
    <row r="254" spans="1:10" ht="12.75">
      <c r="A254" s="246" t="s">
        <v>124</v>
      </c>
      <c r="B254" s="343" t="s">
        <v>578</v>
      </c>
      <c r="C254" s="239" t="s">
        <v>168</v>
      </c>
      <c r="D254" s="283">
        <v>10</v>
      </c>
      <c r="E254" s="347"/>
      <c r="F254" s="458">
        <v>27</v>
      </c>
      <c r="G254" s="241">
        <v>3</v>
      </c>
      <c r="H254" s="179" t="s">
        <v>11</v>
      </c>
      <c r="I254" s="605">
        <f t="shared" si="14"/>
        <v>270</v>
      </c>
      <c r="J254" s="605">
        <f t="shared" si="15"/>
        <v>54</v>
      </c>
    </row>
    <row r="255" spans="1:10" ht="12.75">
      <c r="A255" s="246" t="s">
        <v>124</v>
      </c>
      <c r="B255" s="343" t="s">
        <v>818</v>
      </c>
      <c r="C255" s="239" t="s">
        <v>168</v>
      </c>
      <c r="D255" s="283">
        <v>1.214</v>
      </c>
      <c r="E255" s="347"/>
      <c r="F255" s="458">
        <v>27</v>
      </c>
      <c r="G255" s="241">
        <v>5</v>
      </c>
      <c r="H255" s="242" t="s">
        <v>11</v>
      </c>
      <c r="I255" s="494">
        <f t="shared" si="14"/>
        <v>32.778</v>
      </c>
      <c r="J255" s="494">
        <f t="shared" si="15"/>
        <v>6.5556</v>
      </c>
    </row>
    <row r="256" spans="1:10" ht="12.75">
      <c r="A256" s="246" t="s">
        <v>124</v>
      </c>
      <c r="B256" s="343" t="s">
        <v>182</v>
      </c>
      <c r="C256" s="239" t="s">
        <v>168</v>
      </c>
      <c r="D256" s="283">
        <v>3</v>
      </c>
      <c r="E256" s="347"/>
      <c r="F256" s="458">
        <v>27</v>
      </c>
      <c r="G256" s="241">
        <v>6</v>
      </c>
      <c r="H256" s="179" t="s">
        <v>11</v>
      </c>
      <c r="I256" s="605">
        <f t="shared" si="14"/>
        <v>81</v>
      </c>
      <c r="J256" s="605">
        <f t="shared" si="15"/>
        <v>16.2</v>
      </c>
    </row>
    <row r="257" spans="1:10" ht="12.75">
      <c r="A257" s="459" t="s">
        <v>20</v>
      </c>
      <c r="B257" s="541">
        <v>6</v>
      </c>
      <c r="C257" s="542" t="s">
        <v>27</v>
      </c>
      <c r="D257" s="31">
        <f>SUM(D251:D256)</f>
        <v>19.413999999999998</v>
      </c>
      <c r="E257" s="459" t="s">
        <v>47</v>
      </c>
      <c r="F257" s="543"/>
      <c r="G257" s="31"/>
      <c r="H257" s="31"/>
      <c r="I257" s="544"/>
      <c r="J257" s="460"/>
    </row>
    <row r="258" spans="1:10" ht="12.75">
      <c r="A258" s="246" t="s">
        <v>58</v>
      </c>
      <c r="B258" s="343" t="s">
        <v>819</v>
      </c>
      <c r="C258" s="239" t="s">
        <v>168</v>
      </c>
      <c r="D258" s="283">
        <v>2.041</v>
      </c>
      <c r="E258" s="347"/>
      <c r="F258" s="458">
        <v>27</v>
      </c>
      <c r="G258" s="241">
        <v>3</v>
      </c>
      <c r="H258" s="242" t="s">
        <v>11</v>
      </c>
      <c r="I258" s="494">
        <f aca="true" t="shared" si="16" ref="I258:I268">D258*F258</f>
        <v>55.107</v>
      </c>
      <c r="J258" s="494">
        <f aca="true" t="shared" si="17" ref="J258:J268">I258*20%</f>
        <v>11.0214</v>
      </c>
    </row>
    <row r="259" spans="1:10" ht="12.75">
      <c r="A259" s="246" t="s">
        <v>58</v>
      </c>
      <c r="B259" s="343" t="s">
        <v>820</v>
      </c>
      <c r="C259" s="239" t="s">
        <v>168</v>
      </c>
      <c r="D259" s="283">
        <v>1.27</v>
      </c>
      <c r="E259" s="347"/>
      <c r="F259" s="458">
        <v>27</v>
      </c>
      <c r="G259" s="241">
        <v>6</v>
      </c>
      <c r="H259" s="242" t="s">
        <v>11</v>
      </c>
      <c r="I259" s="494">
        <f t="shared" si="16"/>
        <v>34.29</v>
      </c>
      <c r="J259" s="494">
        <f t="shared" si="17"/>
        <v>6.8580000000000005</v>
      </c>
    </row>
    <row r="260" spans="1:10" ht="12.75">
      <c r="A260" s="399" t="s">
        <v>58</v>
      </c>
      <c r="B260" s="393" t="s">
        <v>821</v>
      </c>
      <c r="C260" s="242" t="s">
        <v>168</v>
      </c>
      <c r="D260" s="352">
        <v>1.197</v>
      </c>
      <c r="E260" s="264"/>
      <c r="F260" s="458">
        <v>27</v>
      </c>
      <c r="G260" s="241">
        <v>6</v>
      </c>
      <c r="H260" s="242" t="s">
        <v>11</v>
      </c>
      <c r="I260" s="494">
        <f t="shared" si="16"/>
        <v>32.319</v>
      </c>
      <c r="J260" s="494">
        <f t="shared" si="17"/>
        <v>6.463800000000001</v>
      </c>
    </row>
    <row r="261" spans="1:10" ht="12.75">
      <c r="A261" s="246" t="s">
        <v>58</v>
      </c>
      <c r="B261" s="343" t="s">
        <v>822</v>
      </c>
      <c r="C261" s="239" t="s">
        <v>168</v>
      </c>
      <c r="D261" s="283">
        <v>13.412</v>
      </c>
      <c r="E261" s="347"/>
      <c r="F261" s="458">
        <v>27</v>
      </c>
      <c r="G261" s="241">
        <v>6</v>
      </c>
      <c r="H261" s="242" t="s">
        <v>11</v>
      </c>
      <c r="I261" s="494">
        <f t="shared" si="16"/>
        <v>362.124</v>
      </c>
      <c r="J261" s="494">
        <f t="shared" si="17"/>
        <v>72.4248</v>
      </c>
    </row>
    <row r="262" spans="1:10" ht="12.75">
      <c r="A262" s="399" t="s">
        <v>58</v>
      </c>
      <c r="B262" s="393" t="s">
        <v>823</v>
      </c>
      <c r="C262" s="242" t="s">
        <v>168</v>
      </c>
      <c r="D262" s="352">
        <v>2.972</v>
      </c>
      <c r="E262" s="264"/>
      <c r="F262" s="458">
        <v>27</v>
      </c>
      <c r="G262" s="241">
        <v>4</v>
      </c>
      <c r="H262" s="242" t="s">
        <v>11</v>
      </c>
      <c r="I262" s="494">
        <f t="shared" si="16"/>
        <v>80.244</v>
      </c>
      <c r="J262" s="494">
        <f t="shared" si="17"/>
        <v>16.0488</v>
      </c>
    </row>
    <row r="263" spans="1:10" ht="12.75">
      <c r="A263" s="399" t="s">
        <v>58</v>
      </c>
      <c r="B263" s="393" t="s">
        <v>824</v>
      </c>
      <c r="C263" s="242" t="s">
        <v>168</v>
      </c>
      <c r="D263" s="352">
        <v>6.698</v>
      </c>
      <c r="E263" s="264"/>
      <c r="F263" s="458">
        <v>27</v>
      </c>
      <c r="G263" s="241">
        <v>6</v>
      </c>
      <c r="H263" s="242" t="s">
        <v>11</v>
      </c>
      <c r="I263" s="494">
        <f t="shared" si="16"/>
        <v>180.846</v>
      </c>
      <c r="J263" s="494">
        <f t="shared" si="17"/>
        <v>36.169200000000004</v>
      </c>
    </row>
    <row r="264" spans="1:10" ht="12.75">
      <c r="A264" s="246" t="s">
        <v>58</v>
      </c>
      <c r="B264" s="343" t="s">
        <v>825</v>
      </c>
      <c r="C264" s="239" t="s">
        <v>168</v>
      </c>
      <c r="D264" s="283">
        <v>11.005</v>
      </c>
      <c r="E264" s="347"/>
      <c r="F264" s="458">
        <v>27</v>
      </c>
      <c r="G264" s="241">
        <v>3</v>
      </c>
      <c r="H264" s="242" t="s">
        <v>11</v>
      </c>
      <c r="I264" s="494">
        <f t="shared" si="16"/>
        <v>297.13500000000005</v>
      </c>
      <c r="J264" s="494">
        <f t="shared" si="17"/>
        <v>59.427000000000014</v>
      </c>
    </row>
    <row r="265" spans="1:10" ht="12.75">
      <c r="A265" s="246" t="s">
        <v>58</v>
      </c>
      <c r="B265" s="343" t="s">
        <v>826</v>
      </c>
      <c r="C265" s="239" t="s">
        <v>168</v>
      </c>
      <c r="D265" s="283">
        <v>3.66</v>
      </c>
      <c r="E265" s="347"/>
      <c r="F265" s="458">
        <v>27</v>
      </c>
      <c r="G265" s="241">
        <v>6</v>
      </c>
      <c r="H265" s="242" t="s">
        <v>11</v>
      </c>
      <c r="I265" s="494">
        <f t="shared" si="16"/>
        <v>98.82000000000001</v>
      </c>
      <c r="J265" s="494">
        <f t="shared" si="17"/>
        <v>19.764000000000003</v>
      </c>
    </row>
    <row r="266" spans="1:10" ht="12.75">
      <c r="A266" s="246" t="s">
        <v>58</v>
      </c>
      <c r="B266" s="343" t="s">
        <v>827</v>
      </c>
      <c r="C266" s="239" t="s">
        <v>168</v>
      </c>
      <c r="D266" s="283">
        <v>2.599</v>
      </c>
      <c r="E266" s="347"/>
      <c r="F266" s="458">
        <v>27</v>
      </c>
      <c r="G266" s="241">
        <v>6</v>
      </c>
      <c r="H266" s="242" t="s">
        <v>11</v>
      </c>
      <c r="I266" s="494">
        <f t="shared" si="16"/>
        <v>70.173</v>
      </c>
      <c r="J266" s="494">
        <f t="shared" si="17"/>
        <v>14.034600000000001</v>
      </c>
    </row>
    <row r="267" spans="1:10" ht="12.75">
      <c r="A267" s="246" t="s">
        <v>58</v>
      </c>
      <c r="B267" s="343" t="s">
        <v>828</v>
      </c>
      <c r="C267" s="239" t="s">
        <v>168</v>
      </c>
      <c r="D267" s="283">
        <v>1.343</v>
      </c>
      <c r="E267" s="347"/>
      <c r="F267" s="458">
        <v>27</v>
      </c>
      <c r="G267" s="241">
        <v>3</v>
      </c>
      <c r="H267" s="242" t="s">
        <v>11</v>
      </c>
      <c r="I267" s="494">
        <f t="shared" si="16"/>
        <v>36.260999999999996</v>
      </c>
      <c r="J267" s="494">
        <f t="shared" si="17"/>
        <v>7.252199999999999</v>
      </c>
    </row>
    <row r="268" spans="1:10" ht="12.75">
      <c r="A268" s="246" t="s">
        <v>58</v>
      </c>
      <c r="B268" s="343" t="s">
        <v>829</v>
      </c>
      <c r="C268" s="239" t="s">
        <v>168</v>
      </c>
      <c r="D268" s="283">
        <v>2.331</v>
      </c>
      <c r="E268" s="347"/>
      <c r="F268" s="458">
        <v>27</v>
      </c>
      <c r="G268" s="241">
        <v>3</v>
      </c>
      <c r="H268" s="242" t="s">
        <v>11</v>
      </c>
      <c r="I268" s="494">
        <f t="shared" si="16"/>
        <v>62.937</v>
      </c>
      <c r="J268" s="494">
        <f t="shared" si="17"/>
        <v>12.5874</v>
      </c>
    </row>
    <row r="269" spans="1:10" ht="12.75">
      <c r="A269" s="459" t="s">
        <v>20</v>
      </c>
      <c r="B269" s="541">
        <v>11</v>
      </c>
      <c r="C269" s="542" t="s">
        <v>27</v>
      </c>
      <c r="D269" s="31">
        <f>SUM(D258:D268)</f>
        <v>48.52800000000002</v>
      </c>
      <c r="E269" s="459" t="s">
        <v>47</v>
      </c>
      <c r="F269" s="543"/>
      <c r="G269" s="31"/>
      <c r="H269" s="31"/>
      <c r="I269" s="544"/>
      <c r="J269" s="460"/>
    </row>
    <row r="270" spans="1:10" ht="12.75">
      <c r="A270" s="399" t="s">
        <v>183</v>
      </c>
      <c r="B270" s="343" t="s">
        <v>830</v>
      </c>
      <c r="C270" s="242" t="s">
        <v>168</v>
      </c>
      <c r="D270" s="352">
        <v>20.001</v>
      </c>
      <c r="E270" s="264"/>
      <c r="F270" s="458">
        <v>27</v>
      </c>
      <c r="G270" s="241">
        <v>4</v>
      </c>
      <c r="H270" s="242" t="s">
        <v>11</v>
      </c>
      <c r="I270" s="494">
        <f>D270*F270</f>
        <v>540.027</v>
      </c>
      <c r="J270" s="494">
        <f>I270*20%</f>
        <v>108.00540000000001</v>
      </c>
    </row>
    <row r="271" spans="1:10" ht="12.75">
      <c r="A271" s="459" t="s">
        <v>20</v>
      </c>
      <c r="B271" s="541">
        <v>1</v>
      </c>
      <c r="C271" s="542" t="s">
        <v>27</v>
      </c>
      <c r="D271" s="31">
        <f>SUM(D270)</f>
        <v>20.001</v>
      </c>
      <c r="E271" s="459" t="s">
        <v>47</v>
      </c>
      <c r="F271" s="543"/>
      <c r="G271" s="31"/>
      <c r="H271" s="31"/>
      <c r="I271" s="544"/>
      <c r="J271" s="460"/>
    </row>
    <row r="272" spans="1:10" ht="12.75">
      <c r="A272" s="399" t="s">
        <v>128</v>
      </c>
      <c r="B272" s="393" t="s">
        <v>184</v>
      </c>
      <c r="C272" s="242" t="s">
        <v>168</v>
      </c>
      <c r="D272" s="352">
        <v>15.088</v>
      </c>
      <c r="E272" s="264"/>
      <c r="F272" s="458">
        <v>27</v>
      </c>
      <c r="G272" s="241">
        <v>5</v>
      </c>
      <c r="H272" s="179" t="s">
        <v>11</v>
      </c>
      <c r="I272" s="494">
        <f>D272*F272</f>
        <v>407.376</v>
      </c>
      <c r="J272" s="494">
        <f>I272*20%</f>
        <v>81.4752</v>
      </c>
    </row>
    <row r="273" spans="1:10" ht="12.75">
      <c r="A273" s="399" t="s">
        <v>128</v>
      </c>
      <c r="B273" s="393" t="s">
        <v>831</v>
      </c>
      <c r="C273" s="242" t="s">
        <v>168</v>
      </c>
      <c r="D273" s="352">
        <v>20.216</v>
      </c>
      <c r="E273" s="264"/>
      <c r="F273" s="458">
        <v>27</v>
      </c>
      <c r="G273" s="241">
        <v>3</v>
      </c>
      <c r="H273" s="242" t="s">
        <v>11</v>
      </c>
      <c r="I273" s="494">
        <f>D273*F273</f>
        <v>545.832</v>
      </c>
      <c r="J273" s="494">
        <f>I273*20%</f>
        <v>109.16640000000001</v>
      </c>
    </row>
    <row r="274" spans="1:10" ht="12.75">
      <c r="A274" s="459" t="s">
        <v>20</v>
      </c>
      <c r="B274" s="541">
        <v>2</v>
      </c>
      <c r="C274" s="542" t="s">
        <v>27</v>
      </c>
      <c r="D274" s="31">
        <f>SUM(D272:D273)</f>
        <v>35.304</v>
      </c>
      <c r="E274" s="459" t="s">
        <v>47</v>
      </c>
      <c r="F274" s="543"/>
      <c r="G274" s="31"/>
      <c r="H274" s="31"/>
      <c r="I274" s="544"/>
      <c r="J274" s="460"/>
    </row>
    <row r="275" spans="1:10" ht="12.75">
      <c r="A275" s="399" t="s">
        <v>185</v>
      </c>
      <c r="B275" s="393" t="s">
        <v>640</v>
      </c>
      <c r="C275" s="242" t="s">
        <v>168</v>
      </c>
      <c r="D275" s="352">
        <v>6.024</v>
      </c>
      <c r="E275" s="264"/>
      <c r="F275" s="458">
        <v>27</v>
      </c>
      <c r="G275" s="241">
        <v>3</v>
      </c>
      <c r="H275" s="179" t="s">
        <v>11</v>
      </c>
      <c r="I275" s="494">
        <f>D275*F275</f>
        <v>162.648</v>
      </c>
      <c r="J275" s="494">
        <f>I275*20%</f>
        <v>32.5296</v>
      </c>
    </row>
    <row r="276" spans="1:10" ht="12.75">
      <c r="A276" s="246" t="s">
        <v>185</v>
      </c>
      <c r="B276" s="343" t="s">
        <v>832</v>
      </c>
      <c r="C276" s="239" t="s">
        <v>680</v>
      </c>
      <c r="D276" s="283">
        <v>116.189</v>
      </c>
      <c r="E276" s="347"/>
      <c r="F276" s="458">
        <v>27</v>
      </c>
      <c r="G276" s="241">
        <v>5</v>
      </c>
      <c r="H276" s="242" t="s">
        <v>11</v>
      </c>
      <c r="I276" s="494">
        <f>D276*F276</f>
        <v>3137.1029999999996</v>
      </c>
      <c r="J276" s="494">
        <f>I276*20%</f>
        <v>627.4205999999999</v>
      </c>
    </row>
    <row r="277" spans="1:10" ht="12.75">
      <c r="A277" s="246" t="s">
        <v>185</v>
      </c>
      <c r="B277" s="343" t="s">
        <v>641</v>
      </c>
      <c r="C277" s="239" t="s">
        <v>168</v>
      </c>
      <c r="D277" s="283">
        <v>10</v>
      </c>
      <c r="E277" s="347"/>
      <c r="F277" s="458">
        <v>27</v>
      </c>
      <c r="G277" s="241">
        <v>4</v>
      </c>
      <c r="H277" s="179" t="s">
        <v>11</v>
      </c>
      <c r="I277" s="494">
        <f>D277*F277</f>
        <v>270</v>
      </c>
      <c r="J277" s="494">
        <f>I277*20%</f>
        <v>54</v>
      </c>
    </row>
    <row r="278" spans="1:10" ht="12.75">
      <c r="A278" s="459" t="s">
        <v>20</v>
      </c>
      <c r="B278" s="541">
        <v>3</v>
      </c>
      <c r="C278" s="542" t="s">
        <v>27</v>
      </c>
      <c r="D278" s="31">
        <f>SUM(D275:D277)</f>
        <v>132.213</v>
      </c>
      <c r="E278" s="459" t="s">
        <v>47</v>
      </c>
      <c r="F278" s="543"/>
      <c r="G278" s="31"/>
      <c r="H278" s="31"/>
      <c r="I278" s="544"/>
      <c r="J278" s="460"/>
    </row>
    <row r="279" spans="1:10" ht="12.75">
      <c r="A279" s="399" t="s">
        <v>187</v>
      </c>
      <c r="B279" s="393" t="s">
        <v>833</v>
      </c>
      <c r="C279" s="242" t="s">
        <v>168</v>
      </c>
      <c r="D279" s="352">
        <v>14.024</v>
      </c>
      <c r="E279" s="264"/>
      <c r="F279" s="458">
        <v>27</v>
      </c>
      <c r="G279" s="241">
        <v>4</v>
      </c>
      <c r="H279" s="242" t="s">
        <v>11</v>
      </c>
      <c r="I279" s="494">
        <f>D279*F279</f>
        <v>378.64799999999997</v>
      </c>
      <c r="J279" s="494">
        <f>I279*20%</f>
        <v>75.72959999999999</v>
      </c>
    </row>
    <row r="280" spans="1:10" ht="12.75">
      <c r="A280" s="18" t="s">
        <v>20</v>
      </c>
      <c r="B280" s="43">
        <v>1</v>
      </c>
      <c r="C280" s="30" t="s">
        <v>27</v>
      </c>
      <c r="D280" s="19">
        <f>SUM(D279)</f>
        <v>14.024</v>
      </c>
      <c r="E280" s="31" t="s">
        <v>47</v>
      </c>
      <c r="F280" s="32"/>
      <c r="G280" s="33"/>
      <c r="H280" s="33"/>
      <c r="I280" s="261"/>
      <c r="J280" s="261"/>
    </row>
    <row r="281" spans="1:10" ht="12.75">
      <c r="A281" s="399" t="s">
        <v>188</v>
      </c>
      <c r="B281" s="393" t="s">
        <v>834</v>
      </c>
      <c r="C281" s="242" t="s">
        <v>168</v>
      </c>
      <c r="D281" s="352">
        <v>0.601</v>
      </c>
      <c r="E281" s="264"/>
      <c r="F281" s="458">
        <v>27</v>
      </c>
      <c r="G281" s="241">
        <v>3</v>
      </c>
      <c r="H281" s="242" t="s">
        <v>11</v>
      </c>
      <c r="I281" s="494">
        <f>D281*F281</f>
        <v>16.227</v>
      </c>
      <c r="J281" s="494">
        <f>I281*20%</f>
        <v>3.2454</v>
      </c>
    </row>
    <row r="282" spans="1:10" ht="12.75">
      <c r="A282" s="246" t="s">
        <v>188</v>
      </c>
      <c r="B282" s="343" t="s">
        <v>835</v>
      </c>
      <c r="C282" s="239" t="s">
        <v>836</v>
      </c>
      <c r="D282" s="283">
        <v>0.3</v>
      </c>
      <c r="E282" s="347"/>
      <c r="F282" s="458">
        <v>27</v>
      </c>
      <c r="G282" s="241">
        <v>3</v>
      </c>
      <c r="H282" s="242" t="s">
        <v>11</v>
      </c>
      <c r="I282" s="494">
        <f>D282*F282</f>
        <v>8.1</v>
      </c>
      <c r="J282" s="494">
        <f>I282*20%</f>
        <v>1.62</v>
      </c>
    </row>
    <row r="283" spans="1:10" ht="12.75">
      <c r="A283" s="399" t="s">
        <v>188</v>
      </c>
      <c r="B283" s="393" t="s">
        <v>837</v>
      </c>
      <c r="C283" s="242" t="s">
        <v>168</v>
      </c>
      <c r="D283" s="352">
        <v>0.5</v>
      </c>
      <c r="E283" s="264"/>
      <c r="F283" s="458">
        <v>27</v>
      </c>
      <c r="G283" s="241">
        <v>3</v>
      </c>
      <c r="H283" s="242" t="s">
        <v>11</v>
      </c>
      <c r="I283" s="494">
        <f>D283*F283</f>
        <v>13.5</v>
      </c>
      <c r="J283" s="494">
        <f>I283*20%</f>
        <v>2.7</v>
      </c>
    </row>
    <row r="284" spans="1:10" ht="12.75">
      <c r="A284" s="246" t="s">
        <v>188</v>
      </c>
      <c r="B284" s="343" t="s">
        <v>838</v>
      </c>
      <c r="C284" s="239" t="s">
        <v>168</v>
      </c>
      <c r="D284" s="283">
        <v>0.3</v>
      </c>
      <c r="E284" s="347"/>
      <c r="F284" s="458">
        <v>27</v>
      </c>
      <c r="G284" s="241">
        <v>6</v>
      </c>
      <c r="H284" s="242" t="s">
        <v>11</v>
      </c>
      <c r="I284" s="494">
        <f>D284*F284</f>
        <v>8.1</v>
      </c>
      <c r="J284" s="494">
        <f>I284*20%</f>
        <v>1.62</v>
      </c>
    </row>
    <row r="285" spans="1:10" ht="12.75">
      <c r="A285" s="246" t="s">
        <v>188</v>
      </c>
      <c r="B285" s="343" t="s">
        <v>839</v>
      </c>
      <c r="C285" s="239" t="s">
        <v>168</v>
      </c>
      <c r="D285" s="283">
        <v>7.346</v>
      </c>
      <c r="E285" s="347"/>
      <c r="F285" s="458">
        <v>27</v>
      </c>
      <c r="G285" s="241">
        <v>5</v>
      </c>
      <c r="H285" s="242" t="s">
        <v>11</v>
      </c>
      <c r="I285" s="494">
        <f>D285*F285</f>
        <v>198.342</v>
      </c>
      <c r="J285" s="494">
        <f>I285*20%</f>
        <v>39.668400000000005</v>
      </c>
    </row>
    <row r="286" spans="1:10" ht="12.75">
      <c r="A286" s="18" t="s">
        <v>20</v>
      </c>
      <c r="B286" s="43">
        <v>5</v>
      </c>
      <c r="C286" s="30" t="s">
        <v>27</v>
      </c>
      <c r="D286" s="19">
        <f>SUM(D281:D285)</f>
        <v>9.047</v>
      </c>
      <c r="E286" s="31" t="s">
        <v>47</v>
      </c>
      <c r="F286" s="32"/>
      <c r="G286" s="33"/>
      <c r="H286" s="33"/>
      <c r="I286" s="261"/>
      <c r="J286" s="261"/>
    </row>
    <row r="287" spans="1:10" ht="12.75">
      <c r="A287" s="246" t="s">
        <v>190</v>
      </c>
      <c r="B287" s="343" t="s">
        <v>191</v>
      </c>
      <c r="C287" s="239" t="s">
        <v>168</v>
      </c>
      <c r="D287" s="283">
        <v>29.401</v>
      </c>
      <c r="E287" s="347"/>
      <c r="F287" s="458">
        <v>27</v>
      </c>
      <c r="G287" s="241">
        <v>4</v>
      </c>
      <c r="H287" s="179" t="s">
        <v>11</v>
      </c>
      <c r="I287" s="494">
        <f>D287*F287</f>
        <v>793.827</v>
      </c>
      <c r="J287" s="494">
        <f>I287*20%</f>
        <v>158.7654</v>
      </c>
    </row>
    <row r="288" spans="1:10" ht="12.75">
      <c r="A288" s="18" t="s">
        <v>20</v>
      </c>
      <c r="B288" s="43">
        <v>1</v>
      </c>
      <c r="C288" s="30" t="s">
        <v>27</v>
      </c>
      <c r="D288" s="19">
        <f>SUM(D287)</f>
        <v>29.401</v>
      </c>
      <c r="E288" s="31" t="s">
        <v>47</v>
      </c>
      <c r="F288" s="32"/>
      <c r="G288" s="33"/>
      <c r="H288" s="33"/>
      <c r="I288" s="261"/>
      <c r="J288" s="261"/>
    </row>
    <row r="289" spans="1:10" ht="12.75">
      <c r="A289" s="399" t="s">
        <v>49</v>
      </c>
      <c r="B289" s="393" t="s">
        <v>840</v>
      </c>
      <c r="C289" s="242" t="s">
        <v>168</v>
      </c>
      <c r="D289" s="352">
        <v>20.812</v>
      </c>
      <c r="E289" s="264"/>
      <c r="F289" s="458">
        <v>27</v>
      </c>
      <c r="G289" s="241">
        <v>6</v>
      </c>
      <c r="H289" s="242" t="s">
        <v>11</v>
      </c>
      <c r="I289" s="494">
        <f aca="true" t="shared" si="18" ref="I289:I329">D289*F289</f>
        <v>561.924</v>
      </c>
      <c r="J289" s="494">
        <f aca="true" t="shared" si="19" ref="J289:J329">I289*20%</f>
        <v>112.3848</v>
      </c>
    </row>
    <row r="290" spans="1:10" ht="12.75">
      <c r="A290" s="246" t="s">
        <v>49</v>
      </c>
      <c r="B290" s="343" t="s">
        <v>841</v>
      </c>
      <c r="C290" s="239" t="s">
        <v>168</v>
      </c>
      <c r="D290" s="283">
        <v>2.978</v>
      </c>
      <c r="E290" s="347"/>
      <c r="F290" s="458">
        <v>27</v>
      </c>
      <c r="G290" s="241">
        <v>5</v>
      </c>
      <c r="H290" s="242" t="s">
        <v>11</v>
      </c>
      <c r="I290" s="494">
        <f t="shared" si="18"/>
        <v>80.406</v>
      </c>
      <c r="J290" s="494">
        <f t="shared" si="19"/>
        <v>16.081200000000003</v>
      </c>
    </row>
    <row r="291" spans="1:10" ht="12.75">
      <c r="A291" s="246" t="s">
        <v>49</v>
      </c>
      <c r="B291" s="343" t="s">
        <v>842</v>
      </c>
      <c r="C291" s="239" t="s">
        <v>168</v>
      </c>
      <c r="D291" s="283">
        <v>25.573</v>
      </c>
      <c r="E291" s="347"/>
      <c r="F291" s="458">
        <v>27</v>
      </c>
      <c r="G291" s="241">
        <v>5</v>
      </c>
      <c r="H291" s="242" t="s">
        <v>11</v>
      </c>
      <c r="I291" s="494">
        <f t="shared" si="18"/>
        <v>690.471</v>
      </c>
      <c r="J291" s="494">
        <f t="shared" si="19"/>
        <v>138.0942</v>
      </c>
    </row>
    <row r="292" spans="1:10" ht="12.75">
      <c r="A292" s="246" t="s">
        <v>49</v>
      </c>
      <c r="B292" s="343" t="s">
        <v>843</v>
      </c>
      <c r="C292" s="239" t="s">
        <v>168</v>
      </c>
      <c r="D292" s="283">
        <v>4.992</v>
      </c>
      <c r="E292" s="347"/>
      <c r="F292" s="458">
        <v>27</v>
      </c>
      <c r="G292" s="241">
        <v>5</v>
      </c>
      <c r="H292" s="242" t="s">
        <v>11</v>
      </c>
      <c r="I292" s="494">
        <f t="shared" si="18"/>
        <v>134.784</v>
      </c>
      <c r="J292" s="494">
        <f t="shared" si="19"/>
        <v>26.9568</v>
      </c>
    </row>
    <row r="293" spans="1:10" ht="12.75">
      <c r="A293" s="246" t="s">
        <v>49</v>
      </c>
      <c r="B293" s="343" t="s">
        <v>844</v>
      </c>
      <c r="C293" s="239" t="s">
        <v>168</v>
      </c>
      <c r="D293" s="283">
        <v>2.166</v>
      </c>
      <c r="E293" s="347"/>
      <c r="F293" s="458">
        <v>27</v>
      </c>
      <c r="G293" s="241">
        <v>4</v>
      </c>
      <c r="H293" s="242" t="s">
        <v>11</v>
      </c>
      <c r="I293" s="494">
        <f t="shared" si="18"/>
        <v>58.482</v>
      </c>
      <c r="J293" s="494">
        <f t="shared" si="19"/>
        <v>11.6964</v>
      </c>
    </row>
    <row r="294" spans="1:10" ht="12.75">
      <c r="A294" s="246" t="s">
        <v>49</v>
      </c>
      <c r="B294" s="343" t="s">
        <v>193</v>
      </c>
      <c r="C294" s="239" t="s">
        <v>168</v>
      </c>
      <c r="D294" s="283">
        <v>2.309</v>
      </c>
      <c r="E294" s="347"/>
      <c r="F294" s="458">
        <v>27</v>
      </c>
      <c r="G294" s="241">
        <v>4</v>
      </c>
      <c r="H294" s="179" t="s">
        <v>11</v>
      </c>
      <c r="I294" s="494">
        <f>D294*F294</f>
        <v>62.343</v>
      </c>
      <c r="J294" s="494">
        <f>I294*20%</f>
        <v>12.468600000000002</v>
      </c>
    </row>
    <row r="295" spans="1:10" ht="12.75">
      <c r="A295" s="246" t="s">
        <v>49</v>
      </c>
      <c r="B295" s="343" t="s">
        <v>845</v>
      </c>
      <c r="C295" s="239" t="s">
        <v>168</v>
      </c>
      <c r="D295" s="283">
        <v>7.885</v>
      </c>
      <c r="E295" s="347"/>
      <c r="F295" s="458">
        <v>27</v>
      </c>
      <c r="G295" s="241">
        <v>4</v>
      </c>
      <c r="H295" s="242" t="s">
        <v>11</v>
      </c>
      <c r="I295" s="494">
        <f t="shared" si="18"/>
        <v>212.89499999999998</v>
      </c>
      <c r="J295" s="494">
        <f t="shared" si="19"/>
        <v>42.579</v>
      </c>
    </row>
    <row r="296" spans="1:10" ht="12.75">
      <c r="A296" s="246" t="s">
        <v>49</v>
      </c>
      <c r="B296" s="343" t="s">
        <v>846</v>
      </c>
      <c r="C296" s="239" t="s">
        <v>168</v>
      </c>
      <c r="D296" s="283">
        <v>6.443</v>
      </c>
      <c r="E296" s="347"/>
      <c r="F296" s="458">
        <v>27</v>
      </c>
      <c r="G296" s="241">
        <v>4</v>
      </c>
      <c r="H296" s="242" t="s">
        <v>11</v>
      </c>
      <c r="I296" s="494">
        <f t="shared" si="18"/>
        <v>173.96099999999998</v>
      </c>
      <c r="J296" s="494">
        <f t="shared" si="19"/>
        <v>34.7922</v>
      </c>
    </row>
    <row r="297" spans="1:10" ht="12.75">
      <c r="A297" s="246" t="s">
        <v>49</v>
      </c>
      <c r="B297" s="343" t="s">
        <v>847</v>
      </c>
      <c r="C297" s="239" t="s">
        <v>168</v>
      </c>
      <c r="D297" s="283">
        <v>0.564</v>
      </c>
      <c r="E297" s="347"/>
      <c r="F297" s="458">
        <v>27</v>
      </c>
      <c r="G297" s="241">
        <v>4</v>
      </c>
      <c r="H297" s="242" t="s">
        <v>11</v>
      </c>
      <c r="I297" s="494">
        <f t="shared" si="18"/>
        <v>15.227999999999998</v>
      </c>
      <c r="J297" s="494">
        <f t="shared" si="19"/>
        <v>3.0456</v>
      </c>
    </row>
    <row r="298" spans="1:10" ht="12.75">
      <c r="A298" s="246" t="s">
        <v>49</v>
      </c>
      <c r="B298" s="343" t="s">
        <v>848</v>
      </c>
      <c r="C298" s="239" t="s">
        <v>168</v>
      </c>
      <c r="D298" s="283">
        <v>4.5</v>
      </c>
      <c r="E298" s="347"/>
      <c r="F298" s="458">
        <v>27</v>
      </c>
      <c r="G298" s="241">
        <v>4</v>
      </c>
      <c r="H298" s="242" t="s">
        <v>11</v>
      </c>
      <c r="I298" s="494">
        <f t="shared" si="18"/>
        <v>121.5</v>
      </c>
      <c r="J298" s="494">
        <f t="shared" si="19"/>
        <v>24.3</v>
      </c>
    </row>
    <row r="299" spans="1:10" ht="12.75">
      <c r="A299" s="246" t="s">
        <v>49</v>
      </c>
      <c r="B299" s="343" t="s">
        <v>849</v>
      </c>
      <c r="C299" s="239" t="s">
        <v>168</v>
      </c>
      <c r="D299" s="283">
        <v>1.201</v>
      </c>
      <c r="E299" s="347"/>
      <c r="F299" s="458">
        <v>27</v>
      </c>
      <c r="G299" s="241">
        <v>4</v>
      </c>
      <c r="H299" s="242" t="s">
        <v>11</v>
      </c>
      <c r="I299" s="494">
        <f t="shared" si="18"/>
        <v>32.427</v>
      </c>
      <c r="J299" s="494">
        <f t="shared" si="19"/>
        <v>6.4854</v>
      </c>
    </row>
    <row r="300" spans="1:10" ht="12.75">
      <c r="A300" s="246" t="s">
        <v>49</v>
      </c>
      <c r="B300" s="343" t="s">
        <v>850</v>
      </c>
      <c r="C300" s="239" t="s">
        <v>168</v>
      </c>
      <c r="D300" s="283">
        <v>1.996</v>
      </c>
      <c r="E300" s="347"/>
      <c r="F300" s="458">
        <v>27</v>
      </c>
      <c r="G300" s="241">
        <v>4</v>
      </c>
      <c r="H300" s="242" t="s">
        <v>11</v>
      </c>
      <c r="I300" s="494">
        <f t="shared" si="18"/>
        <v>53.892</v>
      </c>
      <c r="J300" s="494">
        <f t="shared" si="19"/>
        <v>10.778400000000001</v>
      </c>
    </row>
    <row r="301" spans="1:10" ht="12.75">
      <c r="A301" s="246" t="s">
        <v>49</v>
      </c>
      <c r="B301" s="343" t="s">
        <v>194</v>
      </c>
      <c r="C301" s="239" t="s">
        <v>168</v>
      </c>
      <c r="D301" s="283">
        <v>1.997</v>
      </c>
      <c r="E301" s="347"/>
      <c r="F301" s="458">
        <v>27</v>
      </c>
      <c r="G301" s="241">
        <v>4</v>
      </c>
      <c r="H301" s="179" t="s">
        <v>11</v>
      </c>
      <c r="I301" s="494">
        <f>D301*F301</f>
        <v>53.919000000000004</v>
      </c>
      <c r="J301" s="494">
        <f>I301*20%</f>
        <v>10.783800000000001</v>
      </c>
    </row>
    <row r="302" spans="1:10" ht="12.75">
      <c r="A302" s="246" t="s">
        <v>49</v>
      </c>
      <c r="B302" s="343" t="s">
        <v>851</v>
      </c>
      <c r="C302" s="239" t="s">
        <v>168</v>
      </c>
      <c r="D302" s="283">
        <v>3.01</v>
      </c>
      <c r="E302" s="347"/>
      <c r="F302" s="458">
        <v>27</v>
      </c>
      <c r="G302" s="241">
        <v>4</v>
      </c>
      <c r="H302" s="242" t="s">
        <v>11</v>
      </c>
      <c r="I302" s="494">
        <f t="shared" si="18"/>
        <v>81.27</v>
      </c>
      <c r="J302" s="494">
        <f t="shared" si="19"/>
        <v>16.254</v>
      </c>
    </row>
    <row r="303" spans="1:10" ht="12.75">
      <c r="A303" s="246" t="s">
        <v>49</v>
      </c>
      <c r="B303" s="343" t="s">
        <v>852</v>
      </c>
      <c r="C303" s="239" t="s">
        <v>168</v>
      </c>
      <c r="D303" s="283">
        <v>6</v>
      </c>
      <c r="E303" s="347"/>
      <c r="F303" s="458">
        <v>27</v>
      </c>
      <c r="G303" s="241">
        <v>4</v>
      </c>
      <c r="H303" s="242" t="s">
        <v>11</v>
      </c>
      <c r="I303" s="494">
        <f t="shared" si="18"/>
        <v>162</v>
      </c>
      <c r="J303" s="494">
        <f t="shared" si="19"/>
        <v>32.4</v>
      </c>
    </row>
    <row r="304" spans="1:10" ht="12.75">
      <c r="A304" s="246" t="s">
        <v>49</v>
      </c>
      <c r="B304" s="343" t="s">
        <v>195</v>
      </c>
      <c r="C304" s="239" t="s">
        <v>168</v>
      </c>
      <c r="D304" s="283">
        <v>12.897</v>
      </c>
      <c r="E304" s="347"/>
      <c r="F304" s="458">
        <v>27</v>
      </c>
      <c r="G304" s="241">
        <v>6</v>
      </c>
      <c r="H304" s="179" t="s">
        <v>11</v>
      </c>
      <c r="I304" s="494">
        <f>D304*F304</f>
        <v>348.219</v>
      </c>
      <c r="J304" s="494">
        <f>I304*20%</f>
        <v>69.6438</v>
      </c>
    </row>
    <row r="305" spans="1:10" ht="12.75">
      <c r="A305" s="246" t="s">
        <v>49</v>
      </c>
      <c r="B305" s="343" t="s">
        <v>853</v>
      </c>
      <c r="C305" s="239" t="s">
        <v>168</v>
      </c>
      <c r="D305" s="283">
        <v>12.39</v>
      </c>
      <c r="E305" s="347"/>
      <c r="F305" s="458">
        <v>27</v>
      </c>
      <c r="G305" s="241">
        <v>5</v>
      </c>
      <c r="H305" s="242" t="s">
        <v>11</v>
      </c>
      <c r="I305" s="494">
        <f t="shared" si="18"/>
        <v>334.53000000000003</v>
      </c>
      <c r="J305" s="494">
        <f t="shared" si="19"/>
        <v>66.906</v>
      </c>
    </row>
    <row r="306" spans="1:10" ht="12.75">
      <c r="A306" s="246" t="s">
        <v>49</v>
      </c>
      <c r="B306" s="343" t="s">
        <v>196</v>
      </c>
      <c r="C306" s="239" t="s">
        <v>168</v>
      </c>
      <c r="D306" s="283">
        <v>5.987</v>
      </c>
      <c r="E306" s="347"/>
      <c r="F306" s="458">
        <v>27</v>
      </c>
      <c r="G306" s="241">
        <v>4</v>
      </c>
      <c r="H306" s="179" t="s">
        <v>11</v>
      </c>
      <c r="I306" s="494">
        <f>D306*F306</f>
        <v>161.649</v>
      </c>
      <c r="J306" s="494">
        <f>I306*20%</f>
        <v>32.3298</v>
      </c>
    </row>
    <row r="307" spans="1:10" ht="12.75">
      <c r="A307" s="246" t="s">
        <v>49</v>
      </c>
      <c r="B307" s="343" t="s">
        <v>854</v>
      </c>
      <c r="C307" s="239" t="s">
        <v>168</v>
      </c>
      <c r="D307" s="283">
        <v>0.219</v>
      </c>
      <c r="E307" s="347"/>
      <c r="F307" s="458">
        <v>27</v>
      </c>
      <c r="G307" s="241">
        <v>6</v>
      </c>
      <c r="H307" s="242" t="s">
        <v>11</v>
      </c>
      <c r="I307" s="494">
        <f t="shared" si="18"/>
        <v>5.913</v>
      </c>
      <c r="J307" s="494">
        <f t="shared" si="19"/>
        <v>1.1826</v>
      </c>
    </row>
    <row r="308" spans="1:10" ht="12.75">
      <c r="A308" s="246" t="s">
        <v>49</v>
      </c>
      <c r="B308" s="343" t="s">
        <v>855</v>
      </c>
      <c r="C308" s="239" t="s">
        <v>168</v>
      </c>
      <c r="D308" s="283">
        <v>3.002</v>
      </c>
      <c r="E308" s="347"/>
      <c r="F308" s="458">
        <v>27</v>
      </c>
      <c r="G308" s="241">
        <v>6</v>
      </c>
      <c r="H308" s="242" t="s">
        <v>11</v>
      </c>
      <c r="I308" s="494">
        <f t="shared" si="18"/>
        <v>81.05399999999999</v>
      </c>
      <c r="J308" s="494">
        <f t="shared" si="19"/>
        <v>16.2108</v>
      </c>
    </row>
    <row r="309" spans="1:10" ht="12.75">
      <c r="A309" s="246" t="s">
        <v>49</v>
      </c>
      <c r="B309" s="343" t="s">
        <v>856</v>
      </c>
      <c r="C309" s="239" t="s">
        <v>168</v>
      </c>
      <c r="D309" s="283">
        <v>2.493</v>
      </c>
      <c r="E309" s="347"/>
      <c r="F309" s="458">
        <v>27</v>
      </c>
      <c r="G309" s="241">
        <v>4</v>
      </c>
      <c r="H309" s="242" t="s">
        <v>11</v>
      </c>
      <c r="I309" s="494">
        <f t="shared" si="18"/>
        <v>67.31099999999999</v>
      </c>
      <c r="J309" s="494">
        <f t="shared" si="19"/>
        <v>13.4622</v>
      </c>
    </row>
    <row r="310" spans="1:10" ht="12.75">
      <c r="A310" s="246" t="s">
        <v>49</v>
      </c>
      <c r="B310" s="343" t="s">
        <v>857</v>
      </c>
      <c r="C310" s="239" t="s">
        <v>168</v>
      </c>
      <c r="D310" s="283">
        <v>3.304</v>
      </c>
      <c r="E310" s="347"/>
      <c r="F310" s="458">
        <v>27</v>
      </c>
      <c r="G310" s="241">
        <v>4</v>
      </c>
      <c r="H310" s="242" t="s">
        <v>11</v>
      </c>
      <c r="I310" s="494">
        <f t="shared" si="18"/>
        <v>89.208</v>
      </c>
      <c r="J310" s="494">
        <f t="shared" si="19"/>
        <v>17.8416</v>
      </c>
    </row>
    <row r="311" spans="1:10" ht="12.75">
      <c r="A311" s="246" t="s">
        <v>49</v>
      </c>
      <c r="B311" s="343" t="s">
        <v>858</v>
      </c>
      <c r="C311" s="239" t="s">
        <v>168</v>
      </c>
      <c r="D311" s="283">
        <v>2</v>
      </c>
      <c r="E311" s="347"/>
      <c r="F311" s="458">
        <v>27</v>
      </c>
      <c r="G311" s="241">
        <v>6</v>
      </c>
      <c r="H311" s="242" t="s">
        <v>11</v>
      </c>
      <c r="I311" s="494">
        <f t="shared" si="18"/>
        <v>54</v>
      </c>
      <c r="J311" s="494">
        <f t="shared" si="19"/>
        <v>10.8</v>
      </c>
    </row>
    <row r="312" spans="1:10" ht="12.75">
      <c r="A312" s="246" t="s">
        <v>49</v>
      </c>
      <c r="B312" s="343" t="s">
        <v>859</v>
      </c>
      <c r="C312" s="239" t="s">
        <v>168</v>
      </c>
      <c r="D312" s="283">
        <v>3</v>
      </c>
      <c r="E312" s="347"/>
      <c r="F312" s="458">
        <v>27</v>
      </c>
      <c r="G312" s="241">
        <v>6</v>
      </c>
      <c r="H312" s="242" t="s">
        <v>11</v>
      </c>
      <c r="I312" s="494">
        <f t="shared" si="18"/>
        <v>81</v>
      </c>
      <c r="J312" s="494">
        <f t="shared" si="19"/>
        <v>16.2</v>
      </c>
    </row>
    <row r="313" spans="1:10" ht="12.75">
      <c r="A313" s="246" t="s">
        <v>49</v>
      </c>
      <c r="B313" s="343" t="s">
        <v>860</v>
      </c>
      <c r="C313" s="239" t="s">
        <v>168</v>
      </c>
      <c r="D313" s="283">
        <v>10.997</v>
      </c>
      <c r="E313" s="347"/>
      <c r="F313" s="458">
        <v>27</v>
      </c>
      <c r="G313" s="241">
        <v>7</v>
      </c>
      <c r="H313" s="242" t="s">
        <v>11</v>
      </c>
      <c r="I313" s="494">
        <f t="shared" si="18"/>
        <v>296.919</v>
      </c>
      <c r="J313" s="494">
        <f t="shared" si="19"/>
        <v>59.3838</v>
      </c>
    </row>
    <row r="314" spans="1:10" ht="12.75">
      <c r="A314" s="246" t="s">
        <v>49</v>
      </c>
      <c r="B314" s="343" t="s">
        <v>861</v>
      </c>
      <c r="C314" s="239" t="s">
        <v>168</v>
      </c>
      <c r="D314" s="283">
        <v>0.6</v>
      </c>
      <c r="E314" s="347"/>
      <c r="F314" s="458">
        <v>27</v>
      </c>
      <c r="G314" s="241">
        <v>6</v>
      </c>
      <c r="H314" s="242" t="s">
        <v>11</v>
      </c>
      <c r="I314" s="494">
        <f t="shared" si="18"/>
        <v>16.2</v>
      </c>
      <c r="J314" s="494">
        <f t="shared" si="19"/>
        <v>3.24</v>
      </c>
    </row>
    <row r="315" spans="1:10" ht="12.75">
      <c r="A315" s="246" t="s">
        <v>49</v>
      </c>
      <c r="B315" s="343" t="s">
        <v>862</v>
      </c>
      <c r="C315" s="239" t="s">
        <v>168</v>
      </c>
      <c r="D315" s="283">
        <v>3.8</v>
      </c>
      <c r="E315" s="347"/>
      <c r="F315" s="458">
        <v>27</v>
      </c>
      <c r="G315" s="241">
        <v>6</v>
      </c>
      <c r="H315" s="242" t="s">
        <v>11</v>
      </c>
      <c r="I315" s="494">
        <f t="shared" si="18"/>
        <v>102.6</v>
      </c>
      <c r="J315" s="494">
        <f t="shared" si="19"/>
        <v>20.52</v>
      </c>
    </row>
    <row r="316" spans="1:10" ht="12.75">
      <c r="A316" s="246" t="s">
        <v>49</v>
      </c>
      <c r="B316" s="343" t="s">
        <v>863</v>
      </c>
      <c r="C316" s="239" t="s">
        <v>168</v>
      </c>
      <c r="D316" s="283">
        <v>4.318</v>
      </c>
      <c r="E316" s="347"/>
      <c r="F316" s="458">
        <v>27</v>
      </c>
      <c r="G316" s="241">
        <v>3</v>
      </c>
      <c r="H316" s="242" t="s">
        <v>11</v>
      </c>
      <c r="I316" s="494">
        <f t="shared" si="18"/>
        <v>116.58599999999998</v>
      </c>
      <c r="J316" s="494">
        <f t="shared" si="19"/>
        <v>23.3172</v>
      </c>
    </row>
    <row r="317" spans="1:10" ht="12.75">
      <c r="A317" s="246" t="s">
        <v>49</v>
      </c>
      <c r="B317" s="343" t="s">
        <v>864</v>
      </c>
      <c r="C317" s="239" t="s">
        <v>168</v>
      </c>
      <c r="D317" s="283">
        <v>3.502</v>
      </c>
      <c r="E317" s="347"/>
      <c r="F317" s="458">
        <v>27</v>
      </c>
      <c r="G317" s="241">
        <v>6</v>
      </c>
      <c r="H317" s="242" t="s">
        <v>11</v>
      </c>
      <c r="I317" s="494">
        <f t="shared" si="18"/>
        <v>94.55399999999999</v>
      </c>
      <c r="J317" s="494">
        <f t="shared" si="19"/>
        <v>18.9108</v>
      </c>
    </row>
    <row r="318" spans="1:10" ht="12.75">
      <c r="A318" s="246" t="s">
        <v>49</v>
      </c>
      <c r="B318" s="343" t="s">
        <v>865</v>
      </c>
      <c r="C318" s="239" t="s">
        <v>168</v>
      </c>
      <c r="D318" s="283">
        <v>3.996</v>
      </c>
      <c r="E318" s="347"/>
      <c r="F318" s="458">
        <v>27</v>
      </c>
      <c r="G318" s="241">
        <v>4</v>
      </c>
      <c r="H318" s="242" t="s">
        <v>11</v>
      </c>
      <c r="I318" s="494">
        <f t="shared" si="18"/>
        <v>107.892</v>
      </c>
      <c r="J318" s="494">
        <f t="shared" si="19"/>
        <v>21.578400000000002</v>
      </c>
    </row>
    <row r="319" spans="1:10" ht="12.75">
      <c r="A319" s="246" t="s">
        <v>49</v>
      </c>
      <c r="B319" s="343" t="s">
        <v>866</v>
      </c>
      <c r="C319" s="239" t="s">
        <v>168</v>
      </c>
      <c r="D319" s="283">
        <v>2.495</v>
      </c>
      <c r="E319" s="347"/>
      <c r="F319" s="458">
        <v>27</v>
      </c>
      <c r="G319" s="241">
        <v>4</v>
      </c>
      <c r="H319" s="242" t="s">
        <v>11</v>
      </c>
      <c r="I319" s="494">
        <f t="shared" si="18"/>
        <v>67.36500000000001</v>
      </c>
      <c r="J319" s="494">
        <f t="shared" si="19"/>
        <v>13.473000000000003</v>
      </c>
    </row>
    <row r="320" spans="1:10" ht="12.75">
      <c r="A320" s="246" t="s">
        <v>49</v>
      </c>
      <c r="B320" s="343" t="s">
        <v>867</v>
      </c>
      <c r="C320" s="239" t="s">
        <v>168</v>
      </c>
      <c r="D320" s="283">
        <v>3.611</v>
      </c>
      <c r="E320" s="347"/>
      <c r="F320" s="458">
        <v>27</v>
      </c>
      <c r="G320" s="241">
        <v>4</v>
      </c>
      <c r="H320" s="242" t="s">
        <v>11</v>
      </c>
      <c r="I320" s="494">
        <f t="shared" si="18"/>
        <v>97.497</v>
      </c>
      <c r="J320" s="494">
        <f t="shared" si="19"/>
        <v>19.4994</v>
      </c>
    </row>
    <row r="321" spans="1:10" ht="12.75">
      <c r="A321" s="246" t="s">
        <v>49</v>
      </c>
      <c r="B321" s="343" t="s">
        <v>868</v>
      </c>
      <c r="C321" s="239" t="s">
        <v>168</v>
      </c>
      <c r="D321" s="283">
        <v>3.756</v>
      </c>
      <c r="E321" s="347"/>
      <c r="F321" s="458">
        <v>27</v>
      </c>
      <c r="G321" s="241">
        <v>4</v>
      </c>
      <c r="H321" s="242" t="s">
        <v>11</v>
      </c>
      <c r="I321" s="494">
        <f t="shared" si="18"/>
        <v>101.41199999999999</v>
      </c>
      <c r="J321" s="494">
        <f t="shared" si="19"/>
        <v>20.2824</v>
      </c>
    </row>
    <row r="322" spans="1:10" ht="12.75">
      <c r="A322" s="246" t="s">
        <v>49</v>
      </c>
      <c r="B322" s="343" t="s">
        <v>869</v>
      </c>
      <c r="C322" s="239" t="s">
        <v>168</v>
      </c>
      <c r="D322" s="283">
        <v>14.208</v>
      </c>
      <c r="E322" s="347"/>
      <c r="F322" s="458">
        <v>27</v>
      </c>
      <c r="G322" s="241">
        <v>4</v>
      </c>
      <c r="H322" s="242" t="s">
        <v>11</v>
      </c>
      <c r="I322" s="494">
        <f t="shared" si="18"/>
        <v>383.616</v>
      </c>
      <c r="J322" s="494">
        <f t="shared" si="19"/>
        <v>76.7232</v>
      </c>
    </row>
    <row r="323" spans="1:10" ht="12.75">
      <c r="A323" s="246" t="s">
        <v>49</v>
      </c>
      <c r="B323" s="343" t="s">
        <v>870</v>
      </c>
      <c r="C323" s="239" t="s">
        <v>168</v>
      </c>
      <c r="D323" s="283">
        <v>14.274</v>
      </c>
      <c r="E323" s="347"/>
      <c r="F323" s="458">
        <v>27</v>
      </c>
      <c r="G323" s="241">
        <v>4</v>
      </c>
      <c r="H323" s="242" t="s">
        <v>11</v>
      </c>
      <c r="I323" s="494">
        <f t="shared" si="18"/>
        <v>385.39799999999997</v>
      </c>
      <c r="J323" s="494">
        <f t="shared" si="19"/>
        <v>77.0796</v>
      </c>
    </row>
    <row r="324" spans="1:10" ht="12.75">
      <c r="A324" s="246" t="s">
        <v>49</v>
      </c>
      <c r="B324" s="343" t="s">
        <v>871</v>
      </c>
      <c r="C324" s="239" t="s">
        <v>168</v>
      </c>
      <c r="D324" s="283">
        <v>6.243</v>
      </c>
      <c r="E324" s="347"/>
      <c r="F324" s="458">
        <v>27</v>
      </c>
      <c r="G324" s="241">
        <v>4</v>
      </c>
      <c r="H324" s="242" t="s">
        <v>11</v>
      </c>
      <c r="I324" s="494">
        <f t="shared" si="18"/>
        <v>168.561</v>
      </c>
      <c r="J324" s="494">
        <f t="shared" si="19"/>
        <v>33.7122</v>
      </c>
    </row>
    <row r="325" spans="1:10" ht="12.75">
      <c r="A325" s="246" t="s">
        <v>49</v>
      </c>
      <c r="B325" s="343" t="s">
        <v>872</v>
      </c>
      <c r="C325" s="239" t="s">
        <v>168</v>
      </c>
      <c r="D325" s="283">
        <v>4.809</v>
      </c>
      <c r="E325" s="347"/>
      <c r="F325" s="458">
        <v>27</v>
      </c>
      <c r="G325" s="241">
        <v>4</v>
      </c>
      <c r="H325" s="242" t="s">
        <v>11</v>
      </c>
      <c r="I325" s="494">
        <f t="shared" si="18"/>
        <v>129.84300000000002</v>
      </c>
      <c r="J325" s="494">
        <f t="shared" si="19"/>
        <v>25.968600000000006</v>
      </c>
    </row>
    <row r="326" spans="1:10" ht="12.75">
      <c r="A326" s="246" t="s">
        <v>49</v>
      </c>
      <c r="B326" s="343" t="s">
        <v>873</v>
      </c>
      <c r="C326" s="239" t="s">
        <v>168</v>
      </c>
      <c r="D326" s="283">
        <v>2.997</v>
      </c>
      <c r="E326" s="347"/>
      <c r="F326" s="458">
        <v>27</v>
      </c>
      <c r="G326" s="241">
        <v>6</v>
      </c>
      <c r="H326" s="242" t="s">
        <v>11</v>
      </c>
      <c r="I326" s="494">
        <f t="shared" si="18"/>
        <v>80.919</v>
      </c>
      <c r="J326" s="494">
        <f t="shared" si="19"/>
        <v>16.1838</v>
      </c>
    </row>
    <row r="327" spans="1:10" ht="12.75">
      <c r="A327" s="246" t="s">
        <v>49</v>
      </c>
      <c r="B327" s="343" t="s">
        <v>874</v>
      </c>
      <c r="C327" s="239" t="s">
        <v>168</v>
      </c>
      <c r="D327" s="283">
        <v>9.998</v>
      </c>
      <c r="E327" s="347"/>
      <c r="F327" s="458">
        <v>27</v>
      </c>
      <c r="G327" s="241">
        <v>6</v>
      </c>
      <c r="H327" s="242" t="s">
        <v>11</v>
      </c>
      <c r="I327" s="494">
        <f t="shared" si="18"/>
        <v>269.94599999999997</v>
      </c>
      <c r="J327" s="494">
        <f t="shared" si="19"/>
        <v>53.9892</v>
      </c>
    </row>
    <row r="328" spans="1:10" ht="12.75">
      <c r="A328" s="246" t="s">
        <v>49</v>
      </c>
      <c r="B328" s="343" t="s">
        <v>875</v>
      </c>
      <c r="C328" s="239" t="s">
        <v>168</v>
      </c>
      <c r="D328" s="283">
        <v>1.61</v>
      </c>
      <c r="E328" s="347"/>
      <c r="F328" s="458">
        <v>27</v>
      </c>
      <c r="G328" s="241">
        <v>6</v>
      </c>
      <c r="H328" s="242" t="s">
        <v>11</v>
      </c>
      <c r="I328" s="494">
        <f t="shared" si="18"/>
        <v>43.470000000000006</v>
      </c>
      <c r="J328" s="494">
        <f t="shared" si="19"/>
        <v>8.694</v>
      </c>
    </row>
    <row r="329" spans="1:10" ht="12.75">
      <c r="A329" s="246" t="s">
        <v>49</v>
      </c>
      <c r="B329" s="343" t="s">
        <v>876</v>
      </c>
      <c r="C329" s="239" t="s">
        <v>168</v>
      </c>
      <c r="D329" s="283">
        <v>3.236</v>
      </c>
      <c r="E329" s="347"/>
      <c r="F329" s="458">
        <v>27</v>
      </c>
      <c r="G329" s="241">
        <v>4</v>
      </c>
      <c r="H329" s="242" t="s">
        <v>11</v>
      </c>
      <c r="I329" s="494">
        <f t="shared" si="18"/>
        <v>87.372</v>
      </c>
      <c r="J329" s="494">
        <f t="shared" si="19"/>
        <v>17.4744</v>
      </c>
    </row>
    <row r="330" spans="1:10" ht="12.75">
      <c r="A330" s="18" t="s">
        <v>20</v>
      </c>
      <c r="B330" s="43">
        <v>41</v>
      </c>
      <c r="C330" s="30" t="s">
        <v>27</v>
      </c>
      <c r="D330" s="19">
        <f>SUM(D289:D329)</f>
        <v>232.168</v>
      </c>
      <c r="E330" s="31" t="s">
        <v>47</v>
      </c>
      <c r="F330" s="32"/>
      <c r="G330" s="33"/>
      <c r="H330" s="33"/>
      <c r="I330" s="261"/>
      <c r="J330" s="261"/>
    </row>
    <row r="331" spans="1:10" ht="12.75">
      <c r="A331" s="399" t="s">
        <v>42</v>
      </c>
      <c r="B331" s="545" t="s">
        <v>877</v>
      </c>
      <c r="C331" s="546" t="s">
        <v>168</v>
      </c>
      <c r="D331" s="352">
        <v>4.471</v>
      </c>
      <c r="E331" s="264"/>
      <c r="F331" s="458">
        <v>27</v>
      </c>
      <c r="G331" s="241">
        <v>5</v>
      </c>
      <c r="H331" s="242" t="s">
        <v>11</v>
      </c>
      <c r="I331" s="494">
        <f aca="true" t="shared" si="20" ref="I331:I361">D331*F331</f>
        <v>120.717</v>
      </c>
      <c r="J331" s="494">
        <f aca="true" t="shared" si="21" ref="J331:J361">I331*20%</f>
        <v>24.1434</v>
      </c>
    </row>
    <row r="332" spans="1:10" ht="12.75">
      <c r="A332" s="399" t="s">
        <v>42</v>
      </c>
      <c r="B332" s="393" t="s">
        <v>878</v>
      </c>
      <c r="C332" s="242" t="s">
        <v>168</v>
      </c>
      <c r="D332" s="352">
        <v>3.419</v>
      </c>
      <c r="E332" s="264"/>
      <c r="F332" s="458">
        <v>27</v>
      </c>
      <c r="G332" s="241">
        <v>5</v>
      </c>
      <c r="H332" s="242" t="s">
        <v>11</v>
      </c>
      <c r="I332" s="494">
        <f t="shared" si="20"/>
        <v>92.313</v>
      </c>
      <c r="J332" s="494">
        <f t="shared" si="21"/>
        <v>18.462600000000002</v>
      </c>
    </row>
    <row r="333" spans="1:10" ht="12.75">
      <c r="A333" s="435" t="s">
        <v>42</v>
      </c>
      <c r="B333" s="355" t="s">
        <v>879</v>
      </c>
      <c r="C333" s="252" t="s">
        <v>168</v>
      </c>
      <c r="D333" s="351">
        <v>10.07</v>
      </c>
      <c r="E333" s="495"/>
      <c r="F333" s="458">
        <v>27</v>
      </c>
      <c r="G333" s="493">
        <v>4</v>
      </c>
      <c r="H333" s="242" t="s">
        <v>11</v>
      </c>
      <c r="I333" s="494">
        <f t="shared" si="20"/>
        <v>271.89</v>
      </c>
      <c r="J333" s="494">
        <f t="shared" si="21"/>
        <v>54.378</v>
      </c>
    </row>
    <row r="334" spans="1:10" ht="12.75">
      <c r="A334" s="435" t="s">
        <v>42</v>
      </c>
      <c r="B334" s="355" t="s">
        <v>198</v>
      </c>
      <c r="C334" s="252" t="s">
        <v>168</v>
      </c>
      <c r="D334" s="351">
        <v>10.201</v>
      </c>
      <c r="E334" s="495"/>
      <c r="F334" s="458">
        <v>27</v>
      </c>
      <c r="G334" s="493">
        <v>3</v>
      </c>
      <c r="H334" s="179" t="s">
        <v>11</v>
      </c>
      <c r="I334" s="494">
        <f>D334*F334</f>
        <v>275.427</v>
      </c>
      <c r="J334" s="494">
        <f>I334*20%</f>
        <v>55.08540000000001</v>
      </c>
    </row>
    <row r="335" spans="1:10" ht="12.75">
      <c r="A335" s="435" t="s">
        <v>42</v>
      </c>
      <c r="B335" s="355" t="s">
        <v>880</v>
      </c>
      <c r="C335" s="252" t="s">
        <v>168</v>
      </c>
      <c r="D335" s="351">
        <v>14.365</v>
      </c>
      <c r="E335" s="495"/>
      <c r="F335" s="458">
        <v>27</v>
      </c>
      <c r="G335" s="493">
        <v>3</v>
      </c>
      <c r="H335" s="242" t="s">
        <v>11</v>
      </c>
      <c r="I335" s="494">
        <f t="shared" si="20"/>
        <v>387.855</v>
      </c>
      <c r="J335" s="494">
        <f t="shared" si="21"/>
        <v>77.57100000000001</v>
      </c>
    </row>
    <row r="336" spans="1:10" ht="12.75">
      <c r="A336" s="435" t="s">
        <v>42</v>
      </c>
      <c r="B336" s="355" t="s">
        <v>881</v>
      </c>
      <c r="C336" s="252" t="s">
        <v>168</v>
      </c>
      <c r="D336" s="351">
        <v>4.875</v>
      </c>
      <c r="E336" s="495"/>
      <c r="F336" s="458">
        <v>27</v>
      </c>
      <c r="G336" s="493">
        <v>4</v>
      </c>
      <c r="H336" s="242" t="s">
        <v>11</v>
      </c>
      <c r="I336" s="494">
        <f t="shared" si="20"/>
        <v>131.625</v>
      </c>
      <c r="J336" s="494">
        <f t="shared" si="21"/>
        <v>26.325000000000003</v>
      </c>
    </row>
    <row r="337" spans="1:10" ht="12.75">
      <c r="A337" s="435" t="s">
        <v>42</v>
      </c>
      <c r="B337" s="355" t="s">
        <v>199</v>
      </c>
      <c r="C337" s="252" t="s">
        <v>168</v>
      </c>
      <c r="D337" s="351">
        <v>7.297</v>
      </c>
      <c r="E337" s="495"/>
      <c r="F337" s="458">
        <v>27</v>
      </c>
      <c r="G337" s="493">
        <v>3</v>
      </c>
      <c r="H337" s="179" t="s">
        <v>11</v>
      </c>
      <c r="I337" s="494">
        <f>D337*F337</f>
        <v>197.019</v>
      </c>
      <c r="J337" s="494">
        <f>I337*20%</f>
        <v>39.403800000000004</v>
      </c>
    </row>
    <row r="338" spans="1:10" ht="12.75">
      <c r="A338" s="435" t="s">
        <v>42</v>
      </c>
      <c r="B338" s="355" t="s">
        <v>200</v>
      </c>
      <c r="C338" s="252" t="s">
        <v>168</v>
      </c>
      <c r="D338" s="351">
        <v>11.05</v>
      </c>
      <c r="E338" s="495"/>
      <c r="F338" s="458">
        <v>27</v>
      </c>
      <c r="G338" s="493">
        <v>3</v>
      </c>
      <c r="H338" s="179" t="s">
        <v>11</v>
      </c>
      <c r="I338" s="494">
        <f>D338*F338</f>
        <v>298.35</v>
      </c>
      <c r="J338" s="494">
        <f>I338*20%</f>
        <v>59.67000000000001</v>
      </c>
    </row>
    <row r="339" spans="1:10" ht="12.75">
      <c r="A339" s="435" t="s">
        <v>42</v>
      </c>
      <c r="B339" s="355" t="s">
        <v>882</v>
      </c>
      <c r="C339" s="252" t="s">
        <v>168</v>
      </c>
      <c r="D339" s="351">
        <v>2.8</v>
      </c>
      <c r="E339" s="495"/>
      <c r="F339" s="458">
        <v>27</v>
      </c>
      <c r="G339" s="493">
        <v>4</v>
      </c>
      <c r="H339" s="242" t="s">
        <v>11</v>
      </c>
      <c r="I339" s="494">
        <f t="shared" si="20"/>
        <v>75.6</v>
      </c>
      <c r="J339" s="494">
        <f t="shared" si="21"/>
        <v>15.12</v>
      </c>
    </row>
    <row r="340" spans="1:10" ht="12.75">
      <c r="A340" s="435" t="s">
        <v>42</v>
      </c>
      <c r="B340" s="355" t="s">
        <v>883</v>
      </c>
      <c r="C340" s="252" t="s">
        <v>189</v>
      </c>
      <c r="D340" s="351">
        <v>1.704</v>
      </c>
      <c r="E340" s="495"/>
      <c r="F340" s="458">
        <v>27</v>
      </c>
      <c r="G340" s="493">
        <v>4</v>
      </c>
      <c r="H340" s="242" t="s">
        <v>11</v>
      </c>
      <c r="I340" s="494">
        <f t="shared" si="20"/>
        <v>46.007999999999996</v>
      </c>
      <c r="J340" s="494">
        <f t="shared" si="21"/>
        <v>9.2016</v>
      </c>
    </row>
    <row r="341" spans="1:10" ht="12.75">
      <c r="A341" s="435" t="s">
        <v>42</v>
      </c>
      <c r="B341" s="355" t="s">
        <v>202</v>
      </c>
      <c r="C341" s="252" t="s">
        <v>189</v>
      </c>
      <c r="D341" s="351">
        <v>2.853</v>
      </c>
      <c r="E341" s="495"/>
      <c r="F341" s="458">
        <v>27</v>
      </c>
      <c r="G341" s="493">
        <v>4</v>
      </c>
      <c r="H341" s="179" t="s">
        <v>11</v>
      </c>
      <c r="I341" s="494">
        <f>D341*F341</f>
        <v>77.031</v>
      </c>
      <c r="J341" s="494">
        <f>I341*20%</f>
        <v>15.406200000000002</v>
      </c>
    </row>
    <row r="342" spans="1:10" ht="12.75">
      <c r="A342" s="435" t="s">
        <v>42</v>
      </c>
      <c r="B342" s="355" t="s">
        <v>884</v>
      </c>
      <c r="C342" s="252" t="s">
        <v>168</v>
      </c>
      <c r="D342" s="351">
        <v>21.164</v>
      </c>
      <c r="E342" s="495"/>
      <c r="F342" s="458">
        <v>27</v>
      </c>
      <c r="G342" s="493">
        <v>4</v>
      </c>
      <c r="H342" s="242" t="s">
        <v>11</v>
      </c>
      <c r="I342" s="494">
        <f t="shared" si="20"/>
        <v>571.428</v>
      </c>
      <c r="J342" s="494">
        <f t="shared" si="21"/>
        <v>114.2856</v>
      </c>
    </row>
    <row r="343" spans="1:10" ht="12.75">
      <c r="A343" s="435" t="s">
        <v>42</v>
      </c>
      <c r="B343" s="355" t="s">
        <v>885</v>
      </c>
      <c r="C343" s="252" t="s">
        <v>168</v>
      </c>
      <c r="D343" s="351">
        <v>17.026</v>
      </c>
      <c r="E343" s="495"/>
      <c r="F343" s="458">
        <v>27</v>
      </c>
      <c r="G343" s="493">
        <v>3</v>
      </c>
      <c r="H343" s="242" t="s">
        <v>11</v>
      </c>
      <c r="I343" s="494">
        <f t="shared" si="20"/>
        <v>459.702</v>
      </c>
      <c r="J343" s="494">
        <f t="shared" si="21"/>
        <v>91.94040000000001</v>
      </c>
    </row>
    <row r="344" spans="1:10" ht="12.75">
      <c r="A344" s="435" t="s">
        <v>42</v>
      </c>
      <c r="B344" s="355" t="s">
        <v>203</v>
      </c>
      <c r="C344" s="252" t="s">
        <v>168</v>
      </c>
      <c r="D344" s="351">
        <v>7.532</v>
      </c>
      <c r="E344" s="495"/>
      <c r="F344" s="458">
        <v>27</v>
      </c>
      <c r="G344" s="493">
        <v>4</v>
      </c>
      <c r="H344" s="179" t="s">
        <v>11</v>
      </c>
      <c r="I344" s="494">
        <f>D344*F344</f>
        <v>203.364</v>
      </c>
      <c r="J344" s="494">
        <f>I344*20%</f>
        <v>40.6728</v>
      </c>
    </row>
    <row r="345" spans="1:10" ht="12.75">
      <c r="A345" s="435" t="s">
        <v>42</v>
      </c>
      <c r="B345" s="355" t="s">
        <v>204</v>
      </c>
      <c r="C345" s="252" t="s">
        <v>168</v>
      </c>
      <c r="D345" s="351">
        <v>4.739</v>
      </c>
      <c r="E345" s="495"/>
      <c r="F345" s="458">
        <v>27</v>
      </c>
      <c r="G345" s="493">
        <v>4</v>
      </c>
      <c r="H345" s="179" t="s">
        <v>11</v>
      </c>
      <c r="I345" s="494">
        <f>D345*F345</f>
        <v>127.953</v>
      </c>
      <c r="J345" s="494">
        <f>I345*20%</f>
        <v>25.590600000000002</v>
      </c>
    </row>
    <row r="346" spans="1:10" ht="12.75">
      <c r="A346" s="435" t="s">
        <v>42</v>
      </c>
      <c r="B346" s="355" t="s">
        <v>886</v>
      </c>
      <c r="C346" s="252" t="s">
        <v>168</v>
      </c>
      <c r="D346" s="351">
        <v>4.358</v>
      </c>
      <c r="E346" s="495"/>
      <c r="F346" s="458">
        <v>27</v>
      </c>
      <c r="G346" s="493">
        <v>3</v>
      </c>
      <c r="H346" s="242" t="s">
        <v>11</v>
      </c>
      <c r="I346" s="494">
        <f t="shared" si="20"/>
        <v>117.666</v>
      </c>
      <c r="J346" s="494">
        <f t="shared" si="21"/>
        <v>23.5332</v>
      </c>
    </row>
    <row r="347" spans="1:10" ht="12.75">
      <c r="A347" s="435" t="s">
        <v>42</v>
      </c>
      <c r="B347" s="343" t="s">
        <v>205</v>
      </c>
      <c r="C347" s="252" t="s">
        <v>168</v>
      </c>
      <c r="D347" s="283">
        <v>23.631</v>
      </c>
      <c r="E347" s="347"/>
      <c r="F347" s="458">
        <v>27</v>
      </c>
      <c r="G347" s="241">
        <v>4</v>
      </c>
      <c r="H347" s="179" t="s">
        <v>11</v>
      </c>
      <c r="I347" s="494">
        <f>D347*F347</f>
        <v>638.037</v>
      </c>
      <c r="J347" s="494">
        <f>I347*20%</f>
        <v>127.60740000000001</v>
      </c>
    </row>
    <row r="348" spans="1:10" ht="12.75">
      <c r="A348" s="435" t="s">
        <v>42</v>
      </c>
      <c r="B348" s="343" t="s">
        <v>887</v>
      </c>
      <c r="C348" s="252" t="s">
        <v>168</v>
      </c>
      <c r="D348" s="283">
        <v>11.65</v>
      </c>
      <c r="E348" s="347"/>
      <c r="F348" s="458">
        <v>27</v>
      </c>
      <c r="G348" s="241">
        <v>5</v>
      </c>
      <c r="H348" s="242" t="s">
        <v>11</v>
      </c>
      <c r="I348" s="494">
        <f t="shared" si="20"/>
        <v>314.55</v>
      </c>
      <c r="J348" s="494">
        <f t="shared" si="21"/>
        <v>62.910000000000004</v>
      </c>
    </row>
    <row r="349" spans="1:10" ht="12.75">
      <c r="A349" s="435" t="s">
        <v>42</v>
      </c>
      <c r="B349" s="343" t="s">
        <v>888</v>
      </c>
      <c r="C349" s="252" t="s">
        <v>168</v>
      </c>
      <c r="D349" s="283">
        <v>8.051</v>
      </c>
      <c r="E349" s="347"/>
      <c r="F349" s="458">
        <v>27</v>
      </c>
      <c r="G349" s="241">
        <v>5</v>
      </c>
      <c r="H349" s="242" t="s">
        <v>11</v>
      </c>
      <c r="I349" s="494">
        <f t="shared" si="20"/>
        <v>217.377</v>
      </c>
      <c r="J349" s="494">
        <f t="shared" si="21"/>
        <v>43.47540000000001</v>
      </c>
    </row>
    <row r="350" spans="1:10" ht="12.75">
      <c r="A350" s="435" t="s">
        <v>42</v>
      </c>
      <c r="B350" s="343" t="s">
        <v>206</v>
      </c>
      <c r="C350" s="252" t="s">
        <v>168</v>
      </c>
      <c r="D350" s="283">
        <v>6.375</v>
      </c>
      <c r="E350" s="347"/>
      <c r="F350" s="458">
        <v>27</v>
      </c>
      <c r="G350" s="241">
        <v>5</v>
      </c>
      <c r="H350" s="179" t="s">
        <v>11</v>
      </c>
      <c r="I350" s="494">
        <f>D350*F350</f>
        <v>172.125</v>
      </c>
      <c r="J350" s="494">
        <f>I350*20%</f>
        <v>34.425000000000004</v>
      </c>
    </row>
    <row r="351" spans="1:10" ht="12.75">
      <c r="A351" s="435" t="s">
        <v>42</v>
      </c>
      <c r="B351" s="343" t="s">
        <v>889</v>
      </c>
      <c r="C351" s="252" t="s">
        <v>168</v>
      </c>
      <c r="D351" s="283">
        <v>12.751</v>
      </c>
      <c r="E351" s="347"/>
      <c r="F351" s="458">
        <v>27</v>
      </c>
      <c r="G351" s="241">
        <v>4</v>
      </c>
      <c r="H351" s="242" t="s">
        <v>11</v>
      </c>
      <c r="I351" s="494">
        <f t="shared" si="20"/>
        <v>344.277</v>
      </c>
      <c r="J351" s="494">
        <f t="shared" si="21"/>
        <v>68.8554</v>
      </c>
    </row>
    <row r="352" spans="1:10" ht="12.75">
      <c r="A352" s="435" t="s">
        <v>42</v>
      </c>
      <c r="B352" s="343" t="s">
        <v>890</v>
      </c>
      <c r="C352" s="252" t="s">
        <v>168</v>
      </c>
      <c r="D352" s="283">
        <v>2.55</v>
      </c>
      <c r="E352" s="347"/>
      <c r="F352" s="458">
        <v>27</v>
      </c>
      <c r="G352" s="241">
        <v>4</v>
      </c>
      <c r="H352" s="242" t="s">
        <v>11</v>
      </c>
      <c r="I352" s="494">
        <f t="shared" si="20"/>
        <v>68.85</v>
      </c>
      <c r="J352" s="494">
        <f t="shared" si="21"/>
        <v>13.77</v>
      </c>
    </row>
    <row r="353" spans="1:10" ht="12.75">
      <c r="A353" s="435" t="s">
        <v>42</v>
      </c>
      <c r="B353" s="343" t="s">
        <v>891</v>
      </c>
      <c r="C353" s="252" t="s">
        <v>168</v>
      </c>
      <c r="D353" s="283">
        <v>2.124</v>
      </c>
      <c r="E353" s="347"/>
      <c r="F353" s="458">
        <v>27</v>
      </c>
      <c r="G353" s="241">
        <v>4</v>
      </c>
      <c r="H353" s="242" t="s">
        <v>11</v>
      </c>
      <c r="I353" s="494">
        <f t="shared" si="20"/>
        <v>57.348000000000006</v>
      </c>
      <c r="J353" s="494">
        <f t="shared" si="21"/>
        <v>11.469600000000002</v>
      </c>
    </row>
    <row r="354" spans="1:10" ht="12.75">
      <c r="A354" s="435" t="s">
        <v>42</v>
      </c>
      <c r="B354" s="343" t="s">
        <v>892</v>
      </c>
      <c r="C354" s="252" t="s">
        <v>168</v>
      </c>
      <c r="D354" s="283">
        <v>12.75</v>
      </c>
      <c r="E354" s="347"/>
      <c r="F354" s="458">
        <v>27</v>
      </c>
      <c r="G354" s="241">
        <v>4</v>
      </c>
      <c r="H354" s="242" t="s">
        <v>11</v>
      </c>
      <c r="I354" s="494">
        <f t="shared" si="20"/>
        <v>344.25</v>
      </c>
      <c r="J354" s="494">
        <f t="shared" si="21"/>
        <v>68.85000000000001</v>
      </c>
    </row>
    <row r="355" spans="1:10" ht="12.75">
      <c r="A355" s="435" t="s">
        <v>42</v>
      </c>
      <c r="B355" s="343" t="s">
        <v>893</v>
      </c>
      <c r="C355" s="252" t="s">
        <v>168</v>
      </c>
      <c r="D355" s="283">
        <v>8.5</v>
      </c>
      <c r="E355" s="347"/>
      <c r="F355" s="458">
        <v>27</v>
      </c>
      <c r="G355" s="241">
        <v>4</v>
      </c>
      <c r="H355" s="242" t="s">
        <v>11</v>
      </c>
      <c r="I355" s="494">
        <f t="shared" si="20"/>
        <v>229.5</v>
      </c>
      <c r="J355" s="494">
        <f t="shared" si="21"/>
        <v>45.900000000000006</v>
      </c>
    </row>
    <row r="356" spans="1:10" ht="12.75">
      <c r="A356" s="435" t="s">
        <v>42</v>
      </c>
      <c r="B356" s="343" t="s">
        <v>894</v>
      </c>
      <c r="C356" s="252" t="s">
        <v>168</v>
      </c>
      <c r="D356" s="283">
        <v>8.501</v>
      </c>
      <c r="E356" s="347"/>
      <c r="F356" s="458">
        <v>27</v>
      </c>
      <c r="G356" s="241">
        <v>4</v>
      </c>
      <c r="H356" s="242" t="s">
        <v>11</v>
      </c>
      <c r="I356" s="494">
        <f t="shared" si="20"/>
        <v>229.527</v>
      </c>
      <c r="J356" s="494">
        <f t="shared" si="21"/>
        <v>45.9054</v>
      </c>
    </row>
    <row r="357" spans="1:10" ht="12.75">
      <c r="A357" s="435" t="s">
        <v>42</v>
      </c>
      <c r="B357" s="343" t="s">
        <v>207</v>
      </c>
      <c r="C357" s="252" t="s">
        <v>168</v>
      </c>
      <c r="D357" s="283">
        <v>11.2</v>
      </c>
      <c r="E357" s="347"/>
      <c r="F357" s="458">
        <v>27</v>
      </c>
      <c r="G357" s="241">
        <v>5</v>
      </c>
      <c r="H357" s="179" t="s">
        <v>11</v>
      </c>
      <c r="I357" s="494">
        <f>D357*F357</f>
        <v>302.4</v>
      </c>
      <c r="J357" s="494">
        <f>I357*20%</f>
        <v>60.48</v>
      </c>
    </row>
    <row r="358" spans="1:10" ht="12.75">
      <c r="A358" s="435" t="s">
        <v>42</v>
      </c>
      <c r="B358" s="343" t="s">
        <v>208</v>
      </c>
      <c r="C358" s="252" t="s">
        <v>168</v>
      </c>
      <c r="D358" s="283">
        <v>2.21</v>
      </c>
      <c r="E358" s="347"/>
      <c r="F358" s="458">
        <v>27</v>
      </c>
      <c r="G358" s="241">
        <v>5</v>
      </c>
      <c r="H358" s="179" t="s">
        <v>11</v>
      </c>
      <c r="I358" s="494">
        <f>D358*F358</f>
        <v>59.67</v>
      </c>
      <c r="J358" s="494">
        <f>I358*20%</f>
        <v>11.934000000000001</v>
      </c>
    </row>
    <row r="359" spans="1:10" ht="12.75">
      <c r="A359" s="435" t="s">
        <v>42</v>
      </c>
      <c r="B359" s="343" t="s">
        <v>895</v>
      </c>
      <c r="C359" s="252" t="s">
        <v>168</v>
      </c>
      <c r="D359" s="283">
        <v>6.371</v>
      </c>
      <c r="E359" s="347"/>
      <c r="F359" s="458">
        <v>27</v>
      </c>
      <c r="G359" s="241">
        <v>5</v>
      </c>
      <c r="H359" s="242" t="s">
        <v>11</v>
      </c>
      <c r="I359" s="494">
        <f t="shared" si="20"/>
        <v>172.01700000000002</v>
      </c>
      <c r="J359" s="494">
        <f t="shared" si="21"/>
        <v>34.403400000000005</v>
      </c>
    </row>
    <row r="360" spans="1:10" ht="12.75">
      <c r="A360" s="435" t="s">
        <v>42</v>
      </c>
      <c r="B360" s="343" t="s">
        <v>896</v>
      </c>
      <c r="C360" s="252" t="s">
        <v>168</v>
      </c>
      <c r="D360" s="283">
        <v>4.25</v>
      </c>
      <c r="E360" s="347"/>
      <c r="F360" s="458">
        <v>27</v>
      </c>
      <c r="G360" s="241">
        <v>5</v>
      </c>
      <c r="H360" s="242" t="s">
        <v>11</v>
      </c>
      <c r="I360" s="494">
        <f t="shared" si="20"/>
        <v>114.75</v>
      </c>
      <c r="J360" s="494">
        <f t="shared" si="21"/>
        <v>22.950000000000003</v>
      </c>
    </row>
    <row r="361" spans="1:10" ht="12.75">
      <c r="A361" s="435" t="s">
        <v>42</v>
      </c>
      <c r="B361" s="343" t="s">
        <v>897</v>
      </c>
      <c r="C361" s="252" t="s">
        <v>168</v>
      </c>
      <c r="D361" s="283">
        <v>13.605</v>
      </c>
      <c r="E361" s="347"/>
      <c r="F361" s="458">
        <v>27</v>
      </c>
      <c r="G361" s="241">
        <v>6</v>
      </c>
      <c r="H361" s="242" t="s">
        <v>11</v>
      </c>
      <c r="I361" s="494">
        <f t="shared" si="20"/>
        <v>367.33500000000004</v>
      </c>
      <c r="J361" s="494">
        <f t="shared" si="21"/>
        <v>73.46700000000001</v>
      </c>
    </row>
    <row r="362" spans="1:10" ht="12.75">
      <c r="A362" s="435" t="s">
        <v>42</v>
      </c>
      <c r="B362" s="355" t="s">
        <v>201</v>
      </c>
      <c r="C362" s="252" t="s">
        <v>168</v>
      </c>
      <c r="D362" s="351">
        <v>4.39</v>
      </c>
      <c r="E362" s="495"/>
      <c r="F362" s="458">
        <v>27</v>
      </c>
      <c r="G362" s="493">
        <v>4</v>
      </c>
      <c r="H362" s="179" t="s">
        <v>11</v>
      </c>
      <c r="I362" s="494">
        <f>D362*F362</f>
        <v>118.52999999999999</v>
      </c>
      <c r="J362" s="494">
        <f>I362*20%</f>
        <v>23.706</v>
      </c>
    </row>
    <row r="363" spans="1:10" ht="12.75">
      <c r="A363" s="18" t="s">
        <v>20</v>
      </c>
      <c r="B363" s="43">
        <v>32</v>
      </c>
      <c r="C363" s="30" t="s">
        <v>27</v>
      </c>
      <c r="D363" s="19">
        <f>SUM(D331:D362)</f>
        <v>266.833</v>
      </c>
      <c r="E363" s="31" t="s">
        <v>47</v>
      </c>
      <c r="F363" s="32"/>
      <c r="G363" s="33"/>
      <c r="H363" s="33"/>
      <c r="I363" s="261"/>
      <c r="J363" s="261"/>
    </row>
    <row r="364" spans="1:10" ht="12.75">
      <c r="A364" s="399" t="s">
        <v>898</v>
      </c>
      <c r="B364" s="393" t="s">
        <v>899</v>
      </c>
      <c r="C364" s="242" t="s">
        <v>168</v>
      </c>
      <c r="D364" s="352">
        <v>73.864</v>
      </c>
      <c r="E364" s="264"/>
      <c r="F364" s="458">
        <v>27</v>
      </c>
      <c r="G364" s="241">
        <v>3</v>
      </c>
      <c r="H364" s="242" t="s">
        <v>11</v>
      </c>
      <c r="I364" s="494">
        <f>D364*F364</f>
        <v>1994.3280000000002</v>
      </c>
      <c r="J364" s="494">
        <f>I364*20%</f>
        <v>398.8656000000001</v>
      </c>
    </row>
    <row r="365" spans="1:10" ht="12.75">
      <c r="A365" s="18" t="s">
        <v>20</v>
      </c>
      <c r="B365" s="43">
        <v>1</v>
      </c>
      <c r="C365" s="30" t="s">
        <v>27</v>
      </c>
      <c r="D365" s="19">
        <f>SUM(D364)</f>
        <v>73.864</v>
      </c>
      <c r="E365" s="31" t="s">
        <v>47</v>
      </c>
      <c r="F365" s="32"/>
      <c r="G365" s="33"/>
      <c r="H365" s="33"/>
      <c r="I365" s="261"/>
      <c r="J365" s="261"/>
    </row>
    <row r="366" spans="1:10" ht="12.75">
      <c r="A366" s="399" t="s">
        <v>57</v>
      </c>
      <c r="B366" s="343" t="s">
        <v>900</v>
      </c>
      <c r="C366" s="239" t="s">
        <v>168</v>
      </c>
      <c r="D366" s="283">
        <v>2.411</v>
      </c>
      <c r="E366" s="347"/>
      <c r="F366" s="458">
        <v>27</v>
      </c>
      <c r="G366" s="241">
        <v>3</v>
      </c>
      <c r="H366" s="242" t="s">
        <v>11</v>
      </c>
      <c r="I366" s="494">
        <f>D366*F366</f>
        <v>65.097</v>
      </c>
      <c r="J366" s="494">
        <f>I366*20%</f>
        <v>13.0194</v>
      </c>
    </row>
    <row r="367" spans="1:10" ht="12.75">
      <c r="A367" s="399" t="s">
        <v>57</v>
      </c>
      <c r="B367" s="343" t="s">
        <v>901</v>
      </c>
      <c r="C367" s="239" t="s">
        <v>168</v>
      </c>
      <c r="D367" s="283">
        <v>5.768</v>
      </c>
      <c r="E367" s="347"/>
      <c r="F367" s="458">
        <v>27</v>
      </c>
      <c r="G367" s="241">
        <v>9</v>
      </c>
      <c r="H367" s="242" t="s">
        <v>11</v>
      </c>
      <c r="I367" s="494">
        <f>D367*F367</f>
        <v>155.736</v>
      </c>
      <c r="J367" s="494">
        <f>I367*20%</f>
        <v>31.147199999999998</v>
      </c>
    </row>
    <row r="368" spans="1:10" ht="12.75">
      <c r="A368" s="399" t="s">
        <v>57</v>
      </c>
      <c r="B368" s="343" t="s">
        <v>902</v>
      </c>
      <c r="C368" s="239" t="s">
        <v>168</v>
      </c>
      <c r="D368" s="283">
        <v>4.367</v>
      </c>
      <c r="E368" s="347"/>
      <c r="F368" s="458">
        <v>27</v>
      </c>
      <c r="G368" s="241">
        <v>4</v>
      </c>
      <c r="H368" s="242" t="s">
        <v>11</v>
      </c>
      <c r="I368" s="494">
        <f>D368*F368</f>
        <v>117.909</v>
      </c>
      <c r="J368" s="494">
        <f>I368*20%</f>
        <v>23.5818</v>
      </c>
    </row>
    <row r="369" spans="1:10" ht="12.75">
      <c r="A369" s="18" t="s">
        <v>20</v>
      </c>
      <c r="B369" s="43">
        <v>3</v>
      </c>
      <c r="C369" s="30" t="s">
        <v>27</v>
      </c>
      <c r="D369" s="19">
        <f>SUM(D366:D368)</f>
        <v>12.546</v>
      </c>
      <c r="E369" s="31" t="s">
        <v>47</v>
      </c>
      <c r="F369" s="32"/>
      <c r="G369" s="33"/>
      <c r="H369" s="33"/>
      <c r="I369" s="261"/>
      <c r="J369" s="261"/>
    </row>
    <row r="370" spans="1:10" ht="12.75">
      <c r="A370" s="346" t="s">
        <v>50</v>
      </c>
      <c r="B370" s="350" t="s">
        <v>209</v>
      </c>
      <c r="C370" s="242" t="s">
        <v>189</v>
      </c>
      <c r="D370" s="450">
        <v>9.353</v>
      </c>
      <c r="E370" s="347"/>
      <c r="F370" s="458">
        <v>27</v>
      </c>
      <c r="G370" s="448">
        <v>7</v>
      </c>
      <c r="H370" s="179" t="s">
        <v>11</v>
      </c>
      <c r="I370" s="494">
        <f>D370*F370</f>
        <v>252.531</v>
      </c>
      <c r="J370" s="420">
        <f>I370*20%</f>
        <v>50.50620000000001</v>
      </c>
    </row>
    <row r="371" spans="1:10" ht="12.75">
      <c r="A371" s="18" t="s">
        <v>20</v>
      </c>
      <c r="B371" s="43">
        <v>1</v>
      </c>
      <c r="C371" s="30" t="s">
        <v>27</v>
      </c>
      <c r="D371" s="19">
        <f>SUM(D370)</f>
        <v>9.353</v>
      </c>
      <c r="E371" s="31" t="s">
        <v>47</v>
      </c>
      <c r="F371" s="32"/>
      <c r="G371" s="33"/>
      <c r="H371" s="33"/>
      <c r="I371" s="261"/>
      <c r="J371" s="261"/>
    </row>
    <row r="372" spans="1:10" ht="12.75">
      <c r="A372" s="246" t="s">
        <v>52</v>
      </c>
      <c r="B372" s="343" t="s">
        <v>903</v>
      </c>
      <c r="C372" s="239" t="s">
        <v>168</v>
      </c>
      <c r="D372" s="283">
        <v>1.034</v>
      </c>
      <c r="E372" s="347"/>
      <c r="F372" s="458">
        <v>27</v>
      </c>
      <c r="G372" s="241">
        <v>4</v>
      </c>
      <c r="H372" s="242" t="s">
        <v>11</v>
      </c>
      <c r="I372" s="494">
        <f aca="true" t="shared" si="22" ref="I372:I377">D372*F372</f>
        <v>27.918</v>
      </c>
      <c r="J372" s="494">
        <f aca="true" t="shared" si="23" ref="J372:J377">I372*20%</f>
        <v>5.583600000000001</v>
      </c>
    </row>
    <row r="373" spans="1:10" ht="12.75">
      <c r="A373" s="246" t="s">
        <v>52</v>
      </c>
      <c r="B373" s="343" t="s">
        <v>904</v>
      </c>
      <c r="C373" s="239" t="s">
        <v>168</v>
      </c>
      <c r="D373" s="283">
        <v>5.072</v>
      </c>
      <c r="E373" s="347"/>
      <c r="F373" s="458">
        <v>27</v>
      </c>
      <c r="G373" s="241">
        <v>4</v>
      </c>
      <c r="H373" s="242" t="s">
        <v>11</v>
      </c>
      <c r="I373" s="494">
        <f t="shared" si="22"/>
        <v>136.944</v>
      </c>
      <c r="J373" s="494">
        <f t="shared" si="23"/>
        <v>27.3888</v>
      </c>
    </row>
    <row r="374" spans="1:10" ht="12.75">
      <c r="A374" s="246" t="s">
        <v>52</v>
      </c>
      <c r="B374" s="343" t="s">
        <v>905</v>
      </c>
      <c r="C374" s="239" t="s">
        <v>168</v>
      </c>
      <c r="D374" s="283">
        <v>3.497</v>
      </c>
      <c r="E374" s="347"/>
      <c r="F374" s="458">
        <v>27</v>
      </c>
      <c r="G374" s="241">
        <v>4</v>
      </c>
      <c r="H374" s="242" t="s">
        <v>11</v>
      </c>
      <c r="I374" s="494">
        <f t="shared" si="22"/>
        <v>94.419</v>
      </c>
      <c r="J374" s="494">
        <f t="shared" si="23"/>
        <v>18.8838</v>
      </c>
    </row>
    <row r="375" spans="1:10" ht="12.75">
      <c r="A375" s="246" t="s">
        <v>52</v>
      </c>
      <c r="B375" s="343" t="s">
        <v>906</v>
      </c>
      <c r="C375" s="239" t="s">
        <v>168</v>
      </c>
      <c r="D375" s="283">
        <v>6.04</v>
      </c>
      <c r="E375" s="347"/>
      <c r="F375" s="458">
        <v>27</v>
      </c>
      <c r="G375" s="241">
        <v>3</v>
      </c>
      <c r="H375" s="242" t="s">
        <v>11</v>
      </c>
      <c r="I375" s="494">
        <f t="shared" si="22"/>
        <v>163.08</v>
      </c>
      <c r="J375" s="494">
        <f t="shared" si="23"/>
        <v>32.61600000000001</v>
      </c>
    </row>
    <row r="376" spans="1:10" ht="12.75">
      <c r="A376" s="246" t="s">
        <v>52</v>
      </c>
      <c r="B376" s="343" t="s">
        <v>907</v>
      </c>
      <c r="C376" s="239" t="s">
        <v>168</v>
      </c>
      <c r="D376" s="283">
        <v>1.76</v>
      </c>
      <c r="E376" s="347"/>
      <c r="F376" s="458">
        <v>27</v>
      </c>
      <c r="G376" s="241">
        <v>3</v>
      </c>
      <c r="H376" s="242" t="s">
        <v>11</v>
      </c>
      <c r="I376" s="494">
        <f t="shared" si="22"/>
        <v>47.52</v>
      </c>
      <c r="J376" s="494">
        <f t="shared" si="23"/>
        <v>9.504000000000001</v>
      </c>
    </row>
    <row r="377" spans="1:10" ht="12.75">
      <c r="A377" s="246" t="s">
        <v>52</v>
      </c>
      <c r="B377" s="343" t="s">
        <v>908</v>
      </c>
      <c r="C377" s="239" t="s">
        <v>168</v>
      </c>
      <c r="D377" s="283">
        <v>2.128</v>
      </c>
      <c r="E377" s="347"/>
      <c r="F377" s="458">
        <v>27</v>
      </c>
      <c r="G377" s="241">
        <v>3</v>
      </c>
      <c r="H377" s="242" t="s">
        <v>11</v>
      </c>
      <c r="I377" s="494">
        <f t="shared" si="22"/>
        <v>57.456</v>
      </c>
      <c r="J377" s="494">
        <f t="shared" si="23"/>
        <v>11.491200000000001</v>
      </c>
    </row>
    <row r="378" spans="1:10" ht="12.75">
      <c r="A378" s="18" t="s">
        <v>20</v>
      </c>
      <c r="B378" s="43">
        <v>6</v>
      </c>
      <c r="C378" s="30" t="s">
        <v>27</v>
      </c>
      <c r="D378" s="19">
        <f>SUM(D372:D377)</f>
        <v>19.531000000000002</v>
      </c>
      <c r="E378" s="31" t="s">
        <v>47</v>
      </c>
      <c r="F378" s="32"/>
      <c r="G378" s="33"/>
      <c r="H378" s="33"/>
      <c r="I378" s="261"/>
      <c r="J378" s="261"/>
    </row>
    <row r="379" spans="1:10" ht="25.5">
      <c r="A379" s="95" t="s">
        <v>25</v>
      </c>
      <c r="B379" s="394">
        <f>B257+B269+B271+B274+B278+B280+B286+B330+B363+B365+B369+B378+B288+B371</f>
        <v>114</v>
      </c>
      <c r="C379" s="112" t="s">
        <v>27</v>
      </c>
      <c r="D379" s="98">
        <f>D257+D269+D271+D274+D278+D280+D286+D330+D363+D365+D369+D378+D371+D288</f>
        <v>922.2270000000001</v>
      </c>
      <c r="E379" s="99" t="s">
        <v>47</v>
      </c>
      <c r="F379" s="100"/>
      <c r="G379" s="101"/>
      <c r="H379" s="547"/>
      <c r="I379" s="102"/>
      <c r="J379" s="103"/>
    </row>
    <row r="380" spans="1:10" ht="15.75">
      <c r="A380" s="779" t="s">
        <v>54</v>
      </c>
      <c r="B380" s="780"/>
      <c r="C380" s="780"/>
      <c r="D380" s="780"/>
      <c r="E380" s="780"/>
      <c r="F380" s="780"/>
      <c r="G380" s="780"/>
      <c r="H380" s="780"/>
      <c r="I380" s="780"/>
      <c r="J380" s="781"/>
    </row>
    <row r="381" spans="1:10" ht="12.75">
      <c r="A381" s="480" t="s">
        <v>909</v>
      </c>
      <c r="B381" s="343" t="s">
        <v>910</v>
      </c>
      <c r="C381" s="239" t="s">
        <v>911</v>
      </c>
      <c r="D381" s="290">
        <v>17.606</v>
      </c>
      <c r="E381" s="290"/>
      <c r="F381" s="467">
        <v>30</v>
      </c>
      <c r="G381" s="320" t="s">
        <v>97</v>
      </c>
      <c r="H381" s="242" t="s">
        <v>912</v>
      </c>
      <c r="I381" s="325">
        <f>D381*F381</f>
        <v>528.1800000000001</v>
      </c>
      <c r="J381" s="325">
        <f>I381*20%</f>
        <v>105.63600000000002</v>
      </c>
    </row>
    <row r="382" spans="1:10" ht="12.75">
      <c r="A382" s="18" t="s">
        <v>20</v>
      </c>
      <c r="B382" s="43">
        <v>1</v>
      </c>
      <c r="C382" s="30" t="s">
        <v>27</v>
      </c>
      <c r="D382" s="19">
        <f>SUM(D381)</f>
        <v>17.606</v>
      </c>
      <c r="E382" s="31" t="s">
        <v>47</v>
      </c>
      <c r="F382" s="32"/>
      <c r="G382" s="33"/>
      <c r="H382" s="33"/>
      <c r="I382" s="261"/>
      <c r="J382" s="261"/>
    </row>
    <row r="383" spans="1:10" ht="25.5">
      <c r="A383" s="144" t="s">
        <v>55</v>
      </c>
      <c r="B383" s="127">
        <f>B382</f>
        <v>1</v>
      </c>
      <c r="C383" s="122" t="s">
        <v>27</v>
      </c>
      <c r="D383" s="129">
        <f>D382</f>
        <v>17.606</v>
      </c>
      <c r="E383" s="183" t="s">
        <v>47</v>
      </c>
      <c r="F383" s="140"/>
      <c r="G383" s="184"/>
      <c r="H383" s="526"/>
      <c r="I383" s="57"/>
      <c r="J383" s="413"/>
    </row>
    <row r="384" spans="1:10" ht="15.75">
      <c r="A384" s="779" t="s">
        <v>19</v>
      </c>
      <c r="B384" s="780"/>
      <c r="C384" s="780"/>
      <c r="D384" s="780"/>
      <c r="E384" s="780"/>
      <c r="F384" s="780"/>
      <c r="G384" s="780"/>
      <c r="H384" s="780"/>
      <c r="I384" s="780"/>
      <c r="J384" s="781"/>
    </row>
    <row r="385" spans="1:10" ht="12.75">
      <c r="A385" s="282" t="s">
        <v>913</v>
      </c>
      <c r="B385" s="343" t="s">
        <v>914</v>
      </c>
      <c r="C385" s="344" t="s">
        <v>162</v>
      </c>
      <c r="D385" s="290">
        <v>5.105</v>
      </c>
      <c r="E385" s="517"/>
      <c r="F385" s="467">
        <v>30</v>
      </c>
      <c r="G385" s="285">
        <v>4</v>
      </c>
      <c r="H385" s="548" t="s">
        <v>11</v>
      </c>
      <c r="I385" s="549">
        <f>D385*F385</f>
        <v>153.15</v>
      </c>
      <c r="J385" s="549">
        <f>I385*20%</f>
        <v>30.630000000000003</v>
      </c>
    </row>
    <row r="386" spans="1:10" ht="12.75">
      <c r="A386" s="282" t="s">
        <v>913</v>
      </c>
      <c r="B386" s="343" t="s">
        <v>915</v>
      </c>
      <c r="C386" s="344" t="s">
        <v>162</v>
      </c>
      <c r="D386" s="290">
        <v>10.158</v>
      </c>
      <c r="E386" s="517"/>
      <c r="F386" s="467">
        <v>30</v>
      </c>
      <c r="G386" s="285">
        <v>4</v>
      </c>
      <c r="H386" s="548" t="s">
        <v>11</v>
      </c>
      <c r="I386" s="549">
        <f>D386*F386</f>
        <v>304.74</v>
      </c>
      <c r="J386" s="549">
        <f>I386*20%</f>
        <v>60.94800000000001</v>
      </c>
    </row>
    <row r="387" spans="1:10" ht="12.75">
      <c r="A387" s="108" t="s">
        <v>20</v>
      </c>
      <c r="B387" s="169">
        <v>2</v>
      </c>
      <c r="C387" s="108" t="s">
        <v>27</v>
      </c>
      <c r="D387" s="287">
        <f>SUM(D385:D386)</f>
        <v>15.263</v>
      </c>
      <c r="E387" s="108" t="s">
        <v>47</v>
      </c>
      <c r="F387" s="284"/>
      <c r="G387" s="288"/>
      <c r="H387" s="548"/>
      <c r="I387" s="286"/>
      <c r="J387" s="286"/>
    </row>
    <row r="388" spans="1:10" ht="12.75">
      <c r="A388" s="282" t="s">
        <v>135</v>
      </c>
      <c r="B388" s="395" t="s">
        <v>916</v>
      </c>
      <c r="C388" s="239" t="s">
        <v>168</v>
      </c>
      <c r="D388" s="290">
        <v>5.76</v>
      </c>
      <c r="E388" s="517"/>
      <c r="F388" s="467">
        <v>30</v>
      </c>
      <c r="G388" s="285">
        <v>3</v>
      </c>
      <c r="H388" s="548" t="s">
        <v>11</v>
      </c>
      <c r="I388" s="286">
        <f>D388*F388</f>
        <v>172.79999999999998</v>
      </c>
      <c r="J388" s="286">
        <f>I388*20%</f>
        <v>34.559999999999995</v>
      </c>
    </row>
    <row r="389" spans="1:10" ht="12.75">
      <c r="A389" s="108" t="s">
        <v>20</v>
      </c>
      <c r="B389" s="169">
        <v>1</v>
      </c>
      <c r="C389" s="108" t="s">
        <v>27</v>
      </c>
      <c r="D389" s="287">
        <f>SUM(D388)</f>
        <v>5.76</v>
      </c>
      <c r="E389" s="108" t="s">
        <v>47</v>
      </c>
      <c r="F389" s="284"/>
      <c r="G389" s="288"/>
      <c r="H389" s="548"/>
      <c r="I389" s="286"/>
      <c r="J389" s="286"/>
    </row>
    <row r="390" spans="1:10" ht="12.75">
      <c r="A390" s="550" t="s">
        <v>137</v>
      </c>
      <c r="B390" s="551" t="s">
        <v>917</v>
      </c>
      <c r="C390" s="552" t="s">
        <v>162</v>
      </c>
      <c r="D390" s="424">
        <v>149.99</v>
      </c>
      <c r="E390" s="183"/>
      <c r="F390" s="467">
        <v>30</v>
      </c>
      <c r="G390" s="241">
        <v>6</v>
      </c>
      <c r="H390" s="242" t="s">
        <v>11</v>
      </c>
      <c r="I390" s="553">
        <f>D390*F390</f>
        <v>4499.700000000001</v>
      </c>
      <c r="J390" s="554">
        <f>I390*20%</f>
        <v>899.9400000000002</v>
      </c>
    </row>
    <row r="391" spans="1:10" ht="12.75">
      <c r="A391" s="108" t="s">
        <v>20</v>
      </c>
      <c r="B391" s="169">
        <v>1</v>
      </c>
      <c r="C391" s="108" t="s">
        <v>27</v>
      </c>
      <c r="D391" s="287">
        <f>SUM(D390)</f>
        <v>149.99</v>
      </c>
      <c r="E391" s="108" t="s">
        <v>47</v>
      </c>
      <c r="F391" s="284"/>
      <c r="G391" s="288"/>
      <c r="H391" s="548"/>
      <c r="I391" s="286"/>
      <c r="J391" s="286"/>
    </row>
    <row r="392" spans="1:10" ht="12.75">
      <c r="A392" s="282" t="s">
        <v>139</v>
      </c>
      <c r="B392" s="518" t="s">
        <v>688</v>
      </c>
      <c r="C392" s="239" t="s">
        <v>162</v>
      </c>
      <c r="D392" s="290">
        <v>3.705</v>
      </c>
      <c r="E392" s="108"/>
      <c r="F392" s="467">
        <v>30</v>
      </c>
      <c r="G392" s="285">
        <v>4</v>
      </c>
      <c r="H392" s="179" t="s">
        <v>11</v>
      </c>
      <c r="I392" s="286">
        <f>D392*F392</f>
        <v>111.15</v>
      </c>
      <c r="J392" s="286">
        <f>I392*20%</f>
        <v>22.230000000000004</v>
      </c>
    </row>
    <row r="393" spans="1:10" ht="12.75">
      <c r="A393" s="108" t="s">
        <v>20</v>
      </c>
      <c r="B393" s="169">
        <v>1</v>
      </c>
      <c r="C393" s="108" t="s">
        <v>27</v>
      </c>
      <c r="D393" s="287">
        <f>SUM(D392)</f>
        <v>3.705</v>
      </c>
      <c r="E393" s="108" t="s">
        <v>47</v>
      </c>
      <c r="F393" s="284"/>
      <c r="G393" s="288"/>
      <c r="H393" s="548"/>
      <c r="I393" s="286"/>
      <c r="J393" s="286"/>
    </row>
    <row r="394" spans="1:10" ht="12.75">
      <c r="A394" s="282" t="s">
        <v>133</v>
      </c>
      <c r="B394" s="343" t="s">
        <v>918</v>
      </c>
      <c r="C394" s="239" t="s">
        <v>255</v>
      </c>
      <c r="D394" s="283">
        <v>3.502</v>
      </c>
      <c r="E394" s="517"/>
      <c r="F394" s="467">
        <v>30</v>
      </c>
      <c r="G394" s="285">
        <v>5</v>
      </c>
      <c r="H394" s="548" t="s">
        <v>11</v>
      </c>
      <c r="I394" s="286">
        <f>D394*F394</f>
        <v>105.05999999999999</v>
      </c>
      <c r="J394" s="286">
        <f>I394*20%</f>
        <v>21.012</v>
      </c>
    </row>
    <row r="395" spans="1:10" ht="12.75">
      <c r="A395" s="282" t="s">
        <v>133</v>
      </c>
      <c r="B395" s="343" t="s">
        <v>919</v>
      </c>
      <c r="C395" s="239" t="s">
        <v>255</v>
      </c>
      <c r="D395" s="283">
        <v>3.164</v>
      </c>
      <c r="E395" s="517"/>
      <c r="F395" s="467">
        <v>30</v>
      </c>
      <c r="G395" s="285">
        <v>5</v>
      </c>
      <c r="H395" s="548" t="s">
        <v>11</v>
      </c>
      <c r="I395" s="286">
        <f>D395*F395</f>
        <v>94.92</v>
      </c>
      <c r="J395" s="286">
        <f>I395*20%</f>
        <v>18.984</v>
      </c>
    </row>
    <row r="396" spans="1:10" ht="12.75">
      <c r="A396" s="108" t="s">
        <v>20</v>
      </c>
      <c r="B396" s="169">
        <v>2</v>
      </c>
      <c r="C396" s="108" t="s">
        <v>27</v>
      </c>
      <c r="D396" s="287">
        <f>SUM(D394:D395)</f>
        <v>6.666</v>
      </c>
      <c r="E396" s="108" t="s">
        <v>47</v>
      </c>
      <c r="F396" s="284"/>
      <c r="G396" s="288"/>
      <c r="H396" s="548"/>
      <c r="I396" s="286"/>
      <c r="J396" s="286"/>
    </row>
    <row r="397" spans="1:10" ht="38.25">
      <c r="A397" s="289" t="s">
        <v>26</v>
      </c>
      <c r="B397" s="138">
        <f>B387+B389+B391+B396+B393</f>
        <v>7</v>
      </c>
      <c r="C397" s="122" t="s">
        <v>27</v>
      </c>
      <c r="D397" s="126">
        <f>D387+D389+D391+D396+D393</f>
        <v>181.38400000000001</v>
      </c>
      <c r="E397" s="166" t="s">
        <v>47</v>
      </c>
      <c r="F397" s="67"/>
      <c r="G397" s="68"/>
      <c r="H397" s="555"/>
      <c r="I397" s="69"/>
      <c r="J397" s="62"/>
    </row>
    <row r="398" spans="1:10" ht="42.75">
      <c r="A398" s="71" t="s">
        <v>31</v>
      </c>
      <c r="B398" s="72">
        <f>B21+B153+B201+B226+B237+B249+B379+B383+B397+B230+B243</f>
        <v>313</v>
      </c>
      <c r="C398" s="73" t="s">
        <v>27</v>
      </c>
      <c r="D398" s="74">
        <f>D21+D153+D201+D226+D237+D249+D379+D383+D397+D243+D230</f>
        <v>3076.93</v>
      </c>
      <c r="E398" s="75" t="s">
        <v>47</v>
      </c>
      <c r="F398" s="76"/>
      <c r="G398" s="77"/>
      <c r="H398" s="78"/>
      <c r="I398" s="79"/>
      <c r="J398" s="80"/>
    </row>
    <row r="400" spans="1:10" ht="12.75">
      <c r="A400" s="556" t="s">
        <v>920</v>
      </c>
      <c r="B400" s="556"/>
      <c r="C400" s="556"/>
      <c r="D400" s="556"/>
      <c r="E400" s="556"/>
      <c r="F400" s="556"/>
      <c r="G400" s="556"/>
      <c r="H400" s="556"/>
      <c r="I400" s="556"/>
      <c r="J400" s="556"/>
    </row>
    <row r="401" spans="1:10" ht="12.75">
      <c r="A401" s="556" t="s">
        <v>959</v>
      </c>
      <c r="B401" s="556"/>
      <c r="C401" s="556"/>
      <c r="D401" s="556"/>
      <c r="E401" s="556"/>
      <c r="F401" s="556"/>
      <c r="G401" s="556"/>
      <c r="H401" s="556"/>
      <c r="I401" s="556"/>
      <c r="J401" s="556"/>
    </row>
    <row r="402" spans="1:10" ht="12.75">
      <c r="A402" s="557" t="s">
        <v>956</v>
      </c>
      <c r="B402" s="556"/>
      <c r="C402" s="556"/>
      <c r="D402" s="556"/>
      <c r="E402" s="556"/>
      <c r="F402" s="556"/>
      <c r="G402" s="556"/>
      <c r="H402" s="556"/>
      <c r="I402" s="556"/>
      <c r="J402" s="556"/>
    </row>
    <row r="403" spans="1:10" ht="12.75">
      <c r="A403" s="557" t="s">
        <v>921</v>
      </c>
      <c r="B403" s="556"/>
      <c r="C403" s="556"/>
      <c r="D403" s="556"/>
      <c r="E403" s="556"/>
      <c r="F403" s="556"/>
      <c r="G403" s="556"/>
      <c r="H403" s="556"/>
      <c r="I403" s="556"/>
      <c r="J403" s="556"/>
    </row>
    <row r="404" spans="1:10" ht="12.75">
      <c r="A404" s="557" t="s">
        <v>957</v>
      </c>
      <c r="B404" s="556"/>
      <c r="C404" s="556"/>
      <c r="D404" s="556"/>
      <c r="E404" s="556"/>
      <c r="F404" s="556"/>
      <c r="G404" s="556"/>
      <c r="H404" s="556"/>
      <c r="I404" s="556"/>
      <c r="J404" s="556"/>
    </row>
    <row r="405" spans="1:10" ht="12.75">
      <c r="A405" s="557" t="s">
        <v>958</v>
      </c>
      <c r="B405" s="556"/>
      <c r="C405" s="556"/>
      <c r="D405" s="556"/>
      <c r="E405" s="556"/>
      <c r="F405" s="556"/>
      <c r="G405" s="556"/>
      <c r="H405" s="556"/>
      <c r="I405" s="556"/>
      <c r="J405" s="556"/>
    </row>
    <row r="406" spans="1:10" ht="12.75">
      <c r="A406" s="557"/>
      <c r="B406" s="556"/>
      <c r="C406" s="556"/>
      <c r="D406" s="556"/>
      <c r="E406" s="556"/>
      <c r="F406" s="556"/>
      <c r="G406" s="556"/>
      <c r="H406" s="556"/>
      <c r="I406" s="556"/>
      <c r="J406" s="556"/>
    </row>
    <row r="407" spans="1:10" ht="12.75">
      <c r="A407" s="291"/>
      <c r="B407" s="475"/>
      <c r="C407" s="476"/>
      <c r="D407" s="477"/>
      <c r="E407" s="291"/>
      <c r="F407" s="335"/>
      <c r="G407" s="337"/>
      <c r="H407" s="335"/>
      <c r="I407" s="334"/>
      <c r="J407" s="474"/>
    </row>
    <row r="408" spans="1:10" ht="12.75">
      <c r="A408" s="291"/>
      <c r="B408" s="163"/>
      <c r="C408" s="172"/>
      <c r="D408" s="162"/>
      <c r="E408" s="291"/>
      <c r="F408" s="46"/>
      <c r="G408" s="761" t="s">
        <v>30</v>
      </c>
      <c r="H408" s="761"/>
      <c r="I408" s="761"/>
      <c r="J408" s="761"/>
    </row>
    <row r="409" spans="1:10" ht="12.75">
      <c r="A409" s="291"/>
      <c r="B409" s="163"/>
      <c r="C409" s="172"/>
      <c r="D409" s="162"/>
      <c r="E409" s="335"/>
      <c r="F409" s="335"/>
      <c r="G409" s="761" t="s">
        <v>2456</v>
      </c>
      <c r="H409" s="761"/>
      <c r="I409" s="761"/>
      <c r="J409" s="761"/>
    </row>
    <row r="410" spans="1:10" ht="12.75">
      <c r="A410" s="291"/>
      <c r="B410" s="163"/>
      <c r="C410" s="172"/>
      <c r="D410" s="162"/>
      <c r="E410" s="335"/>
      <c r="F410" s="335"/>
      <c r="G410" s="761" t="s">
        <v>924</v>
      </c>
      <c r="H410" s="761"/>
      <c r="I410" s="761"/>
      <c r="J410" s="761"/>
    </row>
    <row r="411" spans="1:4" ht="12.75">
      <c r="A411" s="291"/>
      <c r="B411" s="21"/>
      <c r="C411" s="24"/>
      <c r="D411" s="22"/>
    </row>
    <row r="412" spans="1:4" ht="15">
      <c r="A412" s="759"/>
      <c r="B412" s="85"/>
      <c r="C412" s="84"/>
      <c r="D412" s="86"/>
    </row>
  </sheetData>
  <sheetProtection/>
  <mergeCells count="29">
    <mergeCell ref="A238:J238"/>
    <mergeCell ref="I11:I12"/>
    <mergeCell ref="A1:J1"/>
    <mergeCell ref="A3:J3"/>
    <mergeCell ref="A4:J4"/>
    <mergeCell ref="A5:I6"/>
    <mergeCell ref="A7:J7"/>
    <mergeCell ref="A10:J10"/>
    <mergeCell ref="J11:J12"/>
    <mergeCell ref="A14:J14"/>
    <mergeCell ref="A22:J22"/>
    <mergeCell ref="A154:J154"/>
    <mergeCell ref="A11:A12"/>
    <mergeCell ref="B11:B12"/>
    <mergeCell ref="C11:C12"/>
    <mergeCell ref="D11:E11"/>
    <mergeCell ref="F11:F12"/>
    <mergeCell ref="G11:G12"/>
    <mergeCell ref="H11:H12"/>
    <mergeCell ref="G408:J408"/>
    <mergeCell ref="G409:J409"/>
    <mergeCell ref="G410:J410"/>
    <mergeCell ref="A202:J202"/>
    <mergeCell ref="A231:J231"/>
    <mergeCell ref="A244:J244"/>
    <mergeCell ref="A250:J250"/>
    <mergeCell ref="A380:J380"/>
    <mergeCell ref="A384:J384"/>
    <mergeCell ref="A227:J227"/>
  </mergeCells>
  <printOptions/>
  <pageMargins left="0.7" right="0.7" top="0.75" bottom="0.75" header="0.3" footer="0.3"/>
  <pageSetup horizontalDpi="600" verticalDpi="600" orientation="landscape" paperSize="9" r:id="rId1"/>
  <headerFooter>
    <oddFooter>&amp;CСтр. &amp;P от &amp;N&amp;RДИРЕКТОР НА ОД "ЗЕМЕДЕЛИЕ" - ПЛЕВЕН: .............................
/ИЛИЯНА НИНОВА/</oddFooter>
  </headerFooter>
  <ignoredErrors>
    <ignoredError sqref="F13 G232:G235 G381 A13 G239:G241 H13 G228 G208 G223 G222 G2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894"/>
  <sheetViews>
    <sheetView workbookViewId="0" topLeftCell="A1">
      <selection activeCell="P875" sqref="P875"/>
    </sheetView>
  </sheetViews>
  <sheetFormatPr defaultColWidth="9.140625" defaultRowHeight="12.75"/>
  <cols>
    <col min="1" max="1" width="10.8515625" style="37" customWidth="1"/>
    <col min="2" max="2" width="10.8515625" style="48" customWidth="1"/>
    <col min="3" max="3" width="14.7109375" style="44" customWidth="1"/>
    <col min="4" max="4" width="8.421875" style="40" customWidth="1"/>
    <col min="5" max="5" width="9.28125" style="37" customWidth="1"/>
    <col min="6" max="6" width="8.8515625" style="37" customWidth="1"/>
    <col min="7" max="8" width="5.00390625" style="45" customWidth="1"/>
    <col min="9" max="9" width="8.8515625" style="37" customWidth="1"/>
    <col min="10" max="10" width="17.140625" style="44" customWidth="1"/>
    <col min="11" max="11" width="9.00390625" style="49" bestFit="1" customWidth="1"/>
    <col min="12" max="12" width="8.57421875" style="9" customWidth="1"/>
    <col min="13" max="16384" width="9.140625" style="37" customWidth="1"/>
  </cols>
  <sheetData>
    <row r="1" spans="1:12" ht="15.75" customHeight="1">
      <c r="A1" s="762" t="s">
        <v>28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spans="1:12" ht="15" customHeight="1">
      <c r="A2" s="798" t="s">
        <v>94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15" customHeight="1">
      <c r="A3" s="763" t="s">
        <v>969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</row>
    <row r="4" spans="1:12" ht="15" customHeight="1">
      <c r="A4" s="764" t="s">
        <v>965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</row>
    <row r="5" spans="1:12" ht="17.25" customHeight="1">
      <c r="A5" s="84"/>
      <c r="B5" s="85"/>
      <c r="C5" s="84"/>
      <c r="D5" s="86"/>
      <c r="E5" s="84"/>
      <c r="F5" s="84"/>
      <c r="G5" s="87"/>
      <c r="H5" s="87"/>
      <c r="I5" s="84"/>
      <c r="J5" s="84"/>
      <c r="K5" s="88"/>
      <c r="L5" s="88"/>
    </row>
    <row r="6" spans="1:12" s="44" customFormat="1" ht="12.75" customHeight="1">
      <c r="A6" s="766" t="s">
        <v>0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</row>
    <row r="7" spans="1:12" s="44" customFormat="1" ht="12.75" customHeight="1">
      <c r="A7" s="765" t="s">
        <v>1</v>
      </c>
      <c r="B7" s="767" t="s">
        <v>2</v>
      </c>
      <c r="C7" s="765" t="s">
        <v>3</v>
      </c>
      <c r="D7" s="765" t="s">
        <v>4</v>
      </c>
      <c r="E7" s="765"/>
      <c r="F7" s="765" t="s">
        <v>53</v>
      </c>
      <c r="G7" s="771" t="s">
        <v>5</v>
      </c>
      <c r="H7" s="773" t="s">
        <v>6</v>
      </c>
      <c r="I7" s="796" t="s">
        <v>92</v>
      </c>
      <c r="J7" s="765" t="s">
        <v>7</v>
      </c>
      <c r="K7" s="772" t="s">
        <v>35</v>
      </c>
      <c r="L7" s="769" t="s">
        <v>649</v>
      </c>
    </row>
    <row r="8" spans="1:12" s="44" customFormat="1" ht="47.25" customHeight="1">
      <c r="A8" s="765"/>
      <c r="B8" s="767"/>
      <c r="C8" s="765"/>
      <c r="D8" s="1" t="s">
        <v>8</v>
      </c>
      <c r="E8" s="1" t="s">
        <v>32</v>
      </c>
      <c r="F8" s="765"/>
      <c r="G8" s="771"/>
      <c r="H8" s="773"/>
      <c r="I8" s="797"/>
      <c r="J8" s="765"/>
      <c r="K8" s="772"/>
      <c r="L8" s="769"/>
    </row>
    <row r="9" spans="1:12" s="44" customFormat="1" ht="14.25" customHeight="1">
      <c r="A9" s="2" t="s">
        <v>29</v>
      </c>
      <c r="B9" s="5">
        <v>2</v>
      </c>
      <c r="C9" s="2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2" t="s">
        <v>38</v>
      </c>
      <c r="J9" s="2" t="s">
        <v>88</v>
      </c>
      <c r="K9" s="5">
        <v>10</v>
      </c>
      <c r="L9" s="6">
        <v>11</v>
      </c>
    </row>
    <row r="10" spans="1:12" s="12" customFormat="1" ht="15">
      <c r="A10" s="792" t="s">
        <v>14</v>
      </c>
      <c r="B10" s="793"/>
      <c r="C10" s="793"/>
      <c r="D10" s="793"/>
      <c r="E10" s="793"/>
      <c r="F10" s="793"/>
      <c r="G10" s="793"/>
      <c r="H10" s="793"/>
      <c r="I10" s="793"/>
      <c r="J10" s="793"/>
      <c r="K10" s="794"/>
      <c r="L10" s="795"/>
    </row>
    <row r="11" spans="1:12" s="12" customFormat="1" ht="12.75" customHeight="1">
      <c r="A11" s="249" t="s">
        <v>116</v>
      </c>
      <c r="B11" s="247" t="s">
        <v>389</v>
      </c>
      <c r="C11" s="280" t="s">
        <v>123</v>
      </c>
      <c r="D11" s="425"/>
      <c r="E11" s="248">
        <v>6.03</v>
      </c>
      <c r="F11" s="274"/>
      <c r="G11" s="426">
        <v>6</v>
      </c>
      <c r="H11" s="258" t="s">
        <v>11</v>
      </c>
      <c r="I11" s="784">
        <v>4</v>
      </c>
      <c r="J11" s="787" t="s">
        <v>156</v>
      </c>
      <c r="K11" s="427"/>
      <c r="L11" s="427"/>
    </row>
    <row r="12" spans="1:12" s="12" customFormat="1" ht="12.75">
      <c r="A12" s="249"/>
      <c r="B12" s="247"/>
      <c r="C12" s="280"/>
      <c r="D12" s="425"/>
      <c r="E12" s="248"/>
      <c r="F12" s="274"/>
      <c r="G12" s="426"/>
      <c r="H12" s="258"/>
      <c r="I12" s="785"/>
      <c r="J12" s="788"/>
      <c r="K12" s="427"/>
      <c r="L12" s="427"/>
    </row>
    <row r="13" spans="1:12" s="12" customFormat="1" ht="12.75">
      <c r="A13" s="249"/>
      <c r="B13" s="247"/>
      <c r="C13" s="280"/>
      <c r="D13" s="425"/>
      <c r="E13" s="248"/>
      <c r="F13" s="274"/>
      <c r="G13" s="426"/>
      <c r="H13" s="258"/>
      <c r="I13" s="786"/>
      <c r="J13" s="789"/>
      <c r="K13" s="427"/>
      <c r="L13" s="427"/>
    </row>
    <row r="14" spans="1:12" s="12" customFormat="1" ht="12.75">
      <c r="A14" s="249"/>
      <c r="B14" s="247"/>
      <c r="C14" s="280"/>
      <c r="D14" s="425"/>
      <c r="E14" s="248"/>
      <c r="F14" s="274">
        <v>48</v>
      </c>
      <c r="G14" s="426"/>
      <c r="H14" s="258"/>
      <c r="I14" s="359"/>
      <c r="J14" s="330" t="s">
        <v>157</v>
      </c>
      <c r="K14" s="427">
        <f>E11*F14</f>
        <v>289.44</v>
      </c>
      <c r="L14" s="427">
        <f>E11*20</f>
        <v>120.60000000000001</v>
      </c>
    </row>
    <row r="15" spans="1:12" s="12" customFormat="1" ht="38.25">
      <c r="A15" s="249"/>
      <c r="B15" s="247"/>
      <c r="C15" s="280"/>
      <c r="D15" s="425"/>
      <c r="E15" s="248"/>
      <c r="F15" s="274">
        <v>72</v>
      </c>
      <c r="G15" s="426"/>
      <c r="H15" s="258"/>
      <c r="I15" s="359"/>
      <c r="J15" s="329" t="s">
        <v>158</v>
      </c>
      <c r="K15" s="427">
        <f>E11*F15</f>
        <v>434.16</v>
      </c>
      <c r="L15" s="427"/>
    </row>
    <row r="16" spans="1:12" s="12" customFormat="1" ht="12.75" customHeight="1">
      <c r="A16" s="249" t="s">
        <v>116</v>
      </c>
      <c r="B16" s="247" t="s">
        <v>390</v>
      </c>
      <c r="C16" s="280" t="s">
        <v>123</v>
      </c>
      <c r="D16" s="425"/>
      <c r="E16" s="248">
        <v>12.002</v>
      </c>
      <c r="F16" s="274"/>
      <c r="G16" s="426">
        <v>6</v>
      </c>
      <c r="H16" s="258" t="s">
        <v>11</v>
      </c>
      <c r="I16" s="784">
        <v>4</v>
      </c>
      <c r="J16" s="787" t="s">
        <v>156</v>
      </c>
      <c r="K16" s="427"/>
      <c r="L16" s="427"/>
    </row>
    <row r="17" spans="1:12" s="12" customFormat="1" ht="12.75">
      <c r="A17" s="249"/>
      <c r="B17" s="247"/>
      <c r="C17" s="280"/>
      <c r="D17" s="425"/>
      <c r="E17" s="248"/>
      <c r="F17" s="274"/>
      <c r="G17" s="426"/>
      <c r="H17" s="258"/>
      <c r="I17" s="785"/>
      <c r="J17" s="788"/>
      <c r="K17" s="427"/>
      <c r="L17" s="427"/>
    </row>
    <row r="18" spans="1:12" s="12" customFormat="1" ht="12.75">
      <c r="A18" s="249"/>
      <c r="B18" s="247"/>
      <c r="C18" s="280"/>
      <c r="D18" s="425"/>
      <c r="E18" s="248"/>
      <c r="F18" s="274"/>
      <c r="G18" s="426"/>
      <c r="H18" s="258"/>
      <c r="I18" s="786"/>
      <c r="J18" s="789"/>
      <c r="K18" s="427"/>
      <c r="L18" s="427"/>
    </row>
    <row r="19" spans="1:12" s="12" customFormat="1" ht="12.75">
      <c r="A19" s="249"/>
      <c r="B19" s="247"/>
      <c r="C19" s="280"/>
      <c r="D19" s="425"/>
      <c r="E19" s="248"/>
      <c r="F19" s="274">
        <v>48</v>
      </c>
      <c r="G19" s="426"/>
      <c r="H19" s="258"/>
      <c r="I19" s="359"/>
      <c r="J19" s="330" t="s">
        <v>157</v>
      </c>
      <c r="K19" s="427">
        <f>E16*F19</f>
        <v>576.096</v>
      </c>
      <c r="L19" s="427">
        <f>E16*20</f>
        <v>240.04000000000002</v>
      </c>
    </row>
    <row r="20" spans="1:12" s="12" customFormat="1" ht="38.25">
      <c r="A20" s="249"/>
      <c r="B20" s="247"/>
      <c r="C20" s="280"/>
      <c r="D20" s="425"/>
      <c r="E20" s="248"/>
      <c r="F20" s="274">
        <v>72</v>
      </c>
      <c r="G20" s="426"/>
      <c r="H20" s="258"/>
      <c r="I20" s="359"/>
      <c r="J20" s="329" t="s">
        <v>158</v>
      </c>
      <c r="K20" s="427">
        <f>E16*F20</f>
        <v>864.144</v>
      </c>
      <c r="L20" s="427"/>
    </row>
    <row r="21" spans="1:12" s="12" customFormat="1" ht="12.75">
      <c r="A21" s="249"/>
      <c r="B21" s="247"/>
      <c r="C21" s="280"/>
      <c r="D21" s="425"/>
      <c r="E21" s="248"/>
      <c r="F21" s="274"/>
      <c r="G21" s="426"/>
      <c r="H21" s="258"/>
      <c r="I21" s="359"/>
      <c r="J21" s="331"/>
      <c r="K21" s="427"/>
      <c r="L21" s="427"/>
    </row>
    <row r="22" spans="1:12" s="44" customFormat="1" ht="14.25" customHeight="1">
      <c r="A22" s="38" t="s">
        <v>20</v>
      </c>
      <c r="B22" s="43">
        <v>2</v>
      </c>
      <c r="C22" s="38" t="s">
        <v>27</v>
      </c>
      <c r="D22" s="7"/>
      <c r="E22" s="131">
        <f>SUM(E11:E16)</f>
        <v>18.032</v>
      </c>
      <c r="F22" s="135" t="s">
        <v>47</v>
      </c>
      <c r="G22" s="5"/>
      <c r="H22" s="2"/>
      <c r="I22" s="2"/>
      <c r="J22" s="2"/>
      <c r="K22" s="5"/>
      <c r="L22" s="328"/>
    </row>
    <row r="23" spans="1:12" s="12" customFormat="1" ht="12.75" customHeight="1">
      <c r="A23" s="249" t="s">
        <v>118</v>
      </c>
      <c r="B23" s="247" t="s">
        <v>391</v>
      </c>
      <c r="C23" s="280" t="s">
        <v>123</v>
      </c>
      <c r="D23" s="426"/>
      <c r="E23" s="248">
        <v>1.496</v>
      </c>
      <c r="F23" s="274"/>
      <c r="G23" s="426">
        <v>3</v>
      </c>
      <c r="H23" s="258" t="s">
        <v>11</v>
      </c>
      <c r="I23" s="784">
        <v>4</v>
      </c>
      <c r="J23" s="787" t="s">
        <v>156</v>
      </c>
      <c r="K23" s="427"/>
      <c r="L23" s="427"/>
    </row>
    <row r="24" spans="1:12" s="12" customFormat="1" ht="12.75">
      <c r="A24" s="249"/>
      <c r="B24" s="247"/>
      <c r="C24" s="280"/>
      <c r="D24" s="426"/>
      <c r="E24" s="248"/>
      <c r="F24" s="274"/>
      <c r="G24" s="426"/>
      <c r="H24" s="258"/>
      <c r="I24" s="785"/>
      <c r="J24" s="788"/>
      <c r="K24" s="427"/>
      <c r="L24" s="427"/>
    </row>
    <row r="25" spans="1:12" s="12" customFormat="1" ht="12.75">
      <c r="A25" s="249"/>
      <c r="B25" s="247"/>
      <c r="C25" s="280"/>
      <c r="D25" s="426"/>
      <c r="E25" s="248"/>
      <c r="F25" s="274"/>
      <c r="G25" s="426"/>
      <c r="H25" s="258"/>
      <c r="I25" s="786"/>
      <c r="J25" s="789"/>
      <c r="K25" s="427"/>
      <c r="L25" s="427"/>
    </row>
    <row r="26" spans="1:12" s="12" customFormat="1" ht="12.75">
      <c r="A26" s="249"/>
      <c r="B26" s="247"/>
      <c r="C26" s="280"/>
      <c r="D26" s="426"/>
      <c r="E26" s="248"/>
      <c r="F26" s="274">
        <v>48</v>
      </c>
      <c r="G26" s="426"/>
      <c r="H26" s="258"/>
      <c r="I26" s="359"/>
      <c r="J26" s="330" t="s">
        <v>157</v>
      </c>
      <c r="K26" s="427">
        <f>E23*F26</f>
        <v>71.80799999999999</v>
      </c>
      <c r="L26" s="427">
        <f>E23*20</f>
        <v>29.92</v>
      </c>
    </row>
    <row r="27" spans="1:12" s="12" customFormat="1" ht="38.25">
      <c r="A27" s="249"/>
      <c r="B27" s="247"/>
      <c r="C27" s="280"/>
      <c r="D27" s="426"/>
      <c r="E27" s="248"/>
      <c r="F27" s="274">
        <v>72</v>
      </c>
      <c r="G27" s="426"/>
      <c r="H27" s="258"/>
      <c r="I27" s="359"/>
      <c r="J27" s="329" t="s">
        <v>158</v>
      </c>
      <c r="K27" s="427">
        <f>E23*F27</f>
        <v>107.712</v>
      </c>
      <c r="L27" s="427"/>
    </row>
    <row r="28" spans="1:12" s="12" customFormat="1" ht="12.75" customHeight="1">
      <c r="A28" s="249" t="s">
        <v>118</v>
      </c>
      <c r="B28" s="247" t="s">
        <v>392</v>
      </c>
      <c r="C28" s="280" t="s">
        <v>123</v>
      </c>
      <c r="D28" s="426"/>
      <c r="E28" s="248">
        <v>0.999</v>
      </c>
      <c r="F28" s="274"/>
      <c r="G28" s="426">
        <v>3</v>
      </c>
      <c r="H28" s="258" t="s">
        <v>11</v>
      </c>
      <c r="I28" s="784">
        <v>4</v>
      </c>
      <c r="J28" s="787" t="s">
        <v>156</v>
      </c>
      <c r="K28" s="427"/>
      <c r="L28" s="427"/>
    </row>
    <row r="29" spans="1:12" s="12" customFormat="1" ht="12.75">
      <c r="A29" s="249"/>
      <c r="B29" s="247"/>
      <c r="C29" s="280"/>
      <c r="D29" s="426"/>
      <c r="E29" s="248"/>
      <c r="F29" s="274"/>
      <c r="G29" s="426"/>
      <c r="H29" s="258"/>
      <c r="I29" s="785"/>
      <c r="J29" s="788"/>
      <c r="K29" s="427"/>
      <c r="L29" s="427"/>
    </row>
    <row r="30" spans="1:12" s="12" customFormat="1" ht="12.75">
      <c r="A30" s="249"/>
      <c r="B30" s="247"/>
      <c r="C30" s="280"/>
      <c r="D30" s="426"/>
      <c r="E30" s="248"/>
      <c r="F30" s="274"/>
      <c r="G30" s="426"/>
      <c r="H30" s="258"/>
      <c r="I30" s="786"/>
      <c r="J30" s="789"/>
      <c r="K30" s="427"/>
      <c r="L30" s="427"/>
    </row>
    <row r="31" spans="1:12" s="12" customFormat="1" ht="12.75">
      <c r="A31" s="249"/>
      <c r="B31" s="247"/>
      <c r="C31" s="280"/>
      <c r="D31" s="426"/>
      <c r="E31" s="248"/>
      <c r="F31" s="274">
        <v>48</v>
      </c>
      <c r="G31" s="426"/>
      <c r="H31" s="258"/>
      <c r="I31" s="359"/>
      <c r="J31" s="330" t="s">
        <v>157</v>
      </c>
      <c r="K31" s="427">
        <f>E28*F31</f>
        <v>47.952</v>
      </c>
      <c r="L31" s="427">
        <f>E28*20</f>
        <v>19.98</v>
      </c>
    </row>
    <row r="32" spans="1:12" s="12" customFormat="1" ht="38.25">
      <c r="A32" s="249"/>
      <c r="B32" s="247"/>
      <c r="C32" s="280"/>
      <c r="D32" s="426"/>
      <c r="E32" s="248"/>
      <c r="F32" s="274">
        <v>72</v>
      </c>
      <c r="G32" s="426"/>
      <c r="H32" s="258"/>
      <c r="I32" s="359"/>
      <c r="J32" s="329" t="s">
        <v>158</v>
      </c>
      <c r="K32" s="427">
        <f>E28*F32</f>
        <v>71.928</v>
      </c>
      <c r="L32" s="427"/>
    </row>
    <row r="33" spans="1:12" s="12" customFormat="1" ht="12.75" customHeight="1">
      <c r="A33" s="249" t="s">
        <v>118</v>
      </c>
      <c r="B33" s="247" t="s">
        <v>393</v>
      </c>
      <c r="C33" s="280" t="s">
        <v>123</v>
      </c>
      <c r="D33" s="426"/>
      <c r="E33" s="248">
        <v>1.001</v>
      </c>
      <c r="F33" s="274"/>
      <c r="G33" s="426">
        <v>3</v>
      </c>
      <c r="H33" s="258" t="s">
        <v>11</v>
      </c>
      <c r="I33" s="784">
        <v>4</v>
      </c>
      <c r="J33" s="787" t="s">
        <v>156</v>
      </c>
      <c r="K33" s="427"/>
      <c r="L33" s="427"/>
    </row>
    <row r="34" spans="1:12" s="12" customFormat="1" ht="12.75">
      <c r="A34" s="249"/>
      <c r="B34" s="247"/>
      <c r="C34" s="280"/>
      <c r="D34" s="426"/>
      <c r="E34" s="248"/>
      <c r="F34" s="274"/>
      <c r="G34" s="426"/>
      <c r="H34" s="258"/>
      <c r="I34" s="785"/>
      <c r="J34" s="788"/>
      <c r="K34" s="427"/>
      <c r="L34" s="427"/>
    </row>
    <row r="35" spans="1:12" s="12" customFormat="1" ht="12.75">
      <c r="A35" s="249"/>
      <c r="B35" s="247"/>
      <c r="C35" s="280"/>
      <c r="D35" s="426"/>
      <c r="E35" s="248"/>
      <c r="F35" s="274"/>
      <c r="G35" s="426"/>
      <c r="H35" s="258"/>
      <c r="I35" s="786"/>
      <c r="J35" s="789"/>
      <c r="K35" s="427"/>
      <c r="L35" s="427"/>
    </row>
    <row r="36" spans="1:12" s="12" customFormat="1" ht="12.75">
      <c r="A36" s="249"/>
      <c r="B36" s="247"/>
      <c r="C36" s="280"/>
      <c r="D36" s="426"/>
      <c r="E36" s="248"/>
      <c r="F36" s="274">
        <v>48</v>
      </c>
      <c r="G36" s="426"/>
      <c r="H36" s="258"/>
      <c r="I36" s="359"/>
      <c r="J36" s="330" t="s">
        <v>157</v>
      </c>
      <c r="K36" s="427">
        <f>E33*F36</f>
        <v>48.047999999999995</v>
      </c>
      <c r="L36" s="427">
        <f>E33*20</f>
        <v>20.019999999999996</v>
      </c>
    </row>
    <row r="37" spans="1:12" s="12" customFormat="1" ht="38.25">
      <c r="A37" s="249"/>
      <c r="B37" s="247"/>
      <c r="C37" s="280"/>
      <c r="D37" s="426"/>
      <c r="E37" s="248"/>
      <c r="F37" s="274">
        <v>72</v>
      </c>
      <c r="G37" s="426"/>
      <c r="H37" s="258"/>
      <c r="I37" s="359"/>
      <c r="J37" s="329" t="s">
        <v>158</v>
      </c>
      <c r="K37" s="427">
        <f>E33*F37</f>
        <v>72.07199999999999</v>
      </c>
      <c r="L37" s="427"/>
    </row>
    <row r="38" spans="1:12" s="12" customFormat="1" ht="12.75" customHeight="1">
      <c r="A38" s="249" t="s">
        <v>118</v>
      </c>
      <c r="B38" s="247" t="s">
        <v>394</v>
      </c>
      <c r="C38" s="280" t="s">
        <v>123</v>
      </c>
      <c r="D38" s="426"/>
      <c r="E38" s="248">
        <v>1</v>
      </c>
      <c r="F38" s="274"/>
      <c r="G38" s="426">
        <v>3</v>
      </c>
      <c r="H38" s="258" t="s">
        <v>11</v>
      </c>
      <c r="I38" s="784">
        <v>4</v>
      </c>
      <c r="J38" s="787" t="s">
        <v>156</v>
      </c>
      <c r="K38" s="427"/>
      <c r="L38" s="427"/>
    </row>
    <row r="39" spans="1:12" s="12" customFormat="1" ht="12.75">
      <c r="A39" s="249"/>
      <c r="B39" s="247"/>
      <c r="C39" s="280"/>
      <c r="D39" s="426"/>
      <c r="E39" s="248"/>
      <c r="F39" s="274"/>
      <c r="G39" s="426"/>
      <c r="H39" s="258"/>
      <c r="I39" s="785"/>
      <c r="J39" s="788"/>
      <c r="K39" s="427"/>
      <c r="L39" s="427"/>
    </row>
    <row r="40" spans="1:12" s="12" customFormat="1" ht="12.75">
      <c r="A40" s="249"/>
      <c r="B40" s="247"/>
      <c r="C40" s="280"/>
      <c r="D40" s="426"/>
      <c r="E40" s="248"/>
      <c r="F40" s="274"/>
      <c r="G40" s="426"/>
      <c r="H40" s="258"/>
      <c r="I40" s="786"/>
      <c r="J40" s="789"/>
      <c r="K40" s="427"/>
      <c r="L40" s="427"/>
    </row>
    <row r="41" spans="1:12" s="12" customFormat="1" ht="12.75">
      <c r="A41" s="249"/>
      <c r="B41" s="247"/>
      <c r="C41" s="280"/>
      <c r="D41" s="426"/>
      <c r="E41" s="248"/>
      <c r="F41" s="274">
        <v>48</v>
      </c>
      <c r="G41" s="426"/>
      <c r="H41" s="258"/>
      <c r="I41" s="359"/>
      <c r="J41" s="330" t="s">
        <v>157</v>
      </c>
      <c r="K41" s="427">
        <f>E38*F41</f>
        <v>48</v>
      </c>
      <c r="L41" s="427">
        <f>E38*20</f>
        <v>20</v>
      </c>
    </row>
    <row r="42" spans="1:12" s="12" customFormat="1" ht="38.25">
      <c r="A42" s="249"/>
      <c r="B42" s="247"/>
      <c r="C42" s="280"/>
      <c r="D42" s="426"/>
      <c r="E42" s="248"/>
      <c r="F42" s="274">
        <v>72</v>
      </c>
      <c r="G42" s="426"/>
      <c r="H42" s="258"/>
      <c r="I42" s="359"/>
      <c r="J42" s="329" t="s">
        <v>158</v>
      </c>
      <c r="K42" s="427">
        <f>E38*F42</f>
        <v>72</v>
      </c>
      <c r="L42" s="427"/>
    </row>
    <row r="43" spans="1:12" s="12" customFormat="1" ht="12.75" customHeight="1">
      <c r="A43" s="249" t="s">
        <v>118</v>
      </c>
      <c r="B43" s="247" t="s">
        <v>395</v>
      </c>
      <c r="C43" s="280" t="s">
        <v>123</v>
      </c>
      <c r="D43" s="426"/>
      <c r="E43" s="248">
        <v>1</v>
      </c>
      <c r="F43" s="274"/>
      <c r="G43" s="426">
        <v>3</v>
      </c>
      <c r="H43" s="258" t="s">
        <v>11</v>
      </c>
      <c r="I43" s="784">
        <v>4</v>
      </c>
      <c r="J43" s="787" t="s">
        <v>156</v>
      </c>
      <c r="K43" s="427"/>
      <c r="L43" s="427"/>
    </row>
    <row r="44" spans="1:12" s="12" customFormat="1" ht="12.75">
      <c r="A44" s="249"/>
      <c r="B44" s="247"/>
      <c r="C44" s="280"/>
      <c r="D44" s="426"/>
      <c r="E44" s="248"/>
      <c r="F44" s="274"/>
      <c r="G44" s="426"/>
      <c r="H44" s="258"/>
      <c r="I44" s="785"/>
      <c r="J44" s="788"/>
      <c r="K44" s="427"/>
      <c r="L44" s="427"/>
    </row>
    <row r="45" spans="1:12" s="12" customFormat="1" ht="12.75">
      <c r="A45" s="249"/>
      <c r="B45" s="247"/>
      <c r="C45" s="280"/>
      <c r="D45" s="426"/>
      <c r="E45" s="248"/>
      <c r="F45" s="274"/>
      <c r="G45" s="426"/>
      <c r="H45" s="258"/>
      <c r="I45" s="786"/>
      <c r="J45" s="789"/>
      <c r="K45" s="427"/>
      <c r="L45" s="427"/>
    </row>
    <row r="46" spans="1:12" s="12" customFormat="1" ht="12.75">
      <c r="A46" s="249"/>
      <c r="B46" s="247"/>
      <c r="C46" s="280"/>
      <c r="D46" s="426"/>
      <c r="E46" s="248"/>
      <c r="F46" s="274">
        <v>48</v>
      </c>
      <c r="G46" s="426"/>
      <c r="H46" s="258"/>
      <c r="I46" s="359"/>
      <c r="J46" s="330" t="s">
        <v>157</v>
      </c>
      <c r="K46" s="427">
        <f>E43*F46</f>
        <v>48</v>
      </c>
      <c r="L46" s="427">
        <f>E43*20</f>
        <v>20</v>
      </c>
    </row>
    <row r="47" spans="1:12" s="12" customFormat="1" ht="38.25">
      <c r="A47" s="249"/>
      <c r="B47" s="247"/>
      <c r="C47" s="280"/>
      <c r="D47" s="426"/>
      <c r="E47" s="248"/>
      <c r="F47" s="274">
        <v>72</v>
      </c>
      <c r="G47" s="426"/>
      <c r="H47" s="258"/>
      <c r="I47" s="359"/>
      <c r="J47" s="329" t="s">
        <v>158</v>
      </c>
      <c r="K47" s="427">
        <f>E43*F47</f>
        <v>72</v>
      </c>
      <c r="L47" s="427"/>
    </row>
    <row r="48" spans="1:12" s="12" customFormat="1" ht="12.75" customHeight="1">
      <c r="A48" s="249" t="s">
        <v>118</v>
      </c>
      <c r="B48" s="247" t="s">
        <v>396</v>
      </c>
      <c r="C48" s="280" t="s">
        <v>123</v>
      </c>
      <c r="D48" s="426"/>
      <c r="E48" s="248">
        <v>1</v>
      </c>
      <c r="F48" s="274"/>
      <c r="G48" s="426">
        <v>3</v>
      </c>
      <c r="H48" s="258" t="s">
        <v>11</v>
      </c>
      <c r="I48" s="784">
        <v>4</v>
      </c>
      <c r="J48" s="787" t="s">
        <v>156</v>
      </c>
      <c r="K48" s="427"/>
      <c r="L48" s="427"/>
    </row>
    <row r="49" spans="1:12" s="12" customFormat="1" ht="12.75">
      <c r="A49" s="249"/>
      <c r="B49" s="247"/>
      <c r="C49" s="280"/>
      <c r="D49" s="426"/>
      <c r="E49" s="248"/>
      <c r="F49" s="274"/>
      <c r="G49" s="426"/>
      <c r="H49" s="258"/>
      <c r="I49" s="785"/>
      <c r="J49" s="788"/>
      <c r="K49" s="427"/>
      <c r="L49" s="427"/>
    </row>
    <row r="50" spans="1:12" s="12" customFormat="1" ht="12.75">
      <c r="A50" s="249"/>
      <c r="B50" s="247"/>
      <c r="C50" s="280"/>
      <c r="D50" s="426"/>
      <c r="E50" s="248"/>
      <c r="F50" s="274"/>
      <c r="G50" s="426"/>
      <c r="H50" s="258"/>
      <c r="I50" s="786"/>
      <c r="J50" s="789"/>
      <c r="K50" s="427"/>
      <c r="L50" s="427"/>
    </row>
    <row r="51" spans="1:12" s="12" customFormat="1" ht="12.75">
      <c r="A51" s="249"/>
      <c r="B51" s="247"/>
      <c r="C51" s="280"/>
      <c r="D51" s="426"/>
      <c r="E51" s="248"/>
      <c r="F51" s="274">
        <v>48</v>
      </c>
      <c r="G51" s="426"/>
      <c r="H51" s="258"/>
      <c r="I51" s="359"/>
      <c r="J51" s="330" t="s">
        <v>157</v>
      </c>
      <c r="K51" s="427">
        <f>E48*F51</f>
        <v>48</v>
      </c>
      <c r="L51" s="427">
        <f>E48*20</f>
        <v>20</v>
      </c>
    </row>
    <row r="52" spans="1:12" s="12" customFormat="1" ht="38.25">
      <c r="A52" s="249"/>
      <c r="B52" s="247"/>
      <c r="C52" s="280"/>
      <c r="D52" s="426"/>
      <c r="E52" s="248"/>
      <c r="F52" s="274">
        <v>72</v>
      </c>
      <c r="G52" s="426"/>
      <c r="H52" s="258"/>
      <c r="I52" s="359"/>
      <c r="J52" s="329" t="s">
        <v>158</v>
      </c>
      <c r="K52" s="427">
        <f>E48*F52</f>
        <v>72</v>
      </c>
      <c r="L52" s="427"/>
    </row>
    <row r="53" spans="1:12" s="12" customFormat="1" ht="12.75" customHeight="1">
      <c r="A53" s="249" t="s">
        <v>118</v>
      </c>
      <c r="B53" s="247" t="s">
        <v>397</v>
      </c>
      <c r="C53" s="280" t="s">
        <v>123</v>
      </c>
      <c r="D53" s="426"/>
      <c r="E53" s="248">
        <v>1</v>
      </c>
      <c r="F53" s="274"/>
      <c r="G53" s="426">
        <v>3</v>
      </c>
      <c r="H53" s="258" t="s">
        <v>11</v>
      </c>
      <c r="I53" s="784">
        <v>4</v>
      </c>
      <c r="J53" s="787" t="s">
        <v>156</v>
      </c>
      <c r="K53" s="427"/>
      <c r="L53" s="427"/>
    </row>
    <row r="54" spans="1:12" s="12" customFormat="1" ht="12.75">
      <c r="A54" s="249"/>
      <c r="B54" s="247"/>
      <c r="C54" s="280"/>
      <c r="D54" s="426"/>
      <c r="E54" s="248"/>
      <c r="F54" s="274"/>
      <c r="G54" s="426"/>
      <c r="H54" s="258"/>
      <c r="I54" s="785"/>
      <c r="J54" s="788"/>
      <c r="K54" s="427"/>
      <c r="L54" s="427"/>
    </row>
    <row r="55" spans="1:12" s="12" customFormat="1" ht="12.75">
      <c r="A55" s="249"/>
      <c r="B55" s="247"/>
      <c r="C55" s="280"/>
      <c r="D55" s="426"/>
      <c r="E55" s="248"/>
      <c r="F55" s="274"/>
      <c r="G55" s="426"/>
      <c r="H55" s="258"/>
      <c r="I55" s="786"/>
      <c r="J55" s="789"/>
      <c r="K55" s="427"/>
      <c r="L55" s="427"/>
    </row>
    <row r="56" spans="1:12" s="12" customFormat="1" ht="12.75">
      <c r="A56" s="249"/>
      <c r="B56" s="247"/>
      <c r="C56" s="280"/>
      <c r="D56" s="426"/>
      <c r="E56" s="248"/>
      <c r="F56" s="274">
        <v>48</v>
      </c>
      <c r="G56" s="426"/>
      <c r="H56" s="258"/>
      <c r="I56" s="359"/>
      <c r="J56" s="330" t="s">
        <v>157</v>
      </c>
      <c r="K56" s="427">
        <f>E53*F56</f>
        <v>48</v>
      </c>
      <c r="L56" s="427">
        <f>E53*20</f>
        <v>20</v>
      </c>
    </row>
    <row r="57" spans="1:12" s="12" customFormat="1" ht="38.25">
      <c r="A57" s="249"/>
      <c r="B57" s="247"/>
      <c r="C57" s="280"/>
      <c r="D57" s="426"/>
      <c r="E57" s="248"/>
      <c r="F57" s="274">
        <v>72</v>
      </c>
      <c r="G57" s="426"/>
      <c r="H57" s="258"/>
      <c r="I57" s="359"/>
      <c r="J57" s="329" t="s">
        <v>158</v>
      </c>
      <c r="K57" s="427">
        <f>E53*F57</f>
        <v>72</v>
      </c>
      <c r="L57" s="427"/>
    </row>
    <row r="58" spans="1:12" s="12" customFormat="1" ht="12.75" customHeight="1">
      <c r="A58" s="249" t="s">
        <v>118</v>
      </c>
      <c r="B58" s="247" t="s">
        <v>398</v>
      </c>
      <c r="C58" s="280" t="s">
        <v>123</v>
      </c>
      <c r="D58" s="426"/>
      <c r="E58" s="248">
        <v>1.001</v>
      </c>
      <c r="F58" s="274"/>
      <c r="G58" s="426">
        <v>3</v>
      </c>
      <c r="H58" s="258" t="s">
        <v>11</v>
      </c>
      <c r="I58" s="784">
        <v>4</v>
      </c>
      <c r="J58" s="787" t="s">
        <v>156</v>
      </c>
      <c r="K58" s="427"/>
      <c r="L58" s="427"/>
    </row>
    <row r="59" spans="1:12" s="12" customFormat="1" ht="12.75">
      <c r="A59" s="249"/>
      <c r="B59" s="247"/>
      <c r="C59" s="280"/>
      <c r="D59" s="426"/>
      <c r="E59" s="248"/>
      <c r="F59" s="274"/>
      <c r="G59" s="426"/>
      <c r="H59" s="258"/>
      <c r="I59" s="785"/>
      <c r="J59" s="788"/>
      <c r="K59" s="427"/>
      <c r="L59" s="427"/>
    </row>
    <row r="60" spans="1:12" s="12" customFormat="1" ht="12.75">
      <c r="A60" s="249"/>
      <c r="B60" s="247"/>
      <c r="C60" s="280"/>
      <c r="D60" s="426"/>
      <c r="E60" s="248"/>
      <c r="F60" s="274"/>
      <c r="G60" s="426"/>
      <c r="H60" s="258"/>
      <c r="I60" s="786"/>
      <c r="J60" s="789"/>
      <c r="K60" s="427"/>
      <c r="L60" s="427"/>
    </row>
    <row r="61" spans="1:12" s="12" customFormat="1" ht="12.75">
      <c r="A61" s="249"/>
      <c r="B61" s="247"/>
      <c r="C61" s="280"/>
      <c r="D61" s="426"/>
      <c r="E61" s="248"/>
      <c r="F61" s="274">
        <v>48</v>
      </c>
      <c r="G61" s="426"/>
      <c r="H61" s="258"/>
      <c r="I61" s="359"/>
      <c r="J61" s="330" t="s">
        <v>157</v>
      </c>
      <c r="K61" s="427">
        <f>E58*F61</f>
        <v>48.047999999999995</v>
      </c>
      <c r="L61" s="427">
        <f>E58*20</f>
        <v>20.019999999999996</v>
      </c>
    </row>
    <row r="62" spans="1:12" s="12" customFormat="1" ht="38.25">
      <c r="A62" s="249"/>
      <c r="B62" s="247"/>
      <c r="C62" s="280"/>
      <c r="D62" s="426"/>
      <c r="E62" s="248"/>
      <c r="F62" s="274">
        <v>72</v>
      </c>
      <c r="G62" s="426"/>
      <c r="H62" s="258"/>
      <c r="I62" s="359"/>
      <c r="J62" s="329" t="s">
        <v>158</v>
      </c>
      <c r="K62" s="427">
        <f>E58*F62</f>
        <v>72.07199999999999</v>
      </c>
      <c r="L62" s="427"/>
    </row>
    <row r="63" spans="1:12" s="12" customFormat="1" ht="12.75" customHeight="1">
      <c r="A63" s="249" t="s">
        <v>118</v>
      </c>
      <c r="B63" s="247" t="s">
        <v>399</v>
      </c>
      <c r="C63" s="280" t="s">
        <v>123</v>
      </c>
      <c r="D63" s="426"/>
      <c r="E63" s="248">
        <v>1.499</v>
      </c>
      <c r="F63" s="274"/>
      <c r="G63" s="426">
        <v>3</v>
      </c>
      <c r="H63" s="258" t="s">
        <v>11</v>
      </c>
      <c r="I63" s="784">
        <v>4</v>
      </c>
      <c r="J63" s="787" t="s">
        <v>156</v>
      </c>
      <c r="K63" s="427"/>
      <c r="L63" s="427"/>
    </row>
    <row r="64" spans="1:12" s="12" customFormat="1" ht="12.75">
      <c r="A64" s="249"/>
      <c r="B64" s="247"/>
      <c r="C64" s="280"/>
      <c r="D64" s="426"/>
      <c r="E64" s="248"/>
      <c r="F64" s="274"/>
      <c r="G64" s="426"/>
      <c r="H64" s="258"/>
      <c r="I64" s="785"/>
      <c r="J64" s="788"/>
      <c r="K64" s="427"/>
      <c r="L64" s="427"/>
    </row>
    <row r="65" spans="1:12" s="12" customFormat="1" ht="12.75">
      <c r="A65" s="249"/>
      <c r="B65" s="247"/>
      <c r="C65" s="280"/>
      <c r="D65" s="426"/>
      <c r="E65" s="248"/>
      <c r="F65" s="274"/>
      <c r="G65" s="426"/>
      <c r="H65" s="258"/>
      <c r="I65" s="786"/>
      <c r="J65" s="789"/>
      <c r="K65" s="427"/>
      <c r="L65" s="427"/>
    </row>
    <row r="66" spans="1:12" s="12" customFormat="1" ht="12.75">
      <c r="A66" s="249"/>
      <c r="B66" s="247"/>
      <c r="C66" s="280"/>
      <c r="D66" s="426"/>
      <c r="E66" s="248"/>
      <c r="F66" s="274">
        <v>48</v>
      </c>
      <c r="G66" s="426"/>
      <c r="H66" s="258"/>
      <c r="I66" s="359"/>
      <c r="J66" s="330" t="s">
        <v>157</v>
      </c>
      <c r="K66" s="427">
        <f>E63*F66</f>
        <v>71.952</v>
      </c>
      <c r="L66" s="427">
        <f>E63*20</f>
        <v>29.980000000000004</v>
      </c>
    </row>
    <row r="67" spans="1:12" s="12" customFormat="1" ht="38.25">
      <c r="A67" s="249"/>
      <c r="B67" s="247"/>
      <c r="C67" s="280"/>
      <c r="D67" s="426"/>
      <c r="E67" s="248"/>
      <c r="F67" s="274">
        <v>72</v>
      </c>
      <c r="G67" s="426"/>
      <c r="H67" s="258"/>
      <c r="I67" s="359"/>
      <c r="J67" s="329" t="s">
        <v>158</v>
      </c>
      <c r="K67" s="427">
        <f>E63*F67</f>
        <v>107.92800000000001</v>
      </c>
      <c r="L67" s="427"/>
    </row>
    <row r="68" spans="1:12" s="12" customFormat="1" ht="12.75" customHeight="1">
      <c r="A68" s="249" t="s">
        <v>118</v>
      </c>
      <c r="B68" s="247" t="s">
        <v>400</v>
      </c>
      <c r="C68" s="280" t="s">
        <v>123</v>
      </c>
      <c r="D68" s="426"/>
      <c r="E68" s="248">
        <v>1.403</v>
      </c>
      <c r="F68" s="274"/>
      <c r="G68" s="426">
        <v>3</v>
      </c>
      <c r="H68" s="258" t="s">
        <v>11</v>
      </c>
      <c r="I68" s="784">
        <v>4</v>
      </c>
      <c r="J68" s="787" t="s">
        <v>156</v>
      </c>
      <c r="K68" s="427"/>
      <c r="L68" s="427"/>
    </row>
    <row r="69" spans="1:12" s="12" customFormat="1" ht="12.75">
      <c r="A69" s="249"/>
      <c r="B69" s="247"/>
      <c r="C69" s="280"/>
      <c r="D69" s="426"/>
      <c r="E69" s="248"/>
      <c r="F69" s="274"/>
      <c r="G69" s="426"/>
      <c r="H69" s="258"/>
      <c r="I69" s="785"/>
      <c r="J69" s="788"/>
      <c r="K69" s="427"/>
      <c r="L69" s="427"/>
    </row>
    <row r="70" spans="1:12" s="12" customFormat="1" ht="12.75">
      <c r="A70" s="249"/>
      <c r="B70" s="247"/>
      <c r="C70" s="280"/>
      <c r="D70" s="426"/>
      <c r="E70" s="248"/>
      <c r="F70" s="274"/>
      <c r="G70" s="426"/>
      <c r="H70" s="258"/>
      <c r="I70" s="786"/>
      <c r="J70" s="789"/>
      <c r="K70" s="427"/>
      <c r="L70" s="427"/>
    </row>
    <row r="71" spans="1:12" s="12" customFormat="1" ht="12.75">
      <c r="A71" s="249"/>
      <c r="B71" s="247"/>
      <c r="C71" s="280"/>
      <c r="D71" s="426"/>
      <c r="E71" s="248"/>
      <c r="F71" s="274">
        <v>48</v>
      </c>
      <c r="G71" s="426"/>
      <c r="H71" s="258"/>
      <c r="I71" s="359"/>
      <c r="J71" s="330" t="s">
        <v>157</v>
      </c>
      <c r="K71" s="427">
        <f>E68*F71</f>
        <v>67.344</v>
      </c>
      <c r="L71" s="427">
        <f>E68*20</f>
        <v>28.060000000000002</v>
      </c>
    </row>
    <row r="72" spans="1:12" s="12" customFormat="1" ht="38.25">
      <c r="A72" s="249"/>
      <c r="B72" s="247"/>
      <c r="C72" s="280"/>
      <c r="D72" s="426"/>
      <c r="E72" s="248"/>
      <c r="F72" s="274">
        <v>72</v>
      </c>
      <c r="G72" s="426"/>
      <c r="H72" s="258"/>
      <c r="I72" s="359"/>
      <c r="J72" s="329" t="s">
        <v>158</v>
      </c>
      <c r="K72" s="427">
        <f>E68*F72</f>
        <v>101.016</v>
      </c>
      <c r="L72" s="427"/>
    </row>
    <row r="73" spans="1:12" s="12" customFormat="1" ht="12.75" customHeight="1">
      <c r="A73" s="249" t="s">
        <v>118</v>
      </c>
      <c r="B73" s="247" t="s">
        <v>401</v>
      </c>
      <c r="C73" s="280" t="s">
        <v>123</v>
      </c>
      <c r="D73" s="426"/>
      <c r="E73" s="248">
        <v>1.401</v>
      </c>
      <c r="F73" s="274"/>
      <c r="G73" s="426">
        <v>3</v>
      </c>
      <c r="H73" s="258" t="s">
        <v>11</v>
      </c>
      <c r="I73" s="784">
        <v>4</v>
      </c>
      <c r="J73" s="787" t="s">
        <v>156</v>
      </c>
      <c r="K73" s="427"/>
      <c r="L73" s="427"/>
    </row>
    <row r="74" spans="1:12" s="12" customFormat="1" ht="12.75">
      <c r="A74" s="249"/>
      <c r="B74" s="247"/>
      <c r="C74" s="280"/>
      <c r="D74" s="426"/>
      <c r="E74" s="248"/>
      <c r="F74" s="274"/>
      <c r="G74" s="426"/>
      <c r="H74" s="258"/>
      <c r="I74" s="785"/>
      <c r="J74" s="788"/>
      <c r="K74" s="427"/>
      <c r="L74" s="427"/>
    </row>
    <row r="75" spans="1:12" s="12" customFormat="1" ht="12.75">
      <c r="A75" s="249"/>
      <c r="B75" s="247"/>
      <c r="C75" s="280"/>
      <c r="D75" s="426"/>
      <c r="E75" s="248"/>
      <c r="F75" s="274"/>
      <c r="G75" s="426"/>
      <c r="H75" s="258"/>
      <c r="I75" s="786"/>
      <c r="J75" s="789"/>
      <c r="K75" s="427"/>
      <c r="L75" s="427"/>
    </row>
    <row r="76" spans="1:12" s="12" customFormat="1" ht="12.75">
      <c r="A76" s="249"/>
      <c r="B76" s="247"/>
      <c r="C76" s="280"/>
      <c r="D76" s="426"/>
      <c r="E76" s="248"/>
      <c r="F76" s="274">
        <v>48</v>
      </c>
      <c r="G76" s="426"/>
      <c r="H76" s="258"/>
      <c r="I76" s="359"/>
      <c r="J76" s="330" t="s">
        <v>157</v>
      </c>
      <c r="K76" s="427">
        <f>E73*F76</f>
        <v>67.248</v>
      </c>
      <c r="L76" s="427">
        <f>E73*20</f>
        <v>28.02</v>
      </c>
    </row>
    <row r="77" spans="1:12" s="12" customFormat="1" ht="38.25">
      <c r="A77" s="249"/>
      <c r="B77" s="247"/>
      <c r="C77" s="280"/>
      <c r="D77" s="426"/>
      <c r="E77" s="248"/>
      <c r="F77" s="274">
        <v>72</v>
      </c>
      <c r="G77" s="426"/>
      <c r="H77" s="258"/>
      <c r="I77" s="359"/>
      <c r="J77" s="329" t="s">
        <v>158</v>
      </c>
      <c r="K77" s="427">
        <f>E73*F77</f>
        <v>100.872</v>
      </c>
      <c r="L77" s="427"/>
    </row>
    <row r="78" spans="1:12" s="12" customFormat="1" ht="12.75" customHeight="1">
      <c r="A78" s="249" t="s">
        <v>118</v>
      </c>
      <c r="B78" s="247" t="s">
        <v>402</v>
      </c>
      <c r="C78" s="280" t="s">
        <v>123</v>
      </c>
      <c r="D78" s="426"/>
      <c r="E78" s="248">
        <v>1.301</v>
      </c>
      <c r="F78" s="274"/>
      <c r="G78" s="426">
        <v>4</v>
      </c>
      <c r="H78" s="258" t="s">
        <v>11</v>
      </c>
      <c r="I78" s="784">
        <v>4</v>
      </c>
      <c r="J78" s="787" t="s">
        <v>156</v>
      </c>
      <c r="K78" s="427"/>
      <c r="L78" s="427"/>
    </row>
    <row r="79" spans="1:12" s="12" customFormat="1" ht="12.75">
      <c r="A79" s="249"/>
      <c r="B79" s="247"/>
      <c r="C79" s="280"/>
      <c r="D79" s="426"/>
      <c r="E79" s="248"/>
      <c r="F79" s="274"/>
      <c r="G79" s="426"/>
      <c r="H79" s="258"/>
      <c r="I79" s="785"/>
      <c r="J79" s="788"/>
      <c r="K79" s="427"/>
      <c r="L79" s="427"/>
    </row>
    <row r="80" spans="1:12" s="12" customFormat="1" ht="12.75">
      <c r="A80" s="249"/>
      <c r="B80" s="247"/>
      <c r="C80" s="280"/>
      <c r="D80" s="426"/>
      <c r="E80" s="248"/>
      <c r="F80" s="274"/>
      <c r="G80" s="426"/>
      <c r="H80" s="258"/>
      <c r="I80" s="786"/>
      <c r="J80" s="789"/>
      <c r="K80" s="427"/>
      <c r="L80" s="427"/>
    </row>
    <row r="81" spans="1:12" s="12" customFormat="1" ht="12.75">
      <c r="A81" s="249"/>
      <c r="B81" s="247"/>
      <c r="C81" s="280"/>
      <c r="D81" s="426"/>
      <c r="E81" s="248"/>
      <c r="F81" s="274">
        <v>48</v>
      </c>
      <c r="G81" s="426"/>
      <c r="H81" s="258"/>
      <c r="I81" s="359"/>
      <c r="J81" s="330" t="s">
        <v>157</v>
      </c>
      <c r="K81" s="427">
        <f>E78*F81</f>
        <v>62.44799999999999</v>
      </c>
      <c r="L81" s="427">
        <f>E78*20</f>
        <v>26.02</v>
      </c>
    </row>
    <row r="82" spans="1:12" s="12" customFormat="1" ht="38.25">
      <c r="A82" s="249"/>
      <c r="B82" s="247"/>
      <c r="C82" s="280"/>
      <c r="D82" s="426"/>
      <c r="E82" s="248"/>
      <c r="F82" s="274">
        <v>72</v>
      </c>
      <c r="G82" s="426"/>
      <c r="H82" s="258"/>
      <c r="I82" s="359"/>
      <c r="J82" s="329" t="s">
        <v>158</v>
      </c>
      <c r="K82" s="427">
        <f>E78*F82</f>
        <v>93.672</v>
      </c>
      <c r="L82" s="427"/>
    </row>
    <row r="83" spans="1:12" s="12" customFormat="1" ht="12.75" customHeight="1">
      <c r="A83" s="249" t="s">
        <v>118</v>
      </c>
      <c r="B83" s="247" t="s">
        <v>403</v>
      </c>
      <c r="C83" s="280" t="s">
        <v>123</v>
      </c>
      <c r="D83" s="426"/>
      <c r="E83" s="248">
        <v>1.002</v>
      </c>
      <c r="F83" s="274"/>
      <c r="G83" s="426">
        <v>4</v>
      </c>
      <c r="H83" s="258" t="s">
        <v>11</v>
      </c>
      <c r="I83" s="784">
        <v>4</v>
      </c>
      <c r="J83" s="787" t="s">
        <v>156</v>
      </c>
      <c r="K83" s="427"/>
      <c r="L83" s="427"/>
    </row>
    <row r="84" spans="1:12" s="12" customFormat="1" ht="12.75">
      <c r="A84" s="249"/>
      <c r="B84" s="247"/>
      <c r="C84" s="280"/>
      <c r="D84" s="426"/>
      <c r="E84" s="248"/>
      <c r="F84" s="274"/>
      <c r="G84" s="426"/>
      <c r="H84" s="258"/>
      <c r="I84" s="785"/>
      <c r="J84" s="788"/>
      <c r="K84" s="427"/>
      <c r="L84" s="427"/>
    </row>
    <row r="85" spans="1:12" s="12" customFormat="1" ht="12.75">
      <c r="A85" s="249"/>
      <c r="B85" s="247"/>
      <c r="C85" s="280"/>
      <c r="D85" s="426"/>
      <c r="E85" s="248"/>
      <c r="F85" s="274"/>
      <c r="G85" s="426"/>
      <c r="H85" s="258"/>
      <c r="I85" s="786"/>
      <c r="J85" s="789"/>
      <c r="K85" s="427"/>
      <c r="L85" s="427"/>
    </row>
    <row r="86" spans="1:12" s="12" customFormat="1" ht="12.75">
      <c r="A86" s="249"/>
      <c r="B86" s="247"/>
      <c r="C86" s="280"/>
      <c r="D86" s="426"/>
      <c r="E86" s="248"/>
      <c r="F86" s="274">
        <v>48</v>
      </c>
      <c r="G86" s="426"/>
      <c r="H86" s="258"/>
      <c r="I86" s="359"/>
      <c r="J86" s="330" t="s">
        <v>157</v>
      </c>
      <c r="K86" s="427">
        <f>E83*F86</f>
        <v>48.096000000000004</v>
      </c>
      <c r="L86" s="427">
        <f>E83*20</f>
        <v>20.04</v>
      </c>
    </row>
    <row r="87" spans="1:12" s="12" customFormat="1" ht="38.25">
      <c r="A87" s="249"/>
      <c r="B87" s="247"/>
      <c r="C87" s="280"/>
      <c r="D87" s="426"/>
      <c r="E87" s="248"/>
      <c r="F87" s="274">
        <v>72</v>
      </c>
      <c r="G87" s="426"/>
      <c r="H87" s="258"/>
      <c r="I87" s="359"/>
      <c r="J87" s="329" t="s">
        <v>158</v>
      </c>
      <c r="K87" s="427">
        <f>E83*F87</f>
        <v>72.144</v>
      </c>
      <c r="L87" s="427"/>
    </row>
    <row r="88" spans="1:12" s="12" customFormat="1" ht="12.75" customHeight="1">
      <c r="A88" s="249" t="s">
        <v>118</v>
      </c>
      <c r="B88" s="247" t="s">
        <v>404</v>
      </c>
      <c r="C88" s="280" t="s">
        <v>123</v>
      </c>
      <c r="D88" s="426"/>
      <c r="E88" s="248">
        <v>1.002</v>
      </c>
      <c r="F88" s="274"/>
      <c r="G88" s="426">
        <v>4</v>
      </c>
      <c r="H88" s="258" t="s">
        <v>11</v>
      </c>
      <c r="I88" s="784">
        <v>4</v>
      </c>
      <c r="J88" s="787" t="s">
        <v>156</v>
      </c>
      <c r="K88" s="427"/>
      <c r="L88" s="427"/>
    </row>
    <row r="89" spans="1:12" s="12" customFormat="1" ht="12.75">
      <c r="A89" s="249"/>
      <c r="B89" s="247"/>
      <c r="C89" s="280"/>
      <c r="D89" s="426"/>
      <c r="E89" s="248"/>
      <c r="F89" s="274"/>
      <c r="G89" s="426"/>
      <c r="H89" s="258"/>
      <c r="I89" s="785"/>
      <c r="J89" s="788"/>
      <c r="K89" s="427"/>
      <c r="L89" s="427"/>
    </row>
    <row r="90" spans="1:12" s="12" customFormat="1" ht="12.75">
      <c r="A90" s="249"/>
      <c r="B90" s="247"/>
      <c r="C90" s="280"/>
      <c r="D90" s="426"/>
      <c r="E90" s="248"/>
      <c r="F90" s="274"/>
      <c r="G90" s="426"/>
      <c r="H90" s="258"/>
      <c r="I90" s="786"/>
      <c r="J90" s="789"/>
      <c r="K90" s="427"/>
      <c r="L90" s="427"/>
    </row>
    <row r="91" spans="1:12" s="12" customFormat="1" ht="12.75">
      <c r="A91" s="249"/>
      <c r="B91" s="247"/>
      <c r="C91" s="280"/>
      <c r="D91" s="426"/>
      <c r="E91" s="248"/>
      <c r="F91" s="274">
        <v>48</v>
      </c>
      <c r="G91" s="426"/>
      <c r="H91" s="258"/>
      <c r="I91" s="359"/>
      <c r="J91" s="330" t="s">
        <v>157</v>
      </c>
      <c r="K91" s="427">
        <f>E88*F91</f>
        <v>48.096000000000004</v>
      </c>
      <c r="L91" s="427">
        <f>E88*20</f>
        <v>20.04</v>
      </c>
    </row>
    <row r="92" spans="1:12" s="12" customFormat="1" ht="38.25">
      <c r="A92" s="249"/>
      <c r="B92" s="247"/>
      <c r="C92" s="280"/>
      <c r="D92" s="426"/>
      <c r="E92" s="248"/>
      <c r="F92" s="274">
        <v>72</v>
      </c>
      <c r="G92" s="426"/>
      <c r="H92" s="258"/>
      <c r="I92" s="359"/>
      <c r="J92" s="329" t="s">
        <v>158</v>
      </c>
      <c r="K92" s="427">
        <f>E88*F92</f>
        <v>72.144</v>
      </c>
      <c r="L92" s="427"/>
    </row>
    <row r="93" spans="1:12" s="12" customFormat="1" ht="12.75" customHeight="1">
      <c r="A93" s="249" t="s">
        <v>118</v>
      </c>
      <c r="B93" s="247" t="s">
        <v>405</v>
      </c>
      <c r="C93" s="280" t="s">
        <v>123</v>
      </c>
      <c r="D93" s="426"/>
      <c r="E93" s="248">
        <v>1.305</v>
      </c>
      <c r="F93" s="274"/>
      <c r="G93" s="426">
        <v>4</v>
      </c>
      <c r="H93" s="258" t="s">
        <v>11</v>
      </c>
      <c r="I93" s="784">
        <v>4</v>
      </c>
      <c r="J93" s="787" t="s">
        <v>156</v>
      </c>
      <c r="K93" s="427"/>
      <c r="L93" s="427"/>
    </row>
    <row r="94" spans="1:12" s="12" customFormat="1" ht="12.75">
      <c r="A94" s="249"/>
      <c r="B94" s="247"/>
      <c r="C94" s="280"/>
      <c r="D94" s="426"/>
      <c r="E94" s="248"/>
      <c r="F94" s="274"/>
      <c r="G94" s="426"/>
      <c r="H94" s="258"/>
      <c r="I94" s="785"/>
      <c r="J94" s="788"/>
      <c r="K94" s="427"/>
      <c r="L94" s="427"/>
    </row>
    <row r="95" spans="1:12" s="12" customFormat="1" ht="12.75">
      <c r="A95" s="249"/>
      <c r="B95" s="247"/>
      <c r="C95" s="280"/>
      <c r="D95" s="426"/>
      <c r="E95" s="248"/>
      <c r="F95" s="274"/>
      <c r="G95" s="426"/>
      <c r="H95" s="258"/>
      <c r="I95" s="786"/>
      <c r="J95" s="789"/>
      <c r="K95" s="427"/>
      <c r="L95" s="427"/>
    </row>
    <row r="96" spans="1:12" s="12" customFormat="1" ht="12.75">
      <c r="A96" s="249"/>
      <c r="B96" s="247"/>
      <c r="C96" s="280"/>
      <c r="D96" s="426"/>
      <c r="E96" s="248"/>
      <c r="F96" s="274">
        <v>48</v>
      </c>
      <c r="G96" s="426"/>
      <c r="H96" s="258"/>
      <c r="I96" s="359"/>
      <c r="J96" s="330" t="s">
        <v>157</v>
      </c>
      <c r="K96" s="427">
        <f>E93*F96</f>
        <v>62.64</v>
      </c>
      <c r="L96" s="427">
        <f>E93*20</f>
        <v>26.099999999999998</v>
      </c>
    </row>
    <row r="97" spans="1:12" s="12" customFormat="1" ht="38.25">
      <c r="A97" s="249"/>
      <c r="B97" s="247"/>
      <c r="C97" s="280"/>
      <c r="D97" s="426"/>
      <c r="E97" s="248"/>
      <c r="F97" s="274">
        <v>72</v>
      </c>
      <c r="G97" s="426"/>
      <c r="H97" s="258"/>
      <c r="I97" s="359"/>
      <c r="J97" s="329" t="s">
        <v>158</v>
      </c>
      <c r="K97" s="427">
        <f>E93*F97</f>
        <v>93.96</v>
      </c>
      <c r="L97" s="427"/>
    </row>
    <row r="98" spans="1:12" s="12" customFormat="1" ht="12.75" customHeight="1">
      <c r="A98" s="249" t="s">
        <v>118</v>
      </c>
      <c r="B98" s="247" t="s">
        <v>406</v>
      </c>
      <c r="C98" s="280" t="s">
        <v>123</v>
      </c>
      <c r="D98" s="426"/>
      <c r="E98" s="248">
        <v>0.999</v>
      </c>
      <c r="F98" s="274"/>
      <c r="G98" s="426">
        <v>4</v>
      </c>
      <c r="H98" s="258" t="s">
        <v>11</v>
      </c>
      <c r="I98" s="784">
        <v>4</v>
      </c>
      <c r="J98" s="787" t="s">
        <v>156</v>
      </c>
      <c r="K98" s="427"/>
      <c r="L98" s="427"/>
    </row>
    <row r="99" spans="1:12" s="12" customFormat="1" ht="12.75">
      <c r="A99" s="249"/>
      <c r="B99" s="247"/>
      <c r="C99" s="280"/>
      <c r="D99" s="426"/>
      <c r="E99" s="248"/>
      <c r="F99" s="274"/>
      <c r="G99" s="426"/>
      <c r="H99" s="258"/>
      <c r="I99" s="785"/>
      <c r="J99" s="788"/>
      <c r="K99" s="427"/>
      <c r="L99" s="427"/>
    </row>
    <row r="100" spans="1:12" s="12" customFormat="1" ht="12.75">
      <c r="A100" s="249"/>
      <c r="B100" s="247"/>
      <c r="C100" s="280"/>
      <c r="D100" s="426"/>
      <c r="E100" s="248"/>
      <c r="F100" s="274"/>
      <c r="G100" s="426"/>
      <c r="H100" s="258"/>
      <c r="I100" s="786"/>
      <c r="J100" s="789"/>
      <c r="K100" s="427"/>
      <c r="L100" s="427"/>
    </row>
    <row r="101" spans="1:12" s="12" customFormat="1" ht="12.75" customHeight="1">
      <c r="A101" s="249"/>
      <c r="B101" s="247"/>
      <c r="C101" s="280"/>
      <c r="D101" s="426"/>
      <c r="E101" s="248"/>
      <c r="F101" s="274">
        <v>48</v>
      </c>
      <c r="G101" s="426"/>
      <c r="H101" s="258"/>
      <c r="I101" s="359"/>
      <c r="J101" s="330" t="s">
        <v>157</v>
      </c>
      <c r="K101" s="427">
        <f>E98*F101</f>
        <v>47.952</v>
      </c>
      <c r="L101" s="427">
        <f>E98*20</f>
        <v>19.98</v>
      </c>
    </row>
    <row r="102" spans="1:12" s="12" customFormat="1" ht="38.25">
      <c r="A102" s="249"/>
      <c r="B102" s="247"/>
      <c r="C102" s="280"/>
      <c r="D102" s="426"/>
      <c r="E102" s="248"/>
      <c r="F102" s="274">
        <v>72</v>
      </c>
      <c r="G102" s="426"/>
      <c r="H102" s="258"/>
      <c r="I102" s="359"/>
      <c r="J102" s="329" t="s">
        <v>158</v>
      </c>
      <c r="K102" s="427">
        <f>E98*F102</f>
        <v>71.928</v>
      </c>
      <c r="L102" s="427"/>
    </row>
    <row r="103" spans="1:12" s="12" customFormat="1" ht="12.75" customHeight="1">
      <c r="A103" s="249" t="s">
        <v>118</v>
      </c>
      <c r="B103" s="247" t="s">
        <v>407</v>
      </c>
      <c r="C103" s="280" t="s">
        <v>123</v>
      </c>
      <c r="D103" s="426"/>
      <c r="E103" s="248">
        <v>1.003</v>
      </c>
      <c r="F103" s="274"/>
      <c r="G103" s="426">
        <v>4</v>
      </c>
      <c r="H103" s="258" t="s">
        <v>11</v>
      </c>
      <c r="I103" s="784">
        <v>4</v>
      </c>
      <c r="J103" s="787" t="s">
        <v>156</v>
      </c>
      <c r="K103" s="427"/>
      <c r="L103" s="427"/>
    </row>
    <row r="104" spans="1:12" s="12" customFormat="1" ht="12.75">
      <c r="A104" s="249"/>
      <c r="B104" s="247"/>
      <c r="C104" s="280"/>
      <c r="D104" s="426"/>
      <c r="E104" s="248"/>
      <c r="F104" s="274"/>
      <c r="G104" s="426"/>
      <c r="H104" s="258"/>
      <c r="I104" s="785"/>
      <c r="J104" s="788"/>
      <c r="K104" s="427"/>
      <c r="L104" s="427"/>
    </row>
    <row r="105" spans="1:12" s="12" customFormat="1" ht="12.75">
      <c r="A105" s="249"/>
      <c r="B105" s="247"/>
      <c r="C105" s="280"/>
      <c r="D105" s="426"/>
      <c r="E105" s="248"/>
      <c r="F105" s="274"/>
      <c r="G105" s="426"/>
      <c r="H105" s="258"/>
      <c r="I105" s="786"/>
      <c r="J105" s="789"/>
      <c r="K105" s="427"/>
      <c r="L105" s="427"/>
    </row>
    <row r="106" spans="1:12" s="12" customFormat="1" ht="12.75">
      <c r="A106" s="249"/>
      <c r="B106" s="247"/>
      <c r="C106" s="280"/>
      <c r="D106" s="426"/>
      <c r="E106" s="248"/>
      <c r="F106" s="274">
        <v>48</v>
      </c>
      <c r="G106" s="426"/>
      <c r="H106" s="258"/>
      <c r="I106" s="359"/>
      <c r="J106" s="330" t="s">
        <v>157</v>
      </c>
      <c r="K106" s="427">
        <f>E103*F106</f>
        <v>48.14399999999999</v>
      </c>
      <c r="L106" s="427">
        <f>E103*20</f>
        <v>20.06</v>
      </c>
    </row>
    <row r="107" spans="1:12" s="12" customFormat="1" ht="38.25">
      <c r="A107" s="249"/>
      <c r="B107" s="247"/>
      <c r="C107" s="280"/>
      <c r="D107" s="426"/>
      <c r="E107" s="248"/>
      <c r="F107" s="274">
        <v>72</v>
      </c>
      <c r="G107" s="426"/>
      <c r="H107" s="258"/>
      <c r="I107" s="359"/>
      <c r="J107" s="329" t="s">
        <v>158</v>
      </c>
      <c r="K107" s="427">
        <f>E103*F107</f>
        <v>72.216</v>
      </c>
      <c r="L107" s="427"/>
    </row>
    <row r="108" spans="1:12" s="12" customFormat="1" ht="12.75" customHeight="1">
      <c r="A108" s="249" t="s">
        <v>118</v>
      </c>
      <c r="B108" s="247" t="s">
        <v>408</v>
      </c>
      <c r="C108" s="280" t="s">
        <v>123</v>
      </c>
      <c r="D108" s="426"/>
      <c r="E108" s="248">
        <v>1</v>
      </c>
      <c r="F108" s="274"/>
      <c r="G108" s="426">
        <v>4</v>
      </c>
      <c r="H108" s="258" t="s">
        <v>11</v>
      </c>
      <c r="I108" s="784">
        <v>4</v>
      </c>
      <c r="J108" s="787" t="s">
        <v>156</v>
      </c>
      <c r="K108" s="427"/>
      <c r="L108" s="427"/>
    </row>
    <row r="109" spans="1:12" s="12" customFormat="1" ht="12.75">
      <c r="A109" s="249"/>
      <c r="B109" s="247"/>
      <c r="C109" s="280"/>
      <c r="D109" s="426"/>
      <c r="E109" s="248"/>
      <c r="F109" s="274"/>
      <c r="G109" s="426"/>
      <c r="H109" s="258"/>
      <c r="I109" s="785"/>
      <c r="J109" s="788"/>
      <c r="K109" s="427"/>
      <c r="L109" s="427"/>
    </row>
    <row r="110" spans="1:12" s="12" customFormat="1" ht="12.75">
      <c r="A110" s="249"/>
      <c r="B110" s="247"/>
      <c r="C110" s="280"/>
      <c r="D110" s="426"/>
      <c r="E110" s="248"/>
      <c r="F110" s="274"/>
      <c r="G110" s="426"/>
      <c r="H110" s="258"/>
      <c r="I110" s="786"/>
      <c r="J110" s="789"/>
      <c r="K110" s="427"/>
      <c r="L110" s="427"/>
    </row>
    <row r="111" spans="1:12" s="12" customFormat="1" ht="12.75">
      <c r="A111" s="249"/>
      <c r="B111" s="247"/>
      <c r="C111" s="280"/>
      <c r="D111" s="426"/>
      <c r="E111" s="248"/>
      <c r="F111" s="274">
        <v>48</v>
      </c>
      <c r="G111" s="426"/>
      <c r="H111" s="258"/>
      <c r="I111" s="359"/>
      <c r="J111" s="330" t="s">
        <v>157</v>
      </c>
      <c r="K111" s="427">
        <f>E108*F111</f>
        <v>48</v>
      </c>
      <c r="L111" s="427">
        <f>E108*20</f>
        <v>20</v>
      </c>
    </row>
    <row r="112" spans="1:12" s="12" customFormat="1" ht="38.25">
      <c r="A112" s="249"/>
      <c r="B112" s="247"/>
      <c r="C112" s="280"/>
      <c r="D112" s="426"/>
      <c r="E112" s="248"/>
      <c r="F112" s="274">
        <v>72</v>
      </c>
      <c r="G112" s="426"/>
      <c r="H112" s="258"/>
      <c r="I112" s="359"/>
      <c r="J112" s="329" t="s">
        <v>158</v>
      </c>
      <c r="K112" s="427">
        <f>E108*F112</f>
        <v>72</v>
      </c>
      <c r="L112" s="427"/>
    </row>
    <row r="113" spans="1:12" s="12" customFormat="1" ht="12.75" customHeight="1">
      <c r="A113" s="249" t="s">
        <v>118</v>
      </c>
      <c r="B113" s="247" t="s">
        <v>409</v>
      </c>
      <c r="C113" s="280" t="s">
        <v>123</v>
      </c>
      <c r="D113" s="426"/>
      <c r="E113" s="248">
        <v>1</v>
      </c>
      <c r="F113" s="274"/>
      <c r="G113" s="426">
        <v>4</v>
      </c>
      <c r="H113" s="258" t="s">
        <v>11</v>
      </c>
      <c r="I113" s="784">
        <v>4</v>
      </c>
      <c r="J113" s="787" t="s">
        <v>156</v>
      </c>
      <c r="K113" s="427"/>
      <c r="L113" s="427"/>
    </row>
    <row r="114" spans="1:12" s="12" customFormat="1" ht="12.75">
      <c r="A114" s="249"/>
      <c r="B114" s="247"/>
      <c r="C114" s="280"/>
      <c r="D114" s="426"/>
      <c r="E114" s="248"/>
      <c r="F114" s="274"/>
      <c r="G114" s="426"/>
      <c r="H114" s="258"/>
      <c r="I114" s="785"/>
      <c r="J114" s="788"/>
      <c r="K114" s="427"/>
      <c r="L114" s="427"/>
    </row>
    <row r="115" spans="1:12" s="12" customFormat="1" ht="12.75">
      <c r="A115" s="249"/>
      <c r="B115" s="247"/>
      <c r="C115" s="280"/>
      <c r="D115" s="426"/>
      <c r="E115" s="248"/>
      <c r="F115" s="274"/>
      <c r="G115" s="426"/>
      <c r="H115" s="258"/>
      <c r="I115" s="786"/>
      <c r="J115" s="789"/>
      <c r="K115" s="427"/>
      <c r="L115" s="427"/>
    </row>
    <row r="116" spans="1:12" s="12" customFormat="1" ht="12.75">
      <c r="A116" s="249"/>
      <c r="B116" s="247"/>
      <c r="C116" s="280"/>
      <c r="D116" s="426"/>
      <c r="E116" s="248"/>
      <c r="F116" s="274">
        <v>48</v>
      </c>
      <c r="G116" s="426"/>
      <c r="H116" s="258"/>
      <c r="I116" s="359"/>
      <c r="J116" s="330" t="s">
        <v>157</v>
      </c>
      <c r="K116" s="427">
        <f>E113*F116</f>
        <v>48</v>
      </c>
      <c r="L116" s="427">
        <f>E113*20</f>
        <v>20</v>
      </c>
    </row>
    <row r="117" spans="1:12" s="12" customFormat="1" ht="38.25">
      <c r="A117" s="249"/>
      <c r="B117" s="247"/>
      <c r="C117" s="280"/>
      <c r="D117" s="426"/>
      <c r="E117" s="248"/>
      <c r="F117" s="274">
        <v>72</v>
      </c>
      <c r="G117" s="426"/>
      <c r="H117" s="258"/>
      <c r="I117" s="359"/>
      <c r="J117" s="329" t="s">
        <v>158</v>
      </c>
      <c r="K117" s="427">
        <f>E113*F117</f>
        <v>72</v>
      </c>
      <c r="L117" s="427"/>
    </row>
    <row r="118" spans="1:12" s="12" customFormat="1" ht="12.75" customHeight="1">
      <c r="A118" s="249" t="s">
        <v>118</v>
      </c>
      <c r="B118" s="247" t="s">
        <v>410</v>
      </c>
      <c r="C118" s="280" t="s">
        <v>123</v>
      </c>
      <c r="D118" s="426"/>
      <c r="E118" s="248">
        <v>1.299</v>
      </c>
      <c r="F118" s="274"/>
      <c r="G118" s="426">
        <v>4</v>
      </c>
      <c r="H118" s="258" t="s">
        <v>11</v>
      </c>
      <c r="I118" s="784">
        <v>4</v>
      </c>
      <c r="J118" s="787" t="s">
        <v>156</v>
      </c>
      <c r="K118" s="427"/>
      <c r="L118" s="427"/>
    </row>
    <row r="119" spans="1:12" s="12" customFormat="1" ht="12.75">
      <c r="A119" s="249"/>
      <c r="B119" s="247"/>
      <c r="C119" s="280"/>
      <c r="D119" s="426"/>
      <c r="E119" s="248"/>
      <c r="F119" s="274"/>
      <c r="G119" s="426"/>
      <c r="H119" s="258"/>
      <c r="I119" s="785"/>
      <c r="J119" s="788"/>
      <c r="K119" s="427"/>
      <c r="L119" s="427"/>
    </row>
    <row r="120" spans="1:12" s="12" customFormat="1" ht="12.75">
      <c r="A120" s="249"/>
      <c r="B120" s="247"/>
      <c r="C120" s="280"/>
      <c r="D120" s="426"/>
      <c r="E120" s="248"/>
      <c r="F120" s="274"/>
      <c r="G120" s="426"/>
      <c r="H120" s="258"/>
      <c r="I120" s="786"/>
      <c r="J120" s="789"/>
      <c r="K120" s="427"/>
      <c r="L120" s="427"/>
    </row>
    <row r="121" spans="1:12" s="12" customFormat="1" ht="12.75">
      <c r="A121" s="249"/>
      <c r="B121" s="247"/>
      <c r="C121" s="280"/>
      <c r="D121" s="426"/>
      <c r="E121" s="248"/>
      <c r="F121" s="274">
        <v>48</v>
      </c>
      <c r="G121" s="426"/>
      <c r="H121" s="258"/>
      <c r="I121" s="359"/>
      <c r="J121" s="330" t="s">
        <v>157</v>
      </c>
      <c r="K121" s="427">
        <f>E118*F121</f>
        <v>62.352</v>
      </c>
      <c r="L121" s="427">
        <f>E118*20</f>
        <v>25.979999999999997</v>
      </c>
    </row>
    <row r="122" spans="1:12" s="12" customFormat="1" ht="38.25">
      <c r="A122" s="249"/>
      <c r="B122" s="247"/>
      <c r="C122" s="280"/>
      <c r="D122" s="426"/>
      <c r="E122" s="248"/>
      <c r="F122" s="274">
        <v>72</v>
      </c>
      <c r="G122" s="426"/>
      <c r="H122" s="258"/>
      <c r="I122" s="359"/>
      <c r="J122" s="329" t="s">
        <v>158</v>
      </c>
      <c r="K122" s="427">
        <f>E118*F122</f>
        <v>93.52799999999999</v>
      </c>
      <c r="L122" s="427"/>
    </row>
    <row r="123" spans="1:12" s="12" customFormat="1" ht="12.75" customHeight="1">
      <c r="A123" s="249" t="s">
        <v>118</v>
      </c>
      <c r="B123" s="247" t="s">
        <v>411</v>
      </c>
      <c r="C123" s="280" t="s">
        <v>123</v>
      </c>
      <c r="D123" s="426"/>
      <c r="E123" s="248">
        <v>0.999</v>
      </c>
      <c r="F123" s="274"/>
      <c r="G123" s="426">
        <v>4</v>
      </c>
      <c r="H123" s="258" t="s">
        <v>11</v>
      </c>
      <c r="I123" s="784">
        <v>4</v>
      </c>
      <c r="J123" s="787" t="s">
        <v>156</v>
      </c>
      <c r="K123" s="427"/>
      <c r="L123" s="427"/>
    </row>
    <row r="124" spans="1:12" s="12" customFormat="1" ht="12.75">
      <c r="A124" s="249"/>
      <c r="B124" s="247"/>
      <c r="C124" s="280"/>
      <c r="D124" s="426"/>
      <c r="E124" s="248"/>
      <c r="F124" s="274"/>
      <c r="G124" s="426"/>
      <c r="H124" s="258"/>
      <c r="I124" s="785"/>
      <c r="J124" s="788"/>
      <c r="K124" s="427"/>
      <c r="L124" s="427"/>
    </row>
    <row r="125" spans="1:12" s="12" customFormat="1" ht="12.75">
      <c r="A125" s="249"/>
      <c r="B125" s="247"/>
      <c r="C125" s="280"/>
      <c r="D125" s="426"/>
      <c r="E125" s="248"/>
      <c r="F125" s="274"/>
      <c r="G125" s="426"/>
      <c r="H125" s="258"/>
      <c r="I125" s="786"/>
      <c r="J125" s="789"/>
      <c r="K125" s="427"/>
      <c r="L125" s="427"/>
    </row>
    <row r="126" spans="1:12" s="12" customFormat="1" ht="12.75">
      <c r="A126" s="249"/>
      <c r="B126" s="247"/>
      <c r="C126" s="280"/>
      <c r="D126" s="426"/>
      <c r="E126" s="248"/>
      <c r="F126" s="274">
        <v>48</v>
      </c>
      <c r="G126" s="426"/>
      <c r="H126" s="258"/>
      <c r="I126" s="359"/>
      <c r="J126" s="330" t="s">
        <v>157</v>
      </c>
      <c r="K126" s="427">
        <f>E123*F126</f>
        <v>47.952</v>
      </c>
      <c r="L126" s="427">
        <f>E123*20</f>
        <v>19.98</v>
      </c>
    </row>
    <row r="127" spans="1:12" s="12" customFormat="1" ht="38.25">
      <c r="A127" s="249"/>
      <c r="B127" s="247"/>
      <c r="C127" s="280"/>
      <c r="D127" s="426"/>
      <c r="E127" s="248"/>
      <c r="F127" s="274">
        <v>72</v>
      </c>
      <c r="G127" s="426"/>
      <c r="H127" s="258"/>
      <c r="I127" s="359"/>
      <c r="J127" s="329" t="s">
        <v>158</v>
      </c>
      <c r="K127" s="427">
        <f>E123*F127</f>
        <v>71.928</v>
      </c>
      <c r="L127" s="427"/>
    </row>
    <row r="128" spans="1:12" s="12" customFormat="1" ht="12.75" customHeight="1">
      <c r="A128" s="249" t="s">
        <v>118</v>
      </c>
      <c r="B128" s="247" t="s">
        <v>412</v>
      </c>
      <c r="C128" s="280" t="s">
        <v>123</v>
      </c>
      <c r="D128" s="426"/>
      <c r="E128" s="248">
        <v>0.998</v>
      </c>
      <c r="F128" s="274"/>
      <c r="G128" s="426">
        <v>4</v>
      </c>
      <c r="H128" s="258" t="s">
        <v>11</v>
      </c>
      <c r="I128" s="784">
        <v>4</v>
      </c>
      <c r="J128" s="787" t="s">
        <v>156</v>
      </c>
      <c r="K128" s="427"/>
      <c r="L128" s="427"/>
    </row>
    <row r="129" spans="1:12" s="12" customFormat="1" ht="12.75">
      <c r="A129" s="249"/>
      <c r="B129" s="247"/>
      <c r="C129" s="280"/>
      <c r="D129" s="426"/>
      <c r="E129" s="248"/>
      <c r="F129" s="274"/>
      <c r="G129" s="426"/>
      <c r="H129" s="258"/>
      <c r="I129" s="785"/>
      <c r="J129" s="788"/>
      <c r="K129" s="427"/>
      <c r="L129" s="427"/>
    </row>
    <row r="130" spans="1:12" s="12" customFormat="1" ht="12.75">
      <c r="A130" s="249"/>
      <c r="B130" s="247"/>
      <c r="C130" s="280"/>
      <c r="D130" s="426"/>
      <c r="E130" s="248"/>
      <c r="F130" s="274"/>
      <c r="G130" s="426"/>
      <c r="H130" s="258"/>
      <c r="I130" s="786"/>
      <c r="J130" s="789"/>
      <c r="K130" s="427"/>
      <c r="L130" s="427"/>
    </row>
    <row r="131" spans="1:12" s="12" customFormat="1" ht="12.75">
      <c r="A131" s="249"/>
      <c r="B131" s="247"/>
      <c r="C131" s="280"/>
      <c r="D131" s="426"/>
      <c r="E131" s="248"/>
      <c r="F131" s="274">
        <v>48</v>
      </c>
      <c r="G131" s="426"/>
      <c r="H131" s="258"/>
      <c r="I131" s="359"/>
      <c r="J131" s="330" t="s">
        <v>157</v>
      </c>
      <c r="K131" s="427">
        <f>E128*F131</f>
        <v>47.903999999999996</v>
      </c>
      <c r="L131" s="427">
        <f>E128*20</f>
        <v>19.96</v>
      </c>
    </row>
    <row r="132" spans="1:12" s="12" customFormat="1" ht="38.25">
      <c r="A132" s="249"/>
      <c r="B132" s="247"/>
      <c r="C132" s="280"/>
      <c r="D132" s="426"/>
      <c r="E132" s="248"/>
      <c r="F132" s="274">
        <v>72</v>
      </c>
      <c r="G132" s="426"/>
      <c r="H132" s="258"/>
      <c r="I132" s="359"/>
      <c r="J132" s="329" t="s">
        <v>158</v>
      </c>
      <c r="K132" s="427">
        <f>E128*F132</f>
        <v>71.856</v>
      </c>
      <c r="L132" s="427"/>
    </row>
    <row r="133" spans="1:12" s="12" customFormat="1" ht="12.75" customHeight="1">
      <c r="A133" s="249" t="s">
        <v>118</v>
      </c>
      <c r="B133" s="247" t="s">
        <v>413</v>
      </c>
      <c r="C133" s="280" t="s">
        <v>123</v>
      </c>
      <c r="D133" s="426"/>
      <c r="E133" s="248">
        <v>0.997</v>
      </c>
      <c r="F133" s="274"/>
      <c r="G133" s="426">
        <v>4</v>
      </c>
      <c r="H133" s="258" t="s">
        <v>11</v>
      </c>
      <c r="I133" s="784">
        <v>4</v>
      </c>
      <c r="J133" s="787" t="s">
        <v>156</v>
      </c>
      <c r="K133" s="427"/>
      <c r="L133" s="427"/>
    </row>
    <row r="134" spans="1:12" s="12" customFormat="1" ht="12.75">
      <c r="A134" s="249"/>
      <c r="B134" s="247"/>
      <c r="C134" s="280"/>
      <c r="D134" s="426"/>
      <c r="E134" s="248"/>
      <c r="F134" s="274"/>
      <c r="G134" s="426"/>
      <c r="H134" s="258"/>
      <c r="I134" s="785"/>
      <c r="J134" s="788"/>
      <c r="K134" s="427"/>
      <c r="L134" s="427"/>
    </row>
    <row r="135" spans="1:12" s="12" customFormat="1" ht="12.75">
      <c r="A135" s="249"/>
      <c r="B135" s="247"/>
      <c r="C135" s="280"/>
      <c r="D135" s="426"/>
      <c r="E135" s="248"/>
      <c r="F135" s="274"/>
      <c r="G135" s="426"/>
      <c r="H135" s="258"/>
      <c r="I135" s="786"/>
      <c r="J135" s="789"/>
      <c r="K135" s="427"/>
      <c r="L135" s="427"/>
    </row>
    <row r="136" spans="1:12" s="12" customFormat="1" ht="12.75">
      <c r="A136" s="249"/>
      <c r="B136" s="247"/>
      <c r="C136" s="280"/>
      <c r="D136" s="426"/>
      <c r="E136" s="248"/>
      <c r="F136" s="274">
        <v>48</v>
      </c>
      <c r="G136" s="426"/>
      <c r="H136" s="258"/>
      <c r="I136" s="359"/>
      <c r="J136" s="330" t="s">
        <v>157</v>
      </c>
      <c r="K136" s="427">
        <f>E133*F136</f>
        <v>47.856</v>
      </c>
      <c r="L136" s="427">
        <f>E133*20</f>
        <v>19.94</v>
      </c>
    </row>
    <row r="137" spans="1:12" s="12" customFormat="1" ht="38.25">
      <c r="A137" s="249"/>
      <c r="B137" s="247"/>
      <c r="C137" s="280"/>
      <c r="D137" s="426"/>
      <c r="E137" s="248"/>
      <c r="F137" s="274">
        <v>72</v>
      </c>
      <c r="G137" s="426"/>
      <c r="H137" s="258"/>
      <c r="I137" s="359"/>
      <c r="J137" s="329" t="s">
        <v>158</v>
      </c>
      <c r="K137" s="427">
        <f>E133*F137</f>
        <v>71.784</v>
      </c>
      <c r="L137" s="427"/>
    </row>
    <row r="138" spans="1:12" s="12" customFormat="1" ht="12.75" customHeight="1">
      <c r="A138" s="249" t="s">
        <v>118</v>
      </c>
      <c r="B138" s="247" t="s">
        <v>414</v>
      </c>
      <c r="C138" s="280" t="s">
        <v>123</v>
      </c>
      <c r="D138" s="426"/>
      <c r="E138" s="248">
        <v>1.001</v>
      </c>
      <c r="F138" s="274"/>
      <c r="G138" s="426">
        <v>3</v>
      </c>
      <c r="H138" s="258" t="s">
        <v>11</v>
      </c>
      <c r="I138" s="784">
        <v>4</v>
      </c>
      <c r="J138" s="787" t="s">
        <v>156</v>
      </c>
      <c r="K138" s="427"/>
      <c r="L138" s="427"/>
    </row>
    <row r="139" spans="1:12" s="12" customFormat="1" ht="12.75">
      <c r="A139" s="249"/>
      <c r="B139" s="247"/>
      <c r="C139" s="280"/>
      <c r="D139" s="426"/>
      <c r="E139" s="248"/>
      <c r="F139" s="274"/>
      <c r="G139" s="426"/>
      <c r="H139" s="258"/>
      <c r="I139" s="785"/>
      <c r="J139" s="788"/>
      <c r="K139" s="427"/>
      <c r="L139" s="427"/>
    </row>
    <row r="140" spans="1:12" s="12" customFormat="1" ht="12.75">
      <c r="A140" s="249"/>
      <c r="B140" s="247"/>
      <c r="C140" s="280"/>
      <c r="D140" s="426"/>
      <c r="E140" s="248"/>
      <c r="F140" s="274"/>
      <c r="G140" s="426"/>
      <c r="H140" s="258"/>
      <c r="I140" s="786"/>
      <c r="J140" s="789"/>
      <c r="K140" s="427"/>
      <c r="L140" s="427"/>
    </row>
    <row r="141" spans="1:12" s="12" customFormat="1" ht="12.75">
      <c r="A141" s="249"/>
      <c r="B141" s="247"/>
      <c r="C141" s="280"/>
      <c r="D141" s="426"/>
      <c r="E141" s="248"/>
      <c r="F141" s="274">
        <v>48</v>
      </c>
      <c r="G141" s="426"/>
      <c r="H141" s="258"/>
      <c r="I141" s="359"/>
      <c r="J141" s="330" t="s">
        <v>157</v>
      </c>
      <c r="K141" s="427">
        <f>E138*F141</f>
        <v>48.047999999999995</v>
      </c>
      <c r="L141" s="427">
        <f>E138*20</f>
        <v>20.019999999999996</v>
      </c>
    </row>
    <row r="142" spans="1:12" s="12" customFormat="1" ht="38.25">
      <c r="A142" s="249"/>
      <c r="B142" s="247"/>
      <c r="C142" s="280"/>
      <c r="D142" s="426"/>
      <c r="E142" s="248"/>
      <c r="F142" s="274">
        <v>72</v>
      </c>
      <c r="G142" s="426"/>
      <c r="H142" s="258"/>
      <c r="I142" s="359"/>
      <c r="J142" s="329" t="s">
        <v>158</v>
      </c>
      <c r="K142" s="427">
        <f>E138*F142</f>
        <v>72.07199999999999</v>
      </c>
      <c r="L142" s="427"/>
    </row>
    <row r="143" spans="1:12" s="12" customFormat="1" ht="12.75" customHeight="1">
      <c r="A143" s="249" t="s">
        <v>118</v>
      </c>
      <c r="B143" s="247" t="s">
        <v>415</v>
      </c>
      <c r="C143" s="280" t="s">
        <v>123</v>
      </c>
      <c r="D143" s="426"/>
      <c r="E143" s="248">
        <v>1</v>
      </c>
      <c r="F143" s="274"/>
      <c r="G143" s="426">
        <v>3</v>
      </c>
      <c r="H143" s="258" t="s">
        <v>11</v>
      </c>
      <c r="I143" s="784">
        <v>4</v>
      </c>
      <c r="J143" s="787" t="s">
        <v>156</v>
      </c>
      <c r="K143" s="427"/>
      <c r="L143" s="427"/>
    </row>
    <row r="144" spans="1:12" s="12" customFormat="1" ht="12.75">
      <c r="A144" s="249"/>
      <c r="B144" s="247"/>
      <c r="C144" s="280"/>
      <c r="D144" s="426"/>
      <c r="E144" s="248"/>
      <c r="F144" s="274"/>
      <c r="G144" s="426"/>
      <c r="H144" s="258"/>
      <c r="I144" s="785"/>
      <c r="J144" s="788"/>
      <c r="K144" s="427"/>
      <c r="L144" s="427"/>
    </row>
    <row r="145" spans="1:12" s="12" customFormat="1" ht="12.75">
      <c r="A145" s="249"/>
      <c r="B145" s="247"/>
      <c r="C145" s="280"/>
      <c r="D145" s="426"/>
      <c r="E145" s="248"/>
      <c r="F145" s="274"/>
      <c r="G145" s="426"/>
      <c r="H145" s="258"/>
      <c r="I145" s="786"/>
      <c r="J145" s="789"/>
      <c r="K145" s="427"/>
      <c r="L145" s="427"/>
    </row>
    <row r="146" spans="1:12" s="12" customFormat="1" ht="12.75">
      <c r="A146" s="249"/>
      <c r="B146" s="247"/>
      <c r="C146" s="280"/>
      <c r="D146" s="426"/>
      <c r="E146" s="248"/>
      <c r="F146" s="274">
        <v>48</v>
      </c>
      <c r="G146" s="426"/>
      <c r="H146" s="258"/>
      <c r="I146" s="359"/>
      <c r="J146" s="330" t="s">
        <v>157</v>
      </c>
      <c r="K146" s="427">
        <f>E143*F146</f>
        <v>48</v>
      </c>
      <c r="L146" s="427">
        <f>E143*20</f>
        <v>20</v>
      </c>
    </row>
    <row r="147" spans="1:12" s="12" customFormat="1" ht="38.25">
      <c r="A147" s="249"/>
      <c r="B147" s="247"/>
      <c r="C147" s="280"/>
      <c r="D147" s="426"/>
      <c r="E147" s="248"/>
      <c r="F147" s="274">
        <v>72</v>
      </c>
      <c r="G147" s="426"/>
      <c r="H147" s="258"/>
      <c r="I147" s="359"/>
      <c r="J147" s="329" t="s">
        <v>158</v>
      </c>
      <c r="K147" s="427">
        <f>E143*F147</f>
        <v>72</v>
      </c>
      <c r="L147" s="427"/>
    </row>
    <row r="148" spans="1:12" s="12" customFormat="1" ht="12.75" customHeight="1">
      <c r="A148" s="249" t="s">
        <v>118</v>
      </c>
      <c r="B148" s="247" t="s">
        <v>416</v>
      </c>
      <c r="C148" s="280" t="s">
        <v>123</v>
      </c>
      <c r="D148" s="426"/>
      <c r="E148" s="248">
        <v>1</v>
      </c>
      <c r="F148" s="274"/>
      <c r="G148" s="426">
        <v>3</v>
      </c>
      <c r="H148" s="258" t="s">
        <v>11</v>
      </c>
      <c r="I148" s="784">
        <v>4</v>
      </c>
      <c r="J148" s="787" t="s">
        <v>156</v>
      </c>
      <c r="K148" s="427"/>
      <c r="L148" s="427"/>
    </row>
    <row r="149" spans="1:12" s="12" customFormat="1" ht="12.75">
      <c r="A149" s="249"/>
      <c r="B149" s="247"/>
      <c r="C149" s="280"/>
      <c r="D149" s="426"/>
      <c r="E149" s="248"/>
      <c r="F149" s="274"/>
      <c r="G149" s="426"/>
      <c r="H149" s="258"/>
      <c r="I149" s="785"/>
      <c r="J149" s="788"/>
      <c r="K149" s="427"/>
      <c r="L149" s="427"/>
    </row>
    <row r="150" spans="1:12" s="12" customFormat="1" ht="12.75">
      <c r="A150" s="249"/>
      <c r="B150" s="247"/>
      <c r="C150" s="280"/>
      <c r="D150" s="426"/>
      <c r="E150" s="248"/>
      <c r="F150" s="274"/>
      <c r="G150" s="426"/>
      <c r="H150" s="258"/>
      <c r="I150" s="786"/>
      <c r="J150" s="789"/>
      <c r="K150" s="427"/>
      <c r="L150" s="427"/>
    </row>
    <row r="151" spans="1:12" s="12" customFormat="1" ht="12.75">
      <c r="A151" s="249"/>
      <c r="B151" s="247"/>
      <c r="C151" s="280"/>
      <c r="D151" s="426"/>
      <c r="E151" s="248"/>
      <c r="F151" s="274">
        <v>48</v>
      </c>
      <c r="G151" s="426"/>
      <c r="H151" s="258"/>
      <c r="I151" s="359"/>
      <c r="J151" s="330" t="s">
        <v>157</v>
      </c>
      <c r="K151" s="427">
        <f>E148*F151</f>
        <v>48</v>
      </c>
      <c r="L151" s="427">
        <f>E148*20</f>
        <v>20</v>
      </c>
    </row>
    <row r="152" spans="1:12" s="12" customFormat="1" ht="38.25">
      <c r="A152" s="249"/>
      <c r="B152" s="247"/>
      <c r="C152" s="280"/>
      <c r="D152" s="426"/>
      <c r="E152" s="248"/>
      <c r="F152" s="274">
        <v>72</v>
      </c>
      <c r="G152" s="426"/>
      <c r="H152" s="258"/>
      <c r="I152" s="359"/>
      <c r="J152" s="329" t="s">
        <v>158</v>
      </c>
      <c r="K152" s="427">
        <f>E148*F152</f>
        <v>72</v>
      </c>
      <c r="L152" s="427"/>
    </row>
    <row r="153" spans="1:12" s="12" customFormat="1" ht="12.75" customHeight="1">
      <c r="A153" s="249" t="s">
        <v>118</v>
      </c>
      <c r="B153" s="247" t="s">
        <v>417</v>
      </c>
      <c r="C153" s="280" t="s">
        <v>123</v>
      </c>
      <c r="D153" s="426"/>
      <c r="E153" s="248">
        <v>1.001</v>
      </c>
      <c r="F153" s="274"/>
      <c r="G153" s="426">
        <v>4</v>
      </c>
      <c r="H153" s="258" t="s">
        <v>11</v>
      </c>
      <c r="I153" s="784">
        <v>4</v>
      </c>
      <c r="J153" s="787" t="s">
        <v>156</v>
      </c>
      <c r="K153" s="427"/>
      <c r="L153" s="427"/>
    </row>
    <row r="154" spans="1:12" s="12" customFormat="1" ht="12.75">
      <c r="A154" s="249"/>
      <c r="B154" s="247"/>
      <c r="C154" s="280"/>
      <c r="D154" s="426"/>
      <c r="E154" s="248"/>
      <c r="F154" s="274"/>
      <c r="G154" s="426"/>
      <c r="H154" s="258"/>
      <c r="I154" s="785"/>
      <c r="J154" s="788"/>
      <c r="K154" s="427"/>
      <c r="L154" s="427"/>
    </row>
    <row r="155" spans="1:12" s="12" customFormat="1" ht="12.75">
      <c r="A155" s="249"/>
      <c r="B155" s="247"/>
      <c r="C155" s="280"/>
      <c r="D155" s="426"/>
      <c r="E155" s="248"/>
      <c r="F155" s="274"/>
      <c r="G155" s="426"/>
      <c r="H155" s="258"/>
      <c r="I155" s="786"/>
      <c r="J155" s="789"/>
      <c r="K155" s="427"/>
      <c r="L155" s="427"/>
    </row>
    <row r="156" spans="1:12" s="12" customFormat="1" ht="12.75">
      <c r="A156" s="249"/>
      <c r="B156" s="247"/>
      <c r="C156" s="280"/>
      <c r="D156" s="426"/>
      <c r="E156" s="248"/>
      <c r="F156" s="274">
        <v>48</v>
      </c>
      <c r="G156" s="426"/>
      <c r="H156" s="258"/>
      <c r="I156" s="359"/>
      <c r="J156" s="330" t="s">
        <v>157</v>
      </c>
      <c r="K156" s="427">
        <f>E153*F156</f>
        <v>48.047999999999995</v>
      </c>
      <c r="L156" s="427">
        <f>E153*20</f>
        <v>20.019999999999996</v>
      </c>
    </row>
    <row r="157" spans="1:12" s="12" customFormat="1" ht="38.25">
      <c r="A157" s="249"/>
      <c r="B157" s="247"/>
      <c r="C157" s="280"/>
      <c r="D157" s="426"/>
      <c r="E157" s="248"/>
      <c r="F157" s="274">
        <v>72</v>
      </c>
      <c r="G157" s="426"/>
      <c r="H157" s="258"/>
      <c r="I157" s="359"/>
      <c r="J157" s="329" t="s">
        <v>158</v>
      </c>
      <c r="K157" s="427">
        <f>E153*F157</f>
        <v>72.07199999999999</v>
      </c>
      <c r="L157" s="427"/>
    </row>
    <row r="158" spans="1:12" s="12" customFormat="1" ht="12.75" customHeight="1">
      <c r="A158" s="249" t="s">
        <v>118</v>
      </c>
      <c r="B158" s="247" t="s">
        <v>418</v>
      </c>
      <c r="C158" s="280" t="s">
        <v>123</v>
      </c>
      <c r="D158" s="426"/>
      <c r="E158" s="248">
        <v>1</v>
      </c>
      <c r="F158" s="274"/>
      <c r="G158" s="426">
        <v>3</v>
      </c>
      <c r="H158" s="258" t="s">
        <v>11</v>
      </c>
      <c r="I158" s="784">
        <v>4</v>
      </c>
      <c r="J158" s="787" t="s">
        <v>156</v>
      </c>
      <c r="K158" s="427"/>
      <c r="L158" s="427"/>
    </row>
    <row r="159" spans="1:12" s="12" customFormat="1" ht="12.75">
      <c r="A159" s="249"/>
      <c r="B159" s="247"/>
      <c r="C159" s="280"/>
      <c r="D159" s="426"/>
      <c r="E159" s="248"/>
      <c r="F159" s="274"/>
      <c r="G159" s="426"/>
      <c r="H159" s="258"/>
      <c r="I159" s="785"/>
      <c r="J159" s="788"/>
      <c r="K159" s="427"/>
      <c r="L159" s="427"/>
    </row>
    <row r="160" spans="1:12" s="12" customFormat="1" ht="12.75">
      <c r="A160" s="249"/>
      <c r="B160" s="247"/>
      <c r="C160" s="280"/>
      <c r="D160" s="426"/>
      <c r="E160" s="248"/>
      <c r="F160" s="274"/>
      <c r="G160" s="426"/>
      <c r="H160" s="258"/>
      <c r="I160" s="786"/>
      <c r="J160" s="789"/>
      <c r="K160" s="427"/>
      <c r="L160" s="427"/>
    </row>
    <row r="161" spans="1:12" s="12" customFormat="1" ht="12.75">
      <c r="A161" s="249"/>
      <c r="B161" s="247"/>
      <c r="C161" s="280"/>
      <c r="D161" s="426"/>
      <c r="E161" s="248"/>
      <c r="F161" s="274">
        <v>48</v>
      </c>
      <c r="G161" s="426"/>
      <c r="H161" s="258"/>
      <c r="I161" s="359"/>
      <c r="J161" s="330" t="s">
        <v>157</v>
      </c>
      <c r="K161" s="427">
        <f>E158*F161</f>
        <v>48</v>
      </c>
      <c r="L161" s="427">
        <f>E158*20</f>
        <v>20</v>
      </c>
    </row>
    <row r="162" spans="1:12" s="12" customFormat="1" ht="38.25">
      <c r="A162" s="249"/>
      <c r="B162" s="247"/>
      <c r="C162" s="280"/>
      <c r="D162" s="426"/>
      <c r="E162" s="248"/>
      <c r="F162" s="274">
        <v>72</v>
      </c>
      <c r="G162" s="426"/>
      <c r="H162" s="258"/>
      <c r="I162" s="359"/>
      <c r="J162" s="329" t="s">
        <v>158</v>
      </c>
      <c r="K162" s="427">
        <f>E158*F162</f>
        <v>72</v>
      </c>
      <c r="L162" s="427"/>
    </row>
    <row r="163" spans="1:12" s="12" customFormat="1" ht="12.75" customHeight="1">
      <c r="A163" s="249" t="s">
        <v>118</v>
      </c>
      <c r="B163" s="247" t="s">
        <v>419</v>
      </c>
      <c r="C163" s="280" t="s">
        <v>123</v>
      </c>
      <c r="D163" s="426"/>
      <c r="E163" s="248">
        <v>1</v>
      </c>
      <c r="F163" s="274"/>
      <c r="G163" s="426">
        <v>3</v>
      </c>
      <c r="H163" s="258" t="s">
        <v>11</v>
      </c>
      <c r="I163" s="784">
        <v>4</v>
      </c>
      <c r="J163" s="787" t="s">
        <v>156</v>
      </c>
      <c r="K163" s="427"/>
      <c r="L163" s="427"/>
    </row>
    <row r="164" spans="1:12" s="12" customFormat="1" ht="12.75">
      <c r="A164" s="249"/>
      <c r="B164" s="247"/>
      <c r="C164" s="280"/>
      <c r="D164" s="426"/>
      <c r="E164" s="248"/>
      <c r="F164" s="274"/>
      <c r="G164" s="426"/>
      <c r="H164" s="258"/>
      <c r="I164" s="785"/>
      <c r="J164" s="788"/>
      <c r="K164" s="427"/>
      <c r="L164" s="427"/>
    </row>
    <row r="165" spans="1:12" s="12" customFormat="1" ht="12.75">
      <c r="A165" s="249"/>
      <c r="B165" s="247"/>
      <c r="C165" s="280"/>
      <c r="D165" s="426"/>
      <c r="E165" s="248"/>
      <c r="F165" s="274"/>
      <c r="G165" s="426"/>
      <c r="H165" s="258"/>
      <c r="I165" s="786"/>
      <c r="J165" s="789"/>
      <c r="K165" s="427"/>
      <c r="L165" s="427"/>
    </row>
    <row r="166" spans="1:12" s="12" customFormat="1" ht="12.75">
      <c r="A166" s="249"/>
      <c r="B166" s="247"/>
      <c r="C166" s="280"/>
      <c r="D166" s="426"/>
      <c r="E166" s="248"/>
      <c r="F166" s="274">
        <v>48</v>
      </c>
      <c r="G166" s="426"/>
      <c r="H166" s="258"/>
      <c r="I166" s="359"/>
      <c r="J166" s="330" t="s">
        <v>157</v>
      </c>
      <c r="K166" s="427">
        <f>E163*F166</f>
        <v>48</v>
      </c>
      <c r="L166" s="427">
        <f>E163*20</f>
        <v>20</v>
      </c>
    </row>
    <row r="167" spans="1:12" s="12" customFormat="1" ht="38.25">
      <c r="A167" s="249"/>
      <c r="B167" s="247"/>
      <c r="C167" s="280"/>
      <c r="D167" s="426"/>
      <c r="E167" s="248"/>
      <c r="F167" s="274">
        <v>72</v>
      </c>
      <c r="G167" s="426"/>
      <c r="H167" s="258"/>
      <c r="I167" s="359"/>
      <c r="J167" s="329" t="s">
        <v>158</v>
      </c>
      <c r="K167" s="427">
        <f>E163*F167</f>
        <v>72</v>
      </c>
      <c r="L167" s="427"/>
    </row>
    <row r="168" spans="1:12" s="12" customFormat="1" ht="12.75" customHeight="1">
      <c r="A168" s="249" t="s">
        <v>118</v>
      </c>
      <c r="B168" s="247" t="s">
        <v>420</v>
      </c>
      <c r="C168" s="280" t="s">
        <v>123</v>
      </c>
      <c r="D168" s="426"/>
      <c r="E168" s="248">
        <v>1</v>
      </c>
      <c r="F168" s="274"/>
      <c r="G168" s="426">
        <v>3</v>
      </c>
      <c r="H168" s="258" t="s">
        <v>11</v>
      </c>
      <c r="I168" s="784">
        <v>4</v>
      </c>
      <c r="J168" s="787" t="s">
        <v>156</v>
      </c>
      <c r="K168" s="427"/>
      <c r="L168" s="427"/>
    </row>
    <row r="169" spans="1:12" s="12" customFormat="1" ht="12.75">
      <c r="A169" s="249"/>
      <c r="B169" s="247"/>
      <c r="C169" s="280"/>
      <c r="D169" s="426"/>
      <c r="E169" s="248"/>
      <c r="F169" s="274"/>
      <c r="G169" s="426"/>
      <c r="H169" s="258"/>
      <c r="I169" s="785"/>
      <c r="J169" s="788"/>
      <c r="K169" s="427"/>
      <c r="L169" s="427"/>
    </row>
    <row r="170" spans="1:12" s="12" customFormat="1" ht="12.75">
      <c r="A170" s="249"/>
      <c r="B170" s="247"/>
      <c r="C170" s="280"/>
      <c r="D170" s="426"/>
      <c r="E170" s="248"/>
      <c r="F170" s="274"/>
      <c r="G170" s="426"/>
      <c r="H170" s="258"/>
      <c r="I170" s="786"/>
      <c r="J170" s="789"/>
      <c r="K170" s="427"/>
      <c r="L170" s="427"/>
    </row>
    <row r="171" spans="1:12" s="12" customFormat="1" ht="12.75">
      <c r="A171" s="249"/>
      <c r="B171" s="247"/>
      <c r="C171" s="280"/>
      <c r="D171" s="426"/>
      <c r="E171" s="248"/>
      <c r="F171" s="274">
        <v>48</v>
      </c>
      <c r="G171" s="426"/>
      <c r="H171" s="258"/>
      <c r="I171" s="359"/>
      <c r="J171" s="330" t="s">
        <v>157</v>
      </c>
      <c r="K171" s="427">
        <f>E168*F171</f>
        <v>48</v>
      </c>
      <c r="L171" s="427">
        <f>E168*20</f>
        <v>20</v>
      </c>
    </row>
    <row r="172" spans="1:12" s="12" customFormat="1" ht="38.25">
      <c r="A172" s="249"/>
      <c r="B172" s="247"/>
      <c r="C172" s="280"/>
      <c r="D172" s="426"/>
      <c r="E172" s="248"/>
      <c r="F172" s="274">
        <v>72</v>
      </c>
      <c r="G172" s="426"/>
      <c r="H172" s="258"/>
      <c r="I172" s="359"/>
      <c r="J172" s="329" t="s">
        <v>158</v>
      </c>
      <c r="K172" s="427">
        <f>E168*F172</f>
        <v>72</v>
      </c>
      <c r="L172" s="427"/>
    </row>
    <row r="173" spans="1:12" s="12" customFormat="1" ht="12.75" customHeight="1">
      <c r="A173" s="249" t="s">
        <v>118</v>
      </c>
      <c r="B173" s="247" t="s">
        <v>421</v>
      </c>
      <c r="C173" s="280" t="s">
        <v>123</v>
      </c>
      <c r="D173" s="426"/>
      <c r="E173" s="248">
        <v>1.002</v>
      </c>
      <c r="F173" s="274"/>
      <c r="G173" s="426">
        <v>3</v>
      </c>
      <c r="H173" s="258" t="s">
        <v>11</v>
      </c>
      <c r="I173" s="784">
        <v>4</v>
      </c>
      <c r="J173" s="787" t="s">
        <v>156</v>
      </c>
      <c r="K173" s="427"/>
      <c r="L173" s="427"/>
    </row>
    <row r="174" spans="1:12" s="12" customFormat="1" ht="12.75">
      <c r="A174" s="249"/>
      <c r="B174" s="247"/>
      <c r="C174" s="280"/>
      <c r="D174" s="426"/>
      <c r="E174" s="248"/>
      <c r="F174" s="274"/>
      <c r="G174" s="426"/>
      <c r="H174" s="258"/>
      <c r="I174" s="785"/>
      <c r="J174" s="788"/>
      <c r="K174" s="427"/>
      <c r="L174" s="427"/>
    </row>
    <row r="175" spans="1:12" s="12" customFormat="1" ht="12.75">
      <c r="A175" s="249"/>
      <c r="B175" s="247"/>
      <c r="C175" s="280"/>
      <c r="D175" s="426"/>
      <c r="E175" s="248"/>
      <c r="F175" s="274"/>
      <c r="G175" s="426"/>
      <c r="H175" s="258"/>
      <c r="I175" s="786"/>
      <c r="J175" s="789"/>
      <c r="K175" s="427"/>
      <c r="L175" s="427"/>
    </row>
    <row r="176" spans="1:12" s="12" customFormat="1" ht="12.75">
      <c r="A176" s="249"/>
      <c r="B176" s="247"/>
      <c r="C176" s="280"/>
      <c r="D176" s="426"/>
      <c r="E176" s="248"/>
      <c r="F176" s="274">
        <v>48</v>
      </c>
      <c r="G176" s="426"/>
      <c r="H176" s="258"/>
      <c r="I176" s="359"/>
      <c r="J176" s="330" t="s">
        <v>157</v>
      </c>
      <c r="K176" s="427">
        <f>E173*F176</f>
        <v>48.096000000000004</v>
      </c>
      <c r="L176" s="427">
        <f>E173*20</f>
        <v>20.04</v>
      </c>
    </row>
    <row r="177" spans="1:12" s="12" customFormat="1" ht="38.25">
      <c r="A177" s="249"/>
      <c r="B177" s="247"/>
      <c r="C177" s="280"/>
      <c r="D177" s="426"/>
      <c r="E177" s="248"/>
      <c r="F177" s="274">
        <v>72</v>
      </c>
      <c r="G177" s="426"/>
      <c r="H177" s="258"/>
      <c r="I177" s="359"/>
      <c r="J177" s="329" t="s">
        <v>158</v>
      </c>
      <c r="K177" s="427">
        <f>E173*F177</f>
        <v>72.144</v>
      </c>
      <c r="L177" s="427"/>
    </row>
    <row r="178" spans="1:12" s="12" customFormat="1" ht="12.75" customHeight="1">
      <c r="A178" s="249" t="s">
        <v>118</v>
      </c>
      <c r="B178" s="247" t="s">
        <v>422</v>
      </c>
      <c r="C178" s="280" t="s">
        <v>123</v>
      </c>
      <c r="D178" s="426"/>
      <c r="E178" s="248">
        <v>0.998</v>
      </c>
      <c r="F178" s="274"/>
      <c r="G178" s="426">
        <v>3</v>
      </c>
      <c r="H178" s="258" t="s">
        <v>11</v>
      </c>
      <c r="I178" s="784">
        <v>4</v>
      </c>
      <c r="J178" s="787" t="s">
        <v>156</v>
      </c>
      <c r="K178" s="427"/>
      <c r="L178" s="427"/>
    </row>
    <row r="179" spans="1:12" s="12" customFormat="1" ht="12.75">
      <c r="A179" s="249"/>
      <c r="B179" s="247"/>
      <c r="C179" s="280"/>
      <c r="D179" s="426"/>
      <c r="E179" s="248"/>
      <c r="F179" s="274"/>
      <c r="G179" s="426"/>
      <c r="H179" s="258"/>
      <c r="I179" s="785"/>
      <c r="J179" s="788"/>
      <c r="K179" s="427"/>
      <c r="L179" s="427"/>
    </row>
    <row r="180" spans="1:12" s="12" customFormat="1" ht="12.75">
      <c r="A180" s="249"/>
      <c r="B180" s="247"/>
      <c r="C180" s="280"/>
      <c r="D180" s="426"/>
      <c r="E180" s="248"/>
      <c r="F180" s="274"/>
      <c r="G180" s="426"/>
      <c r="H180" s="258"/>
      <c r="I180" s="786"/>
      <c r="J180" s="789"/>
      <c r="K180" s="427"/>
      <c r="L180" s="427"/>
    </row>
    <row r="181" spans="1:12" s="12" customFormat="1" ht="12.75">
      <c r="A181" s="249"/>
      <c r="B181" s="247"/>
      <c r="C181" s="280"/>
      <c r="D181" s="426"/>
      <c r="E181" s="248"/>
      <c r="F181" s="274">
        <v>48</v>
      </c>
      <c r="G181" s="426"/>
      <c r="H181" s="258"/>
      <c r="I181" s="359"/>
      <c r="J181" s="330" t="s">
        <v>157</v>
      </c>
      <c r="K181" s="427">
        <f>E178*F181</f>
        <v>47.903999999999996</v>
      </c>
      <c r="L181" s="427">
        <f>E178*20</f>
        <v>19.96</v>
      </c>
    </row>
    <row r="182" spans="1:12" s="12" customFormat="1" ht="38.25">
      <c r="A182" s="249"/>
      <c r="B182" s="247"/>
      <c r="C182" s="280"/>
      <c r="D182" s="426"/>
      <c r="E182" s="248"/>
      <c r="F182" s="274">
        <v>72</v>
      </c>
      <c r="G182" s="426"/>
      <c r="H182" s="258"/>
      <c r="I182" s="359"/>
      <c r="J182" s="329" t="s">
        <v>158</v>
      </c>
      <c r="K182" s="427">
        <f>E178*F182</f>
        <v>71.856</v>
      </c>
      <c r="L182" s="427"/>
    </row>
    <row r="183" spans="1:12" s="12" customFormat="1" ht="12.75" customHeight="1">
      <c r="A183" s="249" t="s">
        <v>118</v>
      </c>
      <c r="B183" s="247" t="s">
        <v>423</v>
      </c>
      <c r="C183" s="280" t="s">
        <v>123</v>
      </c>
      <c r="D183" s="426"/>
      <c r="E183" s="248">
        <v>1.004</v>
      </c>
      <c r="F183" s="274"/>
      <c r="G183" s="426">
        <v>3</v>
      </c>
      <c r="H183" s="258" t="s">
        <v>11</v>
      </c>
      <c r="I183" s="784">
        <v>4</v>
      </c>
      <c r="J183" s="787" t="s">
        <v>156</v>
      </c>
      <c r="K183" s="427"/>
      <c r="L183" s="427"/>
    </row>
    <row r="184" spans="1:12" s="12" customFormat="1" ht="12.75">
      <c r="A184" s="249"/>
      <c r="B184" s="247"/>
      <c r="C184" s="280"/>
      <c r="D184" s="426"/>
      <c r="E184" s="248"/>
      <c r="F184" s="274"/>
      <c r="G184" s="426"/>
      <c r="H184" s="258"/>
      <c r="I184" s="785"/>
      <c r="J184" s="788"/>
      <c r="K184" s="427"/>
      <c r="L184" s="427"/>
    </row>
    <row r="185" spans="1:12" s="12" customFormat="1" ht="12.75">
      <c r="A185" s="249"/>
      <c r="B185" s="247"/>
      <c r="C185" s="280"/>
      <c r="D185" s="426"/>
      <c r="E185" s="248"/>
      <c r="F185" s="274"/>
      <c r="G185" s="426"/>
      <c r="H185" s="258"/>
      <c r="I185" s="786"/>
      <c r="J185" s="789"/>
      <c r="K185" s="427"/>
      <c r="L185" s="427"/>
    </row>
    <row r="186" spans="1:12" s="12" customFormat="1" ht="12.75">
      <c r="A186" s="249"/>
      <c r="B186" s="247"/>
      <c r="C186" s="280"/>
      <c r="D186" s="426"/>
      <c r="E186" s="248"/>
      <c r="F186" s="274">
        <v>48</v>
      </c>
      <c r="G186" s="426"/>
      <c r="H186" s="258"/>
      <c r="I186" s="359"/>
      <c r="J186" s="330" t="s">
        <v>157</v>
      </c>
      <c r="K186" s="427">
        <f>E183*F186</f>
        <v>48.192</v>
      </c>
      <c r="L186" s="427">
        <f>E183*20</f>
        <v>20.08</v>
      </c>
    </row>
    <row r="187" spans="1:12" s="12" customFormat="1" ht="38.25">
      <c r="A187" s="249"/>
      <c r="B187" s="247"/>
      <c r="C187" s="280"/>
      <c r="D187" s="426"/>
      <c r="E187" s="248"/>
      <c r="F187" s="274">
        <v>72</v>
      </c>
      <c r="G187" s="426"/>
      <c r="H187" s="258"/>
      <c r="I187" s="359"/>
      <c r="J187" s="329" t="s">
        <v>158</v>
      </c>
      <c r="K187" s="427">
        <f>E183*F187</f>
        <v>72.288</v>
      </c>
      <c r="L187" s="427"/>
    </row>
    <row r="188" spans="1:12" s="12" customFormat="1" ht="12.75" customHeight="1">
      <c r="A188" s="249" t="s">
        <v>118</v>
      </c>
      <c r="B188" s="247" t="s">
        <v>424</v>
      </c>
      <c r="C188" s="280" t="s">
        <v>123</v>
      </c>
      <c r="D188" s="426"/>
      <c r="E188" s="248">
        <v>1.05</v>
      </c>
      <c r="F188" s="274"/>
      <c r="G188" s="426">
        <v>3</v>
      </c>
      <c r="H188" s="258" t="s">
        <v>11</v>
      </c>
      <c r="I188" s="784">
        <v>4</v>
      </c>
      <c r="J188" s="787" t="s">
        <v>156</v>
      </c>
      <c r="K188" s="427"/>
      <c r="L188" s="427"/>
    </row>
    <row r="189" spans="1:12" s="12" customFormat="1" ht="12.75">
      <c r="A189" s="249"/>
      <c r="B189" s="247"/>
      <c r="C189" s="280"/>
      <c r="D189" s="426"/>
      <c r="E189" s="248"/>
      <c r="F189" s="274"/>
      <c r="G189" s="426"/>
      <c r="H189" s="258"/>
      <c r="I189" s="785"/>
      <c r="J189" s="788"/>
      <c r="K189" s="427"/>
      <c r="L189" s="427"/>
    </row>
    <row r="190" spans="1:12" s="12" customFormat="1" ht="12.75">
      <c r="A190" s="249"/>
      <c r="B190" s="247"/>
      <c r="C190" s="280"/>
      <c r="D190" s="426"/>
      <c r="E190" s="248"/>
      <c r="F190" s="274"/>
      <c r="G190" s="426"/>
      <c r="H190" s="258"/>
      <c r="I190" s="786"/>
      <c r="J190" s="789"/>
      <c r="K190" s="427"/>
      <c r="L190" s="427"/>
    </row>
    <row r="191" spans="1:12" s="12" customFormat="1" ht="12.75">
      <c r="A191" s="249"/>
      <c r="B191" s="247"/>
      <c r="C191" s="280"/>
      <c r="D191" s="426"/>
      <c r="E191" s="248"/>
      <c r="F191" s="274">
        <v>48</v>
      </c>
      <c r="G191" s="426"/>
      <c r="H191" s="258"/>
      <c r="I191" s="359"/>
      <c r="J191" s="330" t="s">
        <v>157</v>
      </c>
      <c r="K191" s="427">
        <f>E188*F191</f>
        <v>50.400000000000006</v>
      </c>
      <c r="L191" s="427">
        <f>E188*20</f>
        <v>21</v>
      </c>
    </row>
    <row r="192" spans="1:12" s="12" customFormat="1" ht="38.25">
      <c r="A192" s="249"/>
      <c r="B192" s="247"/>
      <c r="C192" s="280"/>
      <c r="D192" s="426"/>
      <c r="E192" s="248"/>
      <c r="F192" s="274">
        <v>72</v>
      </c>
      <c r="G192" s="426"/>
      <c r="H192" s="258"/>
      <c r="I192" s="359"/>
      <c r="J192" s="329" t="s">
        <v>158</v>
      </c>
      <c r="K192" s="427">
        <f>E188*F192</f>
        <v>75.60000000000001</v>
      </c>
      <c r="L192" s="427"/>
    </row>
    <row r="193" spans="1:12" s="12" customFormat="1" ht="12.75" customHeight="1">
      <c r="A193" s="249" t="s">
        <v>118</v>
      </c>
      <c r="B193" s="247" t="s">
        <v>425</v>
      </c>
      <c r="C193" s="280" t="s">
        <v>123</v>
      </c>
      <c r="D193" s="426"/>
      <c r="E193" s="248">
        <v>1.3</v>
      </c>
      <c r="F193" s="274"/>
      <c r="G193" s="426">
        <v>3</v>
      </c>
      <c r="H193" s="258" t="s">
        <v>11</v>
      </c>
      <c r="I193" s="784">
        <v>4</v>
      </c>
      <c r="J193" s="787" t="s">
        <v>156</v>
      </c>
      <c r="K193" s="427"/>
      <c r="L193" s="427"/>
    </row>
    <row r="194" spans="1:12" s="12" customFormat="1" ht="12.75">
      <c r="A194" s="249"/>
      <c r="B194" s="247"/>
      <c r="C194" s="280"/>
      <c r="D194" s="426"/>
      <c r="E194" s="248"/>
      <c r="F194" s="274"/>
      <c r="G194" s="426"/>
      <c r="H194" s="258"/>
      <c r="I194" s="785"/>
      <c r="J194" s="788"/>
      <c r="K194" s="427"/>
      <c r="L194" s="427"/>
    </row>
    <row r="195" spans="1:12" s="12" customFormat="1" ht="12.75">
      <c r="A195" s="249"/>
      <c r="B195" s="247"/>
      <c r="C195" s="280"/>
      <c r="D195" s="426"/>
      <c r="E195" s="248"/>
      <c r="F195" s="274"/>
      <c r="G195" s="426"/>
      <c r="H195" s="258"/>
      <c r="I195" s="786"/>
      <c r="J195" s="789"/>
      <c r="K195" s="427"/>
      <c r="L195" s="427"/>
    </row>
    <row r="196" spans="1:12" s="12" customFormat="1" ht="12.75">
      <c r="A196" s="249"/>
      <c r="B196" s="247"/>
      <c r="C196" s="280"/>
      <c r="D196" s="426"/>
      <c r="E196" s="248"/>
      <c r="F196" s="274">
        <v>48</v>
      </c>
      <c r="G196" s="426"/>
      <c r="H196" s="258"/>
      <c r="I196" s="359"/>
      <c r="J196" s="330" t="s">
        <v>157</v>
      </c>
      <c r="K196" s="427">
        <f>E193*F196</f>
        <v>62.400000000000006</v>
      </c>
      <c r="L196" s="427">
        <f>E193*20</f>
        <v>26</v>
      </c>
    </row>
    <row r="197" spans="1:12" s="12" customFormat="1" ht="38.25">
      <c r="A197" s="249"/>
      <c r="B197" s="247"/>
      <c r="C197" s="280"/>
      <c r="D197" s="426"/>
      <c r="E197" s="248"/>
      <c r="F197" s="274">
        <v>72</v>
      </c>
      <c r="G197" s="426"/>
      <c r="H197" s="258"/>
      <c r="I197" s="359"/>
      <c r="J197" s="329" t="s">
        <v>158</v>
      </c>
      <c r="K197" s="427">
        <f>E193*F197</f>
        <v>93.60000000000001</v>
      </c>
      <c r="L197" s="427"/>
    </row>
    <row r="198" spans="1:12" s="12" customFormat="1" ht="12.75" customHeight="1">
      <c r="A198" s="249" t="s">
        <v>118</v>
      </c>
      <c r="B198" s="247" t="s">
        <v>426</v>
      </c>
      <c r="C198" s="280" t="s">
        <v>123</v>
      </c>
      <c r="D198" s="426"/>
      <c r="E198" s="248">
        <v>1</v>
      </c>
      <c r="F198" s="274"/>
      <c r="G198" s="426">
        <v>3</v>
      </c>
      <c r="H198" s="258" t="s">
        <v>11</v>
      </c>
      <c r="I198" s="784">
        <v>4</v>
      </c>
      <c r="J198" s="787" t="s">
        <v>156</v>
      </c>
      <c r="K198" s="427"/>
      <c r="L198" s="427"/>
    </row>
    <row r="199" spans="1:12" s="12" customFormat="1" ht="12.75">
      <c r="A199" s="249"/>
      <c r="B199" s="247"/>
      <c r="C199" s="280"/>
      <c r="D199" s="426"/>
      <c r="E199" s="248"/>
      <c r="F199" s="274"/>
      <c r="G199" s="426"/>
      <c r="H199" s="258"/>
      <c r="I199" s="785"/>
      <c r="J199" s="788"/>
      <c r="K199" s="427"/>
      <c r="L199" s="427"/>
    </row>
    <row r="200" spans="1:12" s="12" customFormat="1" ht="12.75">
      <c r="A200" s="249"/>
      <c r="B200" s="247"/>
      <c r="C200" s="280"/>
      <c r="D200" s="426"/>
      <c r="E200" s="248"/>
      <c r="F200" s="274"/>
      <c r="G200" s="426"/>
      <c r="H200" s="258"/>
      <c r="I200" s="786"/>
      <c r="J200" s="789"/>
      <c r="K200" s="427"/>
      <c r="L200" s="427"/>
    </row>
    <row r="201" spans="1:12" s="12" customFormat="1" ht="12.75">
      <c r="A201" s="249"/>
      <c r="B201" s="247"/>
      <c r="C201" s="280"/>
      <c r="D201" s="426"/>
      <c r="E201" s="248"/>
      <c r="F201" s="274">
        <v>48</v>
      </c>
      <c r="G201" s="426"/>
      <c r="H201" s="258"/>
      <c r="I201" s="359"/>
      <c r="J201" s="330" t="s">
        <v>157</v>
      </c>
      <c r="K201" s="427">
        <f>E198*F201</f>
        <v>48</v>
      </c>
      <c r="L201" s="427">
        <f>E198*20</f>
        <v>20</v>
      </c>
    </row>
    <row r="202" spans="1:12" s="12" customFormat="1" ht="38.25">
      <c r="A202" s="249"/>
      <c r="B202" s="247"/>
      <c r="C202" s="280"/>
      <c r="D202" s="426"/>
      <c r="E202" s="248"/>
      <c r="F202" s="274">
        <v>72</v>
      </c>
      <c r="G202" s="426"/>
      <c r="H202" s="258"/>
      <c r="I202" s="359"/>
      <c r="J202" s="329" t="s">
        <v>158</v>
      </c>
      <c r="K202" s="427">
        <f>E198*F202</f>
        <v>72</v>
      </c>
      <c r="L202" s="427"/>
    </row>
    <row r="203" spans="1:12" s="12" customFormat="1" ht="12.75" customHeight="1">
      <c r="A203" s="249" t="s">
        <v>118</v>
      </c>
      <c r="B203" s="247" t="s">
        <v>427</v>
      </c>
      <c r="C203" s="280" t="s">
        <v>123</v>
      </c>
      <c r="D203" s="426"/>
      <c r="E203" s="248">
        <v>1</v>
      </c>
      <c r="F203" s="274"/>
      <c r="G203" s="426">
        <v>3</v>
      </c>
      <c r="H203" s="258" t="s">
        <v>11</v>
      </c>
      <c r="I203" s="784">
        <v>4</v>
      </c>
      <c r="J203" s="787" t="s">
        <v>156</v>
      </c>
      <c r="K203" s="427"/>
      <c r="L203" s="427"/>
    </row>
    <row r="204" spans="1:12" s="12" customFormat="1" ht="12.75">
      <c r="A204" s="249"/>
      <c r="B204" s="247"/>
      <c r="C204" s="280"/>
      <c r="D204" s="426"/>
      <c r="E204" s="248"/>
      <c r="F204" s="274"/>
      <c r="G204" s="426"/>
      <c r="H204" s="258"/>
      <c r="I204" s="785"/>
      <c r="J204" s="788"/>
      <c r="K204" s="427"/>
      <c r="L204" s="427"/>
    </row>
    <row r="205" spans="1:12" s="12" customFormat="1" ht="12.75">
      <c r="A205" s="249"/>
      <c r="B205" s="247"/>
      <c r="C205" s="280"/>
      <c r="D205" s="426"/>
      <c r="E205" s="248"/>
      <c r="F205" s="274"/>
      <c r="G205" s="426"/>
      <c r="H205" s="258"/>
      <c r="I205" s="786"/>
      <c r="J205" s="789"/>
      <c r="K205" s="427"/>
      <c r="L205" s="427"/>
    </row>
    <row r="206" spans="1:12" s="12" customFormat="1" ht="12.75">
      <c r="A206" s="249"/>
      <c r="B206" s="247"/>
      <c r="C206" s="280"/>
      <c r="D206" s="426"/>
      <c r="E206" s="248"/>
      <c r="F206" s="274">
        <v>48</v>
      </c>
      <c r="G206" s="426"/>
      <c r="H206" s="258"/>
      <c r="I206" s="359"/>
      <c r="J206" s="330" t="s">
        <v>157</v>
      </c>
      <c r="K206" s="427">
        <f>E203*F206</f>
        <v>48</v>
      </c>
      <c r="L206" s="427">
        <f>E203*20</f>
        <v>20</v>
      </c>
    </row>
    <row r="207" spans="1:12" s="12" customFormat="1" ht="38.25">
      <c r="A207" s="249"/>
      <c r="B207" s="247"/>
      <c r="C207" s="280"/>
      <c r="D207" s="426"/>
      <c r="E207" s="248"/>
      <c r="F207" s="274">
        <v>72</v>
      </c>
      <c r="G207" s="426"/>
      <c r="H207" s="258"/>
      <c r="I207" s="359"/>
      <c r="J207" s="329" t="s">
        <v>158</v>
      </c>
      <c r="K207" s="427">
        <f>E203*F207</f>
        <v>72</v>
      </c>
      <c r="L207" s="427"/>
    </row>
    <row r="208" spans="1:12" s="12" customFormat="1" ht="12.75" customHeight="1">
      <c r="A208" s="249" t="s">
        <v>118</v>
      </c>
      <c r="B208" s="247" t="s">
        <v>428</v>
      </c>
      <c r="C208" s="280" t="s">
        <v>123</v>
      </c>
      <c r="D208" s="426"/>
      <c r="E208" s="248">
        <v>0.999</v>
      </c>
      <c r="F208" s="274"/>
      <c r="G208" s="426">
        <v>3</v>
      </c>
      <c r="H208" s="258" t="s">
        <v>11</v>
      </c>
      <c r="I208" s="784">
        <v>4</v>
      </c>
      <c r="J208" s="787" t="s">
        <v>156</v>
      </c>
      <c r="K208" s="427"/>
      <c r="L208" s="427"/>
    </row>
    <row r="209" spans="1:12" s="12" customFormat="1" ht="12.75">
      <c r="A209" s="249"/>
      <c r="B209" s="247"/>
      <c r="C209" s="280"/>
      <c r="D209" s="426"/>
      <c r="E209" s="248"/>
      <c r="F209" s="274"/>
      <c r="G209" s="426"/>
      <c r="H209" s="258"/>
      <c r="I209" s="785"/>
      <c r="J209" s="788"/>
      <c r="K209" s="427"/>
      <c r="L209" s="427"/>
    </row>
    <row r="210" spans="1:12" s="12" customFormat="1" ht="12.75">
      <c r="A210" s="249"/>
      <c r="B210" s="247"/>
      <c r="C210" s="280"/>
      <c r="D210" s="426"/>
      <c r="E210" s="248"/>
      <c r="F210" s="274"/>
      <c r="G210" s="426"/>
      <c r="H210" s="258"/>
      <c r="I210" s="786"/>
      <c r="J210" s="789"/>
      <c r="K210" s="427"/>
      <c r="L210" s="427"/>
    </row>
    <row r="211" spans="1:12" s="12" customFormat="1" ht="12.75">
      <c r="A211" s="249"/>
      <c r="B211" s="247"/>
      <c r="C211" s="280"/>
      <c r="D211" s="426"/>
      <c r="E211" s="248"/>
      <c r="F211" s="274">
        <v>48</v>
      </c>
      <c r="G211" s="426"/>
      <c r="H211" s="258"/>
      <c r="I211" s="359"/>
      <c r="J211" s="330" t="s">
        <v>157</v>
      </c>
      <c r="K211" s="427">
        <f>E208*F211</f>
        <v>47.952</v>
      </c>
      <c r="L211" s="427">
        <f>E208*20</f>
        <v>19.98</v>
      </c>
    </row>
    <row r="212" spans="1:12" s="12" customFormat="1" ht="38.25">
      <c r="A212" s="249"/>
      <c r="B212" s="247"/>
      <c r="C212" s="280"/>
      <c r="D212" s="426"/>
      <c r="E212" s="248"/>
      <c r="F212" s="274">
        <v>72</v>
      </c>
      <c r="G212" s="426"/>
      <c r="H212" s="258"/>
      <c r="I212" s="359"/>
      <c r="J212" s="329" t="s">
        <v>158</v>
      </c>
      <c r="K212" s="427">
        <f>E208*F212</f>
        <v>71.928</v>
      </c>
      <c r="L212" s="427"/>
    </row>
    <row r="213" spans="1:12" s="12" customFormat="1" ht="12.75" customHeight="1">
      <c r="A213" s="249" t="s">
        <v>118</v>
      </c>
      <c r="B213" s="247" t="s">
        <v>429</v>
      </c>
      <c r="C213" s="280" t="s">
        <v>123</v>
      </c>
      <c r="D213" s="426"/>
      <c r="E213" s="248">
        <v>0.997</v>
      </c>
      <c r="F213" s="274"/>
      <c r="G213" s="426">
        <v>3</v>
      </c>
      <c r="H213" s="258" t="s">
        <v>11</v>
      </c>
      <c r="I213" s="784">
        <v>4</v>
      </c>
      <c r="J213" s="787" t="s">
        <v>156</v>
      </c>
      <c r="K213" s="427"/>
      <c r="L213" s="427"/>
    </row>
    <row r="214" spans="1:12" s="12" customFormat="1" ht="12.75">
      <c r="A214" s="249"/>
      <c r="B214" s="247"/>
      <c r="C214" s="280"/>
      <c r="D214" s="426"/>
      <c r="E214" s="248"/>
      <c r="F214" s="274"/>
      <c r="G214" s="426"/>
      <c r="H214" s="258"/>
      <c r="I214" s="785"/>
      <c r="J214" s="788"/>
      <c r="K214" s="427"/>
      <c r="L214" s="427"/>
    </row>
    <row r="215" spans="1:12" s="12" customFormat="1" ht="12.75">
      <c r="A215" s="249"/>
      <c r="B215" s="247"/>
      <c r="C215" s="280"/>
      <c r="D215" s="426"/>
      <c r="E215" s="248"/>
      <c r="F215" s="274"/>
      <c r="G215" s="426"/>
      <c r="H215" s="258"/>
      <c r="I215" s="786"/>
      <c r="J215" s="789"/>
      <c r="K215" s="427"/>
      <c r="L215" s="427"/>
    </row>
    <row r="216" spans="1:12" s="12" customFormat="1" ht="12.75">
      <c r="A216" s="249"/>
      <c r="B216" s="247"/>
      <c r="C216" s="280"/>
      <c r="D216" s="426"/>
      <c r="E216" s="248"/>
      <c r="F216" s="274">
        <v>48</v>
      </c>
      <c r="G216" s="426"/>
      <c r="H216" s="258"/>
      <c r="I216" s="359"/>
      <c r="J216" s="330" t="s">
        <v>157</v>
      </c>
      <c r="K216" s="427">
        <f>E213*F216</f>
        <v>47.856</v>
      </c>
      <c r="L216" s="427">
        <f>E213*20</f>
        <v>19.94</v>
      </c>
    </row>
    <row r="217" spans="1:12" s="12" customFormat="1" ht="38.25">
      <c r="A217" s="249"/>
      <c r="B217" s="247"/>
      <c r="C217" s="280"/>
      <c r="D217" s="426"/>
      <c r="E217" s="248"/>
      <c r="F217" s="274">
        <v>72</v>
      </c>
      <c r="G217" s="426"/>
      <c r="H217" s="258"/>
      <c r="I217" s="359"/>
      <c r="J217" s="329" t="s">
        <v>158</v>
      </c>
      <c r="K217" s="427">
        <f>E213*F217</f>
        <v>71.784</v>
      </c>
      <c r="L217" s="427"/>
    </row>
    <row r="218" spans="1:12" s="12" customFormat="1" ht="12.75" customHeight="1">
      <c r="A218" s="249" t="s">
        <v>118</v>
      </c>
      <c r="B218" s="247" t="s">
        <v>430</v>
      </c>
      <c r="C218" s="280" t="s">
        <v>123</v>
      </c>
      <c r="D218" s="426"/>
      <c r="E218" s="248">
        <v>1.001</v>
      </c>
      <c r="F218" s="274"/>
      <c r="G218" s="426">
        <v>3</v>
      </c>
      <c r="H218" s="258" t="s">
        <v>11</v>
      </c>
      <c r="I218" s="784">
        <v>4</v>
      </c>
      <c r="J218" s="787" t="s">
        <v>156</v>
      </c>
      <c r="K218" s="427"/>
      <c r="L218" s="427"/>
    </row>
    <row r="219" spans="1:12" s="12" customFormat="1" ht="12.75">
      <c r="A219" s="249"/>
      <c r="B219" s="247"/>
      <c r="C219" s="280"/>
      <c r="D219" s="426"/>
      <c r="E219" s="248"/>
      <c r="F219" s="274"/>
      <c r="G219" s="426"/>
      <c r="H219" s="258"/>
      <c r="I219" s="785"/>
      <c r="J219" s="788"/>
      <c r="K219" s="427"/>
      <c r="L219" s="427"/>
    </row>
    <row r="220" spans="1:12" s="12" customFormat="1" ht="12.75">
      <c r="A220" s="249"/>
      <c r="B220" s="247"/>
      <c r="C220" s="280"/>
      <c r="D220" s="426"/>
      <c r="E220" s="248"/>
      <c r="F220" s="274"/>
      <c r="G220" s="426"/>
      <c r="H220" s="258"/>
      <c r="I220" s="786"/>
      <c r="J220" s="789"/>
      <c r="K220" s="427"/>
      <c r="L220" s="427"/>
    </row>
    <row r="221" spans="1:12" s="12" customFormat="1" ht="12.75">
      <c r="A221" s="249"/>
      <c r="B221" s="247"/>
      <c r="C221" s="280"/>
      <c r="D221" s="426"/>
      <c r="E221" s="248"/>
      <c r="F221" s="274">
        <v>48</v>
      </c>
      <c r="G221" s="426"/>
      <c r="H221" s="258"/>
      <c r="I221" s="359"/>
      <c r="J221" s="330" t="s">
        <v>157</v>
      </c>
      <c r="K221" s="427">
        <f>E218*F221</f>
        <v>48.047999999999995</v>
      </c>
      <c r="L221" s="427">
        <f>E218*20</f>
        <v>20.019999999999996</v>
      </c>
    </row>
    <row r="222" spans="1:12" s="12" customFormat="1" ht="38.25">
      <c r="A222" s="249"/>
      <c r="B222" s="247"/>
      <c r="C222" s="280"/>
      <c r="D222" s="426"/>
      <c r="E222" s="248"/>
      <c r="F222" s="274">
        <v>72</v>
      </c>
      <c r="G222" s="426"/>
      <c r="H222" s="258"/>
      <c r="I222" s="359"/>
      <c r="J222" s="329" t="s">
        <v>158</v>
      </c>
      <c r="K222" s="427">
        <f>E218*F222</f>
        <v>72.07199999999999</v>
      </c>
      <c r="L222" s="427"/>
    </row>
    <row r="223" spans="1:12" s="12" customFormat="1" ht="12.75" customHeight="1">
      <c r="A223" s="249" t="s">
        <v>118</v>
      </c>
      <c r="B223" s="247" t="s">
        <v>431</v>
      </c>
      <c r="C223" s="280" t="s">
        <v>123</v>
      </c>
      <c r="D223" s="426"/>
      <c r="E223" s="248">
        <v>0.999</v>
      </c>
      <c r="F223" s="274"/>
      <c r="G223" s="426">
        <v>3</v>
      </c>
      <c r="H223" s="258" t="s">
        <v>11</v>
      </c>
      <c r="I223" s="784">
        <v>4</v>
      </c>
      <c r="J223" s="787" t="s">
        <v>156</v>
      </c>
      <c r="K223" s="427"/>
      <c r="L223" s="427"/>
    </row>
    <row r="224" spans="1:12" s="12" customFormat="1" ht="12.75">
      <c r="A224" s="249"/>
      <c r="B224" s="247"/>
      <c r="C224" s="280"/>
      <c r="D224" s="426"/>
      <c r="E224" s="248"/>
      <c r="F224" s="274"/>
      <c r="G224" s="426"/>
      <c r="H224" s="258"/>
      <c r="I224" s="785"/>
      <c r="J224" s="788"/>
      <c r="K224" s="427"/>
      <c r="L224" s="427"/>
    </row>
    <row r="225" spans="1:12" s="12" customFormat="1" ht="12.75">
      <c r="A225" s="249"/>
      <c r="B225" s="247"/>
      <c r="C225" s="280"/>
      <c r="D225" s="426"/>
      <c r="E225" s="248"/>
      <c r="F225" s="274"/>
      <c r="G225" s="426"/>
      <c r="H225" s="258"/>
      <c r="I225" s="786"/>
      <c r="J225" s="789"/>
      <c r="K225" s="427"/>
      <c r="L225" s="427"/>
    </row>
    <row r="226" spans="1:12" s="12" customFormat="1" ht="12.75">
      <c r="A226" s="249"/>
      <c r="B226" s="247"/>
      <c r="C226" s="280"/>
      <c r="D226" s="426"/>
      <c r="E226" s="248"/>
      <c r="F226" s="274">
        <v>48</v>
      </c>
      <c r="G226" s="426"/>
      <c r="H226" s="258"/>
      <c r="I226" s="359"/>
      <c r="J226" s="330" t="s">
        <v>157</v>
      </c>
      <c r="K226" s="427">
        <f>E223*F226</f>
        <v>47.952</v>
      </c>
      <c r="L226" s="427">
        <f>E223*20</f>
        <v>19.98</v>
      </c>
    </row>
    <row r="227" spans="1:12" s="12" customFormat="1" ht="38.25">
      <c r="A227" s="249"/>
      <c r="B227" s="247"/>
      <c r="C227" s="280"/>
      <c r="D227" s="426"/>
      <c r="E227" s="248"/>
      <c r="F227" s="274">
        <v>72</v>
      </c>
      <c r="G227" s="426"/>
      <c r="H227" s="258"/>
      <c r="I227" s="359"/>
      <c r="J227" s="329" t="s">
        <v>158</v>
      </c>
      <c r="K227" s="427">
        <f>E223*F227</f>
        <v>71.928</v>
      </c>
      <c r="L227" s="427"/>
    </row>
    <row r="228" spans="1:12" s="12" customFormat="1" ht="12.75" customHeight="1">
      <c r="A228" s="249" t="s">
        <v>118</v>
      </c>
      <c r="B228" s="247" t="s">
        <v>432</v>
      </c>
      <c r="C228" s="280" t="s">
        <v>123</v>
      </c>
      <c r="D228" s="426"/>
      <c r="E228" s="248">
        <v>1.002</v>
      </c>
      <c r="F228" s="274"/>
      <c r="G228" s="426">
        <v>3</v>
      </c>
      <c r="H228" s="258" t="s">
        <v>11</v>
      </c>
      <c r="I228" s="784">
        <v>4</v>
      </c>
      <c r="J228" s="787" t="s">
        <v>156</v>
      </c>
      <c r="K228" s="427"/>
      <c r="L228" s="427"/>
    </row>
    <row r="229" spans="1:12" s="12" customFormat="1" ht="12.75">
      <c r="A229" s="249"/>
      <c r="B229" s="247"/>
      <c r="C229" s="280"/>
      <c r="D229" s="426"/>
      <c r="E229" s="248"/>
      <c r="F229" s="274"/>
      <c r="G229" s="426"/>
      <c r="H229" s="258"/>
      <c r="I229" s="785"/>
      <c r="J229" s="788"/>
      <c r="K229" s="427"/>
      <c r="L229" s="427"/>
    </row>
    <row r="230" spans="1:12" s="12" customFormat="1" ht="12.75">
      <c r="A230" s="249"/>
      <c r="B230" s="247"/>
      <c r="C230" s="280"/>
      <c r="D230" s="426"/>
      <c r="E230" s="248"/>
      <c r="F230" s="274"/>
      <c r="G230" s="426"/>
      <c r="H230" s="258"/>
      <c r="I230" s="786"/>
      <c r="J230" s="789"/>
      <c r="K230" s="427"/>
      <c r="L230" s="427"/>
    </row>
    <row r="231" spans="1:12" s="12" customFormat="1" ht="12.75">
      <c r="A231" s="249"/>
      <c r="B231" s="247"/>
      <c r="C231" s="280"/>
      <c r="D231" s="426"/>
      <c r="E231" s="248"/>
      <c r="F231" s="274">
        <v>48</v>
      </c>
      <c r="G231" s="426"/>
      <c r="H231" s="258"/>
      <c r="I231" s="359"/>
      <c r="J231" s="330" t="s">
        <v>157</v>
      </c>
      <c r="K231" s="427">
        <f>E228*F231</f>
        <v>48.096000000000004</v>
      </c>
      <c r="L231" s="427">
        <f>E228*20</f>
        <v>20.04</v>
      </c>
    </row>
    <row r="232" spans="1:12" s="12" customFormat="1" ht="38.25">
      <c r="A232" s="249"/>
      <c r="B232" s="247"/>
      <c r="C232" s="280"/>
      <c r="D232" s="426"/>
      <c r="E232" s="248"/>
      <c r="F232" s="274">
        <v>72</v>
      </c>
      <c r="G232" s="426"/>
      <c r="H232" s="258"/>
      <c r="I232" s="359"/>
      <c r="J232" s="329" t="s">
        <v>158</v>
      </c>
      <c r="K232" s="427">
        <f>E228*F232</f>
        <v>72.144</v>
      </c>
      <c r="L232" s="427"/>
    </row>
    <row r="233" spans="1:12" s="12" customFormat="1" ht="12.75" customHeight="1">
      <c r="A233" s="249" t="s">
        <v>118</v>
      </c>
      <c r="B233" s="247" t="s">
        <v>433</v>
      </c>
      <c r="C233" s="280" t="s">
        <v>123</v>
      </c>
      <c r="D233" s="426"/>
      <c r="E233" s="248">
        <v>1</v>
      </c>
      <c r="F233" s="274"/>
      <c r="G233" s="426">
        <v>3</v>
      </c>
      <c r="H233" s="258" t="s">
        <v>11</v>
      </c>
      <c r="I233" s="784">
        <v>4</v>
      </c>
      <c r="J233" s="787" t="s">
        <v>156</v>
      </c>
      <c r="K233" s="427"/>
      <c r="L233" s="427"/>
    </row>
    <row r="234" spans="1:12" s="12" customFormat="1" ht="12.75">
      <c r="A234" s="249"/>
      <c r="B234" s="247"/>
      <c r="C234" s="280"/>
      <c r="D234" s="426"/>
      <c r="E234" s="248"/>
      <c r="F234" s="274"/>
      <c r="G234" s="426"/>
      <c r="H234" s="258"/>
      <c r="I234" s="785"/>
      <c r="J234" s="788"/>
      <c r="K234" s="427"/>
      <c r="L234" s="427"/>
    </row>
    <row r="235" spans="1:12" s="12" customFormat="1" ht="12.75">
      <c r="A235" s="249"/>
      <c r="B235" s="247"/>
      <c r="C235" s="280"/>
      <c r="D235" s="426"/>
      <c r="E235" s="248"/>
      <c r="F235" s="274"/>
      <c r="G235" s="426"/>
      <c r="H235" s="258"/>
      <c r="I235" s="786"/>
      <c r="J235" s="789"/>
      <c r="K235" s="427"/>
      <c r="L235" s="427"/>
    </row>
    <row r="236" spans="1:12" s="12" customFormat="1" ht="12.75">
      <c r="A236" s="249"/>
      <c r="B236" s="247"/>
      <c r="C236" s="280"/>
      <c r="D236" s="426"/>
      <c r="E236" s="248"/>
      <c r="F236" s="274">
        <v>48</v>
      </c>
      <c r="G236" s="426"/>
      <c r="H236" s="258"/>
      <c r="I236" s="359"/>
      <c r="J236" s="330" t="s">
        <v>157</v>
      </c>
      <c r="K236" s="427">
        <f>E233*F236</f>
        <v>48</v>
      </c>
      <c r="L236" s="427">
        <f>E233*20</f>
        <v>20</v>
      </c>
    </row>
    <row r="237" spans="1:12" s="12" customFormat="1" ht="38.25">
      <c r="A237" s="249"/>
      <c r="B237" s="247"/>
      <c r="C237" s="280"/>
      <c r="D237" s="426"/>
      <c r="E237" s="248"/>
      <c r="F237" s="274">
        <v>72</v>
      </c>
      <c r="G237" s="426"/>
      <c r="H237" s="258"/>
      <c r="I237" s="359"/>
      <c r="J237" s="329" t="s">
        <v>158</v>
      </c>
      <c r="K237" s="427">
        <f>E233*F237</f>
        <v>72</v>
      </c>
      <c r="L237" s="427"/>
    </row>
    <row r="238" spans="1:12" s="12" customFormat="1" ht="12.75" customHeight="1">
      <c r="A238" s="249" t="s">
        <v>118</v>
      </c>
      <c r="B238" s="247" t="s">
        <v>434</v>
      </c>
      <c r="C238" s="280" t="s">
        <v>123</v>
      </c>
      <c r="D238" s="426"/>
      <c r="E238" s="248">
        <v>1</v>
      </c>
      <c r="F238" s="274"/>
      <c r="G238" s="426">
        <v>3</v>
      </c>
      <c r="H238" s="258" t="s">
        <v>11</v>
      </c>
      <c r="I238" s="784">
        <v>4</v>
      </c>
      <c r="J238" s="787" t="s">
        <v>156</v>
      </c>
      <c r="K238" s="427"/>
      <c r="L238" s="427"/>
    </row>
    <row r="239" spans="1:12" s="12" customFormat="1" ht="12.75">
      <c r="A239" s="249"/>
      <c r="B239" s="247"/>
      <c r="C239" s="280"/>
      <c r="D239" s="426"/>
      <c r="E239" s="248"/>
      <c r="F239" s="274"/>
      <c r="G239" s="426"/>
      <c r="H239" s="258"/>
      <c r="I239" s="785"/>
      <c r="J239" s="788"/>
      <c r="K239" s="427"/>
      <c r="L239" s="427"/>
    </row>
    <row r="240" spans="1:12" s="12" customFormat="1" ht="12.75">
      <c r="A240" s="249"/>
      <c r="B240" s="247"/>
      <c r="C240" s="280"/>
      <c r="D240" s="426"/>
      <c r="E240" s="248"/>
      <c r="F240" s="274"/>
      <c r="G240" s="426"/>
      <c r="H240" s="258"/>
      <c r="I240" s="786"/>
      <c r="J240" s="789"/>
      <c r="K240" s="427"/>
      <c r="L240" s="427"/>
    </row>
    <row r="241" spans="1:12" s="12" customFormat="1" ht="12.75">
      <c r="A241" s="249"/>
      <c r="B241" s="247"/>
      <c r="C241" s="280"/>
      <c r="D241" s="426"/>
      <c r="E241" s="248"/>
      <c r="F241" s="274">
        <v>48</v>
      </c>
      <c r="G241" s="426"/>
      <c r="H241" s="258"/>
      <c r="I241" s="359"/>
      <c r="J241" s="330" t="s">
        <v>157</v>
      </c>
      <c r="K241" s="427">
        <f>E238*F241</f>
        <v>48</v>
      </c>
      <c r="L241" s="427">
        <f>E238*20</f>
        <v>20</v>
      </c>
    </row>
    <row r="242" spans="1:12" s="12" customFormat="1" ht="38.25">
      <c r="A242" s="249"/>
      <c r="B242" s="247"/>
      <c r="C242" s="280"/>
      <c r="D242" s="426"/>
      <c r="E242" s="248"/>
      <c r="F242" s="274">
        <v>72</v>
      </c>
      <c r="G242" s="426"/>
      <c r="H242" s="258"/>
      <c r="I242" s="359"/>
      <c r="J242" s="329" t="s">
        <v>158</v>
      </c>
      <c r="K242" s="427">
        <f>E238*F242</f>
        <v>72</v>
      </c>
      <c r="L242" s="427"/>
    </row>
    <row r="243" spans="1:12" s="12" customFormat="1" ht="12.75" customHeight="1">
      <c r="A243" s="249" t="s">
        <v>118</v>
      </c>
      <c r="B243" s="247" t="s">
        <v>435</v>
      </c>
      <c r="C243" s="280" t="s">
        <v>123</v>
      </c>
      <c r="D243" s="426"/>
      <c r="E243" s="248">
        <v>1</v>
      </c>
      <c r="F243" s="274"/>
      <c r="G243" s="426">
        <v>3</v>
      </c>
      <c r="H243" s="258" t="s">
        <v>11</v>
      </c>
      <c r="I243" s="784">
        <v>4</v>
      </c>
      <c r="J243" s="787" t="s">
        <v>156</v>
      </c>
      <c r="K243" s="427"/>
      <c r="L243" s="427"/>
    </row>
    <row r="244" spans="1:12" s="12" customFormat="1" ht="12.75">
      <c r="A244" s="249"/>
      <c r="B244" s="247"/>
      <c r="C244" s="280"/>
      <c r="D244" s="426"/>
      <c r="E244" s="248"/>
      <c r="F244" s="274"/>
      <c r="G244" s="426"/>
      <c r="H244" s="258"/>
      <c r="I244" s="785"/>
      <c r="J244" s="788"/>
      <c r="K244" s="427"/>
      <c r="L244" s="427"/>
    </row>
    <row r="245" spans="1:12" s="12" customFormat="1" ht="12.75">
      <c r="A245" s="249"/>
      <c r="B245" s="247"/>
      <c r="C245" s="280"/>
      <c r="D245" s="426"/>
      <c r="E245" s="248"/>
      <c r="F245" s="274"/>
      <c r="G245" s="426"/>
      <c r="H245" s="258"/>
      <c r="I245" s="786"/>
      <c r="J245" s="789"/>
      <c r="K245" s="427"/>
      <c r="L245" s="427"/>
    </row>
    <row r="246" spans="1:12" s="12" customFormat="1" ht="12.75">
      <c r="A246" s="249"/>
      <c r="B246" s="247"/>
      <c r="C246" s="280"/>
      <c r="D246" s="426"/>
      <c r="E246" s="248"/>
      <c r="F246" s="274">
        <v>48</v>
      </c>
      <c r="G246" s="426"/>
      <c r="H246" s="258"/>
      <c r="I246" s="359"/>
      <c r="J246" s="330" t="s">
        <v>157</v>
      </c>
      <c r="K246" s="427">
        <f>E243*F246</f>
        <v>48</v>
      </c>
      <c r="L246" s="427">
        <f>E243*20</f>
        <v>20</v>
      </c>
    </row>
    <row r="247" spans="1:12" s="12" customFormat="1" ht="38.25">
      <c r="A247" s="249"/>
      <c r="B247" s="247"/>
      <c r="C247" s="280"/>
      <c r="D247" s="426"/>
      <c r="E247" s="248"/>
      <c r="F247" s="274">
        <v>72</v>
      </c>
      <c r="G247" s="426"/>
      <c r="H247" s="258"/>
      <c r="I247" s="359"/>
      <c r="J247" s="329" t="s">
        <v>158</v>
      </c>
      <c r="K247" s="427">
        <f>E243*F247</f>
        <v>72</v>
      </c>
      <c r="L247" s="427"/>
    </row>
    <row r="248" spans="1:12" s="12" customFormat="1" ht="12.75" customHeight="1">
      <c r="A248" s="249" t="s">
        <v>118</v>
      </c>
      <c r="B248" s="247" t="s">
        <v>436</v>
      </c>
      <c r="C248" s="280" t="s">
        <v>123</v>
      </c>
      <c r="D248" s="426"/>
      <c r="E248" s="248">
        <v>0.999</v>
      </c>
      <c r="F248" s="274"/>
      <c r="G248" s="426">
        <v>3</v>
      </c>
      <c r="H248" s="258" t="s">
        <v>11</v>
      </c>
      <c r="I248" s="784">
        <v>4</v>
      </c>
      <c r="J248" s="787" t="s">
        <v>156</v>
      </c>
      <c r="K248" s="427"/>
      <c r="L248" s="427"/>
    </row>
    <row r="249" spans="1:12" s="12" customFormat="1" ht="12.75">
      <c r="A249" s="249"/>
      <c r="B249" s="247"/>
      <c r="C249" s="280"/>
      <c r="D249" s="426"/>
      <c r="E249" s="248"/>
      <c r="F249" s="274"/>
      <c r="G249" s="426"/>
      <c r="H249" s="258"/>
      <c r="I249" s="785"/>
      <c r="J249" s="788"/>
      <c r="K249" s="427"/>
      <c r="L249" s="427"/>
    </row>
    <row r="250" spans="1:12" s="12" customFormat="1" ht="12.75">
      <c r="A250" s="249"/>
      <c r="B250" s="247"/>
      <c r="C250" s="280"/>
      <c r="D250" s="426"/>
      <c r="E250" s="248"/>
      <c r="F250" s="274"/>
      <c r="G250" s="426"/>
      <c r="H250" s="258"/>
      <c r="I250" s="786"/>
      <c r="J250" s="789"/>
      <c r="K250" s="427"/>
      <c r="L250" s="427"/>
    </row>
    <row r="251" spans="1:12" s="12" customFormat="1" ht="12.75">
      <c r="A251" s="249"/>
      <c r="B251" s="247"/>
      <c r="C251" s="280"/>
      <c r="D251" s="426"/>
      <c r="E251" s="248"/>
      <c r="F251" s="274">
        <v>48</v>
      </c>
      <c r="G251" s="426"/>
      <c r="H251" s="258"/>
      <c r="I251" s="359"/>
      <c r="J251" s="330" t="s">
        <v>157</v>
      </c>
      <c r="K251" s="427">
        <f>E248*F251</f>
        <v>47.952</v>
      </c>
      <c r="L251" s="427">
        <f>E248*20</f>
        <v>19.98</v>
      </c>
    </row>
    <row r="252" spans="1:12" s="12" customFormat="1" ht="38.25">
      <c r="A252" s="249"/>
      <c r="B252" s="247"/>
      <c r="C252" s="280"/>
      <c r="D252" s="426"/>
      <c r="E252" s="248"/>
      <c r="F252" s="274">
        <v>72</v>
      </c>
      <c r="G252" s="426"/>
      <c r="H252" s="258"/>
      <c r="I252" s="359"/>
      <c r="J252" s="329" t="s">
        <v>158</v>
      </c>
      <c r="K252" s="427">
        <f>E248*F252</f>
        <v>71.928</v>
      </c>
      <c r="L252" s="427"/>
    </row>
    <row r="253" spans="1:12" s="12" customFormat="1" ht="12.75" customHeight="1">
      <c r="A253" s="249" t="s">
        <v>118</v>
      </c>
      <c r="B253" s="247" t="s">
        <v>437</v>
      </c>
      <c r="C253" s="280" t="s">
        <v>123</v>
      </c>
      <c r="D253" s="426"/>
      <c r="E253" s="248">
        <v>0.999</v>
      </c>
      <c r="F253" s="274"/>
      <c r="G253" s="426">
        <v>3</v>
      </c>
      <c r="H253" s="258" t="s">
        <v>11</v>
      </c>
      <c r="I253" s="784">
        <v>4</v>
      </c>
      <c r="J253" s="787" t="s">
        <v>156</v>
      </c>
      <c r="K253" s="427"/>
      <c r="L253" s="427"/>
    </row>
    <row r="254" spans="1:12" s="12" customFormat="1" ht="12.75">
      <c r="A254" s="249"/>
      <c r="B254" s="247"/>
      <c r="C254" s="280"/>
      <c r="D254" s="426"/>
      <c r="E254" s="248"/>
      <c r="F254" s="274"/>
      <c r="G254" s="426"/>
      <c r="H254" s="258"/>
      <c r="I254" s="785"/>
      <c r="J254" s="788"/>
      <c r="K254" s="427"/>
      <c r="L254" s="427"/>
    </row>
    <row r="255" spans="1:12" s="12" customFormat="1" ht="12.75">
      <c r="A255" s="249"/>
      <c r="B255" s="247"/>
      <c r="C255" s="280"/>
      <c r="D255" s="426"/>
      <c r="E255" s="248"/>
      <c r="F255" s="274"/>
      <c r="G255" s="426"/>
      <c r="H255" s="258"/>
      <c r="I255" s="786"/>
      <c r="J255" s="789"/>
      <c r="K255" s="427"/>
      <c r="L255" s="427"/>
    </row>
    <row r="256" spans="1:12" s="12" customFormat="1" ht="12.75">
      <c r="A256" s="249"/>
      <c r="B256" s="247"/>
      <c r="C256" s="280"/>
      <c r="D256" s="426"/>
      <c r="E256" s="248"/>
      <c r="F256" s="274">
        <v>48</v>
      </c>
      <c r="G256" s="426"/>
      <c r="H256" s="258"/>
      <c r="I256" s="359"/>
      <c r="J256" s="330" t="s">
        <v>157</v>
      </c>
      <c r="K256" s="427">
        <f>E253*F256</f>
        <v>47.952</v>
      </c>
      <c r="L256" s="427">
        <f>E253*20</f>
        <v>19.98</v>
      </c>
    </row>
    <row r="257" spans="1:12" s="12" customFormat="1" ht="38.25">
      <c r="A257" s="249"/>
      <c r="B257" s="247"/>
      <c r="C257" s="280"/>
      <c r="D257" s="426"/>
      <c r="E257" s="248"/>
      <c r="F257" s="274">
        <v>72</v>
      </c>
      <c r="G257" s="426"/>
      <c r="H257" s="258"/>
      <c r="I257" s="359"/>
      <c r="J257" s="329" t="s">
        <v>158</v>
      </c>
      <c r="K257" s="427">
        <f>E253*F257</f>
        <v>71.928</v>
      </c>
      <c r="L257" s="427"/>
    </row>
    <row r="258" spans="1:12" s="12" customFormat="1" ht="12.75" customHeight="1">
      <c r="A258" s="249" t="s">
        <v>118</v>
      </c>
      <c r="B258" s="247" t="s">
        <v>438</v>
      </c>
      <c r="C258" s="280" t="s">
        <v>123</v>
      </c>
      <c r="D258" s="426"/>
      <c r="E258" s="248">
        <v>0.999</v>
      </c>
      <c r="F258" s="274"/>
      <c r="G258" s="426">
        <v>3</v>
      </c>
      <c r="H258" s="258" t="s">
        <v>11</v>
      </c>
      <c r="I258" s="784">
        <v>4</v>
      </c>
      <c r="J258" s="787" t="s">
        <v>156</v>
      </c>
      <c r="K258" s="427"/>
      <c r="L258" s="427"/>
    </row>
    <row r="259" spans="1:12" s="12" customFormat="1" ht="12.75">
      <c r="A259" s="249"/>
      <c r="B259" s="247"/>
      <c r="C259" s="280"/>
      <c r="D259" s="426"/>
      <c r="E259" s="248"/>
      <c r="F259" s="274"/>
      <c r="G259" s="426"/>
      <c r="H259" s="258"/>
      <c r="I259" s="785"/>
      <c r="J259" s="788"/>
      <c r="K259" s="427"/>
      <c r="L259" s="427"/>
    </row>
    <row r="260" spans="1:12" s="12" customFormat="1" ht="12.75">
      <c r="A260" s="249"/>
      <c r="B260" s="247"/>
      <c r="C260" s="280"/>
      <c r="D260" s="426"/>
      <c r="E260" s="248"/>
      <c r="F260" s="274"/>
      <c r="G260" s="426"/>
      <c r="H260" s="258"/>
      <c r="I260" s="786"/>
      <c r="J260" s="789"/>
      <c r="K260" s="427"/>
      <c r="L260" s="427"/>
    </row>
    <row r="261" spans="1:12" s="12" customFormat="1" ht="12.75">
      <c r="A261" s="249"/>
      <c r="B261" s="247"/>
      <c r="C261" s="280"/>
      <c r="D261" s="426"/>
      <c r="E261" s="248"/>
      <c r="F261" s="274">
        <v>48</v>
      </c>
      <c r="G261" s="426"/>
      <c r="H261" s="258"/>
      <c r="I261" s="359"/>
      <c r="J261" s="330" t="s">
        <v>157</v>
      </c>
      <c r="K261" s="427">
        <f>E258*F261</f>
        <v>47.952</v>
      </c>
      <c r="L261" s="427">
        <f>E258*20</f>
        <v>19.98</v>
      </c>
    </row>
    <row r="262" spans="1:12" s="12" customFormat="1" ht="38.25">
      <c r="A262" s="249"/>
      <c r="B262" s="247"/>
      <c r="C262" s="280"/>
      <c r="D262" s="426"/>
      <c r="E262" s="248"/>
      <c r="F262" s="274">
        <v>72</v>
      </c>
      <c r="G262" s="426"/>
      <c r="H262" s="258"/>
      <c r="I262" s="359"/>
      <c r="J262" s="329" t="s">
        <v>158</v>
      </c>
      <c r="K262" s="427">
        <f>E258*F262</f>
        <v>71.928</v>
      </c>
      <c r="L262" s="427"/>
    </row>
    <row r="263" spans="1:12" s="12" customFormat="1" ht="12.75" customHeight="1">
      <c r="A263" s="249" t="s">
        <v>118</v>
      </c>
      <c r="B263" s="247" t="s">
        <v>439</v>
      </c>
      <c r="C263" s="280" t="s">
        <v>123</v>
      </c>
      <c r="D263" s="426"/>
      <c r="E263" s="248">
        <v>0.999</v>
      </c>
      <c r="F263" s="274"/>
      <c r="G263" s="426">
        <v>3</v>
      </c>
      <c r="H263" s="258" t="s">
        <v>11</v>
      </c>
      <c r="I263" s="784">
        <v>4</v>
      </c>
      <c r="J263" s="787" t="s">
        <v>156</v>
      </c>
      <c r="K263" s="427"/>
      <c r="L263" s="427"/>
    </row>
    <row r="264" spans="1:12" s="12" customFormat="1" ht="12.75">
      <c r="A264" s="249"/>
      <c r="B264" s="247"/>
      <c r="C264" s="280"/>
      <c r="D264" s="426"/>
      <c r="E264" s="248"/>
      <c r="F264" s="274"/>
      <c r="G264" s="426"/>
      <c r="H264" s="258"/>
      <c r="I264" s="785"/>
      <c r="J264" s="788"/>
      <c r="K264" s="427"/>
      <c r="L264" s="427"/>
    </row>
    <row r="265" spans="1:12" s="12" customFormat="1" ht="12.75">
      <c r="A265" s="249"/>
      <c r="B265" s="247"/>
      <c r="C265" s="280"/>
      <c r="D265" s="426"/>
      <c r="E265" s="248"/>
      <c r="F265" s="274"/>
      <c r="G265" s="426"/>
      <c r="H265" s="258"/>
      <c r="I265" s="786"/>
      <c r="J265" s="789"/>
      <c r="K265" s="427"/>
      <c r="L265" s="427"/>
    </row>
    <row r="266" spans="1:12" s="12" customFormat="1" ht="12.75">
      <c r="A266" s="249"/>
      <c r="B266" s="247"/>
      <c r="C266" s="280"/>
      <c r="D266" s="426"/>
      <c r="E266" s="248"/>
      <c r="F266" s="274">
        <v>48</v>
      </c>
      <c r="G266" s="426"/>
      <c r="H266" s="258"/>
      <c r="I266" s="359"/>
      <c r="J266" s="330" t="s">
        <v>157</v>
      </c>
      <c r="K266" s="427">
        <f>E263*F266</f>
        <v>47.952</v>
      </c>
      <c r="L266" s="427">
        <f>E263*20</f>
        <v>19.98</v>
      </c>
    </row>
    <row r="267" spans="1:12" s="12" customFormat="1" ht="38.25">
      <c r="A267" s="249"/>
      <c r="B267" s="247"/>
      <c r="C267" s="280"/>
      <c r="D267" s="426"/>
      <c r="E267" s="248"/>
      <c r="F267" s="274">
        <v>72</v>
      </c>
      <c r="G267" s="426"/>
      <c r="H267" s="258"/>
      <c r="I267" s="359"/>
      <c r="J267" s="329" t="s">
        <v>158</v>
      </c>
      <c r="K267" s="427">
        <f>E263*F267</f>
        <v>71.928</v>
      </c>
      <c r="L267" s="427"/>
    </row>
    <row r="268" spans="1:12" s="12" customFormat="1" ht="12.75" customHeight="1">
      <c r="A268" s="249" t="s">
        <v>118</v>
      </c>
      <c r="B268" s="247" t="s">
        <v>440</v>
      </c>
      <c r="C268" s="280" t="s">
        <v>123</v>
      </c>
      <c r="D268" s="426"/>
      <c r="E268" s="248">
        <v>0.996</v>
      </c>
      <c r="F268" s="274"/>
      <c r="G268" s="426">
        <v>3</v>
      </c>
      <c r="H268" s="258" t="s">
        <v>11</v>
      </c>
      <c r="I268" s="784">
        <v>4</v>
      </c>
      <c r="J268" s="787" t="s">
        <v>156</v>
      </c>
      <c r="K268" s="427"/>
      <c r="L268" s="427"/>
    </row>
    <row r="269" spans="1:12" s="12" customFormat="1" ht="12.75">
      <c r="A269" s="249"/>
      <c r="B269" s="247"/>
      <c r="C269" s="280"/>
      <c r="D269" s="426"/>
      <c r="E269" s="248"/>
      <c r="F269" s="274"/>
      <c r="G269" s="426"/>
      <c r="H269" s="258"/>
      <c r="I269" s="785"/>
      <c r="J269" s="788"/>
      <c r="K269" s="427"/>
      <c r="L269" s="427"/>
    </row>
    <row r="270" spans="1:12" s="12" customFormat="1" ht="12.75">
      <c r="A270" s="249"/>
      <c r="B270" s="247"/>
      <c r="C270" s="280"/>
      <c r="D270" s="426"/>
      <c r="E270" s="248"/>
      <c r="F270" s="274"/>
      <c r="G270" s="426"/>
      <c r="H270" s="258"/>
      <c r="I270" s="786"/>
      <c r="J270" s="789"/>
      <c r="K270" s="427"/>
      <c r="L270" s="427"/>
    </row>
    <row r="271" spans="1:12" s="12" customFormat="1" ht="12.75">
      <c r="A271" s="249"/>
      <c r="B271" s="247"/>
      <c r="C271" s="280"/>
      <c r="D271" s="426"/>
      <c r="E271" s="248"/>
      <c r="F271" s="274">
        <v>48</v>
      </c>
      <c r="G271" s="426"/>
      <c r="H271" s="258"/>
      <c r="I271" s="359"/>
      <c r="J271" s="330" t="s">
        <v>157</v>
      </c>
      <c r="K271" s="427">
        <f>E268*F271</f>
        <v>47.808</v>
      </c>
      <c r="L271" s="427">
        <f>E268*20</f>
        <v>19.92</v>
      </c>
    </row>
    <row r="272" spans="1:12" s="12" customFormat="1" ht="38.25">
      <c r="A272" s="249"/>
      <c r="B272" s="247"/>
      <c r="C272" s="280"/>
      <c r="D272" s="426"/>
      <c r="E272" s="248"/>
      <c r="F272" s="274">
        <v>72</v>
      </c>
      <c r="G272" s="426"/>
      <c r="H272" s="258"/>
      <c r="I272" s="359"/>
      <c r="J272" s="329" t="s">
        <v>158</v>
      </c>
      <c r="K272" s="427">
        <f>E268*F272</f>
        <v>71.712</v>
      </c>
      <c r="L272" s="427"/>
    </row>
    <row r="273" spans="1:12" s="12" customFormat="1" ht="12.75" customHeight="1">
      <c r="A273" s="249" t="s">
        <v>118</v>
      </c>
      <c r="B273" s="247" t="s">
        <v>441</v>
      </c>
      <c r="C273" s="280" t="s">
        <v>123</v>
      </c>
      <c r="D273" s="426"/>
      <c r="E273" s="248">
        <v>0.999</v>
      </c>
      <c r="F273" s="274"/>
      <c r="G273" s="426">
        <v>3</v>
      </c>
      <c r="H273" s="258" t="s">
        <v>11</v>
      </c>
      <c r="I273" s="784">
        <v>4</v>
      </c>
      <c r="J273" s="787" t="s">
        <v>156</v>
      </c>
      <c r="K273" s="427"/>
      <c r="L273" s="427"/>
    </row>
    <row r="274" spans="1:12" s="12" customFormat="1" ht="12.75">
      <c r="A274" s="249"/>
      <c r="B274" s="247"/>
      <c r="C274" s="280"/>
      <c r="D274" s="426"/>
      <c r="E274" s="248"/>
      <c r="F274" s="274"/>
      <c r="G274" s="426"/>
      <c r="H274" s="258"/>
      <c r="I274" s="785"/>
      <c r="J274" s="788"/>
      <c r="K274" s="427"/>
      <c r="L274" s="427"/>
    </row>
    <row r="275" spans="1:12" s="12" customFormat="1" ht="12.75">
      <c r="A275" s="249"/>
      <c r="B275" s="247"/>
      <c r="C275" s="280"/>
      <c r="D275" s="426"/>
      <c r="E275" s="248"/>
      <c r="F275" s="274"/>
      <c r="G275" s="426"/>
      <c r="H275" s="258"/>
      <c r="I275" s="786"/>
      <c r="J275" s="789"/>
      <c r="K275" s="427"/>
      <c r="L275" s="427"/>
    </row>
    <row r="276" spans="1:12" s="12" customFormat="1" ht="12.75">
      <c r="A276" s="249"/>
      <c r="B276" s="247"/>
      <c r="C276" s="280"/>
      <c r="D276" s="426"/>
      <c r="E276" s="248"/>
      <c r="F276" s="274">
        <v>48</v>
      </c>
      <c r="G276" s="426"/>
      <c r="H276" s="258"/>
      <c r="I276" s="359"/>
      <c r="J276" s="330" t="s">
        <v>157</v>
      </c>
      <c r="K276" s="427">
        <f>E273*F276</f>
        <v>47.952</v>
      </c>
      <c r="L276" s="427">
        <f>E273*20</f>
        <v>19.98</v>
      </c>
    </row>
    <row r="277" spans="1:12" s="12" customFormat="1" ht="38.25">
      <c r="A277" s="249"/>
      <c r="B277" s="247"/>
      <c r="C277" s="280"/>
      <c r="D277" s="426"/>
      <c r="E277" s="248"/>
      <c r="F277" s="274">
        <v>72</v>
      </c>
      <c r="G277" s="426"/>
      <c r="H277" s="258"/>
      <c r="I277" s="359"/>
      <c r="J277" s="329" t="s">
        <v>158</v>
      </c>
      <c r="K277" s="427">
        <f>E273*F277</f>
        <v>71.928</v>
      </c>
      <c r="L277" s="427"/>
    </row>
    <row r="278" spans="1:12" s="12" customFormat="1" ht="12.75" customHeight="1">
      <c r="A278" s="249" t="s">
        <v>118</v>
      </c>
      <c r="B278" s="247" t="s">
        <v>442</v>
      </c>
      <c r="C278" s="280" t="s">
        <v>123</v>
      </c>
      <c r="D278" s="426"/>
      <c r="E278" s="248">
        <v>1.002</v>
      </c>
      <c r="F278" s="274"/>
      <c r="G278" s="426">
        <v>3</v>
      </c>
      <c r="H278" s="258" t="s">
        <v>11</v>
      </c>
      <c r="I278" s="784">
        <v>4</v>
      </c>
      <c r="J278" s="787" t="s">
        <v>156</v>
      </c>
      <c r="K278" s="427"/>
      <c r="L278" s="427"/>
    </row>
    <row r="279" spans="1:12" s="12" customFormat="1" ht="12.75">
      <c r="A279" s="249"/>
      <c r="B279" s="247"/>
      <c r="C279" s="280"/>
      <c r="D279" s="426"/>
      <c r="E279" s="248"/>
      <c r="F279" s="274"/>
      <c r="G279" s="426"/>
      <c r="H279" s="258"/>
      <c r="I279" s="785"/>
      <c r="J279" s="788"/>
      <c r="K279" s="427"/>
      <c r="L279" s="427"/>
    </row>
    <row r="280" spans="1:12" s="12" customFormat="1" ht="12.75">
      <c r="A280" s="249"/>
      <c r="B280" s="247"/>
      <c r="C280" s="280"/>
      <c r="D280" s="426"/>
      <c r="E280" s="248"/>
      <c r="F280" s="274"/>
      <c r="G280" s="426"/>
      <c r="H280" s="258"/>
      <c r="I280" s="786"/>
      <c r="J280" s="789"/>
      <c r="K280" s="427"/>
      <c r="L280" s="427"/>
    </row>
    <row r="281" spans="1:12" s="12" customFormat="1" ht="12.75">
      <c r="A281" s="249"/>
      <c r="B281" s="247"/>
      <c r="C281" s="280"/>
      <c r="D281" s="426"/>
      <c r="E281" s="248"/>
      <c r="F281" s="274">
        <v>48</v>
      </c>
      <c r="G281" s="426"/>
      <c r="H281" s="258"/>
      <c r="I281" s="359"/>
      <c r="J281" s="330" t="s">
        <v>157</v>
      </c>
      <c r="K281" s="427">
        <f>E278*F281</f>
        <v>48.096000000000004</v>
      </c>
      <c r="L281" s="427">
        <f>E278*20</f>
        <v>20.04</v>
      </c>
    </row>
    <row r="282" spans="1:12" s="12" customFormat="1" ht="38.25">
      <c r="A282" s="249"/>
      <c r="B282" s="247"/>
      <c r="C282" s="280"/>
      <c r="D282" s="426"/>
      <c r="E282" s="248"/>
      <c r="F282" s="274">
        <v>72</v>
      </c>
      <c r="G282" s="426"/>
      <c r="H282" s="258"/>
      <c r="I282" s="359"/>
      <c r="J282" s="329" t="s">
        <v>158</v>
      </c>
      <c r="K282" s="427">
        <f>E278*F282</f>
        <v>72.144</v>
      </c>
      <c r="L282" s="427"/>
    </row>
    <row r="283" spans="1:12" s="12" customFormat="1" ht="12.75" customHeight="1">
      <c r="A283" s="249" t="s">
        <v>118</v>
      </c>
      <c r="B283" s="247" t="s">
        <v>443</v>
      </c>
      <c r="C283" s="280" t="s">
        <v>123</v>
      </c>
      <c r="D283" s="426"/>
      <c r="E283" s="248">
        <v>1.003</v>
      </c>
      <c r="F283" s="274"/>
      <c r="G283" s="426">
        <v>3</v>
      </c>
      <c r="H283" s="258" t="s">
        <v>11</v>
      </c>
      <c r="I283" s="784">
        <v>4</v>
      </c>
      <c r="J283" s="787" t="s">
        <v>156</v>
      </c>
      <c r="K283" s="427"/>
      <c r="L283" s="427"/>
    </row>
    <row r="284" spans="1:12" s="12" customFormat="1" ht="12.75">
      <c r="A284" s="249"/>
      <c r="B284" s="247"/>
      <c r="C284" s="280"/>
      <c r="D284" s="426"/>
      <c r="E284" s="248"/>
      <c r="F284" s="274"/>
      <c r="G284" s="426"/>
      <c r="H284" s="258"/>
      <c r="I284" s="785"/>
      <c r="J284" s="788"/>
      <c r="K284" s="427"/>
      <c r="L284" s="427"/>
    </row>
    <row r="285" spans="1:12" s="12" customFormat="1" ht="12.75">
      <c r="A285" s="249"/>
      <c r="B285" s="247"/>
      <c r="C285" s="280"/>
      <c r="D285" s="426"/>
      <c r="E285" s="248"/>
      <c r="F285" s="274"/>
      <c r="G285" s="426"/>
      <c r="H285" s="258"/>
      <c r="I285" s="786"/>
      <c r="J285" s="789"/>
      <c r="K285" s="427"/>
      <c r="L285" s="427"/>
    </row>
    <row r="286" spans="1:12" s="12" customFormat="1" ht="12.75">
      <c r="A286" s="249"/>
      <c r="B286" s="247"/>
      <c r="C286" s="280"/>
      <c r="D286" s="426"/>
      <c r="E286" s="248"/>
      <c r="F286" s="274">
        <v>48</v>
      </c>
      <c r="G286" s="426"/>
      <c r="H286" s="258"/>
      <c r="I286" s="359"/>
      <c r="J286" s="330" t="s">
        <v>157</v>
      </c>
      <c r="K286" s="427">
        <f>E283*F286</f>
        <v>48.14399999999999</v>
      </c>
      <c r="L286" s="427">
        <f>E283*20</f>
        <v>20.06</v>
      </c>
    </row>
    <row r="287" spans="1:12" s="12" customFormat="1" ht="38.25">
      <c r="A287" s="249"/>
      <c r="B287" s="247"/>
      <c r="C287" s="280"/>
      <c r="D287" s="426"/>
      <c r="E287" s="248"/>
      <c r="F287" s="274">
        <v>72</v>
      </c>
      <c r="G287" s="426"/>
      <c r="H287" s="258"/>
      <c r="I287" s="359"/>
      <c r="J287" s="329" t="s">
        <v>158</v>
      </c>
      <c r="K287" s="427">
        <f>E283*F287</f>
        <v>72.216</v>
      </c>
      <c r="L287" s="427"/>
    </row>
    <row r="288" spans="1:12" s="12" customFormat="1" ht="12.75" customHeight="1">
      <c r="A288" s="249" t="s">
        <v>118</v>
      </c>
      <c r="B288" s="247" t="s">
        <v>444</v>
      </c>
      <c r="C288" s="280" t="s">
        <v>123</v>
      </c>
      <c r="D288" s="426"/>
      <c r="E288" s="248">
        <v>1.1</v>
      </c>
      <c r="F288" s="274"/>
      <c r="G288" s="426">
        <v>3</v>
      </c>
      <c r="H288" s="258" t="s">
        <v>11</v>
      </c>
      <c r="I288" s="784">
        <v>4</v>
      </c>
      <c r="J288" s="787" t="s">
        <v>156</v>
      </c>
      <c r="K288" s="427"/>
      <c r="L288" s="427"/>
    </row>
    <row r="289" spans="1:12" s="12" customFormat="1" ht="12.75">
      <c r="A289" s="249"/>
      <c r="B289" s="247"/>
      <c r="C289" s="280"/>
      <c r="D289" s="426"/>
      <c r="E289" s="248"/>
      <c r="F289" s="274"/>
      <c r="G289" s="426"/>
      <c r="H289" s="258"/>
      <c r="I289" s="785"/>
      <c r="J289" s="788"/>
      <c r="K289" s="427"/>
      <c r="L289" s="427"/>
    </row>
    <row r="290" spans="1:12" s="12" customFormat="1" ht="12.75">
      <c r="A290" s="249"/>
      <c r="B290" s="247"/>
      <c r="C290" s="280"/>
      <c r="D290" s="426"/>
      <c r="E290" s="248"/>
      <c r="F290" s="274"/>
      <c r="G290" s="426"/>
      <c r="H290" s="258"/>
      <c r="I290" s="786"/>
      <c r="J290" s="789"/>
      <c r="K290" s="427"/>
      <c r="L290" s="427"/>
    </row>
    <row r="291" spans="1:12" s="12" customFormat="1" ht="12.75">
      <c r="A291" s="249"/>
      <c r="B291" s="247"/>
      <c r="C291" s="280"/>
      <c r="D291" s="426"/>
      <c r="E291" s="248"/>
      <c r="F291" s="274">
        <v>48</v>
      </c>
      <c r="G291" s="426"/>
      <c r="H291" s="258"/>
      <c r="I291" s="359"/>
      <c r="J291" s="330" t="s">
        <v>157</v>
      </c>
      <c r="K291" s="427">
        <f>E288*F291</f>
        <v>52.800000000000004</v>
      </c>
      <c r="L291" s="427">
        <f>E288*20</f>
        <v>22</v>
      </c>
    </row>
    <row r="292" spans="1:12" s="12" customFormat="1" ht="38.25">
      <c r="A292" s="249"/>
      <c r="B292" s="247"/>
      <c r="C292" s="280"/>
      <c r="D292" s="426"/>
      <c r="E292" s="248"/>
      <c r="F292" s="274">
        <v>72</v>
      </c>
      <c r="G292" s="426"/>
      <c r="H292" s="258"/>
      <c r="I292" s="359"/>
      <c r="J292" s="329" t="s">
        <v>158</v>
      </c>
      <c r="K292" s="427">
        <f>E288*F292</f>
        <v>79.2</v>
      </c>
      <c r="L292" s="427"/>
    </row>
    <row r="293" spans="1:12" s="12" customFormat="1" ht="12.75" customHeight="1">
      <c r="A293" s="249" t="s">
        <v>118</v>
      </c>
      <c r="B293" s="247" t="s">
        <v>445</v>
      </c>
      <c r="C293" s="280" t="s">
        <v>123</v>
      </c>
      <c r="D293" s="426"/>
      <c r="E293" s="248">
        <v>1.097</v>
      </c>
      <c r="F293" s="274"/>
      <c r="G293" s="426">
        <v>3</v>
      </c>
      <c r="H293" s="258" t="s">
        <v>11</v>
      </c>
      <c r="I293" s="784">
        <v>4</v>
      </c>
      <c r="J293" s="787" t="s">
        <v>156</v>
      </c>
      <c r="K293" s="427"/>
      <c r="L293" s="427"/>
    </row>
    <row r="294" spans="1:12" s="12" customFormat="1" ht="12.75">
      <c r="A294" s="249"/>
      <c r="B294" s="247"/>
      <c r="C294" s="280"/>
      <c r="D294" s="426"/>
      <c r="E294" s="248"/>
      <c r="F294" s="274"/>
      <c r="G294" s="426"/>
      <c r="H294" s="258"/>
      <c r="I294" s="785"/>
      <c r="J294" s="788"/>
      <c r="K294" s="427"/>
      <c r="L294" s="427"/>
    </row>
    <row r="295" spans="1:12" s="12" customFormat="1" ht="12.75">
      <c r="A295" s="249"/>
      <c r="B295" s="247"/>
      <c r="C295" s="280"/>
      <c r="D295" s="426"/>
      <c r="E295" s="248"/>
      <c r="F295" s="274"/>
      <c r="G295" s="426"/>
      <c r="H295" s="258"/>
      <c r="I295" s="786"/>
      <c r="J295" s="789"/>
      <c r="K295" s="427"/>
      <c r="L295" s="427"/>
    </row>
    <row r="296" spans="1:12" s="12" customFormat="1" ht="12.75">
      <c r="A296" s="249"/>
      <c r="B296" s="247"/>
      <c r="C296" s="280"/>
      <c r="D296" s="426"/>
      <c r="E296" s="248"/>
      <c r="F296" s="274">
        <v>48</v>
      </c>
      <c r="G296" s="426"/>
      <c r="H296" s="258"/>
      <c r="I296" s="359"/>
      <c r="J296" s="330" t="s">
        <v>157</v>
      </c>
      <c r="K296" s="427">
        <f>E293*F296</f>
        <v>52.656</v>
      </c>
      <c r="L296" s="427">
        <f>E293*20</f>
        <v>21.939999999999998</v>
      </c>
    </row>
    <row r="297" spans="1:12" s="12" customFormat="1" ht="38.25">
      <c r="A297" s="249"/>
      <c r="B297" s="247"/>
      <c r="C297" s="280"/>
      <c r="D297" s="426"/>
      <c r="E297" s="248"/>
      <c r="F297" s="274">
        <v>72</v>
      </c>
      <c r="G297" s="426"/>
      <c r="H297" s="258"/>
      <c r="I297" s="359"/>
      <c r="J297" s="329" t="s">
        <v>158</v>
      </c>
      <c r="K297" s="427">
        <f>E293*F297</f>
        <v>78.984</v>
      </c>
      <c r="L297" s="427"/>
    </row>
    <row r="298" spans="1:12" s="12" customFormat="1" ht="12.75" customHeight="1">
      <c r="A298" s="249" t="s">
        <v>118</v>
      </c>
      <c r="B298" s="247" t="s">
        <v>446</v>
      </c>
      <c r="C298" s="280" t="s">
        <v>123</v>
      </c>
      <c r="D298" s="426"/>
      <c r="E298" s="248">
        <v>1.099</v>
      </c>
      <c r="F298" s="274"/>
      <c r="G298" s="426">
        <v>3</v>
      </c>
      <c r="H298" s="258" t="s">
        <v>11</v>
      </c>
      <c r="I298" s="784">
        <v>4</v>
      </c>
      <c r="J298" s="787" t="s">
        <v>156</v>
      </c>
      <c r="K298" s="427"/>
      <c r="L298" s="427"/>
    </row>
    <row r="299" spans="1:12" s="12" customFormat="1" ht="12.75">
      <c r="A299" s="249"/>
      <c r="B299" s="247"/>
      <c r="C299" s="280"/>
      <c r="D299" s="426"/>
      <c r="E299" s="248"/>
      <c r="F299" s="274"/>
      <c r="G299" s="426"/>
      <c r="H299" s="258"/>
      <c r="I299" s="785"/>
      <c r="J299" s="788"/>
      <c r="K299" s="427"/>
      <c r="L299" s="427"/>
    </row>
    <row r="300" spans="1:12" s="12" customFormat="1" ht="12.75">
      <c r="A300" s="249"/>
      <c r="B300" s="247"/>
      <c r="C300" s="280"/>
      <c r="D300" s="426"/>
      <c r="E300" s="248"/>
      <c r="F300" s="274"/>
      <c r="G300" s="426"/>
      <c r="H300" s="258"/>
      <c r="I300" s="786"/>
      <c r="J300" s="789"/>
      <c r="K300" s="427"/>
      <c r="L300" s="427"/>
    </row>
    <row r="301" spans="1:12" s="12" customFormat="1" ht="12.75">
      <c r="A301" s="249"/>
      <c r="B301" s="247"/>
      <c r="C301" s="280"/>
      <c r="D301" s="426"/>
      <c r="E301" s="248"/>
      <c r="F301" s="274">
        <v>48</v>
      </c>
      <c r="G301" s="426"/>
      <c r="H301" s="258"/>
      <c r="I301" s="359"/>
      <c r="J301" s="330" t="s">
        <v>157</v>
      </c>
      <c r="K301" s="427">
        <f>E298*F301</f>
        <v>52.751999999999995</v>
      </c>
      <c r="L301" s="427">
        <f>E298*20</f>
        <v>21.98</v>
      </c>
    </row>
    <row r="302" spans="1:12" s="12" customFormat="1" ht="38.25">
      <c r="A302" s="249"/>
      <c r="B302" s="247"/>
      <c r="C302" s="280"/>
      <c r="D302" s="426"/>
      <c r="E302" s="248"/>
      <c r="F302" s="274">
        <v>72</v>
      </c>
      <c r="G302" s="426"/>
      <c r="H302" s="258"/>
      <c r="I302" s="359"/>
      <c r="J302" s="329" t="s">
        <v>158</v>
      </c>
      <c r="K302" s="427">
        <f>E298*F302</f>
        <v>79.128</v>
      </c>
      <c r="L302" s="427"/>
    </row>
    <row r="303" spans="1:12" s="12" customFormat="1" ht="12.75" customHeight="1">
      <c r="A303" s="249" t="s">
        <v>118</v>
      </c>
      <c r="B303" s="247" t="s">
        <v>447</v>
      </c>
      <c r="C303" s="280" t="s">
        <v>123</v>
      </c>
      <c r="D303" s="426"/>
      <c r="E303" s="248">
        <v>1.401</v>
      </c>
      <c r="F303" s="274"/>
      <c r="G303" s="426">
        <v>3</v>
      </c>
      <c r="H303" s="258" t="s">
        <v>11</v>
      </c>
      <c r="I303" s="784">
        <v>4</v>
      </c>
      <c r="J303" s="787" t="s">
        <v>156</v>
      </c>
      <c r="K303" s="427"/>
      <c r="L303" s="427"/>
    </row>
    <row r="304" spans="1:12" s="12" customFormat="1" ht="12.75">
      <c r="A304" s="249"/>
      <c r="B304" s="247"/>
      <c r="C304" s="280"/>
      <c r="D304" s="426"/>
      <c r="E304" s="248"/>
      <c r="F304" s="274"/>
      <c r="G304" s="426"/>
      <c r="H304" s="258"/>
      <c r="I304" s="785"/>
      <c r="J304" s="788"/>
      <c r="K304" s="427"/>
      <c r="L304" s="427"/>
    </row>
    <row r="305" spans="1:12" s="12" customFormat="1" ht="12.75">
      <c r="A305" s="249"/>
      <c r="B305" s="247"/>
      <c r="C305" s="280"/>
      <c r="D305" s="426"/>
      <c r="E305" s="248"/>
      <c r="F305" s="274"/>
      <c r="G305" s="426"/>
      <c r="H305" s="258"/>
      <c r="I305" s="786"/>
      <c r="J305" s="789"/>
      <c r="K305" s="427"/>
      <c r="L305" s="427"/>
    </row>
    <row r="306" spans="1:12" s="12" customFormat="1" ht="12.75">
      <c r="A306" s="249"/>
      <c r="B306" s="247"/>
      <c r="C306" s="280"/>
      <c r="D306" s="426"/>
      <c r="E306" s="248"/>
      <c r="F306" s="274">
        <v>48</v>
      </c>
      <c r="G306" s="426"/>
      <c r="H306" s="258"/>
      <c r="I306" s="359"/>
      <c r="J306" s="330" t="s">
        <v>157</v>
      </c>
      <c r="K306" s="427">
        <f>E303*F306</f>
        <v>67.248</v>
      </c>
      <c r="L306" s="427">
        <f>E303*20</f>
        <v>28.02</v>
      </c>
    </row>
    <row r="307" spans="1:12" s="12" customFormat="1" ht="38.25">
      <c r="A307" s="249"/>
      <c r="B307" s="247"/>
      <c r="C307" s="280"/>
      <c r="D307" s="426"/>
      <c r="E307" s="248"/>
      <c r="F307" s="274">
        <v>72</v>
      </c>
      <c r="G307" s="426"/>
      <c r="H307" s="258"/>
      <c r="I307" s="359"/>
      <c r="J307" s="329" t="s">
        <v>158</v>
      </c>
      <c r="K307" s="427">
        <f>E303*F307</f>
        <v>100.872</v>
      </c>
      <c r="L307" s="427"/>
    </row>
    <row r="308" spans="1:12" s="12" customFormat="1" ht="12.75" customHeight="1">
      <c r="A308" s="249" t="s">
        <v>118</v>
      </c>
      <c r="B308" s="247" t="s">
        <v>448</v>
      </c>
      <c r="C308" s="280" t="s">
        <v>123</v>
      </c>
      <c r="D308" s="426"/>
      <c r="E308" s="248">
        <v>1.398</v>
      </c>
      <c r="F308" s="274"/>
      <c r="G308" s="426">
        <v>3</v>
      </c>
      <c r="H308" s="258" t="s">
        <v>11</v>
      </c>
      <c r="I308" s="784">
        <v>4</v>
      </c>
      <c r="J308" s="787" t="s">
        <v>156</v>
      </c>
      <c r="K308" s="427"/>
      <c r="L308" s="427"/>
    </row>
    <row r="309" spans="1:12" s="12" customFormat="1" ht="12.75">
      <c r="A309" s="249"/>
      <c r="B309" s="247"/>
      <c r="C309" s="280"/>
      <c r="D309" s="426"/>
      <c r="E309" s="248"/>
      <c r="F309" s="274"/>
      <c r="G309" s="426"/>
      <c r="H309" s="258"/>
      <c r="I309" s="785"/>
      <c r="J309" s="788"/>
      <c r="K309" s="427"/>
      <c r="L309" s="427"/>
    </row>
    <row r="310" spans="1:12" s="12" customFormat="1" ht="12.75">
      <c r="A310" s="249"/>
      <c r="B310" s="247"/>
      <c r="C310" s="280"/>
      <c r="D310" s="426"/>
      <c r="E310" s="248"/>
      <c r="F310" s="274"/>
      <c r="G310" s="426"/>
      <c r="H310" s="258"/>
      <c r="I310" s="786"/>
      <c r="J310" s="789"/>
      <c r="K310" s="427"/>
      <c r="L310" s="427"/>
    </row>
    <row r="311" spans="1:12" s="12" customFormat="1" ht="12.75">
      <c r="A311" s="249"/>
      <c r="B311" s="247"/>
      <c r="C311" s="280"/>
      <c r="D311" s="426"/>
      <c r="E311" s="248"/>
      <c r="F311" s="274">
        <v>48</v>
      </c>
      <c r="G311" s="426"/>
      <c r="H311" s="258"/>
      <c r="I311" s="359"/>
      <c r="J311" s="330" t="s">
        <v>157</v>
      </c>
      <c r="K311" s="427">
        <f>E308*F311</f>
        <v>67.104</v>
      </c>
      <c r="L311" s="427">
        <f>E308*20</f>
        <v>27.959999999999997</v>
      </c>
    </row>
    <row r="312" spans="1:12" s="12" customFormat="1" ht="38.25">
      <c r="A312" s="249"/>
      <c r="B312" s="247"/>
      <c r="C312" s="280"/>
      <c r="D312" s="426"/>
      <c r="E312" s="248"/>
      <c r="F312" s="274">
        <v>72</v>
      </c>
      <c r="G312" s="426"/>
      <c r="H312" s="258"/>
      <c r="I312" s="359"/>
      <c r="J312" s="329" t="s">
        <v>158</v>
      </c>
      <c r="K312" s="427">
        <f>E308*F312</f>
        <v>100.65599999999999</v>
      </c>
      <c r="L312" s="427"/>
    </row>
    <row r="313" spans="1:12" s="12" customFormat="1" ht="12.75" customHeight="1">
      <c r="A313" s="249" t="s">
        <v>118</v>
      </c>
      <c r="B313" s="247" t="s">
        <v>449</v>
      </c>
      <c r="C313" s="280" t="s">
        <v>123</v>
      </c>
      <c r="D313" s="426"/>
      <c r="E313" s="248">
        <v>1.198</v>
      </c>
      <c r="F313" s="274"/>
      <c r="G313" s="426">
        <v>3</v>
      </c>
      <c r="H313" s="258" t="s">
        <v>11</v>
      </c>
      <c r="I313" s="784">
        <v>4</v>
      </c>
      <c r="J313" s="787" t="s">
        <v>156</v>
      </c>
      <c r="K313" s="427"/>
      <c r="L313" s="427"/>
    </row>
    <row r="314" spans="1:12" s="12" customFormat="1" ht="12.75">
      <c r="A314" s="249"/>
      <c r="B314" s="247"/>
      <c r="C314" s="280"/>
      <c r="D314" s="426"/>
      <c r="E314" s="248"/>
      <c r="F314" s="274"/>
      <c r="G314" s="426"/>
      <c r="H314" s="258"/>
      <c r="I314" s="785"/>
      <c r="J314" s="788"/>
      <c r="K314" s="427"/>
      <c r="L314" s="427"/>
    </row>
    <row r="315" spans="1:12" s="12" customFormat="1" ht="12.75">
      <c r="A315" s="249"/>
      <c r="B315" s="247"/>
      <c r="C315" s="280"/>
      <c r="D315" s="426"/>
      <c r="E315" s="248"/>
      <c r="F315" s="274"/>
      <c r="G315" s="426"/>
      <c r="H315" s="258"/>
      <c r="I315" s="786"/>
      <c r="J315" s="789"/>
      <c r="K315" s="427"/>
      <c r="L315" s="427"/>
    </row>
    <row r="316" spans="1:12" s="12" customFormat="1" ht="12.75">
      <c r="A316" s="249"/>
      <c r="B316" s="247"/>
      <c r="C316" s="280"/>
      <c r="D316" s="426"/>
      <c r="E316" s="248"/>
      <c r="F316" s="274">
        <v>48</v>
      </c>
      <c r="G316" s="426"/>
      <c r="H316" s="258"/>
      <c r="I316" s="359"/>
      <c r="J316" s="330" t="s">
        <v>157</v>
      </c>
      <c r="K316" s="427">
        <f>E313*F316</f>
        <v>57.504</v>
      </c>
      <c r="L316" s="427">
        <f>E313*20</f>
        <v>23.96</v>
      </c>
    </row>
    <row r="317" spans="1:12" s="12" customFormat="1" ht="38.25">
      <c r="A317" s="249"/>
      <c r="B317" s="247"/>
      <c r="C317" s="280"/>
      <c r="D317" s="426"/>
      <c r="E317" s="248"/>
      <c r="F317" s="274">
        <v>72</v>
      </c>
      <c r="G317" s="426"/>
      <c r="H317" s="258"/>
      <c r="I317" s="359"/>
      <c r="J317" s="329" t="s">
        <v>158</v>
      </c>
      <c r="K317" s="427">
        <f>E313*F317</f>
        <v>86.256</v>
      </c>
      <c r="L317" s="427"/>
    </row>
    <row r="318" spans="1:12" s="12" customFormat="1" ht="12.75" customHeight="1">
      <c r="A318" s="249" t="s">
        <v>118</v>
      </c>
      <c r="B318" s="247" t="s">
        <v>450</v>
      </c>
      <c r="C318" s="280" t="s">
        <v>123</v>
      </c>
      <c r="D318" s="426"/>
      <c r="E318" s="248">
        <v>0.999</v>
      </c>
      <c r="F318" s="274"/>
      <c r="G318" s="426">
        <v>3</v>
      </c>
      <c r="H318" s="258" t="s">
        <v>11</v>
      </c>
      <c r="I318" s="784">
        <v>4</v>
      </c>
      <c r="J318" s="787" t="s">
        <v>156</v>
      </c>
      <c r="K318" s="427"/>
      <c r="L318" s="427"/>
    </row>
    <row r="319" spans="1:12" s="12" customFormat="1" ht="12.75">
      <c r="A319" s="249"/>
      <c r="B319" s="247"/>
      <c r="C319" s="280"/>
      <c r="D319" s="426"/>
      <c r="E319" s="248"/>
      <c r="F319" s="274"/>
      <c r="G319" s="426"/>
      <c r="H319" s="258"/>
      <c r="I319" s="785"/>
      <c r="J319" s="788"/>
      <c r="K319" s="427"/>
      <c r="L319" s="427"/>
    </row>
    <row r="320" spans="1:12" s="12" customFormat="1" ht="12.75">
      <c r="A320" s="249"/>
      <c r="B320" s="247"/>
      <c r="C320" s="280"/>
      <c r="D320" s="426"/>
      <c r="E320" s="248"/>
      <c r="F320" s="274"/>
      <c r="G320" s="426"/>
      <c r="H320" s="258"/>
      <c r="I320" s="786"/>
      <c r="J320" s="789"/>
      <c r="K320" s="427"/>
      <c r="L320" s="427"/>
    </row>
    <row r="321" spans="1:12" s="12" customFormat="1" ht="12.75">
      <c r="A321" s="249"/>
      <c r="B321" s="247"/>
      <c r="C321" s="280"/>
      <c r="D321" s="426"/>
      <c r="E321" s="248"/>
      <c r="F321" s="274">
        <v>48</v>
      </c>
      <c r="G321" s="426"/>
      <c r="H321" s="258"/>
      <c r="I321" s="359"/>
      <c r="J321" s="330" t="s">
        <v>157</v>
      </c>
      <c r="K321" s="427">
        <f>E318*F321</f>
        <v>47.952</v>
      </c>
      <c r="L321" s="427">
        <f>E318*20</f>
        <v>19.98</v>
      </c>
    </row>
    <row r="322" spans="1:12" s="12" customFormat="1" ht="38.25">
      <c r="A322" s="249"/>
      <c r="B322" s="247"/>
      <c r="C322" s="280"/>
      <c r="D322" s="426"/>
      <c r="E322" s="248"/>
      <c r="F322" s="274">
        <v>72</v>
      </c>
      <c r="G322" s="426"/>
      <c r="H322" s="258"/>
      <c r="I322" s="359"/>
      <c r="J322" s="329" t="s">
        <v>158</v>
      </c>
      <c r="K322" s="427">
        <f>E318*F322</f>
        <v>71.928</v>
      </c>
      <c r="L322" s="427"/>
    </row>
    <row r="323" spans="1:12" s="12" customFormat="1" ht="12.75" customHeight="1">
      <c r="A323" s="249" t="s">
        <v>118</v>
      </c>
      <c r="B323" s="247" t="s">
        <v>451</v>
      </c>
      <c r="C323" s="280" t="s">
        <v>123</v>
      </c>
      <c r="D323" s="426"/>
      <c r="E323" s="248">
        <v>0.999</v>
      </c>
      <c r="F323" s="274"/>
      <c r="G323" s="426">
        <v>3</v>
      </c>
      <c r="H323" s="258" t="s">
        <v>11</v>
      </c>
      <c r="I323" s="784">
        <v>4</v>
      </c>
      <c r="J323" s="787" t="s">
        <v>156</v>
      </c>
      <c r="K323" s="427"/>
      <c r="L323" s="427"/>
    </row>
    <row r="324" spans="1:12" s="12" customFormat="1" ht="12.75">
      <c r="A324" s="249"/>
      <c r="B324" s="247"/>
      <c r="C324" s="280"/>
      <c r="D324" s="426"/>
      <c r="E324" s="248"/>
      <c r="F324" s="274"/>
      <c r="G324" s="426"/>
      <c r="H324" s="258"/>
      <c r="I324" s="785"/>
      <c r="J324" s="788"/>
      <c r="K324" s="427"/>
      <c r="L324" s="427"/>
    </row>
    <row r="325" spans="1:12" s="12" customFormat="1" ht="12.75">
      <c r="A325" s="249"/>
      <c r="B325" s="247"/>
      <c r="C325" s="280"/>
      <c r="D325" s="426"/>
      <c r="E325" s="248"/>
      <c r="F325" s="274"/>
      <c r="G325" s="426"/>
      <c r="H325" s="258"/>
      <c r="I325" s="786"/>
      <c r="J325" s="789"/>
      <c r="K325" s="427"/>
      <c r="L325" s="427"/>
    </row>
    <row r="326" spans="1:12" s="12" customFormat="1" ht="12.75">
      <c r="A326" s="249"/>
      <c r="B326" s="247"/>
      <c r="C326" s="280"/>
      <c r="D326" s="426"/>
      <c r="E326" s="248"/>
      <c r="F326" s="274">
        <v>48</v>
      </c>
      <c r="G326" s="426"/>
      <c r="H326" s="258"/>
      <c r="I326" s="359"/>
      <c r="J326" s="330" t="s">
        <v>157</v>
      </c>
      <c r="K326" s="427">
        <f>E323*F326</f>
        <v>47.952</v>
      </c>
      <c r="L326" s="427">
        <f>E323*20</f>
        <v>19.98</v>
      </c>
    </row>
    <row r="327" spans="1:12" s="12" customFormat="1" ht="38.25">
      <c r="A327" s="249"/>
      <c r="B327" s="247"/>
      <c r="C327" s="280"/>
      <c r="D327" s="426"/>
      <c r="E327" s="248"/>
      <c r="F327" s="274">
        <v>72</v>
      </c>
      <c r="G327" s="426"/>
      <c r="H327" s="258"/>
      <c r="I327" s="359"/>
      <c r="J327" s="329" t="s">
        <v>158</v>
      </c>
      <c r="K327" s="427">
        <f>E323*F327</f>
        <v>71.928</v>
      </c>
      <c r="L327" s="427"/>
    </row>
    <row r="328" spans="1:12" s="12" customFormat="1" ht="12.75" customHeight="1">
      <c r="A328" s="249" t="s">
        <v>118</v>
      </c>
      <c r="B328" s="247" t="s">
        <v>452</v>
      </c>
      <c r="C328" s="280" t="s">
        <v>123</v>
      </c>
      <c r="D328" s="426"/>
      <c r="E328" s="248">
        <v>1.302</v>
      </c>
      <c r="F328" s="274"/>
      <c r="G328" s="426">
        <v>3</v>
      </c>
      <c r="H328" s="258" t="s">
        <v>11</v>
      </c>
      <c r="I328" s="784">
        <v>4</v>
      </c>
      <c r="J328" s="787" t="s">
        <v>156</v>
      </c>
      <c r="K328" s="427"/>
      <c r="L328" s="427"/>
    </row>
    <row r="329" spans="1:12" s="12" customFormat="1" ht="12.75">
      <c r="A329" s="249"/>
      <c r="B329" s="247"/>
      <c r="C329" s="280"/>
      <c r="D329" s="426"/>
      <c r="E329" s="248"/>
      <c r="F329" s="274"/>
      <c r="G329" s="426"/>
      <c r="H329" s="258"/>
      <c r="I329" s="785"/>
      <c r="J329" s="788"/>
      <c r="K329" s="427"/>
      <c r="L329" s="427"/>
    </row>
    <row r="330" spans="1:12" s="12" customFormat="1" ht="12.75">
      <c r="A330" s="249"/>
      <c r="B330" s="247"/>
      <c r="C330" s="280"/>
      <c r="D330" s="426"/>
      <c r="E330" s="248"/>
      <c r="F330" s="274"/>
      <c r="G330" s="426"/>
      <c r="H330" s="258"/>
      <c r="I330" s="786"/>
      <c r="J330" s="789"/>
      <c r="K330" s="427"/>
      <c r="L330" s="427"/>
    </row>
    <row r="331" spans="1:12" s="12" customFormat="1" ht="12.75">
      <c r="A331" s="249"/>
      <c r="B331" s="247"/>
      <c r="C331" s="280"/>
      <c r="D331" s="426"/>
      <c r="E331" s="248"/>
      <c r="F331" s="274">
        <v>48</v>
      </c>
      <c r="G331" s="426"/>
      <c r="H331" s="258"/>
      <c r="I331" s="359"/>
      <c r="J331" s="330" t="s">
        <v>157</v>
      </c>
      <c r="K331" s="427">
        <f>E328*F331</f>
        <v>62.496</v>
      </c>
      <c r="L331" s="427">
        <f>E328*20</f>
        <v>26.04</v>
      </c>
    </row>
    <row r="332" spans="1:12" s="12" customFormat="1" ht="38.25">
      <c r="A332" s="249"/>
      <c r="B332" s="247"/>
      <c r="C332" s="280"/>
      <c r="D332" s="426"/>
      <c r="E332" s="248"/>
      <c r="F332" s="274">
        <v>72</v>
      </c>
      <c r="G332" s="426"/>
      <c r="H332" s="258"/>
      <c r="I332" s="359"/>
      <c r="J332" s="329" t="s">
        <v>158</v>
      </c>
      <c r="K332" s="427">
        <f>E328*F332</f>
        <v>93.744</v>
      </c>
      <c r="L332" s="427"/>
    </row>
    <row r="333" spans="1:12" s="12" customFormat="1" ht="12.75" customHeight="1">
      <c r="A333" s="249" t="s">
        <v>118</v>
      </c>
      <c r="B333" s="247" t="s">
        <v>453</v>
      </c>
      <c r="C333" s="280" t="s">
        <v>123</v>
      </c>
      <c r="D333" s="426"/>
      <c r="E333" s="248">
        <v>1.002</v>
      </c>
      <c r="F333" s="274"/>
      <c r="G333" s="426">
        <v>3</v>
      </c>
      <c r="H333" s="258" t="s">
        <v>11</v>
      </c>
      <c r="I333" s="784">
        <v>4</v>
      </c>
      <c r="J333" s="787" t="s">
        <v>156</v>
      </c>
      <c r="K333" s="427"/>
      <c r="L333" s="427"/>
    </row>
    <row r="334" spans="1:12" s="12" customFormat="1" ht="12.75">
      <c r="A334" s="249"/>
      <c r="B334" s="247"/>
      <c r="C334" s="280"/>
      <c r="D334" s="426"/>
      <c r="E334" s="248"/>
      <c r="F334" s="274"/>
      <c r="G334" s="426"/>
      <c r="H334" s="258"/>
      <c r="I334" s="785"/>
      <c r="J334" s="788"/>
      <c r="K334" s="427"/>
      <c r="L334" s="427"/>
    </row>
    <row r="335" spans="1:12" s="12" customFormat="1" ht="12.75">
      <c r="A335" s="249"/>
      <c r="B335" s="247"/>
      <c r="C335" s="280"/>
      <c r="D335" s="426"/>
      <c r="E335" s="248"/>
      <c r="F335" s="274"/>
      <c r="G335" s="426"/>
      <c r="H335" s="258"/>
      <c r="I335" s="786"/>
      <c r="J335" s="789"/>
      <c r="K335" s="427"/>
      <c r="L335" s="427"/>
    </row>
    <row r="336" spans="1:12" s="12" customFormat="1" ht="12.75">
      <c r="A336" s="249"/>
      <c r="B336" s="247"/>
      <c r="C336" s="280"/>
      <c r="D336" s="426"/>
      <c r="E336" s="248"/>
      <c r="F336" s="274">
        <v>48</v>
      </c>
      <c r="G336" s="426"/>
      <c r="H336" s="258"/>
      <c r="I336" s="359"/>
      <c r="J336" s="330" t="s">
        <v>157</v>
      </c>
      <c r="K336" s="427">
        <f>E333*F336</f>
        <v>48.096000000000004</v>
      </c>
      <c r="L336" s="427">
        <f>E333*20</f>
        <v>20.04</v>
      </c>
    </row>
    <row r="337" spans="1:12" s="12" customFormat="1" ht="38.25">
      <c r="A337" s="249"/>
      <c r="B337" s="247"/>
      <c r="C337" s="280"/>
      <c r="D337" s="426"/>
      <c r="E337" s="248"/>
      <c r="F337" s="274">
        <v>72</v>
      </c>
      <c r="G337" s="426"/>
      <c r="H337" s="258"/>
      <c r="I337" s="359"/>
      <c r="J337" s="329" t="s">
        <v>158</v>
      </c>
      <c r="K337" s="427">
        <f>E333*F337</f>
        <v>72.144</v>
      </c>
      <c r="L337" s="427"/>
    </row>
    <row r="338" spans="1:12" s="12" customFormat="1" ht="12.75" customHeight="1">
      <c r="A338" s="249" t="s">
        <v>118</v>
      </c>
      <c r="B338" s="247" t="s">
        <v>454</v>
      </c>
      <c r="C338" s="280" t="s">
        <v>123</v>
      </c>
      <c r="D338" s="426"/>
      <c r="E338" s="248">
        <v>1.001</v>
      </c>
      <c r="F338" s="274"/>
      <c r="G338" s="426">
        <v>3</v>
      </c>
      <c r="H338" s="258" t="s">
        <v>11</v>
      </c>
      <c r="I338" s="784">
        <v>4</v>
      </c>
      <c r="J338" s="787" t="s">
        <v>156</v>
      </c>
      <c r="K338" s="427"/>
      <c r="L338" s="427"/>
    </row>
    <row r="339" spans="1:12" s="12" customFormat="1" ht="12.75">
      <c r="A339" s="249"/>
      <c r="B339" s="247"/>
      <c r="C339" s="280"/>
      <c r="D339" s="426"/>
      <c r="E339" s="248"/>
      <c r="F339" s="274"/>
      <c r="G339" s="426"/>
      <c r="H339" s="258"/>
      <c r="I339" s="785"/>
      <c r="J339" s="788"/>
      <c r="K339" s="427"/>
      <c r="L339" s="427"/>
    </row>
    <row r="340" spans="1:12" s="12" customFormat="1" ht="12.75">
      <c r="A340" s="249"/>
      <c r="B340" s="247"/>
      <c r="C340" s="280"/>
      <c r="D340" s="426"/>
      <c r="E340" s="248"/>
      <c r="F340" s="274"/>
      <c r="G340" s="426"/>
      <c r="H340" s="258"/>
      <c r="I340" s="786"/>
      <c r="J340" s="789"/>
      <c r="K340" s="427"/>
      <c r="L340" s="427"/>
    </row>
    <row r="341" spans="1:12" s="12" customFormat="1" ht="12.75">
      <c r="A341" s="249"/>
      <c r="B341" s="247"/>
      <c r="C341" s="280"/>
      <c r="D341" s="426"/>
      <c r="E341" s="248"/>
      <c r="F341" s="274">
        <v>48</v>
      </c>
      <c r="G341" s="426"/>
      <c r="H341" s="258"/>
      <c r="I341" s="359"/>
      <c r="J341" s="330" t="s">
        <v>157</v>
      </c>
      <c r="K341" s="427">
        <f>E338*F341</f>
        <v>48.047999999999995</v>
      </c>
      <c r="L341" s="427">
        <f>E338*20</f>
        <v>20.019999999999996</v>
      </c>
    </row>
    <row r="342" spans="1:12" s="12" customFormat="1" ht="38.25">
      <c r="A342" s="249"/>
      <c r="B342" s="247"/>
      <c r="C342" s="280"/>
      <c r="D342" s="426"/>
      <c r="E342" s="248"/>
      <c r="F342" s="274">
        <v>72</v>
      </c>
      <c r="G342" s="426"/>
      <c r="H342" s="258"/>
      <c r="I342" s="359"/>
      <c r="J342" s="329" t="s">
        <v>158</v>
      </c>
      <c r="K342" s="427">
        <f>E338*F342</f>
        <v>72.07199999999999</v>
      </c>
      <c r="L342" s="427"/>
    </row>
    <row r="343" spans="1:12" s="12" customFormat="1" ht="12.75" customHeight="1">
      <c r="A343" s="249" t="s">
        <v>118</v>
      </c>
      <c r="B343" s="247" t="s">
        <v>455</v>
      </c>
      <c r="C343" s="280" t="s">
        <v>123</v>
      </c>
      <c r="D343" s="426"/>
      <c r="E343" s="248">
        <v>1.002</v>
      </c>
      <c r="F343" s="274"/>
      <c r="G343" s="426">
        <v>3</v>
      </c>
      <c r="H343" s="258" t="s">
        <v>11</v>
      </c>
      <c r="I343" s="784">
        <v>4</v>
      </c>
      <c r="J343" s="787" t="s">
        <v>156</v>
      </c>
      <c r="K343" s="427"/>
      <c r="L343" s="427"/>
    </row>
    <row r="344" spans="1:12" s="12" customFormat="1" ht="12.75">
      <c r="A344" s="249"/>
      <c r="B344" s="247"/>
      <c r="C344" s="280"/>
      <c r="D344" s="426"/>
      <c r="E344" s="248"/>
      <c r="F344" s="274"/>
      <c r="G344" s="426"/>
      <c r="H344" s="258"/>
      <c r="I344" s="785"/>
      <c r="J344" s="788"/>
      <c r="K344" s="427"/>
      <c r="L344" s="427"/>
    </row>
    <row r="345" spans="1:12" s="12" customFormat="1" ht="12.75">
      <c r="A345" s="249"/>
      <c r="B345" s="247"/>
      <c r="C345" s="280"/>
      <c r="D345" s="426"/>
      <c r="E345" s="248"/>
      <c r="F345" s="274"/>
      <c r="G345" s="426"/>
      <c r="H345" s="258"/>
      <c r="I345" s="786"/>
      <c r="J345" s="789"/>
      <c r="K345" s="427"/>
      <c r="L345" s="427"/>
    </row>
    <row r="346" spans="1:12" s="12" customFormat="1" ht="12.75">
      <c r="A346" s="249"/>
      <c r="B346" s="247"/>
      <c r="C346" s="280"/>
      <c r="D346" s="426"/>
      <c r="E346" s="248"/>
      <c r="F346" s="274">
        <v>48</v>
      </c>
      <c r="G346" s="426"/>
      <c r="H346" s="258"/>
      <c r="I346" s="359"/>
      <c r="J346" s="330" t="s">
        <v>157</v>
      </c>
      <c r="K346" s="427">
        <f>E343*F346</f>
        <v>48.096000000000004</v>
      </c>
      <c r="L346" s="427">
        <f>E343*20</f>
        <v>20.04</v>
      </c>
    </row>
    <row r="347" spans="1:12" s="12" customFormat="1" ht="38.25">
      <c r="A347" s="249"/>
      <c r="B347" s="247"/>
      <c r="C347" s="280"/>
      <c r="D347" s="426"/>
      <c r="E347" s="248"/>
      <c r="F347" s="274">
        <v>72</v>
      </c>
      <c r="G347" s="426"/>
      <c r="H347" s="258"/>
      <c r="I347" s="359"/>
      <c r="J347" s="329" t="s">
        <v>158</v>
      </c>
      <c r="K347" s="427">
        <f>E343*F347</f>
        <v>72.144</v>
      </c>
      <c r="L347" s="427"/>
    </row>
    <row r="348" spans="1:12" s="12" customFormat="1" ht="12.75" customHeight="1">
      <c r="A348" s="249" t="s">
        <v>118</v>
      </c>
      <c r="B348" s="247" t="s">
        <v>456</v>
      </c>
      <c r="C348" s="280" t="s">
        <v>123</v>
      </c>
      <c r="D348" s="426"/>
      <c r="E348" s="248">
        <v>0.996</v>
      </c>
      <c r="F348" s="274"/>
      <c r="G348" s="426">
        <v>3</v>
      </c>
      <c r="H348" s="258" t="s">
        <v>11</v>
      </c>
      <c r="I348" s="784">
        <v>4</v>
      </c>
      <c r="J348" s="787" t="s">
        <v>156</v>
      </c>
      <c r="K348" s="427"/>
      <c r="L348" s="427"/>
    </row>
    <row r="349" spans="1:12" s="12" customFormat="1" ht="12.75">
      <c r="A349" s="249"/>
      <c r="B349" s="247"/>
      <c r="C349" s="280"/>
      <c r="D349" s="426"/>
      <c r="E349" s="248"/>
      <c r="F349" s="274"/>
      <c r="G349" s="426"/>
      <c r="H349" s="258"/>
      <c r="I349" s="785"/>
      <c r="J349" s="788"/>
      <c r="K349" s="427"/>
      <c r="L349" s="427"/>
    </row>
    <row r="350" spans="1:12" s="12" customFormat="1" ht="12.75">
      <c r="A350" s="249"/>
      <c r="B350" s="247"/>
      <c r="C350" s="280"/>
      <c r="D350" s="426"/>
      <c r="E350" s="248"/>
      <c r="F350" s="274"/>
      <c r="G350" s="426"/>
      <c r="H350" s="258"/>
      <c r="I350" s="786"/>
      <c r="J350" s="789"/>
      <c r="K350" s="427"/>
      <c r="L350" s="427"/>
    </row>
    <row r="351" spans="1:12" s="12" customFormat="1" ht="12.75">
      <c r="A351" s="249"/>
      <c r="B351" s="247"/>
      <c r="C351" s="280"/>
      <c r="D351" s="426"/>
      <c r="E351" s="248"/>
      <c r="F351" s="274">
        <v>48</v>
      </c>
      <c r="G351" s="426"/>
      <c r="H351" s="258"/>
      <c r="I351" s="359"/>
      <c r="J351" s="330" t="s">
        <v>157</v>
      </c>
      <c r="K351" s="427">
        <f>E348*F351</f>
        <v>47.808</v>
      </c>
      <c r="L351" s="427">
        <f>E348*20</f>
        <v>19.92</v>
      </c>
    </row>
    <row r="352" spans="1:12" s="12" customFormat="1" ht="38.25">
      <c r="A352" s="249"/>
      <c r="B352" s="247"/>
      <c r="C352" s="280"/>
      <c r="D352" s="426"/>
      <c r="E352" s="248"/>
      <c r="F352" s="274">
        <v>72</v>
      </c>
      <c r="G352" s="426"/>
      <c r="H352" s="258"/>
      <c r="I352" s="359"/>
      <c r="J352" s="329" t="s">
        <v>158</v>
      </c>
      <c r="K352" s="427">
        <f>E348*F352</f>
        <v>71.712</v>
      </c>
      <c r="L352" s="427"/>
    </row>
    <row r="353" spans="1:12" s="12" customFormat="1" ht="12.75" customHeight="1">
      <c r="A353" s="249" t="s">
        <v>118</v>
      </c>
      <c r="B353" s="247" t="s">
        <v>457</v>
      </c>
      <c r="C353" s="280" t="s">
        <v>123</v>
      </c>
      <c r="D353" s="426"/>
      <c r="E353" s="248">
        <v>1.101</v>
      </c>
      <c r="F353" s="274"/>
      <c r="G353" s="426">
        <v>3</v>
      </c>
      <c r="H353" s="258" t="s">
        <v>11</v>
      </c>
      <c r="I353" s="784">
        <v>4</v>
      </c>
      <c r="J353" s="787" t="s">
        <v>156</v>
      </c>
      <c r="K353" s="427"/>
      <c r="L353" s="427"/>
    </row>
    <row r="354" spans="1:12" s="12" customFormat="1" ht="12.75">
      <c r="A354" s="249"/>
      <c r="B354" s="247"/>
      <c r="C354" s="280"/>
      <c r="D354" s="426"/>
      <c r="E354" s="248"/>
      <c r="F354" s="274"/>
      <c r="G354" s="426"/>
      <c r="H354" s="258"/>
      <c r="I354" s="785"/>
      <c r="J354" s="788"/>
      <c r="K354" s="427"/>
      <c r="L354" s="427"/>
    </row>
    <row r="355" spans="1:12" s="12" customFormat="1" ht="12.75">
      <c r="A355" s="249"/>
      <c r="B355" s="247"/>
      <c r="C355" s="280"/>
      <c r="D355" s="426"/>
      <c r="E355" s="248"/>
      <c r="F355" s="274"/>
      <c r="G355" s="426"/>
      <c r="H355" s="258"/>
      <c r="I355" s="786"/>
      <c r="J355" s="789"/>
      <c r="K355" s="427"/>
      <c r="L355" s="427"/>
    </row>
    <row r="356" spans="1:12" s="12" customFormat="1" ht="12.75">
      <c r="A356" s="249"/>
      <c r="B356" s="247"/>
      <c r="C356" s="280"/>
      <c r="D356" s="426"/>
      <c r="E356" s="248"/>
      <c r="F356" s="274">
        <v>48</v>
      </c>
      <c r="G356" s="426"/>
      <c r="H356" s="258"/>
      <c r="I356" s="359"/>
      <c r="J356" s="330" t="s">
        <v>157</v>
      </c>
      <c r="K356" s="427">
        <f>E353*F356</f>
        <v>52.848</v>
      </c>
      <c r="L356" s="427">
        <f>E353*20</f>
        <v>22.02</v>
      </c>
    </row>
    <row r="357" spans="1:12" s="12" customFormat="1" ht="38.25">
      <c r="A357" s="249"/>
      <c r="B357" s="247"/>
      <c r="C357" s="280"/>
      <c r="D357" s="426"/>
      <c r="E357" s="248"/>
      <c r="F357" s="274">
        <v>72</v>
      </c>
      <c r="G357" s="426"/>
      <c r="H357" s="258"/>
      <c r="I357" s="359"/>
      <c r="J357" s="329" t="s">
        <v>158</v>
      </c>
      <c r="K357" s="427">
        <f>E353*F357</f>
        <v>79.27199999999999</v>
      </c>
      <c r="L357" s="427"/>
    </row>
    <row r="358" spans="1:12" s="12" customFormat="1" ht="12.75" customHeight="1">
      <c r="A358" s="249" t="s">
        <v>118</v>
      </c>
      <c r="B358" s="247" t="s">
        <v>458</v>
      </c>
      <c r="C358" s="280" t="s">
        <v>123</v>
      </c>
      <c r="D358" s="426"/>
      <c r="E358" s="248">
        <v>1.001</v>
      </c>
      <c r="F358" s="274"/>
      <c r="G358" s="426">
        <v>3</v>
      </c>
      <c r="H358" s="258" t="s">
        <v>11</v>
      </c>
      <c r="I358" s="784">
        <v>4</v>
      </c>
      <c r="J358" s="787" t="s">
        <v>156</v>
      </c>
      <c r="K358" s="427"/>
      <c r="L358" s="427"/>
    </row>
    <row r="359" spans="1:12" s="12" customFormat="1" ht="12.75">
      <c r="A359" s="249"/>
      <c r="B359" s="247"/>
      <c r="C359" s="280"/>
      <c r="D359" s="426"/>
      <c r="E359" s="248"/>
      <c r="F359" s="274"/>
      <c r="G359" s="426"/>
      <c r="H359" s="258"/>
      <c r="I359" s="785"/>
      <c r="J359" s="788"/>
      <c r="K359" s="427"/>
      <c r="L359" s="427"/>
    </row>
    <row r="360" spans="1:12" s="12" customFormat="1" ht="12.75">
      <c r="A360" s="249"/>
      <c r="B360" s="247"/>
      <c r="C360" s="280"/>
      <c r="D360" s="426"/>
      <c r="E360" s="248"/>
      <c r="F360" s="274"/>
      <c r="G360" s="426"/>
      <c r="H360" s="258"/>
      <c r="I360" s="786"/>
      <c r="J360" s="789"/>
      <c r="K360" s="427"/>
      <c r="L360" s="427"/>
    </row>
    <row r="361" spans="1:12" s="12" customFormat="1" ht="12.75">
      <c r="A361" s="249"/>
      <c r="B361" s="247"/>
      <c r="C361" s="280"/>
      <c r="D361" s="426"/>
      <c r="E361" s="248"/>
      <c r="F361" s="274">
        <v>48</v>
      </c>
      <c r="G361" s="426"/>
      <c r="H361" s="258"/>
      <c r="I361" s="359"/>
      <c r="J361" s="330" t="s">
        <v>157</v>
      </c>
      <c r="K361" s="427">
        <f>E358*F361</f>
        <v>48.047999999999995</v>
      </c>
      <c r="L361" s="427">
        <f>E358*20</f>
        <v>20.019999999999996</v>
      </c>
    </row>
    <row r="362" spans="1:12" s="12" customFormat="1" ht="38.25">
      <c r="A362" s="249"/>
      <c r="B362" s="247"/>
      <c r="C362" s="280"/>
      <c r="D362" s="426"/>
      <c r="E362" s="248"/>
      <c r="F362" s="274">
        <v>72</v>
      </c>
      <c r="G362" s="426"/>
      <c r="H362" s="258"/>
      <c r="I362" s="359"/>
      <c r="J362" s="329" t="s">
        <v>158</v>
      </c>
      <c r="K362" s="427">
        <f>E358*F362</f>
        <v>72.07199999999999</v>
      </c>
      <c r="L362" s="427"/>
    </row>
    <row r="363" spans="1:12" s="12" customFormat="1" ht="12.75" customHeight="1">
      <c r="A363" s="249" t="s">
        <v>118</v>
      </c>
      <c r="B363" s="247" t="s">
        <v>459</v>
      </c>
      <c r="C363" s="280" t="s">
        <v>123</v>
      </c>
      <c r="D363" s="426"/>
      <c r="E363" s="248">
        <v>1.003</v>
      </c>
      <c r="F363" s="274"/>
      <c r="G363" s="426">
        <v>3</v>
      </c>
      <c r="H363" s="258" t="s">
        <v>11</v>
      </c>
      <c r="I363" s="784">
        <v>4</v>
      </c>
      <c r="J363" s="787" t="s">
        <v>156</v>
      </c>
      <c r="K363" s="427"/>
      <c r="L363" s="427"/>
    </row>
    <row r="364" spans="1:12" s="12" customFormat="1" ht="12.75">
      <c r="A364" s="249"/>
      <c r="B364" s="247"/>
      <c r="C364" s="280"/>
      <c r="D364" s="426"/>
      <c r="E364" s="248"/>
      <c r="F364" s="274"/>
      <c r="G364" s="426"/>
      <c r="H364" s="258"/>
      <c r="I364" s="785"/>
      <c r="J364" s="788"/>
      <c r="K364" s="427"/>
      <c r="L364" s="427"/>
    </row>
    <row r="365" spans="1:12" s="12" customFormat="1" ht="12.75">
      <c r="A365" s="249"/>
      <c r="B365" s="247"/>
      <c r="C365" s="280"/>
      <c r="D365" s="426"/>
      <c r="E365" s="248"/>
      <c r="F365" s="274"/>
      <c r="G365" s="426"/>
      <c r="H365" s="258"/>
      <c r="I365" s="786"/>
      <c r="J365" s="789"/>
      <c r="K365" s="427"/>
      <c r="L365" s="427"/>
    </row>
    <row r="366" spans="1:12" s="12" customFormat="1" ht="12.75">
      <c r="A366" s="249"/>
      <c r="B366" s="247"/>
      <c r="C366" s="280"/>
      <c r="D366" s="426"/>
      <c r="E366" s="248"/>
      <c r="F366" s="274">
        <v>48</v>
      </c>
      <c r="G366" s="426"/>
      <c r="H366" s="258"/>
      <c r="I366" s="359"/>
      <c r="J366" s="330" t="s">
        <v>157</v>
      </c>
      <c r="K366" s="427">
        <f>E363*F366</f>
        <v>48.14399999999999</v>
      </c>
      <c r="L366" s="427">
        <f>E363*20</f>
        <v>20.06</v>
      </c>
    </row>
    <row r="367" spans="1:12" s="12" customFormat="1" ht="38.25">
      <c r="A367" s="249"/>
      <c r="B367" s="247"/>
      <c r="C367" s="280"/>
      <c r="D367" s="426"/>
      <c r="E367" s="248"/>
      <c r="F367" s="274">
        <v>72</v>
      </c>
      <c r="G367" s="426"/>
      <c r="H367" s="258"/>
      <c r="I367" s="359"/>
      <c r="J367" s="329" t="s">
        <v>158</v>
      </c>
      <c r="K367" s="427">
        <f>E363*F367</f>
        <v>72.216</v>
      </c>
      <c r="L367" s="427"/>
    </row>
    <row r="368" spans="1:12" s="12" customFormat="1" ht="12.75" customHeight="1">
      <c r="A368" s="249" t="s">
        <v>118</v>
      </c>
      <c r="B368" s="247" t="s">
        <v>460</v>
      </c>
      <c r="C368" s="280" t="s">
        <v>123</v>
      </c>
      <c r="D368" s="426"/>
      <c r="E368" s="248">
        <v>0.997</v>
      </c>
      <c r="F368" s="274"/>
      <c r="G368" s="426">
        <v>3</v>
      </c>
      <c r="H368" s="258" t="s">
        <v>11</v>
      </c>
      <c r="I368" s="784">
        <v>4</v>
      </c>
      <c r="J368" s="787" t="s">
        <v>156</v>
      </c>
      <c r="K368" s="427"/>
      <c r="L368" s="427"/>
    </row>
    <row r="369" spans="1:12" s="12" customFormat="1" ht="12.75">
      <c r="A369" s="249"/>
      <c r="B369" s="247"/>
      <c r="C369" s="280"/>
      <c r="D369" s="426"/>
      <c r="E369" s="248"/>
      <c r="F369" s="274"/>
      <c r="G369" s="426"/>
      <c r="H369" s="258"/>
      <c r="I369" s="785"/>
      <c r="J369" s="788"/>
      <c r="K369" s="427"/>
      <c r="L369" s="427"/>
    </row>
    <row r="370" spans="1:12" s="12" customFormat="1" ht="12.75">
      <c r="A370" s="249"/>
      <c r="B370" s="247"/>
      <c r="C370" s="280"/>
      <c r="D370" s="426"/>
      <c r="E370" s="248"/>
      <c r="F370" s="274"/>
      <c r="G370" s="426"/>
      <c r="H370" s="258"/>
      <c r="I370" s="786"/>
      <c r="J370" s="789"/>
      <c r="K370" s="427"/>
      <c r="L370" s="427"/>
    </row>
    <row r="371" spans="1:12" s="12" customFormat="1" ht="12.75">
      <c r="A371" s="249"/>
      <c r="B371" s="247"/>
      <c r="C371" s="280"/>
      <c r="D371" s="426"/>
      <c r="E371" s="248"/>
      <c r="F371" s="274">
        <v>48</v>
      </c>
      <c r="G371" s="426"/>
      <c r="H371" s="258"/>
      <c r="I371" s="359"/>
      <c r="J371" s="330" t="s">
        <v>157</v>
      </c>
      <c r="K371" s="427">
        <f>E368*F371</f>
        <v>47.856</v>
      </c>
      <c r="L371" s="427">
        <f>E368*20</f>
        <v>19.94</v>
      </c>
    </row>
    <row r="372" spans="1:12" s="12" customFormat="1" ht="38.25">
      <c r="A372" s="249"/>
      <c r="B372" s="247"/>
      <c r="C372" s="280"/>
      <c r="D372" s="426"/>
      <c r="E372" s="248"/>
      <c r="F372" s="274">
        <v>72</v>
      </c>
      <c r="G372" s="426"/>
      <c r="H372" s="258"/>
      <c r="I372" s="359"/>
      <c r="J372" s="329" t="s">
        <v>158</v>
      </c>
      <c r="K372" s="427">
        <f>E368*F372</f>
        <v>71.784</v>
      </c>
      <c r="L372" s="427"/>
    </row>
    <row r="373" spans="1:12" s="12" customFormat="1" ht="12.75" customHeight="1">
      <c r="A373" s="249" t="s">
        <v>118</v>
      </c>
      <c r="B373" s="247" t="s">
        <v>461</v>
      </c>
      <c r="C373" s="280" t="s">
        <v>123</v>
      </c>
      <c r="D373" s="426"/>
      <c r="E373" s="248">
        <v>1.002</v>
      </c>
      <c r="F373" s="274"/>
      <c r="G373" s="426">
        <v>3</v>
      </c>
      <c r="H373" s="258" t="s">
        <v>11</v>
      </c>
      <c r="I373" s="784">
        <v>4</v>
      </c>
      <c r="J373" s="787" t="s">
        <v>156</v>
      </c>
      <c r="K373" s="427"/>
      <c r="L373" s="427"/>
    </row>
    <row r="374" spans="1:12" s="12" customFormat="1" ht="12.75">
      <c r="A374" s="249"/>
      <c r="B374" s="247"/>
      <c r="C374" s="280"/>
      <c r="D374" s="426"/>
      <c r="E374" s="248"/>
      <c r="F374" s="274"/>
      <c r="G374" s="426"/>
      <c r="H374" s="258"/>
      <c r="I374" s="785"/>
      <c r="J374" s="788"/>
      <c r="K374" s="427"/>
      <c r="L374" s="427"/>
    </row>
    <row r="375" spans="1:12" s="12" customFormat="1" ht="12.75">
      <c r="A375" s="249"/>
      <c r="B375" s="247"/>
      <c r="C375" s="280"/>
      <c r="D375" s="426"/>
      <c r="E375" s="248"/>
      <c r="F375" s="274"/>
      <c r="G375" s="426"/>
      <c r="H375" s="258"/>
      <c r="I375" s="786"/>
      <c r="J375" s="789"/>
      <c r="K375" s="427"/>
      <c r="L375" s="427"/>
    </row>
    <row r="376" spans="1:12" s="12" customFormat="1" ht="12.75">
      <c r="A376" s="249"/>
      <c r="B376" s="247"/>
      <c r="C376" s="280"/>
      <c r="D376" s="426"/>
      <c r="E376" s="248"/>
      <c r="F376" s="274">
        <v>48</v>
      </c>
      <c r="G376" s="426"/>
      <c r="H376" s="258"/>
      <c r="I376" s="359"/>
      <c r="J376" s="330" t="s">
        <v>157</v>
      </c>
      <c r="K376" s="427">
        <f>E373*F376</f>
        <v>48.096000000000004</v>
      </c>
      <c r="L376" s="427">
        <f>E373*20</f>
        <v>20.04</v>
      </c>
    </row>
    <row r="377" spans="1:12" s="12" customFormat="1" ht="38.25">
      <c r="A377" s="249"/>
      <c r="B377" s="247"/>
      <c r="C377" s="280"/>
      <c r="D377" s="426"/>
      <c r="E377" s="248"/>
      <c r="F377" s="274">
        <v>72</v>
      </c>
      <c r="G377" s="426"/>
      <c r="H377" s="258"/>
      <c r="I377" s="359"/>
      <c r="J377" s="329" t="s">
        <v>158</v>
      </c>
      <c r="K377" s="427">
        <f>E373*F377</f>
        <v>72.144</v>
      </c>
      <c r="L377" s="427"/>
    </row>
    <row r="378" spans="1:12" s="12" customFormat="1" ht="12.75" customHeight="1">
      <c r="A378" s="249" t="s">
        <v>118</v>
      </c>
      <c r="B378" s="247" t="s">
        <v>462</v>
      </c>
      <c r="C378" s="280" t="s">
        <v>123</v>
      </c>
      <c r="D378" s="426"/>
      <c r="E378" s="248">
        <v>0.986</v>
      </c>
      <c r="F378" s="274"/>
      <c r="G378" s="426">
        <v>3</v>
      </c>
      <c r="H378" s="258" t="s">
        <v>11</v>
      </c>
      <c r="I378" s="784">
        <v>4</v>
      </c>
      <c r="J378" s="787" t="s">
        <v>156</v>
      </c>
      <c r="K378" s="427"/>
      <c r="L378" s="427"/>
    </row>
    <row r="379" spans="1:12" s="12" customFormat="1" ht="12.75">
      <c r="A379" s="249"/>
      <c r="B379" s="247"/>
      <c r="C379" s="280"/>
      <c r="D379" s="426"/>
      <c r="E379" s="248"/>
      <c r="F379" s="274"/>
      <c r="G379" s="426"/>
      <c r="H379" s="258"/>
      <c r="I379" s="785"/>
      <c r="J379" s="788"/>
      <c r="K379" s="427"/>
      <c r="L379" s="427"/>
    </row>
    <row r="380" spans="1:12" s="12" customFormat="1" ht="12.75">
      <c r="A380" s="249"/>
      <c r="B380" s="247"/>
      <c r="C380" s="280"/>
      <c r="D380" s="426"/>
      <c r="E380" s="248"/>
      <c r="F380" s="274"/>
      <c r="G380" s="426"/>
      <c r="H380" s="258"/>
      <c r="I380" s="786"/>
      <c r="J380" s="789"/>
      <c r="K380" s="427"/>
      <c r="L380" s="427"/>
    </row>
    <row r="381" spans="1:12" s="12" customFormat="1" ht="12.75">
      <c r="A381" s="249"/>
      <c r="B381" s="247"/>
      <c r="C381" s="280"/>
      <c r="D381" s="426"/>
      <c r="E381" s="248"/>
      <c r="F381" s="274">
        <v>48</v>
      </c>
      <c r="G381" s="426"/>
      <c r="H381" s="258"/>
      <c r="I381" s="359"/>
      <c r="J381" s="330" t="s">
        <v>157</v>
      </c>
      <c r="K381" s="427">
        <f>E378*F381</f>
        <v>47.328</v>
      </c>
      <c r="L381" s="427">
        <f>E378*20</f>
        <v>19.72</v>
      </c>
    </row>
    <row r="382" spans="1:12" s="12" customFormat="1" ht="38.25">
      <c r="A382" s="249"/>
      <c r="B382" s="247"/>
      <c r="C382" s="280"/>
      <c r="D382" s="426"/>
      <c r="E382" s="248"/>
      <c r="F382" s="274">
        <v>72</v>
      </c>
      <c r="G382" s="426"/>
      <c r="H382" s="258"/>
      <c r="I382" s="359"/>
      <c r="J382" s="329" t="s">
        <v>158</v>
      </c>
      <c r="K382" s="427">
        <f>E378*F382</f>
        <v>70.992</v>
      </c>
      <c r="L382" s="427"/>
    </row>
    <row r="383" spans="1:12" s="12" customFormat="1" ht="12.75" customHeight="1">
      <c r="A383" s="249" t="s">
        <v>118</v>
      </c>
      <c r="B383" s="247" t="s">
        <v>463</v>
      </c>
      <c r="C383" s="280" t="s">
        <v>123</v>
      </c>
      <c r="D383" s="426"/>
      <c r="E383" s="248">
        <v>0.997</v>
      </c>
      <c r="F383" s="274"/>
      <c r="G383" s="426">
        <v>3</v>
      </c>
      <c r="H383" s="258" t="s">
        <v>11</v>
      </c>
      <c r="I383" s="784">
        <v>4</v>
      </c>
      <c r="J383" s="787" t="s">
        <v>156</v>
      </c>
      <c r="K383" s="427"/>
      <c r="L383" s="427"/>
    </row>
    <row r="384" spans="1:12" s="12" customFormat="1" ht="12.75">
      <c r="A384" s="249"/>
      <c r="B384" s="247"/>
      <c r="C384" s="280"/>
      <c r="D384" s="426"/>
      <c r="E384" s="248"/>
      <c r="F384" s="274"/>
      <c r="G384" s="426"/>
      <c r="H384" s="258"/>
      <c r="I384" s="785"/>
      <c r="J384" s="788"/>
      <c r="K384" s="427"/>
      <c r="L384" s="427"/>
    </row>
    <row r="385" spans="1:12" s="12" customFormat="1" ht="12.75">
      <c r="A385" s="249"/>
      <c r="B385" s="247"/>
      <c r="C385" s="280"/>
      <c r="D385" s="426"/>
      <c r="E385" s="248"/>
      <c r="F385" s="274"/>
      <c r="G385" s="426"/>
      <c r="H385" s="258"/>
      <c r="I385" s="786"/>
      <c r="J385" s="789"/>
      <c r="K385" s="427"/>
      <c r="L385" s="427"/>
    </row>
    <row r="386" spans="1:12" s="12" customFormat="1" ht="12.75">
      <c r="A386" s="249"/>
      <c r="B386" s="247"/>
      <c r="C386" s="280"/>
      <c r="D386" s="426"/>
      <c r="E386" s="248"/>
      <c r="F386" s="274">
        <v>48</v>
      </c>
      <c r="G386" s="426"/>
      <c r="H386" s="258"/>
      <c r="I386" s="359"/>
      <c r="J386" s="330" t="s">
        <v>157</v>
      </c>
      <c r="K386" s="427">
        <f>E383*F386</f>
        <v>47.856</v>
      </c>
      <c r="L386" s="427">
        <f>E383*20</f>
        <v>19.94</v>
      </c>
    </row>
    <row r="387" spans="1:12" s="12" customFormat="1" ht="38.25">
      <c r="A387" s="249"/>
      <c r="B387" s="247"/>
      <c r="C387" s="280"/>
      <c r="D387" s="426"/>
      <c r="E387" s="248"/>
      <c r="F387" s="274">
        <v>72</v>
      </c>
      <c r="G387" s="426"/>
      <c r="H387" s="258"/>
      <c r="I387" s="359"/>
      <c r="J387" s="329" t="s">
        <v>158</v>
      </c>
      <c r="K387" s="427">
        <f>E383*F387</f>
        <v>71.784</v>
      </c>
      <c r="L387" s="427"/>
    </row>
    <row r="388" spans="1:12" s="12" customFormat="1" ht="12.75" customHeight="1">
      <c r="A388" s="249" t="s">
        <v>118</v>
      </c>
      <c r="B388" s="247" t="s">
        <v>464</v>
      </c>
      <c r="C388" s="280" t="s">
        <v>123</v>
      </c>
      <c r="D388" s="426"/>
      <c r="E388" s="248">
        <v>1.002</v>
      </c>
      <c r="F388" s="274"/>
      <c r="G388" s="426">
        <v>3</v>
      </c>
      <c r="H388" s="258" t="s">
        <v>11</v>
      </c>
      <c r="I388" s="784">
        <v>4</v>
      </c>
      <c r="J388" s="787" t="s">
        <v>156</v>
      </c>
      <c r="K388" s="427"/>
      <c r="L388" s="427"/>
    </row>
    <row r="389" spans="1:12" s="12" customFormat="1" ht="12.75">
      <c r="A389" s="249"/>
      <c r="B389" s="247"/>
      <c r="C389" s="280"/>
      <c r="D389" s="426"/>
      <c r="E389" s="248"/>
      <c r="F389" s="274"/>
      <c r="G389" s="426"/>
      <c r="H389" s="258"/>
      <c r="I389" s="785"/>
      <c r="J389" s="788"/>
      <c r="K389" s="427"/>
      <c r="L389" s="427"/>
    </row>
    <row r="390" spans="1:12" s="12" customFormat="1" ht="12.75">
      <c r="A390" s="249"/>
      <c r="B390" s="247"/>
      <c r="C390" s="280"/>
      <c r="D390" s="426"/>
      <c r="E390" s="248"/>
      <c r="F390" s="274"/>
      <c r="G390" s="426"/>
      <c r="H390" s="258"/>
      <c r="I390" s="786"/>
      <c r="J390" s="789"/>
      <c r="K390" s="427"/>
      <c r="L390" s="427"/>
    </row>
    <row r="391" spans="1:12" s="12" customFormat="1" ht="12.75">
      <c r="A391" s="249"/>
      <c r="B391" s="247"/>
      <c r="C391" s="280"/>
      <c r="D391" s="426"/>
      <c r="E391" s="248"/>
      <c r="F391" s="274">
        <v>48</v>
      </c>
      <c r="G391" s="426"/>
      <c r="H391" s="258"/>
      <c r="I391" s="359"/>
      <c r="J391" s="330" t="s">
        <v>157</v>
      </c>
      <c r="K391" s="427">
        <f>E388*F391</f>
        <v>48.096000000000004</v>
      </c>
      <c r="L391" s="427">
        <f>E388*20</f>
        <v>20.04</v>
      </c>
    </row>
    <row r="392" spans="1:12" s="12" customFormat="1" ht="38.25">
      <c r="A392" s="249"/>
      <c r="B392" s="247"/>
      <c r="C392" s="280"/>
      <c r="D392" s="426"/>
      <c r="E392" s="248"/>
      <c r="F392" s="274">
        <v>72</v>
      </c>
      <c r="G392" s="426"/>
      <c r="H392" s="258"/>
      <c r="I392" s="359"/>
      <c r="J392" s="329" t="s">
        <v>158</v>
      </c>
      <c r="K392" s="427">
        <f>E388*F392</f>
        <v>72.144</v>
      </c>
      <c r="L392" s="427"/>
    </row>
    <row r="393" spans="1:12" s="12" customFormat="1" ht="12.75" customHeight="1">
      <c r="A393" s="249" t="s">
        <v>118</v>
      </c>
      <c r="B393" s="247" t="s">
        <v>465</v>
      </c>
      <c r="C393" s="280" t="s">
        <v>123</v>
      </c>
      <c r="D393" s="426"/>
      <c r="E393" s="248">
        <v>0.998</v>
      </c>
      <c r="F393" s="274"/>
      <c r="G393" s="426">
        <v>3</v>
      </c>
      <c r="H393" s="258" t="s">
        <v>11</v>
      </c>
      <c r="I393" s="784">
        <v>4</v>
      </c>
      <c r="J393" s="787" t="s">
        <v>156</v>
      </c>
      <c r="K393" s="427"/>
      <c r="L393" s="427"/>
    </row>
    <row r="394" spans="1:12" s="12" customFormat="1" ht="12.75">
      <c r="A394" s="249"/>
      <c r="B394" s="247"/>
      <c r="C394" s="280"/>
      <c r="D394" s="426"/>
      <c r="E394" s="248"/>
      <c r="F394" s="274"/>
      <c r="G394" s="426"/>
      <c r="H394" s="258"/>
      <c r="I394" s="785"/>
      <c r="J394" s="788"/>
      <c r="K394" s="427"/>
      <c r="L394" s="427"/>
    </row>
    <row r="395" spans="1:12" s="12" customFormat="1" ht="12.75">
      <c r="A395" s="249"/>
      <c r="B395" s="247"/>
      <c r="C395" s="280"/>
      <c r="D395" s="426"/>
      <c r="E395" s="248"/>
      <c r="F395" s="274"/>
      <c r="G395" s="426"/>
      <c r="H395" s="258"/>
      <c r="I395" s="786"/>
      <c r="J395" s="789"/>
      <c r="K395" s="427"/>
      <c r="L395" s="427"/>
    </row>
    <row r="396" spans="1:12" s="12" customFormat="1" ht="12.75">
      <c r="A396" s="249"/>
      <c r="B396" s="247"/>
      <c r="C396" s="280"/>
      <c r="D396" s="426"/>
      <c r="E396" s="248"/>
      <c r="F396" s="274">
        <v>48</v>
      </c>
      <c r="G396" s="426"/>
      <c r="H396" s="258"/>
      <c r="I396" s="359"/>
      <c r="J396" s="330" t="s">
        <v>157</v>
      </c>
      <c r="K396" s="427">
        <f>E393*F396</f>
        <v>47.903999999999996</v>
      </c>
      <c r="L396" s="427">
        <f>E393*20</f>
        <v>19.96</v>
      </c>
    </row>
    <row r="397" spans="1:12" s="12" customFormat="1" ht="38.25">
      <c r="A397" s="249"/>
      <c r="B397" s="247"/>
      <c r="C397" s="280"/>
      <c r="D397" s="426"/>
      <c r="E397" s="248"/>
      <c r="F397" s="274">
        <v>72</v>
      </c>
      <c r="G397" s="426"/>
      <c r="H397" s="258"/>
      <c r="I397" s="359"/>
      <c r="J397" s="329" t="s">
        <v>158</v>
      </c>
      <c r="K397" s="427">
        <f>E393*F397</f>
        <v>71.856</v>
      </c>
      <c r="L397" s="427"/>
    </row>
    <row r="398" spans="1:12" s="12" customFormat="1" ht="12.75" customHeight="1">
      <c r="A398" s="249" t="s">
        <v>118</v>
      </c>
      <c r="B398" s="247" t="s">
        <v>466</v>
      </c>
      <c r="C398" s="280" t="s">
        <v>123</v>
      </c>
      <c r="D398" s="426"/>
      <c r="E398" s="248">
        <v>1</v>
      </c>
      <c r="F398" s="274"/>
      <c r="G398" s="426">
        <v>3</v>
      </c>
      <c r="H398" s="258" t="s">
        <v>11</v>
      </c>
      <c r="I398" s="784">
        <v>4</v>
      </c>
      <c r="J398" s="787" t="s">
        <v>156</v>
      </c>
      <c r="K398" s="427"/>
      <c r="L398" s="427"/>
    </row>
    <row r="399" spans="1:12" s="12" customFormat="1" ht="12.75">
      <c r="A399" s="249"/>
      <c r="B399" s="247"/>
      <c r="C399" s="280"/>
      <c r="D399" s="426"/>
      <c r="E399" s="248"/>
      <c r="F399" s="274"/>
      <c r="G399" s="426"/>
      <c r="H399" s="258"/>
      <c r="I399" s="785"/>
      <c r="J399" s="788"/>
      <c r="K399" s="427"/>
      <c r="L399" s="427"/>
    </row>
    <row r="400" spans="1:12" s="12" customFormat="1" ht="12.75">
      <c r="A400" s="249"/>
      <c r="B400" s="247"/>
      <c r="C400" s="280"/>
      <c r="D400" s="426"/>
      <c r="E400" s="248"/>
      <c r="F400" s="274"/>
      <c r="G400" s="426"/>
      <c r="H400" s="258"/>
      <c r="I400" s="786"/>
      <c r="J400" s="789"/>
      <c r="K400" s="427"/>
      <c r="L400" s="427"/>
    </row>
    <row r="401" spans="1:12" s="12" customFormat="1" ht="12.75">
      <c r="A401" s="249"/>
      <c r="B401" s="247"/>
      <c r="C401" s="280"/>
      <c r="D401" s="426"/>
      <c r="E401" s="248"/>
      <c r="F401" s="274">
        <v>48</v>
      </c>
      <c r="G401" s="426"/>
      <c r="H401" s="258"/>
      <c r="I401" s="359"/>
      <c r="J401" s="330" t="s">
        <v>157</v>
      </c>
      <c r="K401" s="427">
        <f>E398*F401</f>
        <v>48</v>
      </c>
      <c r="L401" s="427">
        <f>E398*20</f>
        <v>20</v>
      </c>
    </row>
    <row r="402" spans="1:12" s="12" customFormat="1" ht="38.25">
      <c r="A402" s="249"/>
      <c r="B402" s="247"/>
      <c r="C402" s="280"/>
      <c r="D402" s="426"/>
      <c r="E402" s="248"/>
      <c r="F402" s="274">
        <v>72</v>
      </c>
      <c r="G402" s="426"/>
      <c r="H402" s="258"/>
      <c r="I402" s="359"/>
      <c r="J402" s="329" t="s">
        <v>158</v>
      </c>
      <c r="K402" s="427">
        <f>E398*F402</f>
        <v>72</v>
      </c>
      <c r="L402" s="427"/>
    </row>
    <row r="403" spans="1:12" s="12" customFormat="1" ht="12.75" customHeight="1">
      <c r="A403" s="249" t="s">
        <v>118</v>
      </c>
      <c r="B403" s="247" t="s">
        <v>467</v>
      </c>
      <c r="C403" s="280" t="s">
        <v>123</v>
      </c>
      <c r="D403" s="426"/>
      <c r="E403" s="248">
        <v>2.101</v>
      </c>
      <c r="F403" s="274"/>
      <c r="G403" s="426">
        <v>3</v>
      </c>
      <c r="H403" s="258" t="s">
        <v>11</v>
      </c>
      <c r="I403" s="784">
        <v>4</v>
      </c>
      <c r="J403" s="787" t="s">
        <v>156</v>
      </c>
      <c r="K403" s="427"/>
      <c r="L403" s="427"/>
    </row>
    <row r="404" spans="1:12" s="12" customFormat="1" ht="12.75">
      <c r="A404" s="249"/>
      <c r="B404" s="247"/>
      <c r="C404" s="280"/>
      <c r="D404" s="426"/>
      <c r="E404" s="248"/>
      <c r="F404" s="274"/>
      <c r="G404" s="426"/>
      <c r="H404" s="258"/>
      <c r="I404" s="785"/>
      <c r="J404" s="788"/>
      <c r="K404" s="427"/>
      <c r="L404" s="427"/>
    </row>
    <row r="405" spans="1:12" s="12" customFormat="1" ht="12.75">
      <c r="A405" s="249"/>
      <c r="B405" s="247"/>
      <c r="C405" s="280"/>
      <c r="D405" s="426"/>
      <c r="E405" s="248"/>
      <c r="F405" s="274"/>
      <c r="G405" s="426"/>
      <c r="H405" s="258"/>
      <c r="I405" s="786"/>
      <c r="J405" s="789"/>
      <c r="K405" s="427"/>
      <c r="L405" s="427"/>
    </row>
    <row r="406" spans="1:12" s="12" customFormat="1" ht="12.75">
      <c r="A406" s="249"/>
      <c r="B406" s="247"/>
      <c r="C406" s="280"/>
      <c r="D406" s="426"/>
      <c r="E406" s="248"/>
      <c r="F406" s="274">
        <v>48</v>
      </c>
      <c r="G406" s="426"/>
      <c r="H406" s="258"/>
      <c r="I406" s="359"/>
      <c r="J406" s="330" t="s">
        <v>157</v>
      </c>
      <c r="K406" s="427">
        <f>E403*F406</f>
        <v>100.848</v>
      </c>
      <c r="L406" s="427">
        <f>E403*20</f>
        <v>42.019999999999996</v>
      </c>
    </row>
    <row r="407" spans="1:12" s="12" customFormat="1" ht="38.25">
      <c r="A407" s="249"/>
      <c r="B407" s="247"/>
      <c r="C407" s="280"/>
      <c r="D407" s="426"/>
      <c r="E407" s="248"/>
      <c r="F407" s="274">
        <v>72</v>
      </c>
      <c r="G407" s="426"/>
      <c r="H407" s="258"/>
      <c r="I407" s="359"/>
      <c r="J407" s="329" t="s">
        <v>158</v>
      </c>
      <c r="K407" s="427">
        <f>E403*F407</f>
        <v>151.272</v>
      </c>
      <c r="L407" s="427"/>
    </row>
    <row r="408" spans="1:12" s="12" customFormat="1" ht="12.75" customHeight="1">
      <c r="A408" s="249" t="s">
        <v>118</v>
      </c>
      <c r="B408" s="247" t="s">
        <v>468</v>
      </c>
      <c r="C408" s="280" t="s">
        <v>123</v>
      </c>
      <c r="D408" s="426"/>
      <c r="E408" s="248">
        <v>1.004</v>
      </c>
      <c r="F408" s="274"/>
      <c r="G408" s="426">
        <v>3</v>
      </c>
      <c r="H408" s="258" t="s">
        <v>11</v>
      </c>
      <c r="I408" s="784">
        <v>4</v>
      </c>
      <c r="J408" s="787" t="s">
        <v>156</v>
      </c>
      <c r="K408" s="427"/>
      <c r="L408" s="427"/>
    </row>
    <row r="409" spans="1:12" s="12" customFormat="1" ht="12.75">
      <c r="A409" s="249"/>
      <c r="B409" s="247"/>
      <c r="C409" s="280"/>
      <c r="D409" s="426"/>
      <c r="E409" s="248"/>
      <c r="F409" s="274"/>
      <c r="G409" s="426"/>
      <c r="H409" s="258"/>
      <c r="I409" s="785"/>
      <c r="J409" s="788"/>
      <c r="K409" s="427"/>
      <c r="L409" s="427"/>
    </row>
    <row r="410" spans="1:12" s="12" customFormat="1" ht="12.75">
      <c r="A410" s="249"/>
      <c r="B410" s="247"/>
      <c r="C410" s="280"/>
      <c r="D410" s="426"/>
      <c r="E410" s="248"/>
      <c r="F410" s="274"/>
      <c r="G410" s="426"/>
      <c r="H410" s="258"/>
      <c r="I410" s="786"/>
      <c r="J410" s="789"/>
      <c r="K410" s="427"/>
      <c r="L410" s="427"/>
    </row>
    <row r="411" spans="1:12" s="12" customFormat="1" ht="12.75">
      <c r="A411" s="249"/>
      <c r="B411" s="247"/>
      <c r="C411" s="280"/>
      <c r="D411" s="426"/>
      <c r="E411" s="248"/>
      <c r="F411" s="274">
        <v>48</v>
      </c>
      <c r="G411" s="426"/>
      <c r="H411" s="258"/>
      <c r="I411" s="359"/>
      <c r="J411" s="330" t="s">
        <v>157</v>
      </c>
      <c r="K411" s="427">
        <f>E408*F411</f>
        <v>48.192</v>
      </c>
      <c r="L411" s="427">
        <f>E408*20</f>
        <v>20.08</v>
      </c>
    </row>
    <row r="412" spans="1:12" s="12" customFormat="1" ht="38.25">
      <c r="A412" s="249"/>
      <c r="B412" s="247"/>
      <c r="C412" s="280"/>
      <c r="D412" s="426"/>
      <c r="E412" s="248"/>
      <c r="F412" s="274">
        <v>72</v>
      </c>
      <c r="G412" s="426"/>
      <c r="H412" s="258"/>
      <c r="I412" s="359"/>
      <c r="J412" s="329" t="s">
        <v>158</v>
      </c>
      <c r="K412" s="427">
        <f>E408*F412</f>
        <v>72.288</v>
      </c>
      <c r="L412" s="427"/>
    </row>
    <row r="413" spans="1:12" s="12" customFormat="1" ht="12.75" customHeight="1">
      <c r="A413" s="249" t="s">
        <v>118</v>
      </c>
      <c r="B413" s="247" t="s">
        <v>469</v>
      </c>
      <c r="C413" s="280" t="s">
        <v>123</v>
      </c>
      <c r="D413" s="426"/>
      <c r="E413" s="248">
        <v>1.002</v>
      </c>
      <c r="F413" s="274"/>
      <c r="G413" s="426">
        <v>3</v>
      </c>
      <c r="H413" s="258" t="s">
        <v>11</v>
      </c>
      <c r="I413" s="784">
        <v>4</v>
      </c>
      <c r="J413" s="787" t="s">
        <v>156</v>
      </c>
      <c r="K413" s="427"/>
      <c r="L413" s="427"/>
    </row>
    <row r="414" spans="1:12" s="12" customFormat="1" ht="12.75">
      <c r="A414" s="249"/>
      <c r="B414" s="247"/>
      <c r="C414" s="280"/>
      <c r="D414" s="426"/>
      <c r="E414" s="248"/>
      <c r="F414" s="274"/>
      <c r="G414" s="426"/>
      <c r="H414" s="258"/>
      <c r="I414" s="785"/>
      <c r="J414" s="788"/>
      <c r="K414" s="427"/>
      <c r="L414" s="427"/>
    </row>
    <row r="415" spans="1:12" s="12" customFormat="1" ht="12.75">
      <c r="A415" s="249"/>
      <c r="B415" s="247"/>
      <c r="C415" s="280"/>
      <c r="D415" s="426"/>
      <c r="E415" s="248"/>
      <c r="F415" s="274"/>
      <c r="G415" s="426"/>
      <c r="H415" s="258"/>
      <c r="I415" s="786"/>
      <c r="J415" s="789"/>
      <c r="K415" s="427"/>
      <c r="L415" s="427"/>
    </row>
    <row r="416" spans="1:12" s="12" customFormat="1" ht="12.75">
      <c r="A416" s="249"/>
      <c r="B416" s="247"/>
      <c r="C416" s="280"/>
      <c r="D416" s="426"/>
      <c r="E416" s="248"/>
      <c r="F416" s="274">
        <v>48</v>
      </c>
      <c r="G416" s="426"/>
      <c r="H416" s="258"/>
      <c r="I416" s="359"/>
      <c r="J416" s="330" t="s">
        <v>157</v>
      </c>
      <c r="K416" s="427">
        <f>E413*F416</f>
        <v>48.096000000000004</v>
      </c>
      <c r="L416" s="427">
        <f>E413*20</f>
        <v>20.04</v>
      </c>
    </row>
    <row r="417" spans="1:12" s="12" customFormat="1" ht="38.25">
      <c r="A417" s="249"/>
      <c r="B417" s="247"/>
      <c r="C417" s="280"/>
      <c r="D417" s="426"/>
      <c r="E417" s="248"/>
      <c r="F417" s="274">
        <v>72</v>
      </c>
      <c r="G417" s="426"/>
      <c r="H417" s="258"/>
      <c r="I417" s="359"/>
      <c r="J417" s="329" t="s">
        <v>158</v>
      </c>
      <c r="K417" s="427">
        <f>E413*F417</f>
        <v>72.144</v>
      </c>
      <c r="L417" s="427"/>
    </row>
    <row r="418" spans="1:12" s="12" customFormat="1" ht="12.75" customHeight="1">
      <c r="A418" s="249" t="s">
        <v>118</v>
      </c>
      <c r="B418" s="247" t="s">
        <v>470</v>
      </c>
      <c r="C418" s="280" t="s">
        <v>123</v>
      </c>
      <c r="D418" s="426"/>
      <c r="E418" s="248">
        <v>1.1</v>
      </c>
      <c r="F418" s="274"/>
      <c r="G418" s="426">
        <v>3</v>
      </c>
      <c r="H418" s="258" t="s">
        <v>11</v>
      </c>
      <c r="I418" s="784">
        <v>4</v>
      </c>
      <c r="J418" s="787" t="s">
        <v>156</v>
      </c>
      <c r="K418" s="427"/>
      <c r="L418" s="427"/>
    </row>
    <row r="419" spans="1:12" s="12" customFormat="1" ht="12.75">
      <c r="A419" s="249"/>
      <c r="B419" s="247"/>
      <c r="C419" s="280"/>
      <c r="D419" s="426"/>
      <c r="E419" s="248"/>
      <c r="F419" s="274"/>
      <c r="G419" s="426"/>
      <c r="H419" s="258"/>
      <c r="I419" s="785"/>
      <c r="J419" s="788"/>
      <c r="K419" s="427"/>
      <c r="L419" s="427"/>
    </row>
    <row r="420" spans="1:12" s="12" customFormat="1" ht="12.75">
      <c r="A420" s="249"/>
      <c r="B420" s="247"/>
      <c r="C420" s="280"/>
      <c r="D420" s="426"/>
      <c r="E420" s="248"/>
      <c r="F420" s="274"/>
      <c r="G420" s="426"/>
      <c r="H420" s="258"/>
      <c r="I420" s="786"/>
      <c r="J420" s="789"/>
      <c r="K420" s="427"/>
      <c r="L420" s="427"/>
    </row>
    <row r="421" spans="1:12" s="12" customFormat="1" ht="12.75">
      <c r="A421" s="249"/>
      <c r="B421" s="247"/>
      <c r="C421" s="280"/>
      <c r="D421" s="426"/>
      <c r="E421" s="248"/>
      <c r="F421" s="274">
        <v>48</v>
      </c>
      <c r="G421" s="426"/>
      <c r="H421" s="258"/>
      <c r="I421" s="359"/>
      <c r="J421" s="330" t="s">
        <v>157</v>
      </c>
      <c r="K421" s="427">
        <f>E418*F421</f>
        <v>52.800000000000004</v>
      </c>
      <c r="L421" s="427">
        <f>E418*20</f>
        <v>22</v>
      </c>
    </row>
    <row r="422" spans="1:12" s="12" customFormat="1" ht="38.25">
      <c r="A422" s="249"/>
      <c r="B422" s="247"/>
      <c r="C422" s="280"/>
      <c r="D422" s="426"/>
      <c r="E422" s="248"/>
      <c r="F422" s="274">
        <v>72</v>
      </c>
      <c r="G422" s="426"/>
      <c r="H422" s="258"/>
      <c r="I422" s="359"/>
      <c r="J422" s="329" t="s">
        <v>158</v>
      </c>
      <c r="K422" s="427">
        <f>E418*F422</f>
        <v>79.2</v>
      </c>
      <c r="L422" s="427"/>
    </row>
    <row r="423" spans="1:12" s="12" customFormat="1" ht="12.75" customHeight="1">
      <c r="A423" s="249" t="s">
        <v>118</v>
      </c>
      <c r="B423" s="247" t="s">
        <v>471</v>
      </c>
      <c r="C423" s="280" t="s">
        <v>123</v>
      </c>
      <c r="D423" s="426"/>
      <c r="E423" s="248">
        <v>1.002</v>
      </c>
      <c r="F423" s="274"/>
      <c r="G423" s="426">
        <v>3</v>
      </c>
      <c r="H423" s="258" t="s">
        <v>11</v>
      </c>
      <c r="I423" s="784">
        <v>4</v>
      </c>
      <c r="J423" s="787" t="s">
        <v>156</v>
      </c>
      <c r="K423" s="427"/>
      <c r="L423" s="427"/>
    </row>
    <row r="424" spans="1:12" s="12" customFormat="1" ht="12.75">
      <c r="A424" s="249"/>
      <c r="B424" s="247"/>
      <c r="C424" s="280"/>
      <c r="D424" s="426"/>
      <c r="E424" s="248"/>
      <c r="F424" s="274"/>
      <c r="G424" s="426"/>
      <c r="H424" s="258"/>
      <c r="I424" s="785"/>
      <c r="J424" s="788"/>
      <c r="K424" s="427"/>
      <c r="L424" s="427"/>
    </row>
    <row r="425" spans="1:12" s="12" customFormat="1" ht="12.75">
      <c r="A425" s="249"/>
      <c r="B425" s="247"/>
      <c r="C425" s="280"/>
      <c r="D425" s="426"/>
      <c r="E425" s="248"/>
      <c r="F425" s="274"/>
      <c r="G425" s="426"/>
      <c r="H425" s="258"/>
      <c r="I425" s="786"/>
      <c r="J425" s="789"/>
      <c r="K425" s="427"/>
      <c r="L425" s="427"/>
    </row>
    <row r="426" spans="1:12" s="12" customFormat="1" ht="12.75">
      <c r="A426" s="249"/>
      <c r="B426" s="247"/>
      <c r="C426" s="280"/>
      <c r="D426" s="426"/>
      <c r="E426" s="248"/>
      <c r="F426" s="274">
        <v>48</v>
      </c>
      <c r="G426" s="426"/>
      <c r="H426" s="258"/>
      <c r="I426" s="359"/>
      <c r="J426" s="330" t="s">
        <v>157</v>
      </c>
      <c r="K426" s="427">
        <f>E423*F426</f>
        <v>48.096000000000004</v>
      </c>
      <c r="L426" s="427">
        <f>E423*20</f>
        <v>20.04</v>
      </c>
    </row>
    <row r="427" spans="1:12" s="12" customFormat="1" ht="38.25">
      <c r="A427" s="249"/>
      <c r="B427" s="247"/>
      <c r="C427" s="280"/>
      <c r="D427" s="426"/>
      <c r="E427" s="248"/>
      <c r="F427" s="274">
        <v>72</v>
      </c>
      <c r="G427" s="426"/>
      <c r="H427" s="258"/>
      <c r="I427" s="359"/>
      <c r="J427" s="329" t="s">
        <v>158</v>
      </c>
      <c r="K427" s="427">
        <f>E423*F427</f>
        <v>72.144</v>
      </c>
      <c r="L427" s="427"/>
    </row>
    <row r="428" spans="1:12" s="12" customFormat="1" ht="12.75" customHeight="1">
      <c r="A428" s="249" t="s">
        <v>118</v>
      </c>
      <c r="B428" s="247" t="s">
        <v>472</v>
      </c>
      <c r="C428" s="280" t="s">
        <v>123</v>
      </c>
      <c r="D428" s="426"/>
      <c r="E428" s="248">
        <v>1.001</v>
      </c>
      <c r="F428" s="274"/>
      <c r="G428" s="426">
        <v>3</v>
      </c>
      <c r="H428" s="258" t="s">
        <v>11</v>
      </c>
      <c r="I428" s="784">
        <v>4</v>
      </c>
      <c r="J428" s="787" t="s">
        <v>156</v>
      </c>
      <c r="K428" s="427"/>
      <c r="L428" s="427"/>
    </row>
    <row r="429" spans="1:12" s="12" customFormat="1" ht="12.75">
      <c r="A429" s="249"/>
      <c r="B429" s="247"/>
      <c r="C429" s="280"/>
      <c r="D429" s="426"/>
      <c r="E429" s="248"/>
      <c r="F429" s="274"/>
      <c r="G429" s="426"/>
      <c r="H429" s="258"/>
      <c r="I429" s="785"/>
      <c r="J429" s="788"/>
      <c r="K429" s="427"/>
      <c r="L429" s="427"/>
    </row>
    <row r="430" spans="1:12" s="12" customFormat="1" ht="12.75">
      <c r="A430" s="249"/>
      <c r="B430" s="247"/>
      <c r="C430" s="280"/>
      <c r="D430" s="426"/>
      <c r="E430" s="248"/>
      <c r="F430" s="274"/>
      <c r="G430" s="426"/>
      <c r="H430" s="258"/>
      <c r="I430" s="786"/>
      <c r="J430" s="789"/>
      <c r="K430" s="427"/>
      <c r="L430" s="427"/>
    </row>
    <row r="431" spans="1:12" s="12" customFormat="1" ht="12.75">
      <c r="A431" s="249"/>
      <c r="B431" s="247"/>
      <c r="C431" s="280"/>
      <c r="D431" s="426"/>
      <c r="E431" s="248"/>
      <c r="F431" s="274">
        <v>48</v>
      </c>
      <c r="G431" s="426"/>
      <c r="H431" s="258"/>
      <c r="I431" s="359"/>
      <c r="J431" s="330" t="s">
        <v>157</v>
      </c>
      <c r="K431" s="427">
        <f>E428*F431</f>
        <v>48.047999999999995</v>
      </c>
      <c r="L431" s="427">
        <f>E428*20</f>
        <v>20.019999999999996</v>
      </c>
    </row>
    <row r="432" spans="1:12" s="12" customFormat="1" ht="38.25">
      <c r="A432" s="249"/>
      <c r="B432" s="247"/>
      <c r="C432" s="280"/>
      <c r="D432" s="426"/>
      <c r="E432" s="248"/>
      <c r="F432" s="274">
        <v>72</v>
      </c>
      <c r="G432" s="426"/>
      <c r="H432" s="258"/>
      <c r="I432" s="359"/>
      <c r="J432" s="329" t="s">
        <v>158</v>
      </c>
      <c r="K432" s="427">
        <f>E428*F432</f>
        <v>72.07199999999999</v>
      </c>
      <c r="L432" s="427"/>
    </row>
    <row r="433" spans="1:12" s="12" customFormat="1" ht="12.75" customHeight="1">
      <c r="A433" s="249" t="s">
        <v>118</v>
      </c>
      <c r="B433" s="247" t="s">
        <v>473</v>
      </c>
      <c r="C433" s="280" t="s">
        <v>123</v>
      </c>
      <c r="D433" s="426"/>
      <c r="E433" s="248">
        <v>1</v>
      </c>
      <c r="F433" s="274"/>
      <c r="G433" s="426">
        <v>3</v>
      </c>
      <c r="H433" s="258" t="s">
        <v>11</v>
      </c>
      <c r="I433" s="784">
        <v>4</v>
      </c>
      <c r="J433" s="787" t="s">
        <v>156</v>
      </c>
      <c r="K433" s="427"/>
      <c r="L433" s="427"/>
    </row>
    <row r="434" spans="1:12" s="12" customFormat="1" ht="12.75">
      <c r="A434" s="249"/>
      <c r="B434" s="247"/>
      <c r="C434" s="280"/>
      <c r="D434" s="426"/>
      <c r="E434" s="248"/>
      <c r="F434" s="274"/>
      <c r="G434" s="426"/>
      <c r="H434" s="258"/>
      <c r="I434" s="785"/>
      <c r="J434" s="788"/>
      <c r="K434" s="427"/>
      <c r="L434" s="427"/>
    </row>
    <row r="435" spans="1:12" s="12" customFormat="1" ht="12.75">
      <c r="A435" s="249"/>
      <c r="B435" s="247"/>
      <c r="C435" s="280"/>
      <c r="D435" s="426"/>
      <c r="E435" s="248"/>
      <c r="F435" s="274"/>
      <c r="G435" s="426"/>
      <c r="H435" s="258"/>
      <c r="I435" s="786"/>
      <c r="J435" s="789"/>
      <c r="K435" s="427"/>
      <c r="L435" s="427"/>
    </row>
    <row r="436" spans="1:12" s="12" customFormat="1" ht="12.75">
      <c r="A436" s="249"/>
      <c r="B436" s="247"/>
      <c r="C436" s="280"/>
      <c r="D436" s="426"/>
      <c r="E436" s="248"/>
      <c r="F436" s="274">
        <v>48</v>
      </c>
      <c r="G436" s="426"/>
      <c r="H436" s="258"/>
      <c r="I436" s="359"/>
      <c r="J436" s="330" t="s">
        <v>157</v>
      </c>
      <c r="K436" s="427">
        <f>E433*F436</f>
        <v>48</v>
      </c>
      <c r="L436" s="427">
        <f>E433*20</f>
        <v>20</v>
      </c>
    </row>
    <row r="437" spans="1:12" s="12" customFormat="1" ht="38.25">
      <c r="A437" s="249"/>
      <c r="B437" s="247"/>
      <c r="C437" s="280"/>
      <c r="D437" s="426"/>
      <c r="E437" s="248"/>
      <c r="F437" s="274">
        <v>72</v>
      </c>
      <c r="G437" s="426"/>
      <c r="H437" s="258"/>
      <c r="I437" s="359"/>
      <c r="J437" s="329" t="s">
        <v>158</v>
      </c>
      <c r="K437" s="427">
        <f>E433*F437</f>
        <v>72</v>
      </c>
      <c r="L437" s="427"/>
    </row>
    <row r="438" spans="1:12" s="12" customFormat="1" ht="12.75" customHeight="1">
      <c r="A438" s="249" t="s">
        <v>118</v>
      </c>
      <c r="B438" s="247" t="s">
        <v>474</v>
      </c>
      <c r="C438" s="280" t="s">
        <v>123</v>
      </c>
      <c r="D438" s="426"/>
      <c r="E438" s="248">
        <v>0.998</v>
      </c>
      <c r="F438" s="274"/>
      <c r="G438" s="426">
        <v>3</v>
      </c>
      <c r="H438" s="258" t="s">
        <v>11</v>
      </c>
      <c r="I438" s="784">
        <v>4</v>
      </c>
      <c r="J438" s="787" t="s">
        <v>156</v>
      </c>
      <c r="K438" s="427"/>
      <c r="L438" s="427"/>
    </row>
    <row r="439" spans="1:12" s="12" customFormat="1" ht="12.75">
      <c r="A439" s="249"/>
      <c r="B439" s="247"/>
      <c r="C439" s="280"/>
      <c r="D439" s="426"/>
      <c r="E439" s="248"/>
      <c r="F439" s="274"/>
      <c r="G439" s="426"/>
      <c r="H439" s="258"/>
      <c r="I439" s="785"/>
      <c r="J439" s="788"/>
      <c r="K439" s="427"/>
      <c r="L439" s="427"/>
    </row>
    <row r="440" spans="1:12" s="12" customFormat="1" ht="12.75">
      <c r="A440" s="249"/>
      <c r="B440" s="247"/>
      <c r="C440" s="280"/>
      <c r="D440" s="426"/>
      <c r="E440" s="248"/>
      <c r="F440" s="274"/>
      <c r="G440" s="426"/>
      <c r="H440" s="258"/>
      <c r="I440" s="786"/>
      <c r="J440" s="789"/>
      <c r="K440" s="427"/>
      <c r="L440" s="427"/>
    </row>
    <row r="441" spans="1:12" s="12" customFormat="1" ht="12.75">
      <c r="A441" s="249"/>
      <c r="B441" s="247"/>
      <c r="C441" s="280"/>
      <c r="D441" s="426"/>
      <c r="E441" s="248"/>
      <c r="F441" s="274">
        <v>48</v>
      </c>
      <c r="G441" s="426"/>
      <c r="H441" s="258"/>
      <c r="I441" s="359"/>
      <c r="J441" s="330" t="s">
        <v>157</v>
      </c>
      <c r="K441" s="427">
        <f>E438*F441</f>
        <v>47.903999999999996</v>
      </c>
      <c r="L441" s="427">
        <f>E438*20</f>
        <v>19.96</v>
      </c>
    </row>
    <row r="442" spans="1:12" s="12" customFormat="1" ht="38.25">
      <c r="A442" s="249"/>
      <c r="B442" s="247"/>
      <c r="C442" s="280"/>
      <c r="D442" s="426"/>
      <c r="E442" s="248"/>
      <c r="F442" s="274">
        <v>72</v>
      </c>
      <c r="G442" s="426"/>
      <c r="H442" s="258"/>
      <c r="I442" s="359"/>
      <c r="J442" s="329" t="s">
        <v>158</v>
      </c>
      <c r="K442" s="427">
        <f>E438*F442</f>
        <v>71.856</v>
      </c>
      <c r="L442" s="427"/>
    </row>
    <row r="443" spans="1:12" s="12" customFormat="1" ht="12.75" customHeight="1">
      <c r="A443" s="249" t="s">
        <v>118</v>
      </c>
      <c r="B443" s="247" t="s">
        <v>475</v>
      </c>
      <c r="C443" s="280" t="s">
        <v>123</v>
      </c>
      <c r="D443" s="426"/>
      <c r="E443" s="248">
        <v>1</v>
      </c>
      <c r="F443" s="274"/>
      <c r="G443" s="426">
        <v>3</v>
      </c>
      <c r="H443" s="258" t="s">
        <v>11</v>
      </c>
      <c r="I443" s="784">
        <v>4</v>
      </c>
      <c r="J443" s="787" t="s">
        <v>156</v>
      </c>
      <c r="K443" s="427"/>
      <c r="L443" s="427"/>
    </row>
    <row r="444" spans="1:12" s="12" customFormat="1" ht="12.75">
      <c r="A444" s="249"/>
      <c r="B444" s="247"/>
      <c r="C444" s="280"/>
      <c r="D444" s="426"/>
      <c r="E444" s="248"/>
      <c r="F444" s="274"/>
      <c r="G444" s="426"/>
      <c r="H444" s="258"/>
      <c r="I444" s="785"/>
      <c r="J444" s="788"/>
      <c r="K444" s="427"/>
      <c r="L444" s="427"/>
    </row>
    <row r="445" spans="1:12" s="12" customFormat="1" ht="12.75">
      <c r="A445" s="249"/>
      <c r="B445" s="247"/>
      <c r="C445" s="280"/>
      <c r="D445" s="426"/>
      <c r="E445" s="248"/>
      <c r="F445" s="274"/>
      <c r="G445" s="426"/>
      <c r="H445" s="258"/>
      <c r="I445" s="786"/>
      <c r="J445" s="789"/>
      <c r="K445" s="427"/>
      <c r="L445" s="427"/>
    </row>
    <row r="446" spans="1:12" s="12" customFormat="1" ht="12.75">
      <c r="A446" s="249"/>
      <c r="B446" s="247"/>
      <c r="C446" s="280"/>
      <c r="D446" s="426"/>
      <c r="E446" s="248"/>
      <c r="F446" s="274">
        <v>48</v>
      </c>
      <c r="G446" s="426"/>
      <c r="H446" s="258"/>
      <c r="I446" s="359"/>
      <c r="J446" s="330" t="s">
        <v>157</v>
      </c>
      <c r="K446" s="427">
        <f>E443*F446</f>
        <v>48</v>
      </c>
      <c r="L446" s="427">
        <f>E443*20</f>
        <v>20</v>
      </c>
    </row>
    <row r="447" spans="1:12" s="12" customFormat="1" ht="38.25">
      <c r="A447" s="249"/>
      <c r="B447" s="247"/>
      <c r="C447" s="280"/>
      <c r="D447" s="426"/>
      <c r="E447" s="248"/>
      <c r="F447" s="274">
        <v>72</v>
      </c>
      <c r="G447" s="426"/>
      <c r="H447" s="258"/>
      <c r="I447" s="359"/>
      <c r="J447" s="329" t="s">
        <v>158</v>
      </c>
      <c r="K447" s="427">
        <f>E443*F447</f>
        <v>72</v>
      </c>
      <c r="L447" s="427"/>
    </row>
    <row r="448" spans="1:12" s="12" customFormat="1" ht="12.75" customHeight="1">
      <c r="A448" s="249" t="s">
        <v>118</v>
      </c>
      <c r="B448" s="247" t="s">
        <v>476</v>
      </c>
      <c r="C448" s="280" t="s">
        <v>123</v>
      </c>
      <c r="D448" s="426"/>
      <c r="E448" s="248">
        <v>0.998</v>
      </c>
      <c r="F448" s="274"/>
      <c r="G448" s="426">
        <v>3</v>
      </c>
      <c r="H448" s="258" t="s">
        <v>11</v>
      </c>
      <c r="I448" s="784">
        <v>4</v>
      </c>
      <c r="J448" s="787" t="s">
        <v>156</v>
      </c>
      <c r="K448" s="427"/>
      <c r="L448" s="427"/>
    </row>
    <row r="449" spans="1:12" s="12" customFormat="1" ht="12.75">
      <c r="A449" s="249"/>
      <c r="B449" s="247"/>
      <c r="C449" s="280"/>
      <c r="D449" s="426"/>
      <c r="E449" s="248"/>
      <c r="F449" s="274"/>
      <c r="G449" s="426"/>
      <c r="H449" s="258"/>
      <c r="I449" s="785"/>
      <c r="J449" s="788"/>
      <c r="K449" s="427"/>
      <c r="L449" s="427"/>
    </row>
    <row r="450" spans="1:12" s="12" customFormat="1" ht="12.75">
      <c r="A450" s="249"/>
      <c r="B450" s="247"/>
      <c r="C450" s="280"/>
      <c r="D450" s="426"/>
      <c r="E450" s="248"/>
      <c r="F450" s="274"/>
      <c r="G450" s="426"/>
      <c r="H450" s="258"/>
      <c r="I450" s="786"/>
      <c r="J450" s="789"/>
      <c r="K450" s="427"/>
      <c r="L450" s="427"/>
    </row>
    <row r="451" spans="1:12" s="12" customFormat="1" ht="12.75">
      <c r="A451" s="249"/>
      <c r="B451" s="247"/>
      <c r="C451" s="280"/>
      <c r="D451" s="426"/>
      <c r="E451" s="248"/>
      <c r="F451" s="274">
        <v>48</v>
      </c>
      <c r="G451" s="426"/>
      <c r="H451" s="258"/>
      <c r="I451" s="359"/>
      <c r="J451" s="330" t="s">
        <v>157</v>
      </c>
      <c r="K451" s="427">
        <f>E448*F451</f>
        <v>47.903999999999996</v>
      </c>
      <c r="L451" s="427">
        <f>E448*20</f>
        <v>19.96</v>
      </c>
    </row>
    <row r="452" spans="1:12" s="12" customFormat="1" ht="38.25">
      <c r="A452" s="249"/>
      <c r="B452" s="247"/>
      <c r="C452" s="280"/>
      <c r="D452" s="426"/>
      <c r="E452" s="248"/>
      <c r="F452" s="274">
        <v>72</v>
      </c>
      <c r="G452" s="426"/>
      <c r="H452" s="258"/>
      <c r="I452" s="359"/>
      <c r="J452" s="329" t="s">
        <v>158</v>
      </c>
      <c r="K452" s="427">
        <f>E448*F452</f>
        <v>71.856</v>
      </c>
      <c r="L452" s="427"/>
    </row>
    <row r="453" spans="1:12" s="12" customFormat="1" ht="12.75" customHeight="1">
      <c r="A453" s="249" t="s">
        <v>118</v>
      </c>
      <c r="B453" s="247" t="s">
        <v>477</v>
      </c>
      <c r="C453" s="280" t="s">
        <v>123</v>
      </c>
      <c r="D453" s="426"/>
      <c r="E453" s="248">
        <v>1.002</v>
      </c>
      <c r="F453" s="274"/>
      <c r="G453" s="426">
        <v>3</v>
      </c>
      <c r="H453" s="258" t="s">
        <v>11</v>
      </c>
      <c r="I453" s="784">
        <v>4</v>
      </c>
      <c r="J453" s="787" t="s">
        <v>156</v>
      </c>
      <c r="K453" s="427"/>
      <c r="L453" s="427"/>
    </row>
    <row r="454" spans="1:12" s="12" customFormat="1" ht="12.75">
      <c r="A454" s="249"/>
      <c r="B454" s="247"/>
      <c r="C454" s="280"/>
      <c r="D454" s="426"/>
      <c r="E454" s="248"/>
      <c r="F454" s="274"/>
      <c r="G454" s="426"/>
      <c r="H454" s="258"/>
      <c r="I454" s="785"/>
      <c r="J454" s="788"/>
      <c r="K454" s="427"/>
      <c r="L454" s="427"/>
    </row>
    <row r="455" spans="1:12" s="12" customFormat="1" ht="12.75">
      <c r="A455" s="249"/>
      <c r="B455" s="247"/>
      <c r="C455" s="280"/>
      <c r="D455" s="426"/>
      <c r="E455" s="248"/>
      <c r="F455" s="274"/>
      <c r="G455" s="426"/>
      <c r="H455" s="258"/>
      <c r="I455" s="786"/>
      <c r="J455" s="789"/>
      <c r="K455" s="427"/>
      <c r="L455" s="427"/>
    </row>
    <row r="456" spans="1:12" s="12" customFormat="1" ht="12.75">
      <c r="A456" s="249"/>
      <c r="B456" s="247"/>
      <c r="C456" s="280"/>
      <c r="D456" s="426"/>
      <c r="E456" s="248"/>
      <c r="F456" s="274">
        <v>48</v>
      </c>
      <c r="G456" s="426"/>
      <c r="H456" s="258"/>
      <c r="I456" s="359"/>
      <c r="J456" s="330" t="s">
        <v>157</v>
      </c>
      <c r="K456" s="427">
        <f>E453*F456</f>
        <v>48.096000000000004</v>
      </c>
      <c r="L456" s="427">
        <f>E453*20</f>
        <v>20.04</v>
      </c>
    </row>
    <row r="457" spans="1:12" s="12" customFormat="1" ht="38.25">
      <c r="A457" s="249"/>
      <c r="B457" s="247"/>
      <c r="C457" s="280"/>
      <c r="D457" s="426"/>
      <c r="E457" s="248"/>
      <c r="F457" s="274">
        <v>72</v>
      </c>
      <c r="G457" s="426"/>
      <c r="H457" s="258"/>
      <c r="I457" s="359"/>
      <c r="J457" s="329" t="s">
        <v>158</v>
      </c>
      <c r="K457" s="427">
        <f>E453*F457</f>
        <v>72.144</v>
      </c>
      <c r="L457" s="427"/>
    </row>
    <row r="458" spans="1:12" s="12" customFormat="1" ht="12.75" customHeight="1">
      <c r="A458" s="249" t="s">
        <v>118</v>
      </c>
      <c r="B458" s="247" t="s">
        <v>478</v>
      </c>
      <c r="C458" s="280" t="s">
        <v>123</v>
      </c>
      <c r="D458" s="426"/>
      <c r="E458" s="248">
        <v>1</v>
      </c>
      <c r="F458" s="274"/>
      <c r="G458" s="426">
        <v>3</v>
      </c>
      <c r="H458" s="258" t="s">
        <v>11</v>
      </c>
      <c r="I458" s="784">
        <v>4</v>
      </c>
      <c r="J458" s="787" t="s">
        <v>156</v>
      </c>
      <c r="K458" s="427"/>
      <c r="L458" s="427"/>
    </row>
    <row r="459" spans="1:12" s="12" customFormat="1" ht="12.75">
      <c r="A459" s="249"/>
      <c r="B459" s="247"/>
      <c r="C459" s="280"/>
      <c r="D459" s="426"/>
      <c r="E459" s="248"/>
      <c r="F459" s="274"/>
      <c r="G459" s="426"/>
      <c r="H459" s="258"/>
      <c r="I459" s="785"/>
      <c r="J459" s="788"/>
      <c r="K459" s="427"/>
      <c r="L459" s="427"/>
    </row>
    <row r="460" spans="1:12" s="12" customFormat="1" ht="12.75">
      <c r="A460" s="249"/>
      <c r="B460" s="247"/>
      <c r="C460" s="280"/>
      <c r="D460" s="426"/>
      <c r="E460" s="248"/>
      <c r="F460" s="274"/>
      <c r="G460" s="426"/>
      <c r="H460" s="258"/>
      <c r="I460" s="786"/>
      <c r="J460" s="789"/>
      <c r="K460" s="427"/>
      <c r="L460" s="427"/>
    </row>
    <row r="461" spans="1:12" s="12" customFormat="1" ht="12.75">
      <c r="A461" s="249"/>
      <c r="B461" s="247"/>
      <c r="C461" s="280"/>
      <c r="D461" s="426"/>
      <c r="E461" s="248"/>
      <c r="F461" s="274">
        <v>48</v>
      </c>
      <c r="G461" s="426"/>
      <c r="H461" s="258"/>
      <c r="I461" s="359"/>
      <c r="J461" s="330" t="s">
        <v>157</v>
      </c>
      <c r="K461" s="427">
        <f>E458*F461</f>
        <v>48</v>
      </c>
      <c r="L461" s="427">
        <f>E458*20</f>
        <v>20</v>
      </c>
    </row>
    <row r="462" spans="1:12" s="12" customFormat="1" ht="38.25">
      <c r="A462" s="249"/>
      <c r="B462" s="247"/>
      <c r="C462" s="280"/>
      <c r="D462" s="426"/>
      <c r="E462" s="248"/>
      <c r="F462" s="274">
        <v>72</v>
      </c>
      <c r="G462" s="426"/>
      <c r="H462" s="258"/>
      <c r="I462" s="359"/>
      <c r="J462" s="329" t="s">
        <v>158</v>
      </c>
      <c r="K462" s="427">
        <f>E458*F462</f>
        <v>72</v>
      </c>
      <c r="L462" s="427"/>
    </row>
    <row r="463" spans="1:12" s="12" customFormat="1" ht="12.75" customHeight="1">
      <c r="A463" s="249" t="s">
        <v>118</v>
      </c>
      <c r="B463" s="247" t="s">
        <v>479</v>
      </c>
      <c r="C463" s="280" t="s">
        <v>123</v>
      </c>
      <c r="D463" s="426"/>
      <c r="E463" s="248">
        <v>0.998</v>
      </c>
      <c r="F463" s="274"/>
      <c r="G463" s="426">
        <v>3</v>
      </c>
      <c r="H463" s="258" t="s">
        <v>11</v>
      </c>
      <c r="I463" s="784">
        <v>4</v>
      </c>
      <c r="J463" s="787" t="s">
        <v>156</v>
      </c>
      <c r="K463" s="427"/>
      <c r="L463" s="427"/>
    </row>
    <row r="464" spans="1:12" s="12" customFormat="1" ht="12.75">
      <c r="A464" s="249"/>
      <c r="B464" s="247"/>
      <c r="C464" s="280"/>
      <c r="D464" s="426"/>
      <c r="E464" s="248"/>
      <c r="F464" s="274"/>
      <c r="G464" s="426"/>
      <c r="H464" s="258"/>
      <c r="I464" s="785"/>
      <c r="J464" s="788"/>
      <c r="K464" s="427"/>
      <c r="L464" s="427"/>
    </row>
    <row r="465" spans="1:12" s="12" customFormat="1" ht="12.75">
      <c r="A465" s="249"/>
      <c r="B465" s="247"/>
      <c r="C465" s="280"/>
      <c r="D465" s="426"/>
      <c r="E465" s="248"/>
      <c r="F465" s="274"/>
      <c r="G465" s="426"/>
      <c r="H465" s="258"/>
      <c r="I465" s="786"/>
      <c r="J465" s="789"/>
      <c r="K465" s="427"/>
      <c r="L465" s="427"/>
    </row>
    <row r="466" spans="1:12" s="12" customFormat="1" ht="12.75">
      <c r="A466" s="249"/>
      <c r="B466" s="247"/>
      <c r="C466" s="280"/>
      <c r="D466" s="426"/>
      <c r="E466" s="248"/>
      <c r="F466" s="274">
        <v>48</v>
      </c>
      <c r="G466" s="426"/>
      <c r="H466" s="258"/>
      <c r="I466" s="359"/>
      <c r="J466" s="330" t="s">
        <v>157</v>
      </c>
      <c r="K466" s="427">
        <f>E463*F466</f>
        <v>47.903999999999996</v>
      </c>
      <c r="L466" s="427">
        <f>E463*20</f>
        <v>19.96</v>
      </c>
    </row>
    <row r="467" spans="1:12" s="12" customFormat="1" ht="38.25">
      <c r="A467" s="249"/>
      <c r="B467" s="247"/>
      <c r="C467" s="280"/>
      <c r="D467" s="426"/>
      <c r="E467" s="248"/>
      <c r="F467" s="274">
        <v>72</v>
      </c>
      <c r="G467" s="426"/>
      <c r="H467" s="258"/>
      <c r="I467" s="359"/>
      <c r="J467" s="329" t="s">
        <v>158</v>
      </c>
      <c r="K467" s="427">
        <f>E463*F467</f>
        <v>71.856</v>
      </c>
      <c r="L467" s="427"/>
    </row>
    <row r="468" spans="1:12" s="12" customFormat="1" ht="12.75" customHeight="1">
      <c r="A468" s="249" t="s">
        <v>118</v>
      </c>
      <c r="B468" s="247" t="s">
        <v>480</v>
      </c>
      <c r="C468" s="280" t="s">
        <v>123</v>
      </c>
      <c r="D468" s="426"/>
      <c r="E468" s="248">
        <v>0.999</v>
      </c>
      <c r="F468" s="274"/>
      <c r="G468" s="426">
        <v>3</v>
      </c>
      <c r="H468" s="258" t="s">
        <v>11</v>
      </c>
      <c r="I468" s="784">
        <v>4</v>
      </c>
      <c r="J468" s="787" t="s">
        <v>156</v>
      </c>
      <c r="K468" s="427"/>
      <c r="L468" s="427"/>
    </row>
    <row r="469" spans="1:12" s="12" customFormat="1" ht="12.75">
      <c r="A469" s="249"/>
      <c r="B469" s="247"/>
      <c r="C469" s="280"/>
      <c r="D469" s="426"/>
      <c r="E469" s="248"/>
      <c r="F469" s="274"/>
      <c r="G469" s="426"/>
      <c r="H469" s="258"/>
      <c r="I469" s="785"/>
      <c r="J469" s="788"/>
      <c r="K469" s="427"/>
      <c r="L469" s="427"/>
    </row>
    <row r="470" spans="1:12" s="12" customFormat="1" ht="12.75">
      <c r="A470" s="249"/>
      <c r="B470" s="247"/>
      <c r="C470" s="280"/>
      <c r="D470" s="426"/>
      <c r="E470" s="248"/>
      <c r="F470" s="274"/>
      <c r="G470" s="426"/>
      <c r="H470" s="258"/>
      <c r="I470" s="786"/>
      <c r="J470" s="789"/>
      <c r="K470" s="427"/>
      <c r="L470" s="427"/>
    </row>
    <row r="471" spans="1:12" s="12" customFormat="1" ht="12.75">
      <c r="A471" s="249"/>
      <c r="B471" s="247"/>
      <c r="C471" s="280"/>
      <c r="D471" s="426"/>
      <c r="E471" s="248"/>
      <c r="F471" s="274">
        <v>48</v>
      </c>
      <c r="G471" s="426"/>
      <c r="H471" s="258"/>
      <c r="I471" s="359"/>
      <c r="J471" s="330" t="s">
        <v>157</v>
      </c>
      <c r="K471" s="427">
        <f>E468*F471</f>
        <v>47.952</v>
      </c>
      <c r="L471" s="427">
        <f>E468*20</f>
        <v>19.98</v>
      </c>
    </row>
    <row r="472" spans="1:12" s="12" customFormat="1" ht="38.25">
      <c r="A472" s="249"/>
      <c r="B472" s="247"/>
      <c r="C472" s="280"/>
      <c r="D472" s="426"/>
      <c r="E472" s="248"/>
      <c r="F472" s="274">
        <v>72</v>
      </c>
      <c r="G472" s="426"/>
      <c r="H472" s="258"/>
      <c r="I472" s="359"/>
      <c r="J472" s="329" t="s">
        <v>158</v>
      </c>
      <c r="K472" s="427">
        <f>E468*F472</f>
        <v>71.928</v>
      </c>
      <c r="L472" s="427"/>
    </row>
    <row r="473" spans="1:12" s="12" customFormat="1" ht="12.75" customHeight="1">
      <c r="A473" s="249" t="s">
        <v>118</v>
      </c>
      <c r="B473" s="247" t="s">
        <v>481</v>
      </c>
      <c r="C473" s="280" t="s">
        <v>123</v>
      </c>
      <c r="D473" s="426"/>
      <c r="E473" s="248">
        <v>1.002</v>
      </c>
      <c r="F473" s="274"/>
      <c r="G473" s="426">
        <v>3</v>
      </c>
      <c r="H473" s="258" t="s">
        <v>11</v>
      </c>
      <c r="I473" s="784">
        <v>4</v>
      </c>
      <c r="J473" s="787" t="s">
        <v>156</v>
      </c>
      <c r="K473" s="427"/>
      <c r="L473" s="427"/>
    </row>
    <row r="474" spans="1:12" s="12" customFormat="1" ht="12.75">
      <c r="A474" s="249"/>
      <c r="B474" s="247"/>
      <c r="C474" s="280"/>
      <c r="D474" s="426"/>
      <c r="E474" s="248"/>
      <c r="F474" s="274"/>
      <c r="G474" s="426"/>
      <c r="H474" s="258"/>
      <c r="I474" s="785"/>
      <c r="J474" s="788"/>
      <c r="K474" s="427"/>
      <c r="L474" s="427"/>
    </row>
    <row r="475" spans="1:12" s="12" customFormat="1" ht="12.75">
      <c r="A475" s="249"/>
      <c r="B475" s="247"/>
      <c r="C475" s="280"/>
      <c r="D475" s="426"/>
      <c r="E475" s="248"/>
      <c r="F475" s="274"/>
      <c r="G475" s="426"/>
      <c r="H475" s="258"/>
      <c r="I475" s="786"/>
      <c r="J475" s="789"/>
      <c r="K475" s="427"/>
      <c r="L475" s="427"/>
    </row>
    <row r="476" spans="1:12" s="12" customFormat="1" ht="12.75">
      <c r="A476" s="249"/>
      <c r="B476" s="247"/>
      <c r="C476" s="280"/>
      <c r="D476" s="426"/>
      <c r="E476" s="248"/>
      <c r="F476" s="274">
        <v>48</v>
      </c>
      <c r="G476" s="426"/>
      <c r="H476" s="258"/>
      <c r="I476" s="359"/>
      <c r="J476" s="330" t="s">
        <v>157</v>
      </c>
      <c r="K476" s="427">
        <f>E473*F476</f>
        <v>48.096000000000004</v>
      </c>
      <c r="L476" s="427">
        <f>E473*20</f>
        <v>20.04</v>
      </c>
    </row>
    <row r="477" spans="1:12" s="12" customFormat="1" ht="38.25">
      <c r="A477" s="249"/>
      <c r="B477" s="247"/>
      <c r="C477" s="280"/>
      <c r="D477" s="426"/>
      <c r="E477" s="248"/>
      <c r="F477" s="274">
        <v>72</v>
      </c>
      <c r="G477" s="426"/>
      <c r="H477" s="258"/>
      <c r="I477" s="359"/>
      <c r="J477" s="329" t="s">
        <v>158</v>
      </c>
      <c r="K477" s="427">
        <f>E473*F477</f>
        <v>72.144</v>
      </c>
      <c r="L477" s="427"/>
    </row>
    <row r="478" spans="1:12" s="12" customFormat="1" ht="12.75" customHeight="1">
      <c r="A478" s="249" t="s">
        <v>118</v>
      </c>
      <c r="B478" s="247" t="s">
        <v>482</v>
      </c>
      <c r="C478" s="280" t="s">
        <v>123</v>
      </c>
      <c r="D478" s="426"/>
      <c r="E478" s="248">
        <v>0.998</v>
      </c>
      <c r="F478" s="274"/>
      <c r="G478" s="426">
        <v>3</v>
      </c>
      <c r="H478" s="258" t="s">
        <v>11</v>
      </c>
      <c r="I478" s="784">
        <v>4</v>
      </c>
      <c r="J478" s="787" t="s">
        <v>156</v>
      </c>
      <c r="K478" s="427"/>
      <c r="L478" s="427"/>
    </row>
    <row r="479" spans="1:12" s="12" customFormat="1" ht="12.75">
      <c r="A479" s="249"/>
      <c r="B479" s="247"/>
      <c r="C479" s="280"/>
      <c r="D479" s="426"/>
      <c r="E479" s="248"/>
      <c r="F479" s="274"/>
      <c r="G479" s="426"/>
      <c r="H479" s="258"/>
      <c r="I479" s="785"/>
      <c r="J479" s="788"/>
      <c r="K479" s="427"/>
      <c r="L479" s="427"/>
    </row>
    <row r="480" spans="1:12" s="12" customFormat="1" ht="12.75">
      <c r="A480" s="249"/>
      <c r="B480" s="247"/>
      <c r="C480" s="280"/>
      <c r="D480" s="426"/>
      <c r="E480" s="248"/>
      <c r="F480" s="274"/>
      <c r="G480" s="426"/>
      <c r="H480" s="258"/>
      <c r="I480" s="786"/>
      <c r="J480" s="789"/>
      <c r="K480" s="427"/>
      <c r="L480" s="427"/>
    </row>
    <row r="481" spans="1:12" s="12" customFormat="1" ht="12.75">
      <c r="A481" s="249"/>
      <c r="B481" s="247"/>
      <c r="C481" s="280"/>
      <c r="D481" s="426"/>
      <c r="E481" s="248"/>
      <c r="F481" s="274">
        <v>48</v>
      </c>
      <c r="G481" s="426"/>
      <c r="H481" s="258"/>
      <c r="I481" s="359"/>
      <c r="J481" s="330" t="s">
        <v>157</v>
      </c>
      <c r="K481" s="427">
        <f>E478*F481</f>
        <v>47.903999999999996</v>
      </c>
      <c r="L481" s="427">
        <f>E478*20</f>
        <v>19.96</v>
      </c>
    </row>
    <row r="482" spans="1:12" s="12" customFormat="1" ht="38.25">
      <c r="A482" s="249"/>
      <c r="B482" s="247"/>
      <c r="C482" s="280"/>
      <c r="D482" s="426"/>
      <c r="E482" s="248"/>
      <c r="F482" s="274">
        <v>72</v>
      </c>
      <c r="G482" s="426"/>
      <c r="H482" s="258"/>
      <c r="I482" s="359"/>
      <c r="J482" s="329" t="s">
        <v>158</v>
      </c>
      <c r="K482" s="427">
        <f>E478*F482</f>
        <v>71.856</v>
      </c>
      <c r="L482" s="427"/>
    </row>
    <row r="483" spans="1:12" s="12" customFormat="1" ht="12.75" customHeight="1">
      <c r="A483" s="249" t="s">
        <v>118</v>
      </c>
      <c r="B483" s="247" t="s">
        <v>483</v>
      </c>
      <c r="C483" s="280" t="s">
        <v>123</v>
      </c>
      <c r="D483" s="426"/>
      <c r="E483" s="248">
        <v>1</v>
      </c>
      <c r="F483" s="274"/>
      <c r="G483" s="426">
        <v>3</v>
      </c>
      <c r="H483" s="258" t="s">
        <v>11</v>
      </c>
      <c r="I483" s="784">
        <v>4</v>
      </c>
      <c r="J483" s="787" t="s">
        <v>156</v>
      </c>
      <c r="K483" s="427"/>
      <c r="L483" s="427"/>
    </row>
    <row r="484" spans="1:12" s="12" customFormat="1" ht="12.75">
      <c r="A484" s="249"/>
      <c r="B484" s="247"/>
      <c r="C484" s="280"/>
      <c r="D484" s="426"/>
      <c r="E484" s="248"/>
      <c r="F484" s="274"/>
      <c r="G484" s="426"/>
      <c r="H484" s="258"/>
      <c r="I484" s="785"/>
      <c r="J484" s="788"/>
      <c r="K484" s="427"/>
      <c r="L484" s="427"/>
    </row>
    <row r="485" spans="1:12" s="12" customFormat="1" ht="12.75">
      <c r="A485" s="249"/>
      <c r="B485" s="247"/>
      <c r="C485" s="280"/>
      <c r="D485" s="426"/>
      <c r="E485" s="248"/>
      <c r="F485" s="274"/>
      <c r="G485" s="426"/>
      <c r="H485" s="258"/>
      <c r="I485" s="786"/>
      <c r="J485" s="789"/>
      <c r="K485" s="427"/>
      <c r="L485" s="427"/>
    </row>
    <row r="486" spans="1:12" s="12" customFormat="1" ht="12.75">
      <c r="A486" s="249"/>
      <c r="B486" s="247"/>
      <c r="C486" s="280"/>
      <c r="D486" s="426"/>
      <c r="E486" s="248"/>
      <c r="F486" s="274">
        <v>48</v>
      </c>
      <c r="G486" s="426"/>
      <c r="H486" s="258"/>
      <c r="I486" s="359"/>
      <c r="J486" s="330" t="s">
        <v>157</v>
      </c>
      <c r="K486" s="427">
        <f>E483*F486</f>
        <v>48</v>
      </c>
      <c r="L486" s="427">
        <f>E483*20</f>
        <v>20</v>
      </c>
    </row>
    <row r="487" spans="1:12" s="12" customFormat="1" ht="38.25">
      <c r="A487" s="249"/>
      <c r="B487" s="247"/>
      <c r="C487" s="280"/>
      <c r="D487" s="426"/>
      <c r="E487" s="248"/>
      <c r="F487" s="274">
        <v>72</v>
      </c>
      <c r="G487" s="426"/>
      <c r="H487" s="258"/>
      <c r="I487" s="359"/>
      <c r="J487" s="329" t="s">
        <v>158</v>
      </c>
      <c r="K487" s="427">
        <f>E483*F487</f>
        <v>72</v>
      </c>
      <c r="L487" s="427"/>
    </row>
    <row r="488" spans="1:12" s="12" customFormat="1" ht="12.75" customHeight="1">
      <c r="A488" s="249" t="s">
        <v>118</v>
      </c>
      <c r="B488" s="247" t="s">
        <v>484</v>
      </c>
      <c r="C488" s="280" t="s">
        <v>123</v>
      </c>
      <c r="D488" s="426"/>
      <c r="E488" s="248">
        <v>0.997</v>
      </c>
      <c r="F488" s="274"/>
      <c r="G488" s="426">
        <v>3</v>
      </c>
      <c r="H488" s="258" t="s">
        <v>11</v>
      </c>
      <c r="I488" s="784">
        <v>4</v>
      </c>
      <c r="J488" s="787" t="s">
        <v>156</v>
      </c>
      <c r="K488" s="427"/>
      <c r="L488" s="427"/>
    </row>
    <row r="489" spans="1:12" s="12" customFormat="1" ht="12.75">
      <c r="A489" s="249"/>
      <c r="B489" s="247"/>
      <c r="C489" s="280"/>
      <c r="D489" s="426"/>
      <c r="E489" s="248"/>
      <c r="F489" s="274"/>
      <c r="G489" s="426"/>
      <c r="H489" s="258"/>
      <c r="I489" s="785"/>
      <c r="J489" s="788"/>
      <c r="K489" s="427"/>
      <c r="L489" s="427"/>
    </row>
    <row r="490" spans="1:12" s="12" customFormat="1" ht="12.75">
      <c r="A490" s="249"/>
      <c r="B490" s="247"/>
      <c r="C490" s="280"/>
      <c r="D490" s="426"/>
      <c r="E490" s="248"/>
      <c r="F490" s="274"/>
      <c r="G490" s="426"/>
      <c r="H490" s="258"/>
      <c r="I490" s="786"/>
      <c r="J490" s="789"/>
      <c r="K490" s="427"/>
      <c r="L490" s="427"/>
    </row>
    <row r="491" spans="1:12" s="12" customFormat="1" ht="12.75">
      <c r="A491" s="249"/>
      <c r="B491" s="247"/>
      <c r="C491" s="280"/>
      <c r="D491" s="426"/>
      <c r="E491" s="248"/>
      <c r="F491" s="274">
        <v>48</v>
      </c>
      <c r="G491" s="426"/>
      <c r="H491" s="258"/>
      <c r="I491" s="359"/>
      <c r="J491" s="330" t="s">
        <v>157</v>
      </c>
      <c r="K491" s="427">
        <f>E488*F491</f>
        <v>47.856</v>
      </c>
      <c r="L491" s="427">
        <f>E488*20</f>
        <v>19.94</v>
      </c>
    </row>
    <row r="492" spans="1:12" s="12" customFormat="1" ht="38.25">
      <c r="A492" s="249"/>
      <c r="B492" s="247"/>
      <c r="C492" s="280"/>
      <c r="D492" s="426"/>
      <c r="E492" s="248"/>
      <c r="F492" s="274">
        <v>72</v>
      </c>
      <c r="G492" s="426"/>
      <c r="H492" s="258"/>
      <c r="I492" s="359"/>
      <c r="J492" s="329" t="s">
        <v>158</v>
      </c>
      <c r="K492" s="427">
        <f>E488*F492</f>
        <v>71.784</v>
      </c>
      <c r="L492" s="427"/>
    </row>
    <row r="493" spans="1:12" s="12" customFormat="1" ht="12.75" customHeight="1">
      <c r="A493" s="249" t="s">
        <v>118</v>
      </c>
      <c r="B493" s="247" t="s">
        <v>485</v>
      </c>
      <c r="C493" s="280" t="s">
        <v>123</v>
      </c>
      <c r="D493" s="426"/>
      <c r="E493" s="248">
        <v>0.999</v>
      </c>
      <c r="F493" s="274"/>
      <c r="G493" s="426">
        <v>3</v>
      </c>
      <c r="H493" s="258" t="s">
        <v>11</v>
      </c>
      <c r="I493" s="784">
        <v>4</v>
      </c>
      <c r="J493" s="787" t="s">
        <v>156</v>
      </c>
      <c r="K493" s="427"/>
      <c r="L493" s="427"/>
    </row>
    <row r="494" spans="1:12" s="12" customFormat="1" ht="12.75" customHeight="1">
      <c r="A494" s="249"/>
      <c r="B494" s="247"/>
      <c r="C494" s="280"/>
      <c r="D494" s="426"/>
      <c r="E494" s="248"/>
      <c r="F494" s="274"/>
      <c r="G494" s="426"/>
      <c r="H494" s="258"/>
      <c r="I494" s="785"/>
      <c r="J494" s="788"/>
      <c r="K494" s="427"/>
      <c r="L494" s="427"/>
    </row>
    <row r="495" spans="1:12" s="12" customFormat="1" ht="12.75" customHeight="1">
      <c r="A495" s="249"/>
      <c r="B495" s="247"/>
      <c r="C495" s="280"/>
      <c r="D495" s="426"/>
      <c r="E495" s="248"/>
      <c r="F495" s="274"/>
      <c r="G495" s="426"/>
      <c r="H495" s="258"/>
      <c r="I495" s="786"/>
      <c r="J495" s="789"/>
      <c r="K495" s="427"/>
      <c r="L495" s="427"/>
    </row>
    <row r="496" spans="1:12" s="12" customFormat="1" ht="12.75" customHeight="1">
      <c r="A496" s="249"/>
      <c r="B496" s="247"/>
      <c r="C496" s="280"/>
      <c r="D496" s="426"/>
      <c r="E496" s="248"/>
      <c r="F496" s="274">
        <v>48</v>
      </c>
      <c r="G496" s="426"/>
      <c r="H496" s="258"/>
      <c r="I496" s="359"/>
      <c r="J496" s="330" t="s">
        <v>157</v>
      </c>
      <c r="K496" s="427">
        <f>E493*F496</f>
        <v>47.952</v>
      </c>
      <c r="L496" s="427">
        <f>E493*20</f>
        <v>19.98</v>
      </c>
    </row>
    <row r="497" spans="1:12" s="12" customFormat="1" ht="38.25" customHeight="1">
      <c r="A497" s="249"/>
      <c r="B497" s="247"/>
      <c r="C497" s="280"/>
      <c r="D497" s="426"/>
      <c r="E497" s="248"/>
      <c r="F497" s="274">
        <v>72</v>
      </c>
      <c r="G497" s="426"/>
      <c r="H497" s="258"/>
      <c r="I497" s="359"/>
      <c r="J497" s="329" t="s">
        <v>158</v>
      </c>
      <c r="K497" s="427">
        <f>E493*F497</f>
        <v>71.928</v>
      </c>
      <c r="L497" s="427"/>
    </row>
    <row r="498" spans="1:12" s="12" customFormat="1" ht="12.75" customHeight="1">
      <c r="A498" s="249" t="s">
        <v>118</v>
      </c>
      <c r="B498" s="247" t="s">
        <v>486</v>
      </c>
      <c r="C498" s="280" t="s">
        <v>123</v>
      </c>
      <c r="D498" s="426"/>
      <c r="E498" s="248">
        <v>0.998</v>
      </c>
      <c r="F498" s="274"/>
      <c r="G498" s="426">
        <v>3</v>
      </c>
      <c r="H498" s="258" t="s">
        <v>11</v>
      </c>
      <c r="I498" s="784">
        <v>4</v>
      </c>
      <c r="J498" s="787" t="s">
        <v>156</v>
      </c>
      <c r="K498" s="427"/>
      <c r="L498" s="427"/>
    </row>
    <row r="499" spans="1:12" s="12" customFormat="1" ht="12.75">
      <c r="A499" s="249"/>
      <c r="B499" s="247"/>
      <c r="C499" s="280"/>
      <c r="D499" s="426"/>
      <c r="E499" s="248"/>
      <c r="F499" s="274"/>
      <c r="G499" s="426"/>
      <c r="H499" s="258"/>
      <c r="I499" s="785"/>
      <c r="J499" s="788"/>
      <c r="K499" s="427"/>
      <c r="L499" s="427"/>
    </row>
    <row r="500" spans="1:12" s="12" customFormat="1" ht="12.75">
      <c r="A500" s="249"/>
      <c r="B500" s="247"/>
      <c r="C500" s="280"/>
      <c r="D500" s="426"/>
      <c r="E500" s="248"/>
      <c r="F500" s="274"/>
      <c r="G500" s="426"/>
      <c r="H500" s="258"/>
      <c r="I500" s="786"/>
      <c r="J500" s="789"/>
      <c r="K500" s="427"/>
      <c r="L500" s="427"/>
    </row>
    <row r="501" spans="1:12" s="12" customFormat="1" ht="12.75">
      <c r="A501" s="249"/>
      <c r="B501" s="247"/>
      <c r="C501" s="280"/>
      <c r="D501" s="426"/>
      <c r="E501" s="248"/>
      <c r="F501" s="274">
        <v>48</v>
      </c>
      <c r="G501" s="426"/>
      <c r="H501" s="258"/>
      <c r="I501" s="359"/>
      <c r="J501" s="330" t="s">
        <v>157</v>
      </c>
      <c r="K501" s="427">
        <f>E498*F501</f>
        <v>47.903999999999996</v>
      </c>
      <c r="L501" s="427">
        <f>E498*20</f>
        <v>19.96</v>
      </c>
    </row>
    <row r="502" spans="1:12" s="12" customFormat="1" ht="38.25">
      <c r="A502" s="249"/>
      <c r="B502" s="247"/>
      <c r="C502" s="280"/>
      <c r="D502" s="426"/>
      <c r="E502" s="248"/>
      <c r="F502" s="274">
        <v>72</v>
      </c>
      <c r="G502" s="426"/>
      <c r="H502" s="258"/>
      <c r="I502" s="359"/>
      <c r="J502" s="329" t="s">
        <v>158</v>
      </c>
      <c r="K502" s="427">
        <f>E498*F502</f>
        <v>71.856</v>
      </c>
      <c r="L502" s="427"/>
    </row>
    <row r="503" spans="1:12" s="12" customFormat="1" ht="12.75" customHeight="1">
      <c r="A503" s="249" t="s">
        <v>118</v>
      </c>
      <c r="B503" s="247" t="s">
        <v>487</v>
      </c>
      <c r="C503" s="280" t="s">
        <v>123</v>
      </c>
      <c r="D503" s="426"/>
      <c r="E503" s="248">
        <v>0.998</v>
      </c>
      <c r="F503" s="274"/>
      <c r="G503" s="426">
        <v>3</v>
      </c>
      <c r="H503" s="258" t="s">
        <v>11</v>
      </c>
      <c r="I503" s="784">
        <v>4</v>
      </c>
      <c r="J503" s="787" t="s">
        <v>156</v>
      </c>
      <c r="K503" s="427"/>
      <c r="L503" s="427"/>
    </row>
    <row r="504" spans="1:12" s="12" customFormat="1" ht="12.75">
      <c r="A504" s="249"/>
      <c r="B504" s="247"/>
      <c r="C504" s="280"/>
      <c r="D504" s="426"/>
      <c r="E504" s="248"/>
      <c r="F504" s="274"/>
      <c r="G504" s="426"/>
      <c r="H504" s="258"/>
      <c r="I504" s="785"/>
      <c r="J504" s="788"/>
      <c r="K504" s="427"/>
      <c r="L504" s="427"/>
    </row>
    <row r="505" spans="1:12" s="12" customFormat="1" ht="12.75">
      <c r="A505" s="249"/>
      <c r="B505" s="247"/>
      <c r="C505" s="280"/>
      <c r="D505" s="426"/>
      <c r="E505" s="248"/>
      <c r="F505" s="274"/>
      <c r="G505" s="426"/>
      <c r="H505" s="258"/>
      <c r="I505" s="786"/>
      <c r="J505" s="789"/>
      <c r="K505" s="427"/>
      <c r="L505" s="427"/>
    </row>
    <row r="506" spans="1:12" s="12" customFormat="1" ht="12.75">
      <c r="A506" s="249"/>
      <c r="B506" s="247"/>
      <c r="C506" s="280"/>
      <c r="D506" s="426"/>
      <c r="E506" s="248"/>
      <c r="F506" s="274">
        <v>48</v>
      </c>
      <c r="G506" s="426"/>
      <c r="H506" s="258"/>
      <c r="I506" s="359"/>
      <c r="J506" s="330" t="s">
        <v>157</v>
      </c>
      <c r="K506" s="427">
        <f>E503*F506</f>
        <v>47.903999999999996</v>
      </c>
      <c r="L506" s="427">
        <f>E503*20</f>
        <v>19.96</v>
      </c>
    </row>
    <row r="507" spans="1:12" s="12" customFormat="1" ht="38.25">
      <c r="A507" s="249"/>
      <c r="B507" s="247"/>
      <c r="C507" s="280"/>
      <c r="D507" s="426"/>
      <c r="E507" s="248"/>
      <c r="F507" s="274">
        <v>72</v>
      </c>
      <c r="G507" s="426"/>
      <c r="H507" s="258"/>
      <c r="I507" s="359"/>
      <c r="J507" s="329" t="s">
        <v>158</v>
      </c>
      <c r="K507" s="427">
        <f>E503*F507</f>
        <v>71.856</v>
      </c>
      <c r="L507" s="427"/>
    </row>
    <row r="508" spans="1:12" s="12" customFormat="1" ht="12.75" customHeight="1">
      <c r="A508" s="249" t="s">
        <v>118</v>
      </c>
      <c r="B508" s="247" t="s">
        <v>488</v>
      </c>
      <c r="C508" s="280" t="s">
        <v>123</v>
      </c>
      <c r="D508" s="426"/>
      <c r="E508" s="248">
        <v>0.998</v>
      </c>
      <c r="F508" s="274"/>
      <c r="G508" s="426">
        <v>3</v>
      </c>
      <c r="H508" s="258" t="s">
        <v>11</v>
      </c>
      <c r="I508" s="784">
        <v>4</v>
      </c>
      <c r="J508" s="787" t="s">
        <v>156</v>
      </c>
      <c r="K508" s="427"/>
      <c r="L508" s="427"/>
    </row>
    <row r="509" spans="1:12" s="12" customFormat="1" ht="12.75">
      <c r="A509" s="249"/>
      <c r="B509" s="247"/>
      <c r="C509" s="280"/>
      <c r="D509" s="426"/>
      <c r="E509" s="248"/>
      <c r="F509" s="274"/>
      <c r="G509" s="426"/>
      <c r="H509" s="258"/>
      <c r="I509" s="785"/>
      <c r="J509" s="788"/>
      <c r="K509" s="427"/>
      <c r="L509" s="427"/>
    </row>
    <row r="510" spans="1:12" s="12" customFormat="1" ht="12.75">
      <c r="A510" s="249"/>
      <c r="B510" s="247"/>
      <c r="C510" s="280"/>
      <c r="D510" s="426"/>
      <c r="E510" s="248"/>
      <c r="F510" s="274"/>
      <c r="G510" s="426"/>
      <c r="H510" s="258"/>
      <c r="I510" s="786"/>
      <c r="J510" s="789"/>
      <c r="K510" s="427"/>
      <c r="L510" s="427"/>
    </row>
    <row r="511" spans="1:12" s="12" customFormat="1" ht="12.75">
      <c r="A511" s="249"/>
      <c r="B511" s="247"/>
      <c r="C511" s="280"/>
      <c r="D511" s="426"/>
      <c r="E511" s="248"/>
      <c r="F511" s="274">
        <v>48</v>
      </c>
      <c r="G511" s="426"/>
      <c r="H511" s="258"/>
      <c r="I511" s="359"/>
      <c r="J511" s="330" t="s">
        <v>157</v>
      </c>
      <c r="K511" s="427">
        <f>E508*F511</f>
        <v>47.903999999999996</v>
      </c>
      <c r="L511" s="427">
        <f>E508*20</f>
        <v>19.96</v>
      </c>
    </row>
    <row r="512" spans="1:12" s="12" customFormat="1" ht="38.25">
      <c r="A512" s="249"/>
      <c r="B512" s="247"/>
      <c r="C512" s="280"/>
      <c r="D512" s="426"/>
      <c r="E512" s="248"/>
      <c r="F512" s="274">
        <v>72</v>
      </c>
      <c r="G512" s="426"/>
      <c r="H512" s="258"/>
      <c r="I512" s="359"/>
      <c r="J512" s="329" t="s">
        <v>158</v>
      </c>
      <c r="K512" s="427">
        <f>E508*F512</f>
        <v>71.856</v>
      </c>
      <c r="L512" s="427"/>
    </row>
    <row r="513" spans="1:12" s="12" customFormat="1" ht="12.75" customHeight="1">
      <c r="A513" s="249" t="s">
        <v>118</v>
      </c>
      <c r="B513" s="247" t="s">
        <v>489</v>
      </c>
      <c r="C513" s="280" t="s">
        <v>123</v>
      </c>
      <c r="D513" s="426"/>
      <c r="E513" s="248">
        <v>0.998</v>
      </c>
      <c r="F513" s="274"/>
      <c r="G513" s="426">
        <v>3</v>
      </c>
      <c r="H513" s="258" t="s">
        <v>11</v>
      </c>
      <c r="I513" s="784">
        <v>4</v>
      </c>
      <c r="J513" s="787" t="s">
        <v>156</v>
      </c>
      <c r="K513" s="427"/>
      <c r="L513" s="427"/>
    </row>
    <row r="514" spans="1:12" s="12" customFormat="1" ht="12.75">
      <c r="A514" s="249"/>
      <c r="B514" s="247"/>
      <c r="C514" s="280"/>
      <c r="D514" s="426"/>
      <c r="E514" s="248"/>
      <c r="F514" s="274"/>
      <c r="G514" s="426"/>
      <c r="H514" s="258"/>
      <c r="I514" s="785"/>
      <c r="J514" s="788"/>
      <c r="K514" s="427"/>
      <c r="L514" s="427"/>
    </row>
    <row r="515" spans="1:12" s="12" customFormat="1" ht="12.75">
      <c r="A515" s="249"/>
      <c r="B515" s="247"/>
      <c r="C515" s="280"/>
      <c r="D515" s="426"/>
      <c r="E515" s="248"/>
      <c r="F515" s="274"/>
      <c r="G515" s="426"/>
      <c r="H515" s="258"/>
      <c r="I515" s="786"/>
      <c r="J515" s="789"/>
      <c r="K515" s="427"/>
      <c r="L515" s="427"/>
    </row>
    <row r="516" spans="1:12" s="12" customFormat="1" ht="12.75">
      <c r="A516" s="249"/>
      <c r="B516" s="247"/>
      <c r="C516" s="280"/>
      <c r="D516" s="426"/>
      <c r="E516" s="248"/>
      <c r="F516" s="274">
        <v>48</v>
      </c>
      <c r="G516" s="426"/>
      <c r="H516" s="258"/>
      <c r="I516" s="359"/>
      <c r="J516" s="330" t="s">
        <v>157</v>
      </c>
      <c r="K516" s="427">
        <f>E513*F516</f>
        <v>47.903999999999996</v>
      </c>
      <c r="L516" s="427">
        <f>E513*20</f>
        <v>19.96</v>
      </c>
    </row>
    <row r="517" spans="1:12" s="12" customFormat="1" ht="38.25">
      <c r="A517" s="249"/>
      <c r="B517" s="247"/>
      <c r="C517" s="280"/>
      <c r="D517" s="426"/>
      <c r="E517" s="248"/>
      <c r="F517" s="274">
        <v>72</v>
      </c>
      <c r="G517" s="426"/>
      <c r="H517" s="258"/>
      <c r="I517" s="359"/>
      <c r="J517" s="329" t="s">
        <v>158</v>
      </c>
      <c r="K517" s="427">
        <f>E513*F517</f>
        <v>71.856</v>
      </c>
      <c r="L517" s="427"/>
    </row>
    <row r="518" spans="1:12" s="12" customFormat="1" ht="12.75" customHeight="1">
      <c r="A518" s="249" t="s">
        <v>118</v>
      </c>
      <c r="B518" s="247" t="s">
        <v>490</v>
      </c>
      <c r="C518" s="280" t="s">
        <v>123</v>
      </c>
      <c r="D518" s="426"/>
      <c r="E518" s="248">
        <v>0.998</v>
      </c>
      <c r="F518" s="274"/>
      <c r="G518" s="426">
        <v>3</v>
      </c>
      <c r="H518" s="258" t="s">
        <v>11</v>
      </c>
      <c r="I518" s="784">
        <v>4</v>
      </c>
      <c r="J518" s="787" t="s">
        <v>156</v>
      </c>
      <c r="K518" s="427"/>
      <c r="L518" s="427"/>
    </row>
    <row r="519" spans="1:12" s="12" customFormat="1" ht="12.75" customHeight="1">
      <c r="A519" s="249"/>
      <c r="B519" s="247"/>
      <c r="C519" s="280"/>
      <c r="D519" s="426"/>
      <c r="E519" s="248"/>
      <c r="F519" s="274"/>
      <c r="G519" s="426"/>
      <c r="H519" s="258"/>
      <c r="I519" s="785"/>
      <c r="J519" s="788"/>
      <c r="K519" s="427"/>
      <c r="L519" s="427"/>
    </row>
    <row r="520" spans="1:12" s="12" customFormat="1" ht="12.75" customHeight="1">
      <c r="A520" s="249"/>
      <c r="B520" s="247"/>
      <c r="C520" s="280"/>
      <c r="D520" s="426"/>
      <c r="E520" s="248"/>
      <c r="F520" s="274"/>
      <c r="G520" s="426"/>
      <c r="H520" s="258"/>
      <c r="I520" s="786"/>
      <c r="J520" s="789"/>
      <c r="K520" s="427"/>
      <c r="L520" s="427"/>
    </row>
    <row r="521" spans="1:12" s="12" customFormat="1" ht="12.75" customHeight="1">
      <c r="A521" s="249"/>
      <c r="B521" s="247"/>
      <c r="C521" s="280"/>
      <c r="D521" s="426"/>
      <c r="E521" s="248"/>
      <c r="F521" s="274">
        <v>48</v>
      </c>
      <c r="G521" s="426"/>
      <c r="H521" s="258"/>
      <c r="I521" s="359"/>
      <c r="J521" s="330" t="s">
        <v>157</v>
      </c>
      <c r="K521" s="427">
        <f>E518*F521</f>
        <v>47.903999999999996</v>
      </c>
      <c r="L521" s="427">
        <f>E518*20</f>
        <v>19.96</v>
      </c>
    </row>
    <row r="522" spans="1:12" s="12" customFormat="1" ht="41.25" customHeight="1">
      <c r="A522" s="249"/>
      <c r="B522" s="247"/>
      <c r="C522" s="280"/>
      <c r="D522" s="426"/>
      <c r="E522" s="248"/>
      <c r="F522" s="274">
        <v>72</v>
      </c>
      <c r="G522" s="426"/>
      <c r="H522" s="258"/>
      <c r="I522" s="359"/>
      <c r="J522" s="329" t="s">
        <v>158</v>
      </c>
      <c r="K522" s="427">
        <f>E518*F522</f>
        <v>71.856</v>
      </c>
      <c r="L522" s="427"/>
    </row>
    <row r="523" spans="1:12" s="12" customFormat="1" ht="12.75" customHeight="1">
      <c r="A523" s="249" t="s">
        <v>118</v>
      </c>
      <c r="B523" s="247" t="s">
        <v>491</v>
      </c>
      <c r="C523" s="280" t="s">
        <v>123</v>
      </c>
      <c r="D523" s="426"/>
      <c r="E523" s="248">
        <v>1.003</v>
      </c>
      <c r="F523" s="274"/>
      <c r="G523" s="426">
        <v>3</v>
      </c>
      <c r="H523" s="258" t="s">
        <v>11</v>
      </c>
      <c r="I523" s="784">
        <v>4</v>
      </c>
      <c r="J523" s="787" t="s">
        <v>156</v>
      </c>
      <c r="K523" s="427"/>
      <c r="L523" s="427"/>
    </row>
    <row r="524" spans="1:12" s="12" customFormat="1" ht="12.75">
      <c r="A524" s="249"/>
      <c r="B524" s="247"/>
      <c r="C524" s="280"/>
      <c r="D524" s="426"/>
      <c r="E524" s="248"/>
      <c r="F524" s="274"/>
      <c r="G524" s="426"/>
      <c r="H524" s="258"/>
      <c r="I524" s="785"/>
      <c r="J524" s="788"/>
      <c r="K524" s="427"/>
      <c r="L524" s="427"/>
    </row>
    <row r="525" spans="1:12" s="12" customFormat="1" ht="12.75">
      <c r="A525" s="249"/>
      <c r="B525" s="247"/>
      <c r="C525" s="280"/>
      <c r="D525" s="426"/>
      <c r="E525" s="248"/>
      <c r="F525" s="274"/>
      <c r="G525" s="426"/>
      <c r="H525" s="258"/>
      <c r="I525" s="786"/>
      <c r="J525" s="789"/>
      <c r="K525" s="427"/>
      <c r="L525" s="427"/>
    </row>
    <row r="526" spans="1:12" s="12" customFormat="1" ht="12.75">
      <c r="A526" s="249"/>
      <c r="B526" s="247"/>
      <c r="C526" s="280"/>
      <c r="D526" s="426"/>
      <c r="E526" s="248"/>
      <c r="F526" s="274">
        <v>48</v>
      </c>
      <c r="G526" s="426"/>
      <c r="H526" s="258"/>
      <c r="I526" s="359"/>
      <c r="J526" s="330" t="s">
        <v>157</v>
      </c>
      <c r="K526" s="427">
        <f>E523*F526</f>
        <v>48.14399999999999</v>
      </c>
      <c r="L526" s="427">
        <f>E523*20</f>
        <v>20.06</v>
      </c>
    </row>
    <row r="527" spans="1:12" s="12" customFormat="1" ht="38.25">
      <c r="A527" s="249"/>
      <c r="B527" s="247"/>
      <c r="C527" s="280"/>
      <c r="D527" s="426"/>
      <c r="E527" s="248"/>
      <c r="F527" s="274">
        <v>72</v>
      </c>
      <c r="G527" s="426"/>
      <c r="H527" s="258"/>
      <c r="I527" s="359"/>
      <c r="J527" s="329" t="s">
        <v>158</v>
      </c>
      <c r="K527" s="427">
        <f>E523*F527</f>
        <v>72.216</v>
      </c>
      <c r="L527" s="427"/>
    </row>
    <row r="528" spans="1:12" s="12" customFormat="1" ht="12.75" customHeight="1">
      <c r="A528" s="249" t="s">
        <v>118</v>
      </c>
      <c r="B528" s="247" t="s">
        <v>492</v>
      </c>
      <c r="C528" s="280" t="s">
        <v>123</v>
      </c>
      <c r="D528" s="426"/>
      <c r="E528" s="248">
        <v>0.998</v>
      </c>
      <c r="F528" s="274"/>
      <c r="G528" s="426">
        <v>3</v>
      </c>
      <c r="H528" s="258" t="s">
        <v>11</v>
      </c>
      <c r="I528" s="784">
        <v>4</v>
      </c>
      <c r="J528" s="787" t="s">
        <v>156</v>
      </c>
      <c r="K528" s="427"/>
      <c r="L528" s="427"/>
    </row>
    <row r="529" spans="1:12" s="12" customFormat="1" ht="12.75">
      <c r="A529" s="249"/>
      <c r="B529" s="247"/>
      <c r="C529" s="280"/>
      <c r="D529" s="426"/>
      <c r="E529" s="248"/>
      <c r="F529" s="274"/>
      <c r="G529" s="426"/>
      <c r="H529" s="258"/>
      <c r="I529" s="785"/>
      <c r="J529" s="788"/>
      <c r="K529" s="427"/>
      <c r="L529" s="427"/>
    </row>
    <row r="530" spans="1:12" s="12" customFormat="1" ht="12.75">
      <c r="A530" s="249"/>
      <c r="B530" s="247"/>
      <c r="C530" s="280"/>
      <c r="D530" s="426"/>
      <c r="E530" s="248"/>
      <c r="F530" s="274"/>
      <c r="G530" s="426"/>
      <c r="H530" s="258"/>
      <c r="I530" s="786"/>
      <c r="J530" s="789"/>
      <c r="K530" s="427"/>
      <c r="L530" s="427"/>
    </row>
    <row r="531" spans="1:12" s="12" customFormat="1" ht="12.75">
      <c r="A531" s="249"/>
      <c r="B531" s="247"/>
      <c r="C531" s="280"/>
      <c r="D531" s="426"/>
      <c r="E531" s="248"/>
      <c r="F531" s="274">
        <v>48</v>
      </c>
      <c r="G531" s="426"/>
      <c r="H531" s="258"/>
      <c r="I531" s="359"/>
      <c r="J531" s="330" t="s">
        <v>157</v>
      </c>
      <c r="K531" s="427">
        <f>E528*F531</f>
        <v>47.903999999999996</v>
      </c>
      <c r="L531" s="427">
        <f>E528*20</f>
        <v>19.96</v>
      </c>
    </row>
    <row r="532" spans="1:12" s="12" customFormat="1" ht="38.25">
      <c r="A532" s="249"/>
      <c r="B532" s="247"/>
      <c r="C532" s="280"/>
      <c r="D532" s="426"/>
      <c r="E532" s="248"/>
      <c r="F532" s="274">
        <v>72</v>
      </c>
      <c r="G532" s="426"/>
      <c r="H532" s="258"/>
      <c r="I532" s="359"/>
      <c r="J532" s="329" t="s">
        <v>158</v>
      </c>
      <c r="K532" s="427">
        <f>E528*F532</f>
        <v>71.856</v>
      </c>
      <c r="L532" s="427"/>
    </row>
    <row r="533" spans="1:12" s="12" customFormat="1" ht="12.75" customHeight="1">
      <c r="A533" s="249" t="s">
        <v>118</v>
      </c>
      <c r="B533" s="247" t="s">
        <v>493</v>
      </c>
      <c r="C533" s="280" t="s">
        <v>123</v>
      </c>
      <c r="D533" s="426"/>
      <c r="E533" s="248">
        <v>1.003</v>
      </c>
      <c r="F533" s="274"/>
      <c r="G533" s="426">
        <v>3</v>
      </c>
      <c r="H533" s="258" t="s">
        <v>11</v>
      </c>
      <c r="I533" s="784">
        <v>4</v>
      </c>
      <c r="J533" s="787" t="s">
        <v>156</v>
      </c>
      <c r="K533" s="427"/>
      <c r="L533" s="427"/>
    </row>
    <row r="534" spans="1:12" s="12" customFormat="1" ht="12.75">
      <c r="A534" s="249"/>
      <c r="B534" s="247"/>
      <c r="C534" s="280"/>
      <c r="D534" s="426"/>
      <c r="E534" s="248"/>
      <c r="F534" s="274"/>
      <c r="G534" s="426"/>
      <c r="H534" s="258"/>
      <c r="I534" s="785"/>
      <c r="J534" s="788"/>
      <c r="K534" s="427"/>
      <c r="L534" s="427"/>
    </row>
    <row r="535" spans="1:12" s="12" customFormat="1" ht="12.75">
      <c r="A535" s="249"/>
      <c r="B535" s="247"/>
      <c r="C535" s="280"/>
      <c r="D535" s="426"/>
      <c r="E535" s="248"/>
      <c r="F535" s="274"/>
      <c r="G535" s="426"/>
      <c r="H535" s="258"/>
      <c r="I535" s="786"/>
      <c r="J535" s="789"/>
      <c r="K535" s="427"/>
      <c r="L535" s="427"/>
    </row>
    <row r="536" spans="1:12" s="12" customFormat="1" ht="12.75">
      <c r="A536" s="249"/>
      <c r="B536" s="247"/>
      <c r="C536" s="280"/>
      <c r="D536" s="426"/>
      <c r="E536" s="248"/>
      <c r="F536" s="274">
        <v>48</v>
      </c>
      <c r="G536" s="426"/>
      <c r="H536" s="258"/>
      <c r="I536" s="359"/>
      <c r="J536" s="330" t="s">
        <v>157</v>
      </c>
      <c r="K536" s="427">
        <f>E533*F536</f>
        <v>48.14399999999999</v>
      </c>
      <c r="L536" s="427">
        <f>E533*20</f>
        <v>20.06</v>
      </c>
    </row>
    <row r="537" spans="1:12" s="12" customFormat="1" ht="38.25">
      <c r="A537" s="249"/>
      <c r="B537" s="247"/>
      <c r="C537" s="280"/>
      <c r="D537" s="426"/>
      <c r="E537" s="248"/>
      <c r="F537" s="274">
        <v>72</v>
      </c>
      <c r="G537" s="426"/>
      <c r="H537" s="258"/>
      <c r="I537" s="359"/>
      <c r="J537" s="329" t="s">
        <v>158</v>
      </c>
      <c r="K537" s="427">
        <f>E533*F537</f>
        <v>72.216</v>
      </c>
      <c r="L537" s="427"/>
    </row>
    <row r="538" spans="1:12" s="12" customFormat="1" ht="12.75" customHeight="1">
      <c r="A538" s="249" t="s">
        <v>118</v>
      </c>
      <c r="B538" s="247" t="s">
        <v>494</v>
      </c>
      <c r="C538" s="280" t="s">
        <v>123</v>
      </c>
      <c r="D538" s="426"/>
      <c r="E538" s="248">
        <v>1.003</v>
      </c>
      <c r="F538" s="274"/>
      <c r="G538" s="426">
        <v>3</v>
      </c>
      <c r="H538" s="258" t="s">
        <v>11</v>
      </c>
      <c r="I538" s="784">
        <v>4</v>
      </c>
      <c r="J538" s="787" t="s">
        <v>156</v>
      </c>
      <c r="K538" s="427"/>
      <c r="L538" s="427"/>
    </row>
    <row r="539" spans="1:12" s="12" customFormat="1" ht="12.75">
      <c r="A539" s="249"/>
      <c r="B539" s="247"/>
      <c r="C539" s="280"/>
      <c r="D539" s="426"/>
      <c r="E539" s="248"/>
      <c r="F539" s="274"/>
      <c r="G539" s="426"/>
      <c r="H539" s="258"/>
      <c r="I539" s="785"/>
      <c r="J539" s="788"/>
      <c r="K539" s="427"/>
      <c r="L539" s="427"/>
    </row>
    <row r="540" spans="1:12" s="12" customFormat="1" ht="12.75">
      <c r="A540" s="249"/>
      <c r="B540" s="247"/>
      <c r="C540" s="280"/>
      <c r="D540" s="426"/>
      <c r="E540" s="248"/>
      <c r="F540" s="274"/>
      <c r="G540" s="426"/>
      <c r="H540" s="258"/>
      <c r="I540" s="786"/>
      <c r="J540" s="789"/>
      <c r="K540" s="427"/>
      <c r="L540" s="427"/>
    </row>
    <row r="541" spans="1:12" s="12" customFormat="1" ht="12.75">
      <c r="A541" s="249"/>
      <c r="B541" s="247"/>
      <c r="C541" s="280"/>
      <c r="D541" s="426"/>
      <c r="E541" s="248"/>
      <c r="F541" s="274">
        <v>48</v>
      </c>
      <c r="G541" s="426"/>
      <c r="H541" s="258"/>
      <c r="I541" s="359"/>
      <c r="J541" s="330" t="s">
        <v>157</v>
      </c>
      <c r="K541" s="427">
        <f>E538*F541</f>
        <v>48.14399999999999</v>
      </c>
      <c r="L541" s="427">
        <f>E538*20</f>
        <v>20.06</v>
      </c>
    </row>
    <row r="542" spans="1:12" s="12" customFormat="1" ht="38.25">
      <c r="A542" s="249"/>
      <c r="B542" s="247"/>
      <c r="C542" s="280"/>
      <c r="D542" s="426"/>
      <c r="E542" s="248"/>
      <c r="F542" s="274">
        <v>72</v>
      </c>
      <c r="G542" s="426"/>
      <c r="H542" s="258"/>
      <c r="I542" s="359"/>
      <c r="J542" s="329" t="s">
        <v>158</v>
      </c>
      <c r="K542" s="427">
        <f>E538*F542</f>
        <v>72.216</v>
      </c>
      <c r="L542" s="427"/>
    </row>
    <row r="543" spans="1:12" s="12" customFormat="1" ht="12.75" customHeight="1">
      <c r="A543" s="249" t="s">
        <v>118</v>
      </c>
      <c r="B543" s="247" t="s">
        <v>495</v>
      </c>
      <c r="C543" s="280" t="s">
        <v>123</v>
      </c>
      <c r="D543" s="426"/>
      <c r="E543" s="248">
        <v>0.998</v>
      </c>
      <c r="F543" s="274"/>
      <c r="G543" s="426">
        <v>3</v>
      </c>
      <c r="H543" s="258" t="s">
        <v>11</v>
      </c>
      <c r="I543" s="784">
        <v>4</v>
      </c>
      <c r="J543" s="787" t="s">
        <v>156</v>
      </c>
      <c r="K543" s="427"/>
      <c r="L543" s="427"/>
    </row>
    <row r="544" spans="1:12" s="12" customFormat="1" ht="12.75" customHeight="1">
      <c r="A544" s="249"/>
      <c r="B544" s="247"/>
      <c r="C544" s="280"/>
      <c r="D544" s="426"/>
      <c r="E544" s="248"/>
      <c r="F544" s="274"/>
      <c r="G544" s="426"/>
      <c r="H544" s="258"/>
      <c r="I544" s="785"/>
      <c r="J544" s="788"/>
      <c r="K544" s="427"/>
      <c r="L544" s="427"/>
    </row>
    <row r="545" spans="1:12" s="12" customFormat="1" ht="12.75" customHeight="1">
      <c r="A545" s="249"/>
      <c r="B545" s="247"/>
      <c r="C545" s="280"/>
      <c r="D545" s="426"/>
      <c r="E545" s="248"/>
      <c r="F545" s="274"/>
      <c r="G545" s="426"/>
      <c r="H545" s="258"/>
      <c r="I545" s="786"/>
      <c r="J545" s="789"/>
      <c r="K545" s="427"/>
      <c r="L545" s="427"/>
    </row>
    <row r="546" spans="1:12" s="12" customFormat="1" ht="12.75" customHeight="1">
      <c r="A546" s="249"/>
      <c r="B546" s="247"/>
      <c r="C546" s="280"/>
      <c r="D546" s="426"/>
      <c r="E546" s="248"/>
      <c r="F546" s="274">
        <v>48</v>
      </c>
      <c r="G546" s="426"/>
      <c r="H546" s="258"/>
      <c r="I546" s="359"/>
      <c r="J546" s="330" t="s">
        <v>157</v>
      </c>
      <c r="K546" s="427">
        <f>E543*F546</f>
        <v>47.903999999999996</v>
      </c>
      <c r="L546" s="427">
        <f>E543*20</f>
        <v>19.96</v>
      </c>
    </row>
    <row r="547" spans="1:12" s="12" customFormat="1" ht="36.75" customHeight="1">
      <c r="A547" s="249"/>
      <c r="B547" s="247"/>
      <c r="C547" s="280"/>
      <c r="D547" s="426"/>
      <c r="E547" s="248"/>
      <c r="F547" s="274">
        <v>72</v>
      </c>
      <c r="G547" s="426"/>
      <c r="H547" s="258"/>
      <c r="I547" s="359"/>
      <c r="J547" s="329" t="s">
        <v>158</v>
      </c>
      <c r="K547" s="427">
        <f>E543*F547</f>
        <v>71.856</v>
      </c>
      <c r="L547" s="427"/>
    </row>
    <row r="548" spans="1:12" s="12" customFormat="1" ht="12.75" customHeight="1">
      <c r="A548" s="249" t="s">
        <v>118</v>
      </c>
      <c r="B548" s="247" t="s">
        <v>496</v>
      </c>
      <c r="C548" s="280" t="s">
        <v>123</v>
      </c>
      <c r="D548" s="426"/>
      <c r="E548" s="248">
        <v>0.998</v>
      </c>
      <c r="F548" s="274"/>
      <c r="G548" s="426">
        <v>3</v>
      </c>
      <c r="H548" s="258" t="s">
        <v>11</v>
      </c>
      <c r="I548" s="784">
        <v>4</v>
      </c>
      <c r="J548" s="787" t="s">
        <v>156</v>
      </c>
      <c r="K548" s="427"/>
      <c r="L548" s="427"/>
    </row>
    <row r="549" spans="1:12" s="12" customFormat="1" ht="12.75">
      <c r="A549" s="249"/>
      <c r="B549" s="247"/>
      <c r="C549" s="280"/>
      <c r="D549" s="426"/>
      <c r="E549" s="248"/>
      <c r="F549" s="274"/>
      <c r="G549" s="426"/>
      <c r="H549" s="258"/>
      <c r="I549" s="785"/>
      <c r="J549" s="788"/>
      <c r="K549" s="427"/>
      <c r="L549" s="427"/>
    </row>
    <row r="550" spans="1:12" s="12" customFormat="1" ht="12.75">
      <c r="A550" s="249"/>
      <c r="B550" s="247"/>
      <c r="C550" s="280"/>
      <c r="D550" s="426"/>
      <c r="E550" s="248"/>
      <c r="F550" s="274"/>
      <c r="G550" s="426"/>
      <c r="H550" s="258"/>
      <c r="I550" s="786"/>
      <c r="J550" s="789"/>
      <c r="K550" s="427"/>
      <c r="L550" s="427"/>
    </row>
    <row r="551" spans="1:12" s="12" customFormat="1" ht="12.75">
      <c r="A551" s="249"/>
      <c r="B551" s="247"/>
      <c r="C551" s="280"/>
      <c r="D551" s="426"/>
      <c r="E551" s="248"/>
      <c r="F551" s="274">
        <v>48</v>
      </c>
      <c r="G551" s="426"/>
      <c r="H551" s="258"/>
      <c r="I551" s="359"/>
      <c r="J551" s="330" t="s">
        <v>157</v>
      </c>
      <c r="K551" s="427">
        <f>E548*F551</f>
        <v>47.903999999999996</v>
      </c>
      <c r="L551" s="427">
        <f>E548*20</f>
        <v>19.96</v>
      </c>
    </row>
    <row r="552" spans="1:12" s="12" customFormat="1" ht="38.25">
      <c r="A552" s="249"/>
      <c r="B552" s="247"/>
      <c r="C552" s="280"/>
      <c r="D552" s="426"/>
      <c r="E552" s="248"/>
      <c r="F552" s="274">
        <v>72</v>
      </c>
      <c r="G552" s="426"/>
      <c r="H552" s="258"/>
      <c r="I552" s="359"/>
      <c r="J552" s="329" t="s">
        <v>158</v>
      </c>
      <c r="K552" s="427">
        <f>E548*F552</f>
        <v>71.856</v>
      </c>
      <c r="L552" s="427"/>
    </row>
    <row r="553" spans="1:12" s="12" customFormat="1" ht="12.75" customHeight="1">
      <c r="A553" s="249" t="s">
        <v>118</v>
      </c>
      <c r="B553" s="247" t="s">
        <v>497</v>
      </c>
      <c r="C553" s="280" t="s">
        <v>123</v>
      </c>
      <c r="D553" s="426"/>
      <c r="E553" s="248">
        <v>0.998</v>
      </c>
      <c r="F553" s="274"/>
      <c r="G553" s="426">
        <v>3</v>
      </c>
      <c r="H553" s="258" t="s">
        <v>11</v>
      </c>
      <c r="I553" s="784">
        <v>4</v>
      </c>
      <c r="J553" s="787" t="s">
        <v>156</v>
      </c>
      <c r="K553" s="427"/>
      <c r="L553" s="427"/>
    </row>
    <row r="554" spans="1:12" s="12" customFormat="1" ht="12.75">
      <c r="A554" s="249"/>
      <c r="B554" s="247"/>
      <c r="C554" s="280"/>
      <c r="D554" s="426"/>
      <c r="E554" s="248"/>
      <c r="F554" s="274"/>
      <c r="G554" s="426"/>
      <c r="H554" s="258"/>
      <c r="I554" s="785"/>
      <c r="J554" s="788"/>
      <c r="K554" s="427"/>
      <c r="L554" s="427"/>
    </row>
    <row r="555" spans="1:12" s="12" customFormat="1" ht="12.75">
      <c r="A555" s="249"/>
      <c r="B555" s="247"/>
      <c r="C555" s="280"/>
      <c r="D555" s="426"/>
      <c r="E555" s="248"/>
      <c r="F555" s="274"/>
      <c r="G555" s="426"/>
      <c r="H555" s="258"/>
      <c r="I555" s="786"/>
      <c r="J555" s="789"/>
      <c r="K555" s="427"/>
      <c r="L555" s="427"/>
    </row>
    <row r="556" spans="1:12" s="12" customFormat="1" ht="12.75">
      <c r="A556" s="249"/>
      <c r="B556" s="247"/>
      <c r="C556" s="280"/>
      <c r="D556" s="426"/>
      <c r="E556" s="248"/>
      <c r="F556" s="274">
        <v>48</v>
      </c>
      <c r="G556" s="426"/>
      <c r="H556" s="258"/>
      <c r="I556" s="359"/>
      <c r="J556" s="330" t="s">
        <v>157</v>
      </c>
      <c r="K556" s="427">
        <f>E553*F556</f>
        <v>47.903999999999996</v>
      </c>
      <c r="L556" s="427">
        <f>E553*20</f>
        <v>19.96</v>
      </c>
    </row>
    <row r="557" spans="1:12" s="12" customFormat="1" ht="38.25">
      <c r="A557" s="249"/>
      <c r="B557" s="247"/>
      <c r="C557" s="280"/>
      <c r="D557" s="426"/>
      <c r="E557" s="248"/>
      <c r="F557" s="274">
        <v>72</v>
      </c>
      <c r="G557" s="426"/>
      <c r="H557" s="258"/>
      <c r="I557" s="359"/>
      <c r="J557" s="329" t="s">
        <v>158</v>
      </c>
      <c r="K557" s="427">
        <f>E553*F557</f>
        <v>71.856</v>
      </c>
      <c r="L557" s="427"/>
    </row>
    <row r="558" spans="1:12" s="12" customFormat="1" ht="12.75" customHeight="1">
      <c r="A558" s="249" t="s">
        <v>118</v>
      </c>
      <c r="B558" s="247" t="s">
        <v>498</v>
      </c>
      <c r="C558" s="280" t="s">
        <v>123</v>
      </c>
      <c r="D558" s="426"/>
      <c r="E558" s="248">
        <v>0.999</v>
      </c>
      <c r="F558" s="274"/>
      <c r="G558" s="426">
        <v>3</v>
      </c>
      <c r="H558" s="258" t="s">
        <v>11</v>
      </c>
      <c r="I558" s="784">
        <v>4</v>
      </c>
      <c r="J558" s="787" t="s">
        <v>156</v>
      </c>
      <c r="K558" s="427"/>
      <c r="L558" s="427"/>
    </row>
    <row r="559" spans="1:12" s="12" customFormat="1" ht="12.75">
      <c r="A559" s="249"/>
      <c r="B559" s="247"/>
      <c r="C559" s="280"/>
      <c r="D559" s="426"/>
      <c r="E559" s="248"/>
      <c r="F559" s="274"/>
      <c r="G559" s="426"/>
      <c r="H559" s="258"/>
      <c r="I559" s="785"/>
      <c r="J559" s="788"/>
      <c r="K559" s="427"/>
      <c r="L559" s="427"/>
    </row>
    <row r="560" spans="1:12" s="12" customFormat="1" ht="12.75">
      <c r="A560" s="249"/>
      <c r="B560" s="247"/>
      <c r="C560" s="280"/>
      <c r="D560" s="426"/>
      <c r="E560" s="248"/>
      <c r="F560" s="274"/>
      <c r="G560" s="426"/>
      <c r="H560" s="258"/>
      <c r="I560" s="786"/>
      <c r="J560" s="789"/>
      <c r="K560" s="427"/>
      <c r="L560" s="427"/>
    </row>
    <row r="561" spans="1:12" s="12" customFormat="1" ht="12.75">
      <c r="A561" s="249"/>
      <c r="B561" s="247"/>
      <c r="C561" s="280"/>
      <c r="D561" s="426"/>
      <c r="E561" s="248"/>
      <c r="F561" s="274">
        <v>48</v>
      </c>
      <c r="G561" s="426"/>
      <c r="H561" s="258"/>
      <c r="I561" s="359"/>
      <c r="J561" s="330" t="s">
        <v>157</v>
      </c>
      <c r="K561" s="427">
        <f>E558*F561</f>
        <v>47.952</v>
      </c>
      <c r="L561" s="427">
        <f>E558*20</f>
        <v>19.98</v>
      </c>
    </row>
    <row r="562" spans="1:12" s="12" customFormat="1" ht="38.25">
      <c r="A562" s="249"/>
      <c r="B562" s="247"/>
      <c r="C562" s="280"/>
      <c r="D562" s="426"/>
      <c r="E562" s="248"/>
      <c r="F562" s="274">
        <v>72</v>
      </c>
      <c r="G562" s="426"/>
      <c r="H562" s="258"/>
      <c r="I562" s="359"/>
      <c r="J562" s="329" t="s">
        <v>158</v>
      </c>
      <c r="K562" s="427">
        <f>E558*F562</f>
        <v>71.928</v>
      </c>
      <c r="L562" s="427"/>
    </row>
    <row r="563" spans="1:12" s="12" customFormat="1" ht="12.75" customHeight="1">
      <c r="A563" s="249" t="s">
        <v>118</v>
      </c>
      <c r="B563" s="247" t="s">
        <v>499</v>
      </c>
      <c r="C563" s="280" t="s">
        <v>123</v>
      </c>
      <c r="D563" s="426"/>
      <c r="E563" s="248">
        <v>0.998</v>
      </c>
      <c r="F563" s="274"/>
      <c r="G563" s="426">
        <v>3</v>
      </c>
      <c r="H563" s="258" t="s">
        <v>11</v>
      </c>
      <c r="I563" s="784">
        <v>4</v>
      </c>
      <c r="J563" s="787" t="s">
        <v>156</v>
      </c>
      <c r="K563" s="427"/>
      <c r="L563" s="427"/>
    </row>
    <row r="564" spans="1:12" s="12" customFormat="1" ht="12.75">
      <c r="A564" s="249"/>
      <c r="B564" s="247"/>
      <c r="C564" s="280"/>
      <c r="D564" s="426"/>
      <c r="E564" s="248"/>
      <c r="F564" s="274"/>
      <c r="G564" s="426"/>
      <c r="H564" s="258"/>
      <c r="I564" s="785"/>
      <c r="J564" s="788"/>
      <c r="K564" s="427"/>
      <c r="L564" s="427"/>
    </row>
    <row r="565" spans="1:12" s="12" customFormat="1" ht="12.75">
      <c r="A565" s="249"/>
      <c r="B565" s="247"/>
      <c r="C565" s="280"/>
      <c r="D565" s="426"/>
      <c r="E565" s="248"/>
      <c r="F565" s="274"/>
      <c r="G565" s="426"/>
      <c r="H565" s="258"/>
      <c r="I565" s="786"/>
      <c r="J565" s="789"/>
      <c r="K565" s="427"/>
      <c r="L565" s="427"/>
    </row>
    <row r="566" spans="1:12" s="12" customFormat="1" ht="12.75">
      <c r="A566" s="249"/>
      <c r="B566" s="247"/>
      <c r="C566" s="280"/>
      <c r="D566" s="426"/>
      <c r="E566" s="248"/>
      <c r="F566" s="274">
        <v>48</v>
      </c>
      <c r="G566" s="426"/>
      <c r="H566" s="258"/>
      <c r="I566" s="359"/>
      <c r="J566" s="330" t="s">
        <v>157</v>
      </c>
      <c r="K566" s="427">
        <f>E563*F566</f>
        <v>47.903999999999996</v>
      </c>
      <c r="L566" s="427">
        <f>E563*20</f>
        <v>19.96</v>
      </c>
    </row>
    <row r="567" spans="1:12" s="12" customFormat="1" ht="38.25">
      <c r="A567" s="249"/>
      <c r="B567" s="247"/>
      <c r="C567" s="280"/>
      <c r="D567" s="426"/>
      <c r="E567" s="248"/>
      <c r="F567" s="274">
        <v>72</v>
      </c>
      <c r="G567" s="426"/>
      <c r="H567" s="258"/>
      <c r="I567" s="359"/>
      <c r="J567" s="329" t="s">
        <v>158</v>
      </c>
      <c r="K567" s="427">
        <f>E563*F567</f>
        <v>71.856</v>
      </c>
      <c r="L567" s="427"/>
    </row>
    <row r="568" spans="1:12" s="12" customFormat="1" ht="12.75" customHeight="1">
      <c r="A568" s="249" t="s">
        <v>118</v>
      </c>
      <c r="B568" s="247" t="s">
        <v>500</v>
      </c>
      <c r="C568" s="280" t="s">
        <v>123</v>
      </c>
      <c r="D568" s="426"/>
      <c r="E568" s="248">
        <v>0.998</v>
      </c>
      <c r="F568" s="274"/>
      <c r="G568" s="426">
        <v>3</v>
      </c>
      <c r="H568" s="258" t="s">
        <v>11</v>
      </c>
      <c r="I568" s="784">
        <v>4</v>
      </c>
      <c r="J568" s="787" t="s">
        <v>156</v>
      </c>
      <c r="K568" s="427"/>
      <c r="L568" s="427"/>
    </row>
    <row r="569" spans="1:12" s="12" customFormat="1" ht="12.75" customHeight="1">
      <c r="A569" s="249"/>
      <c r="B569" s="247"/>
      <c r="C569" s="280"/>
      <c r="D569" s="426"/>
      <c r="E569" s="248"/>
      <c r="F569" s="274"/>
      <c r="G569" s="426"/>
      <c r="H569" s="258"/>
      <c r="I569" s="785"/>
      <c r="J569" s="788"/>
      <c r="K569" s="427"/>
      <c r="L569" s="427"/>
    </row>
    <row r="570" spans="1:12" s="12" customFormat="1" ht="12.75" customHeight="1">
      <c r="A570" s="249"/>
      <c r="B570" s="247"/>
      <c r="C570" s="280"/>
      <c r="D570" s="426"/>
      <c r="E570" s="248"/>
      <c r="F570" s="274"/>
      <c r="G570" s="426"/>
      <c r="H570" s="258"/>
      <c r="I570" s="786"/>
      <c r="J570" s="789"/>
      <c r="K570" s="427"/>
      <c r="L570" s="427"/>
    </row>
    <row r="571" spans="1:12" s="12" customFormat="1" ht="12.75" customHeight="1">
      <c r="A571" s="249"/>
      <c r="B571" s="247"/>
      <c r="C571" s="280"/>
      <c r="D571" s="426"/>
      <c r="E571" s="248"/>
      <c r="F571" s="274">
        <v>48</v>
      </c>
      <c r="G571" s="426"/>
      <c r="H571" s="258"/>
      <c r="I571" s="359"/>
      <c r="J571" s="330" t="s">
        <v>157</v>
      </c>
      <c r="K571" s="427">
        <f>E568*F571</f>
        <v>47.903999999999996</v>
      </c>
      <c r="L571" s="427">
        <f>E568*20</f>
        <v>19.96</v>
      </c>
    </row>
    <row r="572" spans="1:12" s="12" customFormat="1" ht="39.75" customHeight="1">
      <c r="A572" s="249"/>
      <c r="B572" s="247"/>
      <c r="C572" s="280"/>
      <c r="D572" s="426"/>
      <c r="E572" s="248"/>
      <c r="F572" s="274">
        <v>72</v>
      </c>
      <c r="G572" s="426"/>
      <c r="H572" s="258"/>
      <c r="I572" s="359"/>
      <c r="J572" s="329" t="s">
        <v>158</v>
      </c>
      <c r="K572" s="427">
        <f>E568*F572</f>
        <v>71.856</v>
      </c>
      <c r="L572" s="427"/>
    </row>
    <row r="573" spans="1:12" s="12" customFormat="1" ht="12.75" customHeight="1">
      <c r="A573" s="249" t="s">
        <v>118</v>
      </c>
      <c r="B573" s="247" t="s">
        <v>501</v>
      </c>
      <c r="C573" s="280" t="s">
        <v>123</v>
      </c>
      <c r="D573" s="426"/>
      <c r="E573" s="248">
        <v>1.003</v>
      </c>
      <c r="F573" s="274"/>
      <c r="G573" s="426">
        <v>3</v>
      </c>
      <c r="H573" s="258" t="s">
        <v>11</v>
      </c>
      <c r="I573" s="784">
        <v>4</v>
      </c>
      <c r="J573" s="787" t="s">
        <v>156</v>
      </c>
      <c r="K573" s="427"/>
      <c r="L573" s="427"/>
    </row>
    <row r="574" spans="1:12" s="12" customFormat="1" ht="12.75">
      <c r="A574" s="249"/>
      <c r="B574" s="247"/>
      <c r="C574" s="280"/>
      <c r="D574" s="426"/>
      <c r="E574" s="248"/>
      <c r="F574" s="274"/>
      <c r="G574" s="426"/>
      <c r="H574" s="258"/>
      <c r="I574" s="785"/>
      <c r="J574" s="788"/>
      <c r="K574" s="427"/>
      <c r="L574" s="427"/>
    </row>
    <row r="575" spans="1:12" s="12" customFormat="1" ht="12.75">
      <c r="A575" s="249"/>
      <c r="B575" s="247"/>
      <c r="C575" s="280"/>
      <c r="D575" s="426"/>
      <c r="E575" s="248"/>
      <c r="F575" s="274"/>
      <c r="G575" s="426"/>
      <c r="H575" s="258"/>
      <c r="I575" s="786"/>
      <c r="J575" s="789"/>
      <c r="K575" s="427"/>
      <c r="L575" s="427"/>
    </row>
    <row r="576" spans="1:12" s="12" customFormat="1" ht="12.75">
      <c r="A576" s="249"/>
      <c r="B576" s="247"/>
      <c r="C576" s="280"/>
      <c r="D576" s="426"/>
      <c r="E576" s="248"/>
      <c r="F576" s="274">
        <v>48</v>
      </c>
      <c r="G576" s="426"/>
      <c r="H576" s="258"/>
      <c r="I576" s="359"/>
      <c r="J576" s="330" t="s">
        <v>157</v>
      </c>
      <c r="K576" s="427">
        <f>E573*F576</f>
        <v>48.14399999999999</v>
      </c>
      <c r="L576" s="427">
        <f>E573*20</f>
        <v>20.06</v>
      </c>
    </row>
    <row r="577" spans="1:12" s="12" customFormat="1" ht="38.25">
      <c r="A577" s="249"/>
      <c r="B577" s="247"/>
      <c r="C577" s="280"/>
      <c r="D577" s="426"/>
      <c r="E577" s="248"/>
      <c r="F577" s="274">
        <v>72</v>
      </c>
      <c r="G577" s="426"/>
      <c r="H577" s="258"/>
      <c r="I577" s="359"/>
      <c r="J577" s="329" t="s">
        <v>158</v>
      </c>
      <c r="K577" s="427">
        <f>E573*F577</f>
        <v>72.216</v>
      </c>
      <c r="L577" s="427"/>
    </row>
    <row r="578" spans="1:12" s="12" customFormat="1" ht="12.75" customHeight="1">
      <c r="A578" s="249" t="s">
        <v>118</v>
      </c>
      <c r="B578" s="247" t="s">
        <v>502</v>
      </c>
      <c r="C578" s="280" t="s">
        <v>123</v>
      </c>
      <c r="D578" s="426"/>
      <c r="E578" s="248">
        <v>1.1</v>
      </c>
      <c r="F578" s="274"/>
      <c r="G578" s="426">
        <v>3</v>
      </c>
      <c r="H578" s="258" t="s">
        <v>11</v>
      </c>
      <c r="I578" s="784">
        <v>4</v>
      </c>
      <c r="J578" s="787" t="s">
        <v>156</v>
      </c>
      <c r="K578" s="427"/>
      <c r="L578" s="427"/>
    </row>
    <row r="579" spans="1:12" s="12" customFormat="1" ht="12.75">
      <c r="A579" s="249"/>
      <c r="B579" s="247"/>
      <c r="C579" s="280"/>
      <c r="D579" s="426"/>
      <c r="E579" s="248"/>
      <c r="F579" s="274"/>
      <c r="G579" s="426"/>
      <c r="H579" s="258"/>
      <c r="I579" s="785"/>
      <c r="J579" s="788"/>
      <c r="K579" s="427"/>
      <c r="L579" s="427"/>
    </row>
    <row r="580" spans="1:12" s="12" customFormat="1" ht="12.75">
      <c r="A580" s="249"/>
      <c r="B580" s="247"/>
      <c r="C580" s="280"/>
      <c r="D580" s="426"/>
      <c r="E580" s="248"/>
      <c r="F580" s="274"/>
      <c r="G580" s="426"/>
      <c r="H580" s="258"/>
      <c r="I580" s="786"/>
      <c r="J580" s="789"/>
      <c r="K580" s="427"/>
      <c r="L580" s="427"/>
    </row>
    <row r="581" spans="1:12" s="12" customFormat="1" ht="12.75">
      <c r="A581" s="249"/>
      <c r="B581" s="247"/>
      <c r="C581" s="280"/>
      <c r="D581" s="426"/>
      <c r="E581" s="248"/>
      <c r="F581" s="274">
        <v>48</v>
      </c>
      <c r="G581" s="426"/>
      <c r="H581" s="258"/>
      <c r="I581" s="359"/>
      <c r="J581" s="330" t="s">
        <v>157</v>
      </c>
      <c r="K581" s="427">
        <f>E578*F581</f>
        <v>52.800000000000004</v>
      </c>
      <c r="L581" s="427">
        <f>E578*20</f>
        <v>22</v>
      </c>
    </row>
    <row r="582" spans="1:12" s="12" customFormat="1" ht="38.25">
      <c r="A582" s="249"/>
      <c r="B582" s="247"/>
      <c r="C582" s="280"/>
      <c r="D582" s="426"/>
      <c r="E582" s="248"/>
      <c r="F582" s="274">
        <v>72</v>
      </c>
      <c r="G582" s="426"/>
      <c r="H582" s="258"/>
      <c r="I582" s="359"/>
      <c r="J582" s="329" t="s">
        <v>158</v>
      </c>
      <c r="K582" s="427">
        <f>E578*F582</f>
        <v>79.2</v>
      </c>
      <c r="L582" s="427"/>
    </row>
    <row r="583" spans="1:12" s="12" customFormat="1" ht="12.75" customHeight="1">
      <c r="A583" s="249" t="s">
        <v>118</v>
      </c>
      <c r="B583" s="247" t="s">
        <v>503</v>
      </c>
      <c r="C583" s="280" t="s">
        <v>123</v>
      </c>
      <c r="D583" s="426"/>
      <c r="E583" s="248">
        <v>1.103</v>
      </c>
      <c r="F583" s="274"/>
      <c r="G583" s="426">
        <v>3</v>
      </c>
      <c r="H583" s="258" t="s">
        <v>11</v>
      </c>
      <c r="I583" s="784">
        <v>4</v>
      </c>
      <c r="J583" s="787" t="s">
        <v>156</v>
      </c>
      <c r="K583" s="427"/>
      <c r="L583" s="427"/>
    </row>
    <row r="584" spans="1:12" s="12" customFormat="1" ht="12.75">
      <c r="A584" s="249"/>
      <c r="B584" s="247"/>
      <c r="C584" s="280"/>
      <c r="D584" s="426"/>
      <c r="E584" s="248"/>
      <c r="F584" s="274"/>
      <c r="G584" s="426"/>
      <c r="H584" s="258"/>
      <c r="I584" s="785"/>
      <c r="J584" s="788"/>
      <c r="K584" s="427"/>
      <c r="L584" s="427"/>
    </row>
    <row r="585" spans="1:12" s="12" customFormat="1" ht="12.75">
      <c r="A585" s="249"/>
      <c r="B585" s="247"/>
      <c r="C585" s="280"/>
      <c r="D585" s="426"/>
      <c r="E585" s="248"/>
      <c r="F585" s="274"/>
      <c r="G585" s="426"/>
      <c r="H585" s="258"/>
      <c r="I585" s="786"/>
      <c r="J585" s="789"/>
      <c r="K585" s="427"/>
      <c r="L585" s="427"/>
    </row>
    <row r="586" spans="1:12" s="12" customFormat="1" ht="12.75">
      <c r="A586" s="249"/>
      <c r="B586" s="247"/>
      <c r="C586" s="280"/>
      <c r="D586" s="426"/>
      <c r="E586" s="248"/>
      <c r="F586" s="274">
        <v>48</v>
      </c>
      <c r="G586" s="426"/>
      <c r="H586" s="258"/>
      <c r="I586" s="359"/>
      <c r="J586" s="330" t="s">
        <v>157</v>
      </c>
      <c r="K586" s="427">
        <f>E583*F586</f>
        <v>52.944</v>
      </c>
      <c r="L586" s="427">
        <f>E583*20</f>
        <v>22.06</v>
      </c>
    </row>
    <row r="587" spans="1:12" s="12" customFormat="1" ht="38.25">
      <c r="A587" s="249"/>
      <c r="B587" s="247"/>
      <c r="C587" s="280"/>
      <c r="D587" s="426"/>
      <c r="E587" s="248"/>
      <c r="F587" s="274">
        <v>72</v>
      </c>
      <c r="G587" s="426"/>
      <c r="H587" s="258"/>
      <c r="I587" s="359"/>
      <c r="J587" s="329" t="s">
        <v>158</v>
      </c>
      <c r="K587" s="427">
        <f>E583*F587</f>
        <v>79.416</v>
      </c>
      <c r="L587" s="427"/>
    </row>
    <row r="588" spans="1:12" s="12" customFormat="1" ht="12.75" customHeight="1">
      <c r="A588" s="249" t="s">
        <v>118</v>
      </c>
      <c r="B588" s="247" t="s">
        <v>504</v>
      </c>
      <c r="C588" s="280" t="s">
        <v>123</v>
      </c>
      <c r="D588" s="426"/>
      <c r="E588" s="248">
        <v>1.198</v>
      </c>
      <c r="F588" s="274"/>
      <c r="G588" s="426">
        <v>3</v>
      </c>
      <c r="H588" s="258" t="s">
        <v>11</v>
      </c>
      <c r="I588" s="784">
        <v>4</v>
      </c>
      <c r="J588" s="787" t="s">
        <v>156</v>
      </c>
      <c r="K588" s="427"/>
      <c r="L588" s="427"/>
    </row>
    <row r="589" spans="1:12" s="12" customFormat="1" ht="12.75">
      <c r="A589" s="249"/>
      <c r="B589" s="247"/>
      <c r="C589" s="280"/>
      <c r="D589" s="426"/>
      <c r="E589" s="248"/>
      <c r="F589" s="274"/>
      <c r="G589" s="426"/>
      <c r="H589" s="258"/>
      <c r="I589" s="785"/>
      <c r="J589" s="788"/>
      <c r="K589" s="427"/>
      <c r="L589" s="427"/>
    </row>
    <row r="590" spans="1:12" s="12" customFormat="1" ht="12.75">
      <c r="A590" s="249"/>
      <c r="B590" s="247"/>
      <c r="C590" s="280"/>
      <c r="D590" s="426"/>
      <c r="E590" s="248"/>
      <c r="F590" s="274"/>
      <c r="G590" s="426"/>
      <c r="H590" s="258"/>
      <c r="I590" s="786"/>
      <c r="J590" s="789"/>
      <c r="K590" s="427"/>
      <c r="L590" s="427"/>
    </row>
    <row r="591" spans="1:12" s="12" customFormat="1" ht="12.75">
      <c r="A591" s="249"/>
      <c r="B591" s="247"/>
      <c r="C591" s="280"/>
      <c r="D591" s="426"/>
      <c r="E591" s="248"/>
      <c r="F591" s="274">
        <v>48</v>
      </c>
      <c r="G591" s="426"/>
      <c r="H591" s="258"/>
      <c r="I591" s="359"/>
      <c r="J591" s="330" t="s">
        <v>157</v>
      </c>
      <c r="K591" s="427">
        <f>E588*F591</f>
        <v>57.504</v>
      </c>
      <c r="L591" s="427">
        <f>E588*20</f>
        <v>23.96</v>
      </c>
    </row>
    <row r="592" spans="1:12" s="12" customFormat="1" ht="38.25">
      <c r="A592" s="249"/>
      <c r="B592" s="247"/>
      <c r="C592" s="280"/>
      <c r="D592" s="426"/>
      <c r="E592" s="248"/>
      <c r="F592" s="274">
        <v>72</v>
      </c>
      <c r="G592" s="426"/>
      <c r="H592" s="258"/>
      <c r="I592" s="359"/>
      <c r="J592" s="329" t="s">
        <v>158</v>
      </c>
      <c r="K592" s="427">
        <f>E588*F592</f>
        <v>86.256</v>
      </c>
      <c r="L592" s="427"/>
    </row>
    <row r="593" spans="1:12" s="12" customFormat="1" ht="12.75" customHeight="1">
      <c r="A593" s="249" t="s">
        <v>118</v>
      </c>
      <c r="B593" s="247" t="s">
        <v>505</v>
      </c>
      <c r="C593" s="280" t="s">
        <v>123</v>
      </c>
      <c r="D593" s="426"/>
      <c r="E593" s="248">
        <v>1.198</v>
      </c>
      <c r="F593" s="274"/>
      <c r="G593" s="426">
        <v>3</v>
      </c>
      <c r="H593" s="258" t="s">
        <v>11</v>
      </c>
      <c r="I593" s="784">
        <v>4</v>
      </c>
      <c r="J593" s="787" t="s">
        <v>156</v>
      </c>
      <c r="K593" s="427"/>
      <c r="L593" s="427"/>
    </row>
    <row r="594" spans="1:12" s="12" customFormat="1" ht="12.75">
      <c r="A594" s="249"/>
      <c r="B594" s="247"/>
      <c r="C594" s="280"/>
      <c r="D594" s="426"/>
      <c r="E594" s="248"/>
      <c r="F594" s="274"/>
      <c r="G594" s="426"/>
      <c r="H594" s="258"/>
      <c r="I594" s="785"/>
      <c r="J594" s="788"/>
      <c r="K594" s="427"/>
      <c r="L594" s="427"/>
    </row>
    <row r="595" spans="1:12" s="12" customFormat="1" ht="12.75">
      <c r="A595" s="249"/>
      <c r="B595" s="247"/>
      <c r="C595" s="280"/>
      <c r="D595" s="426"/>
      <c r="E595" s="248"/>
      <c r="F595" s="274"/>
      <c r="G595" s="426"/>
      <c r="H595" s="258"/>
      <c r="I595" s="786"/>
      <c r="J595" s="789"/>
      <c r="K595" s="427"/>
      <c r="L595" s="427"/>
    </row>
    <row r="596" spans="1:12" s="12" customFormat="1" ht="12.75">
      <c r="A596" s="249"/>
      <c r="B596" s="247"/>
      <c r="C596" s="280"/>
      <c r="D596" s="426"/>
      <c r="E596" s="248"/>
      <c r="F596" s="274">
        <v>48</v>
      </c>
      <c r="G596" s="426"/>
      <c r="H596" s="258"/>
      <c r="I596" s="359"/>
      <c r="J596" s="330" t="s">
        <v>157</v>
      </c>
      <c r="K596" s="427">
        <f>E593*F596</f>
        <v>57.504</v>
      </c>
      <c r="L596" s="427">
        <f>E593*20</f>
        <v>23.96</v>
      </c>
    </row>
    <row r="597" spans="1:12" s="12" customFormat="1" ht="38.25">
      <c r="A597" s="249"/>
      <c r="B597" s="247"/>
      <c r="C597" s="280"/>
      <c r="D597" s="426"/>
      <c r="E597" s="248"/>
      <c r="F597" s="274">
        <v>72</v>
      </c>
      <c r="G597" s="426"/>
      <c r="H597" s="258"/>
      <c r="I597" s="359"/>
      <c r="J597" s="329" t="s">
        <v>158</v>
      </c>
      <c r="K597" s="427">
        <f>E593*F597</f>
        <v>86.256</v>
      </c>
      <c r="L597" s="427"/>
    </row>
    <row r="598" spans="1:12" s="12" customFormat="1" ht="12.75" customHeight="1">
      <c r="A598" s="249" t="s">
        <v>118</v>
      </c>
      <c r="B598" s="247" t="s">
        <v>506</v>
      </c>
      <c r="C598" s="280" t="s">
        <v>123</v>
      </c>
      <c r="D598" s="426"/>
      <c r="E598" s="248">
        <v>1.302</v>
      </c>
      <c r="F598" s="274"/>
      <c r="G598" s="426">
        <v>3</v>
      </c>
      <c r="H598" s="258" t="s">
        <v>11</v>
      </c>
      <c r="I598" s="784">
        <v>4</v>
      </c>
      <c r="J598" s="787" t="s">
        <v>156</v>
      </c>
      <c r="K598" s="427"/>
      <c r="L598" s="427"/>
    </row>
    <row r="599" spans="1:12" s="12" customFormat="1" ht="12.75">
      <c r="A599" s="249"/>
      <c r="B599" s="247"/>
      <c r="C599" s="280"/>
      <c r="D599" s="426"/>
      <c r="E599" s="248"/>
      <c r="F599" s="274"/>
      <c r="G599" s="426"/>
      <c r="H599" s="258"/>
      <c r="I599" s="785"/>
      <c r="J599" s="788"/>
      <c r="K599" s="427"/>
      <c r="L599" s="427"/>
    </row>
    <row r="600" spans="1:12" s="12" customFormat="1" ht="12.75">
      <c r="A600" s="249"/>
      <c r="B600" s="247"/>
      <c r="C600" s="280"/>
      <c r="D600" s="426"/>
      <c r="E600" s="248"/>
      <c r="F600" s="274"/>
      <c r="G600" s="426"/>
      <c r="H600" s="258"/>
      <c r="I600" s="786"/>
      <c r="J600" s="789"/>
      <c r="K600" s="427"/>
      <c r="L600" s="427"/>
    </row>
    <row r="601" spans="1:12" s="12" customFormat="1" ht="12.75">
      <c r="A601" s="249"/>
      <c r="B601" s="247"/>
      <c r="C601" s="280"/>
      <c r="D601" s="426"/>
      <c r="E601" s="248"/>
      <c r="F601" s="274">
        <v>48</v>
      </c>
      <c r="G601" s="426"/>
      <c r="H601" s="258"/>
      <c r="I601" s="359"/>
      <c r="J601" s="330" t="s">
        <v>157</v>
      </c>
      <c r="K601" s="427">
        <f>E598*F601</f>
        <v>62.496</v>
      </c>
      <c r="L601" s="427">
        <f>E598*20</f>
        <v>26.04</v>
      </c>
    </row>
    <row r="602" spans="1:12" s="12" customFormat="1" ht="38.25">
      <c r="A602" s="249"/>
      <c r="B602" s="247"/>
      <c r="C602" s="280"/>
      <c r="D602" s="426"/>
      <c r="E602" s="248"/>
      <c r="F602" s="274">
        <v>72</v>
      </c>
      <c r="G602" s="426"/>
      <c r="H602" s="258"/>
      <c r="I602" s="359"/>
      <c r="J602" s="329" t="s">
        <v>158</v>
      </c>
      <c r="K602" s="427">
        <f>E598*F602</f>
        <v>93.744</v>
      </c>
      <c r="L602" s="427"/>
    </row>
    <row r="603" spans="1:12" s="12" customFormat="1" ht="12.75" customHeight="1">
      <c r="A603" s="249" t="s">
        <v>118</v>
      </c>
      <c r="B603" s="247" t="s">
        <v>507</v>
      </c>
      <c r="C603" s="280" t="s">
        <v>123</v>
      </c>
      <c r="D603" s="426"/>
      <c r="E603" s="248">
        <v>1</v>
      </c>
      <c r="F603" s="274"/>
      <c r="G603" s="426">
        <v>3</v>
      </c>
      <c r="H603" s="258" t="s">
        <v>11</v>
      </c>
      <c r="I603" s="784">
        <v>4</v>
      </c>
      <c r="J603" s="787" t="s">
        <v>156</v>
      </c>
      <c r="K603" s="427"/>
      <c r="L603" s="427"/>
    </row>
    <row r="604" spans="1:12" s="12" customFormat="1" ht="12.75">
      <c r="A604" s="249"/>
      <c r="B604" s="247"/>
      <c r="C604" s="280"/>
      <c r="D604" s="426"/>
      <c r="E604" s="248"/>
      <c r="F604" s="274"/>
      <c r="G604" s="426"/>
      <c r="H604" s="258"/>
      <c r="I604" s="785"/>
      <c r="J604" s="788"/>
      <c r="K604" s="427"/>
      <c r="L604" s="427"/>
    </row>
    <row r="605" spans="1:12" s="12" customFormat="1" ht="12.75">
      <c r="A605" s="249"/>
      <c r="B605" s="247"/>
      <c r="C605" s="280"/>
      <c r="D605" s="426"/>
      <c r="E605" s="248"/>
      <c r="F605" s="274"/>
      <c r="G605" s="426"/>
      <c r="H605" s="258"/>
      <c r="I605" s="786"/>
      <c r="J605" s="789"/>
      <c r="K605" s="427"/>
      <c r="L605" s="427"/>
    </row>
    <row r="606" spans="1:12" s="12" customFormat="1" ht="12.75">
      <c r="A606" s="249"/>
      <c r="B606" s="247"/>
      <c r="C606" s="280"/>
      <c r="D606" s="426"/>
      <c r="E606" s="248"/>
      <c r="F606" s="274">
        <v>48</v>
      </c>
      <c r="G606" s="426"/>
      <c r="H606" s="258"/>
      <c r="I606" s="359"/>
      <c r="J606" s="330" t="s">
        <v>157</v>
      </c>
      <c r="K606" s="427">
        <f>E603*F606</f>
        <v>48</v>
      </c>
      <c r="L606" s="427">
        <f>E603*20</f>
        <v>20</v>
      </c>
    </row>
    <row r="607" spans="1:12" s="12" customFormat="1" ht="38.25">
      <c r="A607" s="249"/>
      <c r="B607" s="247"/>
      <c r="C607" s="280"/>
      <c r="D607" s="426"/>
      <c r="E607" s="248"/>
      <c r="F607" s="274">
        <v>72</v>
      </c>
      <c r="G607" s="426"/>
      <c r="H607" s="258"/>
      <c r="I607" s="359"/>
      <c r="J607" s="329" t="s">
        <v>158</v>
      </c>
      <c r="K607" s="427">
        <f>E603*F607</f>
        <v>72</v>
      </c>
      <c r="L607" s="427"/>
    </row>
    <row r="608" spans="1:12" s="12" customFormat="1" ht="12.75" customHeight="1">
      <c r="A608" s="249" t="s">
        <v>118</v>
      </c>
      <c r="B608" s="247" t="s">
        <v>508</v>
      </c>
      <c r="C608" s="280" t="s">
        <v>123</v>
      </c>
      <c r="D608" s="426"/>
      <c r="E608" s="248">
        <v>1.039</v>
      </c>
      <c r="F608" s="274"/>
      <c r="G608" s="426">
        <v>3</v>
      </c>
      <c r="H608" s="258" t="s">
        <v>11</v>
      </c>
      <c r="I608" s="784">
        <v>4</v>
      </c>
      <c r="J608" s="787" t="s">
        <v>156</v>
      </c>
      <c r="K608" s="427"/>
      <c r="L608" s="427"/>
    </row>
    <row r="609" spans="1:12" s="12" customFormat="1" ht="12.75">
      <c r="A609" s="249"/>
      <c r="B609" s="247"/>
      <c r="C609" s="280"/>
      <c r="D609" s="426"/>
      <c r="E609" s="248"/>
      <c r="F609" s="274"/>
      <c r="G609" s="426"/>
      <c r="H609" s="258"/>
      <c r="I609" s="785"/>
      <c r="J609" s="788"/>
      <c r="K609" s="427"/>
      <c r="L609" s="427"/>
    </row>
    <row r="610" spans="1:12" s="12" customFormat="1" ht="12.75">
      <c r="A610" s="249"/>
      <c r="B610" s="247"/>
      <c r="C610" s="280"/>
      <c r="D610" s="426"/>
      <c r="E610" s="248"/>
      <c r="F610" s="274"/>
      <c r="G610" s="426"/>
      <c r="H610" s="258"/>
      <c r="I610" s="786"/>
      <c r="J610" s="789"/>
      <c r="K610" s="427"/>
      <c r="L610" s="427"/>
    </row>
    <row r="611" spans="1:12" s="12" customFormat="1" ht="12.75">
      <c r="A611" s="249"/>
      <c r="B611" s="247"/>
      <c r="C611" s="280"/>
      <c r="D611" s="426"/>
      <c r="E611" s="248"/>
      <c r="F611" s="274">
        <v>48</v>
      </c>
      <c r="G611" s="426"/>
      <c r="H611" s="258"/>
      <c r="I611" s="359"/>
      <c r="J611" s="330" t="s">
        <v>157</v>
      </c>
      <c r="K611" s="427">
        <f>E608*F611</f>
        <v>49.872</v>
      </c>
      <c r="L611" s="427">
        <f>E608*20</f>
        <v>20.779999999999998</v>
      </c>
    </row>
    <row r="612" spans="1:12" s="12" customFormat="1" ht="38.25">
      <c r="A612" s="249"/>
      <c r="B612" s="247"/>
      <c r="C612" s="280"/>
      <c r="D612" s="426"/>
      <c r="E612" s="248"/>
      <c r="F612" s="274">
        <v>72</v>
      </c>
      <c r="G612" s="426"/>
      <c r="H612" s="258"/>
      <c r="I612" s="359"/>
      <c r="J612" s="329" t="s">
        <v>158</v>
      </c>
      <c r="K612" s="427">
        <f>E608*F612</f>
        <v>74.80799999999999</v>
      </c>
      <c r="L612" s="427"/>
    </row>
    <row r="613" spans="1:12" s="12" customFormat="1" ht="12.75" customHeight="1">
      <c r="A613" s="249" t="s">
        <v>118</v>
      </c>
      <c r="B613" s="247" t="s">
        <v>509</v>
      </c>
      <c r="C613" s="280" t="s">
        <v>123</v>
      </c>
      <c r="D613" s="426"/>
      <c r="E613" s="248">
        <v>1</v>
      </c>
      <c r="F613" s="274"/>
      <c r="G613" s="426">
        <v>3</v>
      </c>
      <c r="H613" s="258" t="s">
        <v>11</v>
      </c>
      <c r="I613" s="784">
        <v>4</v>
      </c>
      <c r="J613" s="787" t="s">
        <v>156</v>
      </c>
      <c r="K613" s="427"/>
      <c r="L613" s="427"/>
    </row>
    <row r="614" spans="1:12" s="12" customFormat="1" ht="12.75">
      <c r="A614" s="249"/>
      <c r="B614" s="247"/>
      <c r="C614" s="280"/>
      <c r="D614" s="426"/>
      <c r="E614" s="248"/>
      <c r="F614" s="274"/>
      <c r="G614" s="426"/>
      <c r="H614" s="258"/>
      <c r="I614" s="785"/>
      <c r="J614" s="788"/>
      <c r="K614" s="427"/>
      <c r="L614" s="427"/>
    </row>
    <row r="615" spans="1:12" s="12" customFormat="1" ht="12.75">
      <c r="A615" s="249"/>
      <c r="B615" s="247"/>
      <c r="C615" s="280"/>
      <c r="D615" s="426"/>
      <c r="E615" s="248"/>
      <c r="F615" s="274"/>
      <c r="G615" s="426"/>
      <c r="H615" s="258"/>
      <c r="I615" s="786"/>
      <c r="J615" s="789"/>
      <c r="K615" s="427"/>
      <c r="L615" s="427"/>
    </row>
    <row r="616" spans="1:12" s="12" customFormat="1" ht="12.75">
      <c r="A616" s="249"/>
      <c r="B616" s="247"/>
      <c r="C616" s="280"/>
      <c r="D616" s="426"/>
      <c r="E616" s="248"/>
      <c r="F616" s="274">
        <v>48</v>
      </c>
      <c r="G616" s="426"/>
      <c r="H616" s="258"/>
      <c r="I616" s="359"/>
      <c r="J616" s="330" t="s">
        <v>157</v>
      </c>
      <c r="K616" s="427">
        <f>E613*F616</f>
        <v>48</v>
      </c>
      <c r="L616" s="427">
        <f>E613*20</f>
        <v>20</v>
      </c>
    </row>
    <row r="617" spans="1:12" s="12" customFormat="1" ht="38.25">
      <c r="A617" s="249"/>
      <c r="B617" s="247"/>
      <c r="C617" s="280"/>
      <c r="D617" s="426"/>
      <c r="E617" s="248"/>
      <c r="F617" s="274">
        <v>72</v>
      </c>
      <c r="G617" s="426"/>
      <c r="H617" s="258"/>
      <c r="I617" s="359"/>
      <c r="J617" s="329" t="s">
        <v>158</v>
      </c>
      <c r="K617" s="427">
        <f>E613*F617</f>
        <v>72</v>
      </c>
      <c r="L617" s="427"/>
    </row>
    <row r="618" spans="1:12" s="12" customFormat="1" ht="12.75" customHeight="1">
      <c r="A618" s="249" t="s">
        <v>118</v>
      </c>
      <c r="B618" s="247" t="s">
        <v>510</v>
      </c>
      <c r="C618" s="280" t="s">
        <v>123</v>
      </c>
      <c r="D618" s="426"/>
      <c r="E618" s="248">
        <v>0.999</v>
      </c>
      <c r="F618" s="274"/>
      <c r="G618" s="426">
        <v>3</v>
      </c>
      <c r="H618" s="258" t="s">
        <v>11</v>
      </c>
      <c r="I618" s="784">
        <v>4</v>
      </c>
      <c r="J618" s="787" t="s">
        <v>156</v>
      </c>
      <c r="K618" s="427"/>
      <c r="L618" s="427"/>
    </row>
    <row r="619" spans="1:12" s="12" customFormat="1" ht="12.75">
      <c r="A619" s="249"/>
      <c r="B619" s="247"/>
      <c r="C619" s="280"/>
      <c r="D619" s="426"/>
      <c r="E619" s="248"/>
      <c r="F619" s="274"/>
      <c r="G619" s="426"/>
      <c r="H619" s="258"/>
      <c r="I619" s="785"/>
      <c r="J619" s="788"/>
      <c r="K619" s="427"/>
      <c r="L619" s="427"/>
    </row>
    <row r="620" spans="1:12" s="12" customFormat="1" ht="12.75">
      <c r="A620" s="249"/>
      <c r="B620" s="247"/>
      <c r="C620" s="280"/>
      <c r="D620" s="426"/>
      <c r="E620" s="248"/>
      <c r="F620" s="274"/>
      <c r="G620" s="426"/>
      <c r="H620" s="258"/>
      <c r="I620" s="786"/>
      <c r="J620" s="789"/>
      <c r="K620" s="427"/>
      <c r="L620" s="427"/>
    </row>
    <row r="621" spans="1:12" s="12" customFormat="1" ht="12.75">
      <c r="A621" s="249"/>
      <c r="B621" s="247"/>
      <c r="C621" s="280"/>
      <c r="D621" s="426"/>
      <c r="E621" s="248"/>
      <c r="F621" s="274">
        <v>48</v>
      </c>
      <c r="G621" s="426"/>
      <c r="H621" s="258"/>
      <c r="I621" s="359"/>
      <c r="J621" s="330" t="s">
        <v>157</v>
      </c>
      <c r="K621" s="427">
        <f>E618*F621</f>
        <v>47.952</v>
      </c>
      <c r="L621" s="427">
        <f>E618*20</f>
        <v>19.98</v>
      </c>
    </row>
    <row r="622" spans="1:12" s="12" customFormat="1" ht="38.25">
      <c r="A622" s="249"/>
      <c r="B622" s="247"/>
      <c r="C622" s="280"/>
      <c r="D622" s="426"/>
      <c r="E622" s="248"/>
      <c r="F622" s="274">
        <v>72</v>
      </c>
      <c r="G622" s="426"/>
      <c r="H622" s="258"/>
      <c r="I622" s="359"/>
      <c r="J622" s="329" t="s">
        <v>158</v>
      </c>
      <c r="K622" s="427">
        <f>E618*F622</f>
        <v>71.928</v>
      </c>
      <c r="L622" s="427"/>
    </row>
    <row r="623" spans="1:12" s="12" customFormat="1" ht="12.75" customHeight="1">
      <c r="A623" s="249" t="s">
        <v>118</v>
      </c>
      <c r="B623" s="247" t="s">
        <v>511</v>
      </c>
      <c r="C623" s="280" t="s">
        <v>123</v>
      </c>
      <c r="D623" s="426"/>
      <c r="E623" s="248">
        <v>0.999</v>
      </c>
      <c r="F623" s="274"/>
      <c r="G623" s="426">
        <v>3</v>
      </c>
      <c r="H623" s="258" t="s">
        <v>11</v>
      </c>
      <c r="I623" s="784">
        <v>4</v>
      </c>
      <c r="J623" s="787" t="s">
        <v>156</v>
      </c>
      <c r="K623" s="427"/>
      <c r="L623" s="427"/>
    </row>
    <row r="624" spans="1:12" s="12" customFormat="1" ht="12.75">
      <c r="A624" s="249"/>
      <c r="B624" s="247"/>
      <c r="C624" s="280"/>
      <c r="D624" s="426"/>
      <c r="E624" s="248"/>
      <c r="F624" s="274"/>
      <c r="G624" s="426"/>
      <c r="H624" s="258"/>
      <c r="I624" s="785"/>
      <c r="J624" s="788"/>
      <c r="K624" s="427"/>
      <c r="L624" s="427"/>
    </row>
    <row r="625" spans="1:12" s="12" customFormat="1" ht="12.75">
      <c r="A625" s="249"/>
      <c r="B625" s="247"/>
      <c r="C625" s="280"/>
      <c r="D625" s="426"/>
      <c r="E625" s="248"/>
      <c r="F625" s="274"/>
      <c r="G625" s="426"/>
      <c r="H625" s="258"/>
      <c r="I625" s="786"/>
      <c r="J625" s="789"/>
      <c r="K625" s="427"/>
      <c r="L625" s="427"/>
    </row>
    <row r="626" spans="1:12" s="12" customFormat="1" ht="12.75">
      <c r="A626" s="249"/>
      <c r="B626" s="247"/>
      <c r="C626" s="280"/>
      <c r="D626" s="426"/>
      <c r="E626" s="248"/>
      <c r="F626" s="274">
        <v>48</v>
      </c>
      <c r="G626" s="426"/>
      <c r="H626" s="258"/>
      <c r="I626" s="359"/>
      <c r="J626" s="330" t="s">
        <v>157</v>
      </c>
      <c r="K626" s="427">
        <f>E623*F626</f>
        <v>47.952</v>
      </c>
      <c r="L626" s="427">
        <f>E623*20</f>
        <v>19.98</v>
      </c>
    </row>
    <row r="627" spans="1:12" s="12" customFormat="1" ht="38.25">
      <c r="A627" s="249"/>
      <c r="B627" s="247"/>
      <c r="C627" s="280"/>
      <c r="D627" s="426"/>
      <c r="E627" s="248"/>
      <c r="F627" s="274">
        <v>72</v>
      </c>
      <c r="G627" s="426"/>
      <c r="H627" s="258"/>
      <c r="I627" s="359"/>
      <c r="J627" s="329" t="s">
        <v>158</v>
      </c>
      <c r="K627" s="427">
        <f>E623*F627</f>
        <v>71.928</v>
      </c>
      <c r="L627" s="427"/>
    </row>
    <row r="628" spans="1:12" s="12" customFormat="1" ht="12.75" customHeight="1">
      <c r="A628" s="249" t="s">
        <v>118</v>
      </c>
      <c r="B628" s="247" t="s">
        <v>512</v>
      </c>
      <c r="C628" s="280" t="s">
        <v>123</v>
      </c>
      <c r="D628" s="426"/>
      <c r="E628" s="248">
        <v>0.999</v>
      </c>
      <c r="F628" s="274"/>
      <c r="G628" s="426">
        <v>3</v>
      </c>
      <c r="H628" s="258" t="s">
        <v>11</v>
      </c>
      <c r="I628" s="784">
        <v>4</v>
      </c>
      <c r="J628" s="787" t="s">
        <v>156</v>
      </c>
      <c r="K628" s="427"/>
      <c r="L628" s="427"/>
    </row>
    <row r="629" spans="1:12" s="12" customFormat="1" ht="12.75">
      <c r="A629" s="249"/>
      <c r="B629" s="247"/>
      <c r="C629" s="280"/>
      <c r="D629" s="426"/>
      <c r="E629" s="248"/>
      <c r="F629" s="274"/>
      <c r="G629" s="426"/>
      <c r="H629" s="258"/>
      <c r="I629" s="785"/>
      <c r="J629" s="788"/>
      <c r="K629" s="427"/>
      <c r="L629" s="427"/>
    </row>
    <row r="630" spans="1:12" s="12" customFormat="1" ht="12.75">
      <c r="A630" s="249"/>
      <c r="B630" s="247"/>
      <c r="C630" s="280"/>
      <c r="D630" s="426"/>
      <c r="E630" s="248"/>
      <c r="F630" s="274"/>
      <c r="G630" s="426"/>
      <c r="H630" s="258"/>
      <c r="I630" s="786"/>
      <c r="J630" s="789"/>
      <c r="K630" s="427"/>
      <c r="L630" s="427"/>
    </row>
    <row r="631" spans="1:12" s="12" customFormat="1" ht="12.75">
      <c r="A631" s="249"/>
      <c r="B631" s="247"/>
      <c r="C631" s="280"/>
      <c r="D631" s="426"/>
      <c r="E631" s="248"/>
      <c r="F631" s="274">
        <v>48</v>
      </c>
      <c r="G631" s="426"/>
      <c r="H631" s="258"/>
      <c r="I631" s="359"/>
      <c r="J631" s="330" t="s">
        <v>157</v>
      </c>
      <c r="K631" s="427">
        <f>E628*F631</f>
        <v>47.952</v>
      </c>
      <c r="L631" s="427">
        <f>E628*20</f>
        <v>19.98</v>
      </c>
    </row>
    <row r="632" spans="1:12" s="12" customFormat="1" ht="38.25">
      <c r="A632" s="249"/>
      <c r="B632" s="247"/>
      <c r="C632" s="280"/>
      <c r="D632" s="426"/>
      <c r="E632" s="248"/>
      <c r="F632" s="274">
        <v>72</v>
      </c>
      <c r="G632" s="426"/>
      <c r="H632" s="258"/>
      <c r="I632" s="359"/>
      <c r="J632" s="329" t="s">
        <v>158</v>
      </c>
      <c r="K632" s="427">
        <f>E628*F632</f>
        <v>71.928</v>
      </c>
      <c r="L632" s="427"/>
    </row>
    <row r="633" spans="1:12" s="12" customFormat="1" ht="12.75" customHeight="1">
      <c r="A633" s="249" t="s">
        <v>118</v>
      </c>
      <c r="B633" s="247" t="s">
        <v>513</v>
      </c>
      <c r="C633" s="280" t="s">
        <v>123</v>
      </c>
      <c r="D633" s="426"/>
      <c r="E633" s="248">
        <v>0.999</v>
      </c>
      <c r="F633" s="274"/>
      <c r="G633" s="426">
        <v>3</v>
      </c>
      <c r="H633" s="258" t="s">
        <v>11</v>
      </c>
      <c r="I633" s="784">
        <v>4</v>
      </c>
      <c r="J633" s="787" t="s">
        <v>156</v>
      </c>
      <c r="K633" s="427"/>
      <c r="L633" s="427"/>
    </row>
    <row r="634" spans="1:12" s="12" customFormat="1" ht="12.75">
      <c r="A634" s="249"/>
      <c r="B634" s="247"/>
      <c r="C634" s="280"/>
      <c r="D634" s="426"/>
      <c r="E634" s="248"/>
      <c r="F634" s="274"/>
      <c r="G634" s="426"/>
      <c r="H634" s="258"/>
      <c r="I634" s="785"/>
      <c r="J634" s="788"/>
      <c r="K634" s="427"/>
      <c r="L634" s="427"/>
    </row>
    <row r="635" spans="1:12" s="12" customFormat="1" ht="12.75">
      <c r="A635" s="249"/>
      <c r="B635" s="247"/>
      <c r="C635" s="280"/>
      <c r="D635" s="426"/>
      <c r="E635" s="248"/>
      <c r="F635" s="274"/>
      <c r="G635" s="426"/>
      <c r="H635" s="258"/>
      <c r="I635" s="786"/>
      <c r="J635" s="789"/>
      <c r="K635" s="427"/>
      <c r="L635" s="427"/>
    </row>
    <row r="636" spans="1:12" s="12" customFormat="1" ht="12.75">
      <c r="A636" s="249"/>
      <c r="B636" s="247"/>
      <c r="C636" s="280"/>
      <c r="D636" s="426"/>
      <c r="E636" s="248"/>
      <c r="F636" s="274">
        <v>48</v>
      </c>
      <c r="G636" s="426"/>
      <c r="H636" s="258"/>
      <c r="I636" s="359"/>
      <c r="J636" s="330" t="s">
        <v>157</v>
      </c>
      <c r="K636" s="427">
        <f>E633*F636</f>
        <v>47.952</v>
      </c>
      <c r="L636" s="427">
        <f>E633*20</f>
        <v>19.98</v>
      </c>
    </row>
    <row r="637" spans="1:12" s="12" customFormat="1" ht="38.25">
      <c r="A637" s="249"/>
      <c r="B637" s="247"/>
      <c r="C637" s="280"/>
      <c r="D637" s="426"/>
      <c r="E637" s="248"/>
      <c r="F637" s="274">
        <v>72</v>
      </c>
      <c r="G637" s="426"/>
      <c r="H637" s="258"/>
      <c r="I637" s="359"/>
      <c r="J637" s="329" t="s">
        <v>158</v>
      </c>
      <c r="K637" s="427">
        <f>E633*F637</f>
        <v>71.928</v>
      </c>
      <c r="L637" s="427"/>
    </row>
    <row r="638" spans="1:12" s="12" customFormat="1" ht="12.75" customHeight="1">
      <c r="A638" s="249" t="s">
        <v>118</v>
      </c>
      <c r="B638" s="247" t="s">
        <v>514</v>
      </c>
      <c r="C638" s="280" t="s">
        <v>123</v>
      </c>
      <c r="D638" s="426"/>
      <c r="E638" s="248">
        <v>0.999</v>
      </c>
      <c r="F638" s="274"/>
      <c r="G638" s="426">
        <v>3</v>
      </c>
      <c r="H638" s="258" t="s">
        <v>11</v>
      </c>
      <c r="I638" s="784">
        <v>4</v>
      </c>
      <c r="J638" s="787" t="s">
        <v>156</v>
      </c>
      <c r="K638" s="427"/>
      <c r="L638" s="427"/>
    </row>
    <row r="639" spans="1:12" s="12" customFormat="1" ht="12.75">
      <c r="A639" s="249"/>
      <c r="B639" s="247"/>
      <c r="C639" s="280"/>
      <c r="D639" s="426"/>
      <c r="E639" s="248"/>
      <c r="F639" s="274"/>
      <c r="G639" s="426"/>
      <c r="H639" s="258"/>
      <c r="I639" s="785"/>
      <c r="J639" s="788"/>
      <c r="K639" s="427"/>
      <c r="L639" s="427"/>
    </row>
    <row r="640" spans="1:12" s="12" customFormat="1" ht="12.75">
      <c r="A640" s="249"/>
      <c r="B640" s="247"/>
      <c r="C640" s="280"/>
      <c r="D640" s="426"/>
      <c r="E640" s="248"/>
      <c r="F640" s="274"/>
      <c r="G640" s="426"/>
      <c r="H640" s="258"/>
      <c r="I640" s="786"/>
      <c r="J640" s="789"/>
      <c r="K640" s="427"/>
      <c r="L640" s="427"/>
    </row>
    <row r="641" spans="1:12" s="12" customFormat="1" ht="12.75">
      <c r="A641" s="249"/>
      <c r="B641" s="247"/>
      <c r="C641" s="280"/>
      <c r="D641" s="426"/>
      <c r="E641" s="248"/>
      <c r="F641" s="274">
        <v>48</v>
      </c>
      <c r="G641" s="426"/>
      <c r="H641" s="258"/>
      <c r="I641" s="359"/>
      <c r="J641" s="330" t="s">
        <v>157</v>
      </c>
      <c r="K641" s="427">
        <f>E638*F641</f>
        <v>47.952</v>
      </c>
      <c r="L641" s="427">
        <f>E638*20</f>
        <v>19.98</v>
      </c>
    </row>
    <row r="642" spans="1:12" s="12" customFormat="1" ht="38.25">
      <c r="A642" s="249"/>
      <c r="B642" s="247"/>
      <c r="C642" s="280"/>
      <c r="D642" s="426"/>
      <c r="E642" s="248"/>
      <c r="F642" s="274">
        <v>72</v>
      </c>
      <c r="G642" s="426"/>
      <c r="H642" s="258"/>
      <c r="I642" s="359"/>
      <c r="J642" s="329" t="s">
        <v>158</v>
      </c>
      <c r="K642" s="427">
        <f>E638*F642</f>
        <v>71.928</v>
      </c>
      <c r="L642" s="427"/>
    </row>
    <row r="643" spans="1:12" s="12" customFormat="1" ht="12.75" customHeight="1">
      <c r="A643" s="249" t="s">
        <v>118</v>
      </c>
      <c r="B643" s="247" t="s">
        <v>515</v>
      </c>
      <c r="C643" s="280" t="s">
        <v>123</v>
      </c>
      <c r="D643" s="426"/>
      <c r="E643" s="248">
        <v>1</v>
      </c>
      <c r="F643" s="274"/>
      <c r="G643" s="426">
        <v>3</v>
      </c>
      <c r="H643" s="258" t="s">
        <v>11</v>
      </c>
      <c r="I643" s="784">
        <v>4</v>
      </c>
      <c r="J643" s="787" t="s">
        <v>156</v>
      </c>
      <c r="K643" s="427"/>
      <c r="L643" s="427"/>
    </row>
    <row r="644" spans="1:12" s="12" customFormat="1" ht="12.75">
      <c r="A644" s="249"/>
      <c r="B644" s="247"/>
      <c r="C644" s="280"/>
      <c r="D644" s="426"/>
      <c r="E644" s="248"/>
      <c r="F644" s="274"/>
      <c r="G644" s="426"/>
      <c r="H644" s="258"/>
      <c r="I644" s="785"/>
      <c r="J644" s="788"/>
      <c r="K644" s="427"/>
      <c r="L644" s="427"/>
    </row>
    <row r="645" spans="1:12" s="12" customFormat="1" ht="12.75">
      <c r="A645" s="249"/>
      <c r="B645" s="247"/>
      <c r="C645" s="280"/>
      <c r="D645" s="426"/>
      <c r="E645" s="248"/>
      <c r="F645" s="274"/>
      <c r="G645" s="426"/>
      <c r="H645" s="258"/>
      <c r="I645" s="786"/>
      <c r="J645" s="789"/>
      <c r="K645" s="427"/>
      <c r="L645" s="427"/>
    </row>
    <row r="646" spans="1:12" s="12" customFormat="1" ht="12.75">
      <c r="A646" s="249"/>
      <c r="B646" s="247"/>
      <c r="C646" s="280"/>
      <c r="D646" s="426"/>
      <c r="E646" s="248"/>
      <c r="F646" s="274">
        <v>48</v>
      </c>
      <c r="G646" s="426"/>
      <c r="H646" s="258"/>
      <c r="I646" s="359"/>
      <c r="J646" s="330" t="s">
        <v>157</v>
      </c>
      <c r="K646" s="427">
        <f>E643*F646</f>
        <v>48</v>
      </c>
      <c r="L646" s="427">
        <f>E643*20</f>
        <v>20</v>
      </c>
    </row>
    <row r="647" spans="1:12" s="12" customFormat="1" ht="38.25">
      <c r="A647" s="249"/>
      <c r="B647" s="247"/>
      <c r="C647" s="280"/>
      <c r="D647" s="426"/>
      <c r="E647" s="248"/>
      <c r="F647" s="274">
        <v>72</v>
      </c>
      <c r="G647" s="426"/>
      <c r="H647" s="258"/>
      <c r="I647" s="359"/>
      <c r="J647" s="329" t="s">
        <v>158</v>
      </c>
      <c r="K647" s="427">
        <f>E643*F647</f>
        <v>72</v>
      </c>
      <c r="L647" s="427"/>
    </row>
    <row r="648" spans="1:12" s="12" customFormat="1" ht="12.75" customHeight="1">
      <c r="A648" s="249" t="s">
        <v>118</v>
      </c>
      <c r="B648" s="247" t="s">
        <v>516</v>
      </c>
      <c r="C648" s="280" t="s">
        <v>123</v>
      </c>
      <c r="D648" s="426"/>
      <c r="E648" s="248">
        <v>0.999</v>
      </c>
      <c r="F648" s="274"/>
      <c r="G648" s="426">
        <v>3</v>
      </c>
      <c r="H648" s="258" t="s">
        <v>11</v>
      </c>
      <c r="I648" s="784">
        <v>4</v>
      </c>
      <c r="J648" s="787" t="s">
        <v>156</v>
      </c>
      <c r="K648" s="427"/>
      <c r="L648" s="427"/>
    </row>
    <row r="649" spans="1:12" s="12" customFormat="1" ht="12.75">
      <c r="A649" s="249"/>
      <c r="B649" s="247"/>
      <c r="C649" s="280"/>
      <c r="D649" s="426"/>
      <c r="E649" s="248"/>
      <c r="F649" s="274"/>
      <c r="G649" s="426"/>
      <c r="H649" s="258"/>
      <c r="I649" s="785"/>
      <c r="J649" s="788"/>
      <c r="K649" s="427"/>
      <c r="L649" s="427"/>
    </row>
    <row r="650" spans="1:12" s="12" customFormat="1" ht="12.75">
      <c r="A650" s="249"/>
      <c r="B650" s="247"/>
      <c r="C650" s="280"/>
      <c r="D650" s="426"/>
      <c r="E650" s="248"/>
      <c r="F650" s="274"/>
      <c r="G650" s="426"/>
      <c r="H650" s="258"/>
      <c r="I650" s="786"/>
      <c r="J650" s="789"/>
      <c r="K650" s="427"/>
      <c r="L650" s="427"/>
    </row>
    <row r="651" spans="1:12" s="12" customFormat="1" ht="12.75">
      <c r="A651" s="249"/>
      <c r="B651" s="247"/>
      <c r="C651" s="280"/>
      <c r="D651" s="426"/>
      <c r="E651" s="248"/>
      <c r="F651" s="274">
        <v>48</v>
      </c>
      <c r="G651" s="426"/>
      <c r="H651" s="258"/>
      <c r="I651" s="359"/>
      <c r="J651" s="330" t="s">
        <v>157</v>
      </c>
      <c r="K651" s="427">
        <f>E648*F651</f>
        <v>47.952</v>
      </c>
      <c r="L651" s="427">
        <f>E648*20</f>
        <v>19.98</v>
      </c>
    </row>
    <row r="652" spans="1:12" s="12" customFormat="1" ht="38.25">
      <c r="A652" s="249"/>
      <c r="B652" s="247"/>
      <c r="C652" s="280"/>
      <c r="D652" s="426"/>
      <c r="E652" s="248"/>
      <c r="F652" s="274">
        <v>72</v>
      </c>
      <c r="G652" s="426"/>
      <c r="H652" s="258"/>
      <c r="I652" s="359"/>
      <c r="J652" s="329" t="s">
        <v>158</v>
      </c>
      <c r="K652" s="427">
        <f>E648*F652</f>
        <v>71.928</v>
      </c>
      <c r="L652" s="427"/>
    </row>
    <row r="653" spans="1:12" s="12" customFormat="1" ht="12.75" customHeight="1">
      <c r="A653" s="249" t="s">
        <v>118</v>
      </c>
      <c r="B653" s="247" t="s">
        <v>517</v>
      </c>
      <c r="C653" s="280" t="s">
        <v>123</v>
      </c>
      <c r="D653" s="426"/>
      <c r="E653" s="248">
        <v>0.999</v>
      </c>
      <c r="F653" s="274"/>
      <c r="G653" s="426">
        <v>3</v>
      </c>
      <c r="H653" s="258" t="s">
        <v>11</v>
      </c>
      <c r="I653" s="784">
        <v>4</v>
      </c>
      <c r="J653" s="787" t="s">
        <v>156</v>
      </c>
      <c r="K653" s="427"/>
      <c r="L653" s="427"/>
    </row>
    <row r="654" spans="1:12" s="12" customFormat="1" ht="12.75">
      <c r="A654" s="249"/>
      <c r="B654" s="247"/>
      <c r="C654" s="280"/>
      <c r="D654" s="426"/>
      <c r="E654" s="248"/>
      <c r="F654" s="274"/>
      <c r="G654" s="426"/>
      <c r="H654" s="258"/>
      <c r="I654" s="785"/>
      <c r="J654" s="788"/>
      <c r="K654" s="427"/>
      <c r="L654" s="427"/>
    </row>
    <row r="655" spans="1:12" s="12" customFormat="1" ht="12.75">
      <c r="A655" s="249"/>
      <c r="B655" s="247"/>
      <c r="C655" s="280"/>
      <c r="D655" s="426"/>
      <c r="E655" s="248"/>
      <c r="F655" s="274"/>
      <c r="G655" s="426"/>
      <c r="H655" s="258"/>
      <c r="I655" s="786"/>
      <c r="J655" s="789"/>
      <c r="K655" s="427"/>
      <c r="L655" s="427"/>
    </row>
    <row r="656" spans="1:12" s="12" customFormat="1" ht="12.75">
      <c r="A656" s="249"/>
      <c r="B656" s="247"/>
      <c r="C656" s="280"/>
      <c r="D656" s="426"/>
      <c r="E656" s="248"/>
      <c r="F656" s="274">
        <v>48</v>
      </c>
      <c r="G656" s="426"/>
      <c r="H656" s="258"/>
      <c r="I656" s="359"/>
      <c r="J656" s="330" t="s">
        <v>157</v>
      </c>
      <c r="K656" s="427">
        <f>E653*F656</f>
        <v>47.952</v>
      </c>
      <c r="L656" s="427">
        <f>E653*20</f>
        <v>19.98</v>
      </c>
    </row>
    <row r="657" spans="1:12" s="12" customFormat="1" ht="38.25">
      <c r="A657" s="249"/>
      <c r="B657" s="247"/>
      <c r="C657" s="280"/>
      <c r="D657" s="426"/>
      <c r="E657" s="248"/>
      <c r="F657" s="274">
        <v>72</v>
      </c>
      <c r="G657" s="426"/>
      <c r="H657" s="258"/>
      <c r="I657" s="359"/>
      <c r="J657" s="329" t="s">
        <v>158</v>
      </c>
      <c r="K657" s="427">
        <f>E653*F657</f>
        <v>71.928</v>
      </c>
      <c r="L657" s="427"/>
    </row>
    <row r="658" spans="1:12" s="12" customFormat="1" ht="12.75" customHeight="1">
      <c r="A658" s="249" t="s">
        <v>118</v>
      </c>
      <c r="B658" s="247" t="s">
        <v>518</v>
      </c>
      <c r="C658" s="280" t="s">
        <v>123</v>
      </c>
      <c r="D658" s="426"/>
      <c r="E658" s="248">
        <v>1</v>
      </c>
      <c r="F658" s="274"/>
      <c r="G658" s="426">
        <v>3</v>
      </c>
      <c r="H658" s="258" t="s">
        <v>11</v>
      </c>
      <c r="I658" s="784">
        <v>4</v>
      </c>
      <c r="J658" s="787" t="s">
        <v>156</v>
      </c>
      <c r="K658" s="427"/>
      <c r="L658" s="427"/>
    </row>
    <row r="659" spans="1:12" s="12" customFormat="1" ht="12.75">
      <c r="A659" s="249"/>
      <c r="B659" s="247"/>
      <c r="C659" s="280"/>
      <c r="D659" s="426"/>
      <c r="E659" s="248"/>
      <c r="F659" s="274"/>
      <c r="G659" s="426"/>
      <c r="H659" s="258"/>
      <c r="I659" s="785"/>
      <c r="J659" s="788"/>
      <c r="K659" s="427"/>
      <c r="L659" s="427"/>
    </row>
    <row r="660" spans="1:12" s="12" customFormat="1" ht="12.75">
      <c r="A660" s="249"/>
      <c r="B660" s="247"/>
      <c r="C660" s="280"/>
      <c r="D660" s="426"/>
      <c r="E660" s="248"/>
      <c r="F660" s="274"/>
      <c r="G660" s="426"/>
      <c r="H660" s="258"/>
      <c r="I660" s="786"/>
      <c r="J660" s="789"/>
      <c r="K660" s="427"/>
      <c r="L660" s="427"/>
    </row>
    <row r="661" spans="1:12" s="12" customFormat="1" ht="12.75">
      <c r="A661" s="249"/>
      <c r="B661" s="247"/>
      <c r="C661" s="280"/>
      <c r="D661" s="426"/>
      <c r="E661" s="248"/>
      <c r="F661" s="274">
        <v>48</v>
      </c>
      <c r="G661" s="426"/>
      <c r="H661" s="258"/>
      <c r="I661" s="359"/>
      <c r="J661" s="330" t="s">
        <v>157</v>
      </c>
      <c r="K661" s="427">
        <f>E658*F661</f>
        <v>48</v>
      </c>
      <c r="L661" s="427">
        <f>E658*20</f>
        <v>20</v>
      </c>
    </row>
    <row r="662" spans="1:12" s="12" customFormat="1" ht="38.25">
      <c r="A662" s="249"/>
      <c r="B662" s="247"/>
      <c r="C662" s="280"/>
      <c r="D662" s="426"/>
      <c r="E662" s="248"/>
      <c r="F662" s="274">
        <v>72</v>
      </c>
      <c r="G662" s="426"/>
      <c r="H662" s="258"/>
      <c r="I662" s="359"/>
      <c r="J662" s="329" t="s">
        <v>158</v>
      </c>
      <c r="K662" s="427">
        <f>E658*F662</f>
        <v>72</v>
      </c>
      <c r="L662" s="427"/>
    </row>
    <row r="663" spans="1:12" s="12" customFormat="1" ht="12.75" customHeight="1">
      <c r="A663" s="249" t="s">
        <v>118</v>
      </c>
      <c r="B663" s="247" t="s">
        <v>519</v>
      </c>
      <c r="C663" s="280" t="s">
        <v>123</v>
      </c>
      <c r="D663" s="426"/>
      <c r="E663" s="248">
        <v>1</v>
      </c>
      <c r="F663" s="274"/>
      <c r="G663" s="426">
        <v>3</v>
      </c>
      <c r="H663" s="258" t="s">
        <v>11</v>
      </c>
      <c r="I663" s="784">
        <v>4</v>
      </c>
      <c r="J663" s="787" t="s">
        <v>156</v>
      </c>
      <c r="K663" s="427"/>
      <c r="L663" s="427"/>
    </row>
    <row r="664" spans="1:12" s="12" customFormat="1" ht="12.75">
      <c r="A664" s="249"/>
      <c r="B664" s="247"/>
      <c r="C664" s="280"/>
      <c r="D664" s="426"/>
      <c r="E664" s="248"/>
      <c r="F664" s="274"/>
      <c r="G664" s="426"/>
      <c r="H664" s="258"/>
      <c r="I664" s="785"/>
      <c r="J664" s="788"/>
      <c r="K664" s="427"/>
      <c r="L664" s="427"/>
    </row>
    <row r="665" spans="1:12" s="12" customFormat="1" ht="12.75">
      <c r="A665" s="249"/>
      <c r="B665" s="247"/>
      <c r="C665" s="280"/>
      <c r="D665" s="426"/>
      <c r="E665" s="248"/>
      <c r="F665" s="274"/>
      <c r="G665" s="426"/>
      <c r="H665" s="258"/>
      <c r="I665" s="786"/>
      <c r="J665" s="789"/>
      <c r="K665" s="427"/>
      <c r="L665" s="427"/>
    </row>
    <row r="666" spans="1:12" s="12" customFormat="1" ht="12.75">
      <c r="A666" s="249"/>
      <c r="B666" s="247"/>
      <c r="C666" s="280"/>
      <c r="D666" s="426"/>
      <c r="E666" s="248"/>
      <c r="F666" s="274">
        <v>48</v>
      </c>
      <c r="G666" s="426"/>
      <c r="H666" s="258"/>
      <c r="I666" s="359"/>
      <c r="J666" s="330" t="s">
        <v>157</v>
      </c>
      <c r="K666" s="427">
        <f>E663*F666</f>
        <v>48</v>
      </c>
      <c r="L666" s="427">
        <f>E663*20</f>
        <v>20</v>
      </c>
    </row>
    <row r="667" spans="1:12" s="12" customFormat="1" ht="38.25">
      <c r="A667" s="249"/>
      <c r="B667" s="247"/>
      <c r="C667" s="280"/>
      <c r="D667" s="426"/>
      <c r="E667" s="248"/>
      <c r="F667" s="274">
        <v>72</v>
      </c>
      <c r="G667" s="426"/>
      <c r="H667" s="258"/>
      <c r="I667" s="359"/>
      <c r="J667" s="329" t="s">
        <v>158</v>
      </c>
      <c r="K667" s="427">
        <f>E663*F667</f>
        <v>72</v>
      </c>
      <c r="L667" s="427"/>
    </row>
    <row r="668" spans="1:12" s="12" customFormat="1" ht="12.75" customHeight="1">
      <c r="A668" s="249" t="s">
        <v>118</v>
      </c>
      <c r="B668" s="247" t="s">
        <v>520</v>
      </c>
      <c r="C668" s="280" t="s">
        <v>123</v>
      </c>
      <c r="D668" s="426"/>
      <c r="E668" s="248">
        <v>0.998</v>
      </c>
      <c r="F668" s="274"/>
      <c r="G668" s="426">
        <v>3</v>
      </c>
      <c r="H668" s="258" t="s">
        <v>11</v>
      </c>
      <c r="I668" s="784">
        <v>4</v>
      </c>
      <c r="J668" s="787" t="s">
        <v>156</v>
      </c>
      <c r="K668" s="427"/>
      <c r="L668" s="427"/>
    </row>
    <row r="669" spans="1:12" s="12" customFormat="1" ht="12.75">
      <c r="A669" s="249"/>
      <c r="B669" s="247"/>
      <c r="C669" s="280"/>
      <c r="D669" s="426"/>
      <c r="E669" s="248"/>
      <c r="F669" s="274"/>
      <c r="G669" s="426"/>
      <c r="H669" s="258"/>
      <c r="I669" s="785"/>
      <c r="J669" s="788"/>
      <c r="K669" s="427"/>
      <c r="L669" s="427"/>
    </row>
    <row r="670" spans="1:12" s="12" customFormat="1" ht="12.75">
      <c r="A670" s="249"/>
      <c r="B670" s="247"/>
      <c r="C670" s="280"/>
      <c r="D670" s="426"/>
      <c r="E670" s="248"/>
      <c r="F670" s="274"/>
      <c r="G670" s="426"/>
      <c r="H670" s="258"/>
      <c r="I670" s="786"/>
      <c r="J670" s="789"/>
      <c r="K670" s="427"/>
      <c r="L670" s="427"/>
    </row>
    <row r="671" spans="1:12" s="12" customFormat="1" ht="12.75">
      <c r="A671" s="249"/>
      <c r="B671" s="247"/>
      <c r="C671" s="280"/>
      <c r="D671" s="426"/>
      <c r="E671" s="248"/>
      <c r="F671" s="274">
        <v>48</v>
      </c>
      <c r="G671" s="426"/>
      <c r="H671" s="258"/>
      <c r="I671" s="359"/>
      <c r="J671" s="330" t="s">
        <v>157</v>
      </c>
      <c r="K671" s="427">
        <f>E668*F671</f>
        <v>47.903999999999996</v>
      </c>
      <c r="L671" s="427">
        <f>E668*20</f>
        <v>19.96</v>
      </c>
    </row>
    <row r="672" spans="1:12" s="12" customFormat="1" ht="38.25">
      <c r="A672" s="249"/>
      <c r="B672" s="247"/>
      <c r="C672" s="280"/>
      <c r="D672" s="426"/>
      <c r="E672" s="248"/>
      <c r="F672" s="274">
        <v>72</v>
      </c>
      <c r="G672" s="426"/>
      <c r="H672" s="258"/>
      <c r="I672" s="359"/>
      <c r="J672" s="329" t="s">
        <v>158</v>
      </c>
      <c r="K672" s="427">
        <f>E668*F672</f>
        <v>71.856</v>
      </c>
      <c r="L672" s="427"/>
    </row>
    <row r="673" spans="1:12" s="12" customFormat="1" ht="12.75" customHeight="1">
      <c r="A673" s="249" t="s">
        <v>118</v>
      </c>
      <c r="B673" s="247" t="s">
        <v>521</v>
      </c>
      <c r="C673" s="280" t="s">
        <v>123</v>
      </c>
      <c r="D673" s="426"/>
      <c r="E673" s="248">
        <v>0.999</v>
      </c>
      <c r="F673" s="274"/>
      <c r="G673" s="426">
        <v>3</v>
      </c>
      <c r="H673" s="258" t="s">
        <v>11</v>
      </c>
      <c r="I673" s="784">
        <v>4</v>
      </c>
      <c r="J673" s="787" t="s">
        <v>156</v>
      </c>
      <c r="K673" s="427"/>
      <c r="L673" s="427"/>
    </row>
    <row r="674" spans="1:12" s="12" customFormat="1" ht="12.75">
      <c r="A674" s="249"/>
      <c r="B674" s="247"/>
      <c r="C674" s="280"/>
      <c r="D674" s="426"/>
      <c r="E674" s="248"/>
      <c r="F674" s="274"/>
      <c r="G674" s="426"/>
      <c r="H674" s="258"/>
      <c r="I674" s="785"/>
      <c r="J674" s="788"/>
      <c r="K674" s="427"/>
      <c r="L674" s="427"/>
    </row>
    <row r="675" spans="1:12" s="12" customFormat="1" ht="12.75">
      <c r="A675" s="249"/>
      <c r="B675" s="247"/>
      <c r="C675" s="280"/>
      <c r="D675" s="426"/>
      <c r="E675" s="248"/>
      <c r="F675" s="274"/>
      <c r="G675" s="426"/>
      <c r="H675" s="258"/>
      <c r="I675" s="786"/>
      <c r="J675" s="789"/>
      <c r="K675" s="427"/>
      <c r="L675" s="427"/>
    </row>
    <row r="676" spans="1:12" s="12" customFormat="1" ht="12.75">
      <c r="A676" s="249"/>
      <c r="B676" s="247"/>
      <c r="C676" s="280"/>
      <c r="D676" s="426"/>
      <c r="E676" s="248"/>
      <c r="F676" s="274">
        <v>48</v>
      </c>
      <c r="G676" s="426"/>
      <c r="H676" s="258"/>
      <c r="I676" s="359"/>
      <c r="J676" s="330" t="s">
        <v>157</v>
      </c>
      <c r="K676" s="427">
        <f>E673*F676</f>
        <v>47.952</v>
      </c>
      <c r="L676" s="427">
        <f>E673*20</f>
        <v>19.98</v>
      </c>
    </row>
    <row r="677" spans="1:12" s="12" customFormat="1" ht="38.25">
      <c r="A677" s="249"/>
      <c r="B677" s="247"/>
      <c r="C677" s="280"/>
      <c r="D677" s="426"/>
      <c r="E677" s="248"/>
      <c r="F677" s="274">
        <v>72</v>
      </c>
      <c r="G677" s="426"/>
      <c r="H677" s="258"/>
      <c r="I677" s="359"/>
      <c r="J677" s="329" t="s">
        <v>158</v>
      </c>
      <c r="K677" s="427">
        <f>E673*F677</f>
        <v>71.928</v>
      </c>
      <c r="L677" s="427"/>
    </row>
    <row r="678" spans="1:12" s="12" customFormat="1" ht="12.75" customHeight="1">
      <c r="A678" s="249" t="s">
        <v>118</v>
      </c>
      <c r="B678" s="247" t="s">
        <v>522</v>
      </c>
      <c r="C678" s="280" t="s">
        <v>123</v>
      </c>
      <c r="D678" s="426"/>
      <c r="E678" s="248">
        <v>0.999</v>
      </c>
      <c r="F678" s="274"/>
      <c r="G678" s="426">
        <v>3</v>
      </c>
      <c r="H678" s="258" t="s">
        <v>11</v>
      </c>
      <c r="I678" s="784">
        <v>4</v>
      </c>
      <c r="J678" s="787" t="s">
        <v>156</v>
      </c>
      <c r="K678" s="427"/>
      <c r="L678" s="427"/>
    </row>
    <row r="679" spans="1:12" s="12" customFormat="1" ht="12.75">
      <c r="A679" s="249"/>
      <c r="B679" s="247"/>
      <c r="C679" s="280"/>
      <c r="D679" s="426"/>
      <c r="E679" s="248"/>
      <c r="F679" s="274"/>
      <c r="G679" s="426"/>
      <c r="H679" s="258"/>
      <c r="I679" s="785"/>
      <c r="J679" s="788"/>
      <c r="K679" s="427"/>
      <c r="L679" s="427"/>
    </row>
    <row r="680" spans="1:12" s="12" customFormat="1" ht="12.75">
      <c r="A680" s="249"/>
      <c r="B680" s="247"/>
      <c r="C680" s="280"/>
      <c r="D680" s="426"/>
      <c r="E680" s="248"/>
      <c r="F680" s="274"/>
      <c r="G680" s="426"/>
      <c r="H680" s="258"/>
      <c r="I680" s="786"/>
      <c r="J680" s="789"/>
      <c r="K680" s="427"/>
      <c r="L680" s="427"/>
    </row>
    <row r="681" spans="1:12" s="12" customFormat="1" ht="12.75">
      <c r="A681" s="249"/>
      <c r="B681" s="247"/>
      <c r="C681" s="280"/>
      <c r="D681" s="426"/>
      <c r="E681" s="248"/>
      <c r="F681" s="274">
        <v>48</v>
      </c>
      <c r="G681" s="426"/>
      <c r="H681" s="258"/>
      <c r="I681" s="359"/>
      <c r="J681" s="330" t="s">
        <v>157</v>
      </c>
      <c r="K681" s="427">
        <f>E678*F681</f>
        <v>47.952</v>
      </c>
      <c r="L681" s="427">
        <f>E678*20</f>
        <v>19.98</v>
      </c>
    </row>
    <row r="682" spans="1:12" s="12" customFormat="1" ht="38.25">
      <c r="A682" s="249"/>
      <c r="B682" s="247"/>
      <c r="C682" s="280"/>
      <c r="D682" s="426"/>
      <c r="E682" s="248"/>
      <c r="F682" s="274">
        <v>72</v>
      </c>
      <c r="G682" s="426"/>
      <c r="H682" s="258"/>
      <c r="I682" s="359"/>
      <c r="J682" s="329" t="s">
        <v>158</v>
      </c>
      <c r="K682" s="427">
        <f>E678*F682</f>
        <v>71.928</v>
      </c>
      <c r="L682" s="427"/>
    </row>
    <row r="683" spans="1:12" s="12" customFormat="1" ht="12.75" customHeight="1">
      <c r="A683" s="249" t="s">
        <v>118</v>
      </c>
      <c r="B683" s="247" t="s">
        <v>523</v>
      </c>
      <c r="C683" s="280" t="s">
        <v>123</v>
      </c>
      <c r="D683" s="426"/>
      <c r="E683" s="248">
        <v>1</v>
      </c>
      <c r="F683" s="274"/>
      <c r="G683" s="426">
        <v>3</v>
      </c>
      <c r="H683" s="258" t="s">
        <v>11</v>
      </c>
      <c r="I683" s="784">
        <v>4</v>
      </c>
      <c r="J683" s="787" t="s">
        <v>156</v>
      </c>
      <c r="K683" s="427"/>
      <c r="L683" s="427"/>
    </row>
    <row r="684" spans="1:12" s="12" customFormat="1" ht="12.75">
      <c r="A684" s="249"/>
      <c r="B684" s="247"/>
      <c r="C684" s="280"/>
      <c r="D684" s="426"/>
      <c r="E684" s="248"/>
      <c r="F684" s="274"/>
      <c r="G684" s="426"/>
      <c r="H684" s="258"/>
      <c r="I684" s="785"/>
      <c r="J684" s="788"/>
      <c r="K684" s="427"/>
      <c r="L684" s="427"/>
    </row>
    <row r="685" spans="1:12" s="12" customFormat="1" ht="12.75">
      <c r="A685" s="249"/>
      <c r="B685" s="247"/>
      <c r="C685" s="280"/>
      <c r="D685" s="426"/>
      <c r="E685" s="248"/>
      <c r="F685" s="274"/>
      <c r="G685" s="426"/>
      <c r="H685" s="258"/>
      <c r="I685" s="786"/>
      <c r="J685" s="789"/>
      <c r="K685" s="427"/>
      <c r="L685" s="427"/>
    </row>
    <row r="686" spans="1:12" s="12" customFormat="1" ht="12.75">
      <c r="A686" s="249"/>
      <c r="B686" s="247"/>
      <c r="C686" s="280"/>
      <c r="D686" s="426"/>
      <c r="E686" s="248"/>
      <c r="F686" s="274">
        <v>48</v>
      </c>
      <c r="G686" s="426"/>
      <c r="H686" s="258"/>
      <c r="I686" s="359"/>
      <c r="J686" s="330" t="s">
        <v>157</v>
      </c>
      <c r="K686" s="427">
        <f>E683*F686</f>
        <v>48</v>
      </c>
      <c r="L686" s="427">
        <f>E683*20</f>
        <v>20</v>
      </c>
    </row>
    <row r="687" spans="1:12" s="12" customFormat="1" ht="38.25">
      <c r="A687" s="249"/>
      <c r="B687" s="247"/>
      <c r="C687" s="280"/>
      <c r="D687" s="426"/>
      <c r="E687" s="248"/>
      <c r="F687" s="274">
        <v>72</v>
      </c>
      <c r="G687" s="426"/>
      <c r="H687" s="258"/>
      <c r="I687" s="359"/>
      <c r="J687" s="329" t="s">
        <v>158</v>
      </c>
      <c r="K687" s="427">
        <f>E683*F687</f>
        <v>72</v>
      </c>
      <c r="L687" s="427"/>
    </row>
    <row r="688" spans="1:12" s="12" customFormat="1" ht="12.75" customHeight="1">
      <c r="A688" s="249" t="s">
        <v>118</v>
      </c>
      <c r="B688" s="247" t="s">
        <v>524</v>
      </c>
      <c r="C688" s="280" t="s">
        <v>123</v>
      </c>
      <c r="D688" s="426"/>
      <c r="E688" s="248">
        <v>0.999</v>
      </c>
      <c r="F688" s="274"/>
      <c r="G688" s="426">
        <v>3</v>
      </c>
      <c r="H688" s="258" t="s">
        <v>11</v>
      </c>
      <c r="I688" s="784">
        <v>4</v>
      </c>
      <c r="J688" s="787" t="s">
        <v>156</v>
      </c>
      <c r="K688" s="427"/>
      <c r="L688" s="427"/>
    </row>
    <row r="689" spans="1:12" s="12" customFormat="1" ht="12.75">
      <c r="A689" s="249"/>
      <c r="B689" s="247"/>
      <c r="C689" s="280"/>
      <c r="D689" s="426"/>
      <c r="E689" s="248"/>
      <c r="F689" s="274"/>
      <c r="G689" s="426"/>
      <c r="H689" s="258"/>
      <c r="I689" s="785"/>
      <c r="J689" s="788"/>
      <c r="K689" s="427"/>
      <c r="L689" s="427"/>
    </row>
    <row r="690" spans="1:12" s="12" customFormat="1" ht="12.75">
      <c r="A690" s="249"/>
      <c r="B690" s="247"/>
      <c r="C690" s="280"/>
      <c r="D690" s="426"/>
      <c r="E690" s="248"/>
      <c r="F690" s="274"/>
      <c r="G690" s="426"/>
      <c r="H690" s="258"/>
      <c r="I690" s="786"/>
      <c r="J690" s="789"/>
      <c r="K690" s="427"/>
      <c r="L690" s="427"/>
    </row>
    <row r="691" spans="1:12" s="12" customFormat="1" ht="12.75">
      <c r="A691" s="249"/>
      <c r="B691" s="247"/>
      <c r="C691" s="280"/>
      <c r="D691" s="426"/>
      <c r="E691" s="248"/>
      <c r="F691" s="274">
        <v>48</v>
      </c>
      <c r="G691" s="426"/>
      <c r="H691" s="258"/>
      <c r="I691" s="359"/>
      <c r="J691" s="330" t="s">
        <v>157</v>
      </c>
      <c r="K691" s="427">
        <f>E688*F691</f>
        <v>47.952</v>
      </c>
      <c r="L691" s="427">
        <f>E688*20</f>
        <v>19.98</v>
      </c>
    </row>
    <row r="692" spans="1:12" s="12" customFormat="1" ht="38.25">
      <c r="A692" s="249"/>
      <c r="B692" s="247"/>
      <c r="C692" s="280"/>
      <c r="D692" s="426"/>
      <c r="E692" s="248"/>
      <c r="F692" s="274">
        <v>72</v>
      </c>
      <c r="G692" s="426"/>
      <c r="H692" s="258"/>
      <c r="I692" s="359"/>
      <c r="J692" s="329" t="s">
        <v>158</v>
      </c>
      <c r="K692" s="427">
        <f>E688*F692</f>
        <v>71.928</v>
      </c>
      <c r="L692" s="427"/>
    </row>
    <row r="693" spans="1:12" s="12" customFormat="1" ht="12.75" customHeight="1">
      <c r="A693" s="249" t="s">
        <v>118</v>
      </c>
      <c r="B693" s="247" t="s">
        <v>525</v>
      </c>
      <c r="C693" s="280" t="s">
        <v>123</v>
      </c>
      <c r="D693" s="426"/>
      <c r="E693" s="248">
        <v>1</v>
      </c>
      <c r="F693" s="274"/>
      <c r="G693" s="426">
        <v>3</v>
      </c>
      <c r="H693" s="258" t="s">
        <v>11</v>
      </c>
      <c r="I693" s="784">
        <v>4</v>
      </c>
      <c r="J693" s="787" t="s">
        <v>156</v>
      </c>
      <c r="K693" s="427"/>
      <c r="L693" s="427"/>
    </row>
    <row r="694" spans="1:12" s="12" customFormat="1" ht="12.75">
      <c r="A694" s="249"/>
      <c r="B694" s="247"/>
      <c r="C694" s="280"/>
      <c r="D694" s="426"/>
      <c r="E694" s="248"/>
      <c r="F694" s="274"/>
      <c r="G694" s="426"/>
      <c r="H694" s="258"/>
      <c r="I694" s="785"/>
      <c r="J694" s="788"/>
      <c r="K694" s="427"/>
      <c r="L694" s="427"/>
    </row>
    <row r="695" spans="1:12" s="12" customFormat="1" ht="12.75">
      <c r="A695" s="249"/>
      <c r="B695" s="247"/>
      <c r="C695" s="280"/>
      <c r="D695" s="426"/>
      <c r="E695" s="248"/>
      <c r="F695" s="274"/>
      <c r="G695" s="426"/>
      <c r="H695" s="258"/>
      <c r="I695" s="786"/>
      <c r="J695" s="789"/>
      <c r="K695" s="427"/>
      <c r="L695" s="427"/>
    </row>
    <row r="696" spans="1:12" s="12" customFormat="1" ht="12.75">
      <c r="A696" s="249"/>
      <c r="B696" s="247"/>
      <c r="C696" s="280"/>
      <c r="D696" s="426"/>
      <c r="E696" s="248"/>
      <c r="F696" s="274">
        <v>48</v>
      </c>
      <c r="G696" s="426"/>
      <c r="H696" s="258"/>
      <c r="I696" s="359"/>
      <c r="J696" s="330" t="s">
        <v>157</v>
      </c>
      <c r="K696" s="427">
        <f>E693*F696</f>
        <v>48</v>
      </c>
      <c r="L696" s="427">
        <f>E693*20</f>
        <v>20</v>
      </c>
    </row>
    <row r="697" spans="1:12" s="12" customFormat="1" ht="38.25">
      <c r="A697" s="249"/>
      <c r="B697" s="247"/>
      <c r="C697" s="280"/>
      <c r="D697" s="426"/>
      <c r="E697" s="248"/>
      <c r="F697" s="274">
        <v>72</v>
      </c>
      <c r="G697" s="426"/>
      <c r="H697" s="258"/>
      <c r="I697" s="359"/>
      <c r="J697" s="329" t="s">
        <v>158</v>
      </c>
      <c r="K697" s="427">
        <f>E693*F697</f>
        <v>72</v>
      </c>
      <c r="L697" s="427"/>
    </row>
    <row r="698" spans="1:12" s="12" customFormat="1" ht="12.75" customHeight="1">
      <c r="A698" s="249" t="s">
        <v>118</v>
      </c>
      <c r="B698" s="247" t="s">
        <v>526</v>
      </c>
      <c r="C698" s="280" t="s">
        <v>123</v>
      </c>
      <c r="D698" s="426"/>
      <c r="E698" s="248">
        <v>0.935</v>
      </c>
      <c r="F698" s="274"/>
      <c r="G698" s="426">
        <v>3</v>
      </c>
      <c r="H698" s="258" t="s">
        <v>11</v>
      </c>
      <c r="I698" s="784">
        <v>4</v>
      </c>
      <c r="J698" s="787" t="s">
        <v>156</v>
      </c>
      <c r="K698" s="427"/>
      <c r="L698" s="427"/>
    </row>
    <row r="699" spans="1:12" s="12" customFormat="1" ht="12.75">
      <c r="A699" s="249"/>
      <c r="B699" s="247"/>
      <c r="C699" s="280"/>
      <c r="D699" s="426"/>
      <c r="E699" s="248"/>
      <c r="F699" s="274"/>
      <c r="G699" s="426"/>
      <c r="H699" s="258"/>
      <c r="I699" s="785"/>
      <c r="J699" s="788"/>
      <c r="K699" s="427"/>
      <c r="L699" s="427"/>
    </row>
    <row r="700" spans="1:12" s="12" customFormat="1" ht="12.75">
      <c r="A700" s="249"/>
      <c r="B700" s="247"/>
      <c r="C700" s="280"/>
      <c r="D700" s="426"/>
      <c r="E700" s="248"/>
      <c r="F700" s="274"/>
      <c r="G700" s="426"/>
      <c r="H700" s="258"/>
      <c r="I700" s="786"/>
      <c r="J700" s="789"/>
      <c r="K700" s="427"/>
      <c r="L700" s="427"/>
    </row>
    <row r="701" spans="1:12" s="12" customFormat="1" ht="12.75">
      <c r="A701" s="249"/>
      <c r="B701" s="247"/>
      <c r="C701" s="280"/>
      <c r="D701" s="426"/>
      <c r="E701" s="248"/>
      <c r="F701" s="274">
        <v>48</v>
      </c>
      <c r="G701" s="426"/>
      <c r="H701" s="258"/>
      <c r="I701" s="359"/>
      <c r="J701" s="330" t="s">
        <v>157</v>
      </c>
      <c r="K701" s="427">
        <f>E698*F701</f>
        <v>44.88</v>
      </c>
      <c r="L701" s="427">
        <f>E698*20</f>
        <v>18.700000000000003</v>
      </c>
    </row>
    <row r="702" spans="1:12" s="12" customFormat="1" ht="38.25">
      <c r="A702" s="249"/>
      <c r="B702" s="247"/>
      <c r="C702" s="280"/>
      <c r="D702" s="426"/>
      <c r="E702" s="248"/>
      <c r="F702" s="274">
        <v>72</v>
      </c>
      <c r="G702" s="426"/>
      <c r="H702" s="258"/>
      <c r="I702" s="359"/>
      <c r="J702" s="329" t="s">
        <v>158</v>
      </c>
      <c r="K702" s="427">
        <f>E698*F702</f>
        <v>67.32000000000001</v>
      </c>
      <c r="L702" s="427"/>
    </row>
    <row r="703" spans="1:12" s="12" customFormat="1" ht="12.75" customHeight="1">
      <c r="A703" s="249" t="s">
        <v>118</v>
      </c>
      <c r="B703" s="247" t="s">
        <v>527</v>
      </c>
      <c r="C703" s="280" t="s">
        <v>123</v>
      </c>
      <c r="D703" s="426"/>
      <c r="E703" s="248">
        <v>0.999</v>
      </c>
      <c r="F703" s="274"/>
      <c r="G703" s="426">
        <v>3</v>
      </c>
      <c r="H703" s="258" t="s">
        <v>11</v>
      </c>
      <c r="I703" s="784">
        <v>4</v>
      </c>
      <c r="J703" s="787" t="s">
        <v>156</v>
      </c>
      <c r="K703" s="427"/>
      <c r="L703" s="427"/>
    </row>
    <row r="704" spans="1:12" s="12" customFormat="1" ht="12.75">
      <c r="A704" s="249"/>
      <c r="B704" s="247"/>
      <c r="C704" s="280"/>
      <c r="D704" s="426"/>
      <c r="E704" s="248"/>
      <c r="F704" s="274"/>
      <c r="G704" s="426"/>
      <c r="H704" s="258"/>
      <c r="I704" s="785"/>
      <c r="J704" s="788"/>
      <c r="K704" s="427"/>
      <c r="L704" s="427"/>
    </row>
    <row r="705" spans="1:12" s="12" customFormat="1" ht="12.75">
      <c r="A705" s="249"/>
      <c r="B705" s="247"/>
      <c r="C705" s="280"/>
      <c r="D705" s="426"/>
      <c r="E705" s="248"/>
      <c r="F705" s="274"/>
      <c r="G705" s="426"/>
      <c r="H705" s="258"/>
      <c r="I705" s="786"/>
      <c r="J705" s="789"/>
      <c r="K705" s="427"/>
      <c r="L705" s="427"/>
    </row>
    <row r="706" spans="1:12" s="12" customFormat="1" ht="12.75">
      <c r="A706" s="249"/>
      <c r="B706" s="247"/>
      <c r="C706" s="280"/>
      <c r="D706" s="426"/>
      <c r="E706" s="248"/>
      <c r="F706" s="274">
        <v>48</v>
      </c>
      <c r="G706" s="426"/>
      <c r="H706" s="258"/>
      <c r="I706" s="359"/>
      <c r="J706" s="330" t="s">
        <v>157</v>
      </c>
      <c r="K706" s="427">
        <f>E703*F706</f>
        <v>47.952</v>
      </c>
      <c r="L706" s="427">
        <f>E703*20</f>
        <v>19.98</v>
      </c>
    </row>
    <row r="707" spans="1:12" s="12" customFormat="1" ht="38.25">
      <c r="A707" s="249"/>
      <c r="B707" s="247"/>
      <c r="C707" s="280"/>
      <c r="D707" s="426"/>
      <c r="E707" s="248"/>
      <c r="F707" s="274">
        <v>72</v>
      </c>
      <c r="G707" s="426"/>
      <c r="H707" s="258"/>
      <c r="I707" s="359"/>
      <c r="J707" s="329" t="s">
        <v>158</v>
      </c>
      <c r="K707" s="427">
        <f>E703*F707</f>
        <v>71.928</v>
      </c>
      <c r="L707" s="427"/>
    </row>
    <row r="708" spans="1:12" s="12" customFormat="1" ht="12.75" customHeight="1">
      <c r="A708" s="249" t="s">
        <v>118</v>
      </c>
      <c r="B708" s="247" t="s">
        <v>528</v>
      </c>
      <c r="C708" s="280" t="s">
        <v>123</v>
      </c>
      <c r="D708" s="426"/>
      <c r="E708" s="248">
        <v>1.602</v>
      </c>
      <c r="F708" s="274"/>
      <c r="G708" s="426">
        <v>3</v>
      </c>
      <c r="H708" s="258" t="s">
        <v>11</v>
      </c>
      <c r="I708" s="784">
        <v>4</v>
      </c>
      <c r="J708" s="787" t="s">
        <v>156</v>
      </c>
      <c r="K708" s="427"/>
      <c r="L708" s="427"/>
    </row>
    <row r="709" spans="1:12" s="12" customFormat="1" ht="12.75">
      <c r="A709" s="249"/>
      <c r="B709" s="247"/>
      <c r="C709" s="280"/>
      <c r="D709" s="426"/>
      <c r="E709" s="248"/>
      <c r="F709" s="274"/>
      <c r="G709" s="426"/>
      <c r="H709" s="258"/>
      <c r="I709" s="785"/>
      <c r="J709" s="788"/>
      <c r="K709" s="427"/>
      <c r="L709" s="427"/>
    </row>
    <row r="710" spans="1:12" s="12" customFormat="1" ht="12.75">
      <c r="A710" s="249"/>
      <c r="B710" s="247"/>
      <c r="C710" s="280"/>
      <c r="D710" s="426"/>
      <c r="E710" s="248"/>
      <c r="F710" s="274"/>
      <c r="G710" s="426"/>
      <c r="H710" s="258"/>
      <c r="I710" s="786"/>
      <c r="J710" s="789"/>
      <c r="K710" s="427"/>
      <c r="L710" s="427"/>
    </row>
    <row r="711" spans="1:12" s="12" customFormat="1" ht="12.75">
      <c r="A711" s="249"/>
      <c r="B711" s="247"/>
      <c r="C711" s="280"/>
      <c r="D711" s="426"/>
      <c r="E711" s="248"/>
      <c r="F711" s="274">
        <v>48</v>
      </c>
      <c r="G711" s="426"/>
      <c r="H711" s="258"/>
      <c r="I711" s="359"/>
      <c r="J711" s="330" t="s">
        <v>157</v>
      </c>
      <c r="K711" s="427">
        <f>E708*F711</f>
        <v>76.896</v>
      </c>
      <c r="L711" s="427">
        <f>E708*20</f>
        <v>32.04</v>
      </c>
    </row>
    <row r="712" spans="1:12" s="12" customFormat="1" ht="38.25">
      <c r="A712" s="249"/>
      <c r="B712" s="247"/>
      <c r="C712" s="280"/>
      <c r="D712" s="426"/>
      <c r="E712" s="248"/>
      <c r="F712" s="274">
        <v>72</v>
      </c>
      <c r="G712" s="426"/>
      <c r="H712" s="258"/>
      <c r="I712" s="359"/>
      <c r="J712" s="329" t="s">
        <v>158</v>
      </c>
      <c r="K712" s="427">
        <f>E708*F712</f>
        <v>115.34400000000001</v>
      </c>
      <c r="L712" s="427"/>
    </row>
    <row r="713" spans="1:12" s="12" customFormat="1" ht="12.75" customHeight="1">
      <c r="A713" s="249" t="s">
        <v>118</v>
      </c>
      <c r="B713" s="247" t="s">
        <v>529</v>
      </c>
      <c r="C713" s="280" t="s">
        <v>123</v>
      </c>
      <c r="D713" s="426"/>
      <c r="E713" s="248">
        <v>1.4</v>
      </c>
      <c r="F713" s="274"/>
      <c r="G713" s="426">
        <v>3</v>
      </c>
      <c r="H713" s="258" t="s">
        <v>11</v>
      </c>
      <c r="I713" s="784">
        <v>4</v>
      </c>
      <c r="J713" s="787" t="s">
        <v>156</v>
      </c>
      <c r="K713" s="427"/>
      <c r="L713" s="427"/>
    </row>
    <row r="714" spans="1:12" s="12" customFormat="1" ht="12.75">
      <c r="A714" s="249"/>
      <c r="B714" s="247"/>
      <c r="C714" s="280"/>
      <c r="D714" s="426"/>
      <c r="E714" s="248"/>
      <c r="F714" s="274"/>
      <c r="G714" s="426"/>
      <c r="H714" s="258"/>
      <c r="I714" s="785"/>
      <c r="J714" s="788"/>
      <c r="K714" s="427"/>
      <c r="L714" s="427"/>
    </row>
    <row r="715" spans="1:12" s="12" customFormat="1" ht="12.75">
      <c r="A715" s="249"/>
      <c r="B715" s="247"/>
      <c r="C715" s="280"/>
      <c r="D715" s="426"/>
      <c r="E715" s="248"/>
      <c r="F715" s="274"/>
      <c r="G715" s="426"/>
      <c r="H715" s="258"/>
      <c r="I715" s="786"/>
      <c r="J715" s="789"/>
      <c r="K715" s="427"/>
      <c r="L715" s="427"/>
    </row>
    <row r="716" spans="1:12" s="12" customFormat="1" ht="12.75">
      <c r="A716" s="249"/>
      <c r="B716" s="247"/>
      <c r="C716" s="280"/>
      <c r="D716" s="426"/>
      <c r="E716" s="248"/>
      <c r="F716" s="274">
        <v>48</v>
      </c>
      <c r="G716" s="426"/>
      <c r="H716" s="258"/>
      <c r="I716" s="359"/>
      <c r="J716" s="330" t="s">
        <v>157</v>
      </c>
      <c r="K716" s="427">
        <f>E713*F716</f>
        <v>67.19999999999999</v>
      </c>
      <c r="L716" s="427">
        <f>E713*20</f>
        <v>28</v>
      </c>
    </row>
    <row r="717" spans="1:12" s="12" customFormat="1" ht="38.25">
      <c r="A717" s="249"/>
      <c r="B717" s="247"/>
      <c r="C717" s="280"/>
      <c r="D717" s="426"/>
      <c r="E717" s="248"/>
      <c r="F717" s="274">
        <v>72</v>
      </c>
      <c r="G717" s="426"/>
      <c r="H717" s="258"/>
      <c r="I717" s="359"/>
      <c r="J717" s="329" t="s">
        <v>158</v>
      </c>
      <c r="K717" s="427">
        <f>E713*F717</f>
        <v>100.8</v>
      </c>
      <c r="L717" s="427"/>
    </row>
    <row r="718" spans="1:12" s="12" customFormat="1" ht="12.75" customHeight="1">
      <c r="A718" s="249" t="s">
        <v>118</v>
      </c>
      <c r="B718" s="247" t="s">
        <v>530</v>
      </c>
      <c r="C718" s="280" t="s">
        <v>123</v>
      </c>
      <c r="D718" s="426"/>
      <c r="E718" s="248">
        <v>1.6</v>
      </c>
      <c r="F718" s="274"/>
      <c r="G718" s="426">
        <v>3</v>
      </c>
      <c r="H718" s="258" t="s">
        <v>11</v>
      </c>
      <c r="I718" s="784">
        <v>4</v>
      </c>
      <c r="J718" s="787" t="s">
        <v>156</v>
      </c>
      <c r="K718" s="427"/>
      <c r="L718" s="427"/>
    </row>
    <row r="719" spans="1:12" s="12" customFormat="1" ht="12.75">
      <c r="A719" s="249"/>
      <c r="B719" s="247"/>
      <c r="C719" s="280"/>
      <c r="D719" s="426"/>
      <c r="E719" s="248"/>
      <c r="F719" s="274"/>
      <c r="G719" s="426"/>
      <c r="H719" s="258"/>
      <c r="I719" s="785"/>
      <c r="J719" s="788"/>
      <c r="K719" s="427"/>
      <c r="L719" s="427"/>
    </row>
    <row r="720" spans="1:12" s="12" customFormat="1" ht="12.75">
      <c r="A720" s="249"/>
      <c r="B720" s="247"/>
      <c r="C720" s="280"/>
      <c r="D720" s="426"/>
      <c r="E720" s="248"/>
      <c r="F720" s="274"/>
      <c r="G720" s="426"/>
      <c r="H720" s="258"/>
      <c r="I720" s="786"/>
      <c r="J720" s="789"/>
      <c r="K720" s="427"/>
      <c r="L720" s="427"/>
    </row>
    <row r="721" spans="1:12" s="12" customFormat="1" ht="12.75">
      <c r="A721" s="249"/>
      <c r="B721" s="247"/>
      <c r="C721" s="280"/>
      <c r="D721" s="426"/>
      <c r="E721" s="248"/>
      <c r="F721" s="274">
        <v>48</v>
      </c>
      <c r="G721" s="426"/>
      <c r="H721" s="258"/>
      <c r="I721" s="359"/>
      <c r="J721" s="330" t="s">
        <v>157</v>
      </c>
      <c r="K721" s="427">
        <f>E718*F721</f>
        <v>76.80000000000001</v>
      </c>
      <c r="L721" s="427">
        <f>E718*20</f>
        <v>32</v>
      </c>
    </row>
    <row r="722" spans="1:12" s="12" customFormat="1" ht="38.25">
      <c r="A722" s="249"/>
      <c r="B722" s="247"/>
      <c r="C722" s="280"/>
      <c r="D722" s="426"/>
      <c r="E722" s="248"/>
      <c r="F722" s="274">
        <v>72</v>
      </c>
      <c r="G722" s="426"/>
      <c r="H722" s="258"/>
      <c r="I722" s="359"/>
      <c r="J722" s="329" t="s">
        <v>158</v>
      </c>
      <c r="K722" s="427">
        <f>E718*F722</f>
        <v>115.2</v>
      </c>
      <c r="L722" s="427"/>
    </row>
    <row r="723" spans="1:12" s="12" customFormat="1" ht="12.75" customHeight="1">
      <c r="A723" s="249" t="s">
        <v>118</v>
      </c>
      <c r="B723" s="247" t="s">
        <v>531</v>
      </c>
      <c r="C723" s="280" t="s">
        <v>123</v>
      </c>
      <c r="D723" s="426"/>
      <c r="E723" s="248">
        <v>1.301</v>
      </c>
      <c r="F723" s="274"/>
      <c r="G723" s="426">
        <v>3</v>
      </c>
      <c r="H723" s="258" t="s">
        <v>11</v>
      </c>
      <c r="I723" s="784">
        <v>4</v>
      </c>
      <c r="J723" s="787" t="s">
        <v>156</v>
      </c>
      <c r="K723" s="427"/>
      <c r="L723" s="427"/>
    </row>
    <row r="724" spans="1:12" s="12" customFormat="1" ht="12.75">
      <c r="A724" s="249"/>
      <c r="B724" s="247"/>
      <c r="C724" s="280"/>
      <c r="D724" s="426"/>
      <c r="E724" s="248"/>
      <c r="F724" s="274"/>
      <c r="G724" s="426"/>
      <c r="H724" s="258"/>
      <c r="I724" s="785"/>
      <c r="J724" s="788"/>
      <c r="K724" s="427"/>
      <c r="L724" s="427"/>
    </row>
    <row r="725" spans="1:12" s="12" customFormat="1" ht="12.75">
      <c r="A725" s="249"/>
      <c r="B725" s="247"/>
      <c r="C725" s="280"/>
      <c r="D725" s="426"/>
      <c r="E725" s="248"/>
      <c r="F725" s="274"/>
      <c r="G725" s="426"/>
      <c r="H725" s="258"/>
      <c r="I725" s="786"/>
      <c r="J725" s="789"/>
      <c r="K725" s="427"/>
      <c r="L725" s="427"/>
    </row>
    <row r="726" spans="1:12" s="12" customFormat="1" ht="12.75">
      <c r="A726" s="249"/>
      <c r="B726" s="247"/>
      <c r="C726" s="280"/>
      <c r="D726" s="426"/>
      <c r="E726" s="248"/>
      <c r="F726" s="274">
        <v>48</v>
      </c>
      <c r="G726" s="426"/>
      <c r="H726" s="258"/>
      <c r="I726" s="359"/>
      <c r="J726" s="330" t="s">
        <v>157</v>
      </c>
      <c r="K726" s="427">
        <f>E723*F726</f>
        <v>62.44799999999999</v>
      </c>
      <c r="L726" s="427">
        <f>E723*20</f>
        <v>26.02</v>
      </c>
    </row>
    <row r="727" spans="1:12" s="12" customFormat="1" ht="38.25">
      <c r="A727" s="249"/>
      <c r="B727" s="247"/>
      <c r="C727" s="280"/>
      <c r="D727" s="426"/>
      <c r="E727" s="248"/>
      <c r="F727" s="274">
        <v>72</v>
      </c>
      <c r="G727" s="426"/>
      <c r="H727" s="258"/>
      <c r="I727" s="359"/>
      <c r="J727" s="329" t="s">
        <v>158</v>
      </c>
      <c r="K727" s="427">
        <f>E723*F727</f>
        <v>93.672</v>
      </c>
      <c r="L727" s="427"/>
    </row>
    <row r="728" spans="1:12" s="12" customFormat="1" ht="12.75" customHeight="1">
      <c r="A728" s="249" t="s">
        <v>118</v>
      </c>
      <c r="B728" s="247" t="s">
        <v>532</v>
      </c>
      <c r="C728" s="280" t="s">
        <v>123</v>
      </c>
      <c r="D728" s="426"/>
      <c r="E728" s="248">
        <v>0.9</v>
      </c>
      <c r="F728" s="274"/>
      <c r="G728" s="426">
        <v>3</v>
      </c>
      <c r="H728" s="258" t="s">
        <v>11</v>
      </c>
      <c r="I728" s="784">
        <v>4</v>
      </c>
      <c r="J728" s="787" t="s">
        <v>156</v>
      </c>
      <c r="K728" s="427"/>
      <c r="L728" s="427"/>
    </row>
    <row r="729" spans="1:12" s="12" customFormat="1" ht="12.75">
      <c r="A729" s="249"/>
      <c r="B729" s="247"/>
      <c r="C729" s="280"/>
      <c r="D729" s="426"/>
      <c r="E729" s="248"/>
      <c r="F729" s="274"/>
      <c r="G729" s="426"/>
      <c r="H729" s="258"/>
      <c r="I729" s="785"/>
      <c r="J729" s="788"/>
      <c r="K729" s="427"/>
      <c r="L729" s="427"/>
    </row>
    <row r="730" spans="1:12" s="12" customFormat="1" ht="12.75">
      <c r="A730" s="249"/>
      <c r="B730" s="247"/>
      <c r="C730" s="280"/>
      <c r="D730" s="426"/>
      <c r="E730" s="248"/>
      <c r="F730" s="274"/>
      <c r="G730" s="426"/>
      <c r="H730" s="258"/>
      <c r="I730" s="786"/>
      <c r="J730" s="789"/>
      <c r="K730" s="427"/>
      <c r="L730" s="427"/>
    </row>
    <row r="731" spans="1:12" s="12" customFormat="1" ht="12.75">
      <c r="A731" s="249"/>
      <c r="B731" s="247"/>
      <c r="C731" s="280"/>
      <c r="D731" s="426"/>
      <c r="E731" s="248"/>
      <c r="F731" s="274">
        <v>48</v>
      </c>
      <c r="G731" s="426"/>
      <c r="H731" s="258"/>
      <c r="I731" s="359"/>
      <c r="J731" s="330" t="s">
        <v>157</v>
      </c>
      <c r="K731" s="427">
        <f>E728*F731</f>
        <v>43.2</v>
      </c>
      <c r="L731" s="427">
        <f>E728*20</f>
        <v>18</v>
      </c>
    </row>
    <row r="732" spans="1:12" s="12" customFormat="1" ht="38.25">
      <c r="A732" s="249"/>
      <c r="B732" s="247"/>
      <c r="C732" s="280"/>
      <c r="D732" s="426"/>
      <c r="E732" s="248"/>
      <c r="F732" s="274">
        <v>72</v>
      </c>
      <c r="G732" s="426"/>
      <c r="H732" s="258"/>
      <c r="I732" s="359"/>
      <c r="J732" s="329" t="s">
        <v>158</v>
      </c>
      <c r="K732" s="427">
        <f>E728*F732</f>
        <v>64.8</v>
      </c>
      <c r="L732" s="427"/>
    </row>
    <row r="733" spans="1:12" s="12" customFormat="1" ht="12.75" customHeight="1">
      <c r="A733" s="249" t="s">
        <v>118</v>
      </c>
      <c r="B733" s="247" t="s">
        <v>533</v>
      </c>
      <c r="C733" s="280" t="s">
        <v>123</v>
      </c>
      <c r="D733" s="426"/>
      <c r="E733" s="248">
        <v>1.002</v>
      </c>
      <c r="F733" s="274"/>
      <c r="G733" s="426">
        <v>3</v>
      </c>
      <c r="H733" s="258" t="s">
        <v>11</v>
      </c>
      <c r="I733" s="784">
        <v>4</v>
      </c>
      <c r="J733" s="787" t="s">
        <v>156</v>
      </c>
      <c r="K733" s="427"/>
      <c r="L733" s="427"/>
    </row>
    <row r="734" spans="1:12" s="12" customFormat="1" ht="12.75">
      <c r="A734" s="249"/>
      <c r="B734" s="247"/>
      <c r="C734" s="280"/>
      <c r="D734" s="426"/>
      <c r="E734" s="248"/>
      <c r="F734" s="274"/>
      <c r="G734" s="426"/>
      <c r="H734" s="258"/>
      <c r="I734" s="785"/>
      <c r="J734" s="788"/>
      <c r="K734" s="427"/>
      <c r="L734" s="427"/>
    </row>
    <row r="735" spans="1:12" s="12" customFormat="1" ht="12.75">
      <c r="A735" s="249"/>
      <c r="B735" s="247"/>
      <c r="C735" s="280"/>
      <c r="D735" s="426"/>
      <c r="E735" s="248"/>
      <c r="F735" s="274"/>
      <c r="G735" s="426"/>
      <c r="H735" s="258"/>
      <c r="I735" s="786"/>
      <c r="J735" s="789"/>
      <c r="K735" s="427"/>
      <c r="L735" s="427"/>
    </row>
    <row r="736" spans="1:12" s="12" customFormat="1" ht="12.75">
      <c r="A736" s="249"/>
      <c r="B736" s="247"/>
      <c r="C736" s="280"/>
      <c r="D736" s="426"/>
      <c r="E736" s="248"/>
      <c r="F736" s="274">
        <v>48</v>
      </c>
      <c r="G736" s="426"/>
      <c r="H736" s="258"/>
      <c r="I736" s="359"/>
      <c r="J736" s="330" t="s">
        <v>157</v>
      </c>
      <c r="K736" s="427">
        <f>E733*F736</f>
        <v>48.096000000000004</v>
      </c>
      <c r="L736" s="427">
        <f>E733*20</f>
        <v>20.04</v>
      </c>
    </row>
    <row r="737" spans="1:12" s="12" customFormat="1" ht="38.25">
      <c r="A737" s="249"/>
      <c r="B737" s="247"/>
      <c r="C737" s="280"/>
      <c r="D737" s="426"/>
      <c r="E737" s="248"/>
      <c r="F737" s="274">
        <v>72</v>
      </c>
      <c r="G737" s="426"/>
      <c r="H737" s="258"/>
      <c r="I737" s="359"/>
      <c r="J737" s="329" t="s">
        <v>158</v>
      </c>
      <c r="K737" s="427">
        <f>E733*F737</f>
        <v>72.144</v>
      </c>
      <c r="L737" s="427"/>
    </row>
    <row r="738" spans="1:12" s="12" customFormat="1" ht="12.75" customHeight="1">
      <c r="A738" s="249" t="s">
        <v>118</v>
      </c>
      <c r="B738" s="247" t="s">
        <v>534</v>
      </c>
      <c r="C738" s="280" t="s">
        <v>123</v>
      </c>
      <c r="D738" s="426"/>
      <c r="E738" s="248">
        <v>1.001</v>
      </c>
      <c r="F738" s="274"/>
      <c r="G738" s="426">
        <v>3</v>
      </c>
      <c r="H738" s="258" t="s">
        <v>11</v>
      </c>
      <c r="I738" s="784">
        <v>4</v>
      </c>
      <c r="J738" s="787" t="s">
        <v>156</v>
      </c>
      <c r="K738" s="427"/>
      <c r="L738" s="427"/>
    </row>
    <row r="739" spans="1:12" s="12" customFormat="1" ht="12.75">
      <c r="A739" s="249"/>
      <c r="B739" s="247"/>
      <c r="C739" s="280"/>
      <c r="D739" s="426"/>
      <c r="E739" s="248"/>
      <c r="F739" s="274"/>
      <c r="G739" s="426"/>
      <c r="H739" s="258"/>
      <c r="I739" s="785"/>
      <c r="J739" s="788"/>
      <c r="K739" s="427"/>
      <c r="L739" s="427"/>
    </row>
    <row r="740" spans="1:12" s="12" customFormat="1" ht="12.75">
      <c r="A740" s="249"/>
      <c r="B740" s="247"/>
      <c r="C740" s="280"/>
      <c r="D740" s="426"/>
      <c r="E740" s="248"/>
      <c r="F740" s="274"/>
      <c r="G740" s="426"/>
      <c r="H740" s="258"/>
      <c r="I740" s="786"/>
      <c r="J740" s="789"/>
      <c r="K740" s="427"/>
      <c r="L740" s="427"/>
    </row>
    <row r="741" spans="1:12" s="12" customFormat="1" ht="12.75">
      <c r="A741" s="249"/>
      <c r="B741" s="247"/>
      <c r="C741" s="280"/>
      <c r="D741" s="426"/>
      <c r="E741" s="248"/>
      <c r="F741" s="274">
        <v>48</v>
      </c>
      <c r="G741" s="426"/>
      <c r="H741" s="258"/>
      <c r="I741" s="359"/>
      <c r="J741" s="330" t="s">
        <v>157</v>
      </c>
      <c r="K741" s="427">
        <f>E738*F741</f>
        <v>48.047999999999995</v>
      </c>
      <c r="L741" s="427">
        <f>E738*20</f>
        <v>20.019999999999996</v>
      </c>
    </row>
    <row r="742" spans="1:12" s="12" customFormat="1" ht="38.25">
      <c r="A742" s="249"/>
      <c r="B742" s="247"/>
      <c r="C742" s="280"/>
      <c r="D742" s="426"/>
      <c r="E742" s="248"/>
      <c r="F742" s="274">
        <v>72</v>
      </c>
      <c r="G742" s="426"/>
      <c r="H742" s="258"/>
      <c r="I742" s="359"/>
      <c r="J742" s="329" t="s">
        <v>158</v>
      </c>
      <c r="K742" s="427">
        <f>E738*F742</f>
        <v>72.07199999999999</v>
      </c>
      <c r="L742" s="427"/>
    </row>
    <row r="743" spans="1:12" s="12" customFormat="1" ht="12.75" customHeight="1">
      <c r="A743" s="249" t="s">
        <v>118</v>
      </c>
      <c r="B743" s="247" t="s">
        <v>535</v>
      </c>
      <c r="C743" s="280" t="s">
        <v>123</v>
      </c>
      <c r="D743" s="426"/>
      <c r="E743" s="248">
        <v>1.301</v>
      </c>
      <c r="F743" s="274"/>
      <c r="G743" s="426">
        <v>3</v>
      </c>
      <c r="H743" s="258" t="s">
        <v>11</v>
      </c>
      <c r="I743" s="784">
        <v>4</v>
      </c>
      <c r="J743" s="787" t="s">
        <v>156</v>
      </c>
      <c r="K743" s="427"/>
      <c r="L743" s="427"/>
    </row>
    <row r="744" spans="1:12" s="12" customFormat="1" ht="12.75">
      <c r="A744" s="249"/>
      <c r="B744" s="247"/>
      <c r="C744" s="280"/>
      <c r="D744" s="426"/>
      <c r="E744" s="248"/>
      <c r="F744" s="274"/>
      <c r="G744" s="426"/>
      <c r="H744" s="258"/>
      <c r="I744" s="785"/>
      <c r="J744" s="788"/>
      <c r="K744" s="427"/>
      <c r="L744" s="427"/>
    </row>
    <row r="745" spans="1:12" s="12" customFormat="1" ht="12.75">
      <c r="A745" s="249"/>
      <c r="B745" s="247"/>
      <c r="C745" s="280"/>
      <c r="D745" s="426"/>
      <c r="E745" s="248"/>
      <c r="F745" s="274"/>
      <c r="G745" s="426"/>
      <c r="H745" s="258"/>
      <c r="I745" s="786"/>
      <c r="J745" s="789"/>
      <c r="K745" s="427"/>
      <c r="L745" s="427"/>
    </row>
    <row r="746" spans="1:12" s="12" customFormat="1" ht="12.75">
      <c r="A746" s="249"/>
      <c r="B746" s="247"/>
      <c r="C746" s="280"/>
      <c r="D746" s="426"/>
      <c r="E746" s="248"/>
      <c r="F746" s="274">
        <v>48</v>
      </c>
      <c r="G746" s="426"/>
      <c r="H746" s="258"/>
      <c r="I746" s="359"/>
      <c r="J746" s="330" t="s">
        <v>157</v>
      </c>
      <c r="K746" s="427">
        <f>E743*F746</f>
        <v>62.44799999999999</v>
      </c>
      <c r="L746" s="427">
        <f>E743*20</f>
        <v>26.02</v>
      </c>
    </row>
    <row r="747" spans="1:12" s="12" customFormat="1" ht="38.25">
      <c r="A747" s="249"/>
      <c r="B747" s="247"/>
      <c r="C747" s="280"/>
      <c r="D747" s="426"/>
      <c r="E747" s="248"/>
      <c r="F747" s="274">
        <v>72</v>
      </c>
      <c r="G747" s="426"/>
      <c r="H747" s="258"/>
      <c r="I747" s="359"/>
      <c r="J747" s="329" t="s">
        <v>158</v>
      </c>
      <c r="K747" s="427">
        <f>E743*F747</f>
        <v>93.672</v>
      </c>
      <c r="L747" s="427"/>
    </row>
    <row r="748" spans="1:12" s="12" customFormat="1" ht="12.75" customHeight="1">
      <c r="A748" s="249" t="s">
        <v>118</v>
      </c>
      <c r="B748" s="247" t="s">
        <v>536</v>
      </c>
      <c r="C748" s="280" t="s">
        <v>123</v>
      </c>
      <c r="D748" s="426"/>
      <c r="E748" s="248">
        <v>1.199</v>
      </c>
      <c r="F748" s="274"/>
      <c r="G748" s="426">
        <v>3</v>
      </c>
      <c r="H748" s="258" t="s">
        <v>11</v>
      </c>
      <c r="I748" s="784">
        <v>4</v>
      </c>
      <c r="J748" s="787" t="s">
        <v>156</v>
      </c>
      <c r="K748" s="427"/>
      <c r="L748" s="427"/>
    </row>
    <row r="749" spans="1:12" s="12" customFormat="1" ht="12.75">
      <c r="A749" s="249"/>
      <c r="B749" s="247"/>
      <c r="C749" s="280"/>
      <c r="D749" s="426"/>
      <c r="E749" s="248"/>
      <c r="F749" s="274"/>
      <c r="G749" s="426"/>
      <c r="H749" s="258"/>
      <c r="I749" s="785"/>
      <c r="J749" s="788"/>
      <c r="K749" s="427"/>
      <c r="L749" s="427"/>
    </row>
    <row r="750" spans="1:12" s="12" customFormat="1" ht="12.75">
      <c r="A750" s="249"/>
      <c r="B750" s="247"/>
      <c r="C750" s="280"/>
      <c r="D750" s="426"/>
      <c r="E750" s="248"/>
      <c r="F750" s="274"/>
      <c r="G750" s="426"/>
      <c r="H750" s="258"/>
      <c r="I750" s="786"/>
      <c r="J750" s="789"/>
      <c r="K750" s="427"/>
      <c r="L750" s="427"/>
    </row>
    <row r="751" spans="1:12" s="12" customFormat="1" ht="12.75">
      <c r="A751" s="249"/>
      <c r="B751" s="247"/>
      <c r="C751" s="280"/>
      <c r="D751" s="426"/>
      <c r="E751" s="248"/>
      <c r="F751" s="274">
        <v>48</v>
      </c>
      <c r="G751" s="426"/>
      <c r="H751" s="258"/>
      <c r="I751" s="359"/>
      <c r="J751" s="330" t="s">
        <v>157</v>
      </c>
      <c r="K751" s="427">
        <f>E748*F751</f>
        <v>57.55200000000001</v>
      </c>
      <c r="L751" s="427">
        <f>E748*20</f>
        <v>23.98</v>
      </c>
    </row>
    <row r="752" spans="1:12" s="12" customFormat="1" ht="38.25">
      <c r="A752" s="249"/>
      <c r="B752" s="247"/>
      <c r="C752" s="280"/>
      <c r="D752" s="426"/>
      <c r="E752" s="248"/>
      <c r="F752" s="274">
        <v>72</v>
      </c>
      <c r="G752" s="426"/>
      <c r="H752" s="258"/>
      <c r="I752" s="359"/>
      <c r="J752" s="329" t="s">
        <v>158</v>
      </c>
      <c r="K752" s="427">
        <f>E748*F752</f>
        <v>86.328</v>
      </c>
      <c r="L752" s="427"/>
    </row>
    <row r="753" spans="1:12" s="12" customFormat="1" ht="12.75" customHeight="1">
      <c r="A753" s="249" t="s">
        <v>118</v>
      </c>
      <c r="B753" s="247" t="s">
        <v>537</v>
      </c>
      <c r="C753" s="280" t="s">
        <v>123</v>
      </c>
      <c r="D753" s="426"/>
      <c r="E753" s="248">
        <v>1</v>
      </c>
      <c r="F753" s="274"/>
      <c r="G753" s="426">
        <v>3</v>
      </c>
      <c r="H753" s="258" t="s">
        <v>11</v>
      </c>
      <c r="I753" s="784">
        <v>4</v>
      </c>
      <c r="J753" s="787" t="s">
        <v>156</v>
      </c>
      <c r="K753" s="427"/>
      <c r="L753" s="427"/>
    </row>
    <row r="754" spans="1:12" s="12" customFormat="1" ht="12.75">
      <c r="A754" s="249"/>
      <c r="B754" s="247"/>
      <c r="C754" s="280"/>
      <c r="D754" s="426"/>
      <c r="E754" s="248"/>
      <c r="F754" s="274"/>
      <c r="G754" s="426"/>
      <c r="H754" s="258"/>
      <c r="I754" s="785"/>
      <c r="J754" s="788"/>
      <c r="K754" s="427"/>
      <c r="L754" s="427"/>
    </row>
    <row r="755" spans="1:12" s="12" customFormat="1" ht="12.75">
      <c r="A755" s="249"/>
      <c r="B755" s="247"/>
      <c r="C755" s="280"/>
      <c r="D755" s="426"/>
      <c r="E755" s="248"/>
      <c r="F755" s="274"/>
      <c r="G755" s="426"/>
      <c r="H755" s="258"/>
      <c r="I755" s="786"/>
      <c r="J755" s="789"/>
      <c r="K755" s="427"/>
      <c r="L755" s="427"/>
    </row>
    <row r="756" spans="1:12" s="12" customFormat="1" ht="12.75">
      <c r="A756" s="249"/>
      <c r="B756" s="247"/>
      <c r="C756" s="280"/>
      <c r="D756" s="426"/>
      <c r="E756" s="248"/>
      <c r="F756" s="274">
        <v>48</v>
      </c>
      <c r="G756" s="426"/>
      <c r="H756" s="258"/>
      <c r="I756" s="359"/>
      <c r="J756" s="330" t="s">
        <v>157</v>
      </c>
      <c r="K756" s="427">
        <f>E753*F756</f>
        <v>48</v>
      </c>
      <c r="L756" s="427">
        <f>E753*20</f>
        <v>20</v>
      </c>
    </row>
    <row r="757" spans="1:12" s="12" customFormat="1" ht="38.25">
      <c r="A757" s="249"/>
      <c r="B757" s="247"/>
      <c r="C757" s="280"/>
      <c r="D757" s="426"/>
      <c r="E757" s="248"/>
      <c r="F757" s="274">
        <v>72</v>
      </c>
      <c r="G757" s="426"/>
      <c r="H757" s="258"/>
      <c r="I757" s="359"/>
      <c r="J757" s="329" t="s">
        <v>158</v>
      </c>
      <c r="K757" s="427">
        <f>E753*F757</f>
        <v>72</v>
      </c>
      <c r="L757" s="427"/>
    </row>
    <row r="758" spans="1:12" s="12" customFormat="1" ht="12.75" customHeight="1">
      <c r="A758" s="249" t="s">
        <v>118</v>
      </c>
      <c r="B758" s="247" t="s">
        <v>538</v>
      </c>
      <c r="C758" s="280" t="s">
        <v>123</v>
      </c>
      <c r="D758" s="426"/>
      <c r="E758" s="248">
        <v>1</v>
      </c>
      <c r="F758" s="274"/>
      <c r="G758" s="426">
        <v>3</v>
      </c>
      <c r="H758" s="258" t="s">
        <v>11</v>
      </c>
      <c r="I758" s="784">
        <v>4</v>
      </c>
      <c r="J758" s="787" t="s">
        <v>156</v>
      </c>
      <c r="K758" s="427"/>
      <c r="L758" s="427"/>
    </row>
    <row r="759" spans="1:12" s="12" customFormat="1" ht="12.75">
      <c r="A759" s="249"/>
      <c r="B759" s="247"/>
      <c r="C759" s="280"/>
      <c r="D759" s="426"/>
      <c r="E759" s="248"/>
      <c r="F759" s="274"/>
      <c r="G759" s="426"/>
      <c r="H759" s="258"/>
      <c r="I759" s="785"/>
      <c r="J759" s="788"/>
      <c r="K759" s="427"/>
      <c r="L759" s="427"/>
    </row>
    <row r="760" spans="1:12" s="12" customFormat="1" ht="12.75">
      <c r="A760" s="249"/>
      <c r="B760" s="247"/>
      <c r="C760" s="280"/>
      <c r="D760" s="426"/>
      <c r="E760" s="248"/>
      <c r="F760" s="274"/>
      <c r="G760" s="426"/>
      <c r="H760" s="258"/>
      <c r="I760" s="786"/>
      <c r="J760" s="789"/>
      <c r="K760" s="427"/>
      <c r="L760" s="427"/>
    </row>
    <row r="761" spans="1:12" s="12" customFormat="1" ht="12.75">
      <c r="A761" s="249"/>
      <c r="B761" s="247"/>
      <c r="C761" s="280"/>
      <c r="D761" s="426"/>
      <c r="E761" s="248"/>
      <c r="F761" s="274">
        <v>48</v>
      </c>
      <c r="G761" s="426"/>
      <c r="H761" s="258"/>
      <c r="I761" s="359"/>
      <c r="J761" s="330" t="s">
        <v>157</v>
      </c>
      <c r="K761" s="427">
        <f>E758*F761</f>
        <v>48</v>
      </c>
      <c r="L761" s="427">
        <f>E758*20</f>
        <v>20</v>
      </c>
    </row>
    <row r="762" spans="1:12" s="12" customFormat="1" ht="38.25">
      <c r="A762" s="249"/>
      <c r="B762" s="247"/>
      <c r="C762" s="280"/>
      <c r="D762" s="426"/>
      <c r="E762" s="248"/>
      <c r="F762" s="274">
        <v>72</v>
      </c>
      <c r="G762" s="426"/>
      <c r="H762" s="258"/>
      <c r="I762" s="359"/>
      <c r="J762" s="329" t="s">
        <v>158</v>
      </c>
      <c r="K762" s="427">
        <f>E758*F762</f>
        <v>72</v>
      </c>
      <c r="L762" s="427"/>
    </row>
    <row r="763" spans="1:12" s="12" customFormat="1" ht="12.75" customHeight="1">
      <c r="A763" s="249" t="s">
        <v>118</v>
      </c>
      <c r="B763" s="247" t="s">
        <v>539</v>
      </c>
      <c r="C763" s="280" t="s">
        <v>123</v>
      </c>
      <c r="D763" s="426"/>
      <c r="E763" s="248">
        <v>1.201</v>
      </c>
      <c r="F763" s="274"/>
      <c r="G763" s="426">
        <v>3</v>
      </c>
      <c r="H763" s="258" t="s">
        <v>11</v>
      </c>
      <c r="I763" s="784">
        <v>4</v>
      </c>
      <c r="J763" s="787" t="s">
        <v>156</v>
      </c>
      <c r="K763" s="427"/>
      <c r="L763" s="427"/>
    </row>
    <row r="764" spans="1:12" s="12" customFormat="1" ht="12.75">
      <c r="A764" s="249"/>
      <c r="B764" s="247"/>
      <c r="C764" s="280"/>
      <c r="D764" s="426"/>
      <c r="E764" s="248"/>
      <c r="F764" s="274"/>
      <c r="G764" s="426"/>
      <c r="H764" s="258"/>
      <c r="I764" s="785"/>
      <c r="J764" s="788"/>
      <c r="K764" s="427"/>
      <c r="L764" s="427"/>
    </row>
    <row r="765" spans="1:12" s="12" customFormat="1" ht="12.75">
      <c r="A765" s="249"/>
      <c r="B765" s="247"/>
      <c r="C765" s="280"/>
      <c r="D765" s="426"/>
      <c r="E765" s="248"/>
      <c r="F765" s="274"/>
      <c r="G765" s="426"/>
      <c r="H765" s="258"/>
      <c r="I765" s="786"/>
      <c r="J765" s="789"/>
      <c r="K765" s="427"/>
      <c r="L765" s="427"/>
    </row>
    <row r="766" spans="1:12" s="12" customFormat="1" ht="12.75">
      <c r="A766" s="249"/>
      <c r="B766" s="247"/>
      <c r="C766" s="280"/>
      <c r="D766" s="426"/>
      <c r="E766" s="248"/>
      <c r="F766" s="274">
        <v>48</v>
      </c>
      <c r="G766" s="426"/>
      <c r="H766" s="258"/>
      <c r="I766" s="359"/>
      <c r="J766" s="330" t="s">
        <v>157</v>
      </c>
      <c r="K766" s="427">
        <f>E763*F766</f>
        <v>57.648</v>
      </c>
      <c r="L766" s="427">
        <f>E763*20</f>
        <v>24.020000000000003</v>
      </c>
    </row>
    <row r="767" spans="1:12" s="12" customFormat="1" ht="38.25">
      <c r="A767" s="249"/>
      <c r="B767" s="247"/>
      <c r="C767" s="280"/>
      <c r="D767" s="426"/>
      <c r="E767" s="248"/>
      <c r="F767" s="274">
        <v>72</v>
      </c>
      <c r="G767" s="426"/>
      <c r="H767" s="258"/>
      <c r="I767" s="359"/>
      <c r="J767" s="329" t="s">
        <v>158</v>
      </c>
      <c r="K767" s="427">
        <f>E763*F767</f>
        <v>86.47200000000001</v>
      </c>
      <c r="L767" s="427"/>
    </row>
    <row r="768" spans="1:12" s="12" customFormat="1" ht="12.75" customHeight="1">
      <c r="A768" s="249" t="s">
        <v>118</v>
      </c>
      <c r="B768" s="247" t="s">
        <v>540</v>
      </c>
      <c r="C768" s="280" t="s">
        <v>123</v>
      </c>
      <c r="D768" s="426"/>
      <c r="E768" s="248">
        <v>1.6</v>
      </c>
      <c r="F768" s="274"/>
      <c r="G768" s="426">
        <v>3</v>
      </c>
      <c r="H768" s="258" t="s">
        <v>11</v>
      </c>
      <c r="I768" s="784">
        <v>4</v>
      </c>
      <c r="J768" s="787" t="s">
        <v>156</v>
      </c>
      <c r="K768" s="427"/>
      <c r="L768" s="427"/>
    </row>
    <row r="769" spans="1:12" s="12" customFormat="1" ht="12.75">
      <c r="A769" s="249"/>
      <c r="B769" s="247"/>
      <c r="C769" s="280"/>
      <c r="D769" s="426"/>
      <c r="E769" s="248"/>
      <c r="F769" s="274"/>
      <c r="G769" s="426"/>
      <c r="H769" s="258"/>
      <c r="I769" s="785"/>
      <c r="J769" s="788"/>
      <c r="K769" s="427"/>
      <c r="L769" s="427"/>
    </row>
    <row r="770" spans="1:12" s="12" customFormat="1" ht="12.75">
      <c r="A770" s="249"/>
      <c r="B770" s="247"/>
      <c r="C770" s="280"/>
      <c r="D770" s="426"/>
      <c r="E770" s="248"/>
      <c r="F770" s="274"/>
      <c r="G770" s="426"/>
      <c r="H770" s="258"/>
      <c r="I770" s="786"/>
      <c r="J770" s="789"/>
      <c r="K770" s="427"/>
      <c r="L770" s="427"/>
    </row>
    <row r="771" spans="1:12" s="12" customFormat="1" ht="12.75">
      <c r="A771" s="249"/>
      <c r="B771" s="247"/>
      <c r="C771" s="280"/>
      <c r="D771" s="426"/>
      <c r="E771" s="248"/>
      <c r="F771" s="274">
        <v>48</v>
      </c>
      <c r="G771" s="426"/>
      <c r="H771" s="258"/>
      <c r="I771" s="359"/>
      <c r="J771" s="330" t="s">
        <v>157</v>
      </c>
      <c r="K771" s="427">
        <f>E768*F771</f>
        <v>76.80000000000001</v>
      </c>
      <c r="L771" s="427">
        <f>E768*20</f>
        <v>32</v>
      </c>
    </row>
    <row r="772" spans="1:12" s="12" customFormat="1" ht="38.25">
      <c r="A772" s="249"/>
      <c r="B772" s="247"/>
      <c r="C772" s="280"/>
      <c r="D772" s="426"/>
      <c r="E772" s="248"/>
      <c r="F772" s="274">
        <v>72</v>
      </c>
      <c r="G772" s="426"/>
      <c r="H772" s="258"/>
      <c r="I772" s="359"/>
      <c r="J772" s="329" t="s">
        <v>158</v>
      </c>
      <c r="K772" s="427">
        <f>E768*F772</f>
        <v>115.2</v>
      </c>
      <c r="L772" s="427"/>
    </row>
    <row r="773" spans="1:12" s="12" customFormat="1" ht="12.75" customHeight="1">
      <c r="A773" s="249" t="s">
        <v>118</v>
      </c>
      <c r="B773" s="247" t="s">
        <v>541</v>
      </c>
      <c r="C773" s="280" t="s">
        <v>123</v>
      </c>
      <c r="D773" s="426"/>
      <c r="E773" s="248">
        <v>1.102</v>
      </c>
      <c r="F773" s="274"/>
      <c r="G773" s="426">
        <v>3</v>
      </c>
      <c r="H773" s="258" t="s">
        <v>11</v>
      </c>
      <c r="I773" s="784">
        <v>4</v>
      </c>
      <c r="J773" s="787" t="s">
        <v>156</v>
      </c>
      <c r="K773" s="427"/>
      <c r="L773" s="427"/>
    </row>
    <row r="774" spans="1:12" s="12" customFormat="1" ht="12.75">
      <c r="A774" s="249"/>
      <c r="B774" s="247"/>
      <c r="C774" s="280"/>
      <c r="D774" s="426"/>
      <c r="E774" s="248"/>
      <c r="F774" s="274"/>
      <c r="G774" s="426"/>
      <c r="H774" s="258"/>
      <c r="I774" s="785"/>
      <c r="J774" s="788"/>
      <c r="K774" s="427"/>
      <c r="L774" s="427"/>
    </row>
    <row r="775" spans="1:12" s="12" customFormat="1" ht="12.75">
      <c r="A775" s="249"/>
      <c r="B775" s="247"/>
      <c r="C775" s="280"/>
      <c r="D775" s="426"/>
      <c r="E775" s="248"/>
      <c r="F775" s="274"/>
      <c r="G775" s="426"/>
      <c r="H775" s="258"/>
      <c r="I775" s="786"/>
      <c r="J775" s="789"/>
      <c r="K775" s="427"/>
      <c r="L775" s="427"/>
    </row>
    <row r="776" spans="1:12" s="12" customFormat="1" ht="12.75">
      <c r="A776" s="249"/>
      <c r="B776" s="247"/>
      <c r="C776" s="280"/>
      <c r="D776" s="426"/>
      <c r="E776" s="248"/>
      <c r="F776" s="274">
        <v>48</v>
      </c>
      <c r="G776" s="426"/>
      <c r="H776" s="258"/>
      <c r="I776" s="359"/>
      <c r="J776" s="330" t="s">
        <v>157</v>
      </c>
      <c r="K776" s="427">
        <f>E773*F776</f>
        <v>52.896</v>
      </c>
      <c r="L776" s="427">
        <f>E773*20</f>
        <v>22.040000000000003</v>
      </c>
    </row>
    <row r="777" spans="1:12" s="12" customFormat="1" ht="38.25">
      <c r="A777" s="249"/>
      <c r="B777" s="247"/>
      <c r="C777" s="280"/>
      <c r="D777" s="426"/>
      <c r="E777" s="248"/>
      <c r="F777" s="274">
        <v>72</v>
      </c>
      <c r="G777" s="426"/>
      <c r="H777" s="258"/>
      <c r="I777" s="359"/>
      <c r="J777" s="329" t="s">
        <v>158</v>
      </c>
      <c r="K777" s="427">
        <f>E773*F777</f>
        <v>79.34400000000001</v>
      </c>
      <c r="L777" s="427"/>
    </row>
    <row r="778" spans="1:12" s="12" customFormat="1" ht="12.75" customHeight="1">
      <c r="A778" s="249" t="s">
        <v>118</v>
      </c>
      <c r="B778" s="247" t="s">
        <v>542</v>
      </c>
      <c r="C778" s="280" t="s">
        <v>123</v>
      </c>
      <c r="D778" s="426"/>
      <c r="E778" s="248">
        <v>1.705</v>
      </c>
      <c r="F778" s="274"/>
      <c r="G778" s="426">
        <v>3</v>
      </c>
      <c r="H778" s="258" t="s">
        <v>11</v>
      </c>
      <c r="I778" s="784">
        <v>4</v>
      </c>
      <c r="J778" s="787" t="s">
        <v>156</v>
      </c>
      <c r="K778" s="427"/>
      <c r="L778" s="427"/>
    </row>
    <row r="779" spans="1:12" s="12" customFormat="1" ht="12.75">
      <c r="A779" s="249"/>
      <c r="B779" s="247"/>
      <c r="C779" s="280"/>
      <c r="D779" s="426"/>
      <c r="E779" s="248"/>
      <c r="F779" s="274"/>
      <c r="G779" s="426"/>
      <c r="H779" s="258"/>
      <c r="I779" s="785"/>
      <c r="J779" s="788"/>
      <c r="K779" s="427"/>
      <c r="L779" s="427"/>
    </row>
    <row r="780" spans="1:12" s="12" customFormat="1" ht="12.75">
      <c r="A780" s="249"/>
      <c r="B780" s="247"/>
      <c r="C780" s="280"/>
      <c r="D780" s="426"/>
      <c r="E780" s="248"/>
      <c r="F780" s="274"/>
      <c r="G780" s="426"/>
      <c r="H780" s="258"/>
      <c r="I780" s="786"/>
      <c r="J780" s="789"/>
      <c r="K780" s="427"/>
      <c r="L780" s="427"/>
    </row>
    <row r="781" spans="1:12" s="12" customFormat="1" ht="12.75">
      <c r="A781" s="249"/>
      <c r="B781" s="247"/>
      <c r="C781" s="280"/>
      <c r="D781" s="426"/>
      <c r="E781" s="248"/>
      <c r="F781" s="274">
        <v>48</v>
      </c>
      <c r="G781" s="426"/>
      <c r="H781" s="258"/>
      <c r="I781" s="359"/>
      <c r="J781" s="330" t="s">
        <v>157</v>
      </c>
      <c r="K781" s="427">
        <f>E778*F781</f>
        <v>81.84</v>
      </c>
      <c r="L781" s="427">
        <f>E778*20</f>
        <v>34.1</v>
      </c>
    </row>
    <row r="782" spans="1:12" s="12" customFormat="1" ht="38.25">
      <c r="A782" s="249"/>
      <c r="B782" s="247"/>
      <c r="C782" s="280"/>
      <c r="D782" s="426"/>
      <c r="E782" s="248"/>
      <c r="F782" s="274">
        <v>72</v>
      </c>
      <c r="G782" s="426"/>
      <c r="H782" s="258"/>
      <c r="I782" s="359"/>
      <c r="J782" s="329" t="s">
        <v>158</v>
      </c>
      <c r="K782" s="427">
        <f>E778*F782</f>
        <v>122.76</v>
      </c>
      <c r="L782" s="427"/>
    </row>
    <row r="783" spans="1:12" s="12" customFormat="1" ht="12.75" customHeight="1">
      <c r="A783" s="249" t="s">
        <v>118</v>
      </c>
      <c r="B783" s="247" t="s">
        <v>543</v>
      </c>
      <c r="C783" s="280" t="s">
        <v>123</v>
      </c>
      <c r="D783" s="426"/>
      <c r="E783" s="248">
        <v>2.099</v>
      </c>
      <c r="F783" s="274"/>
      <c r="G783" s="426">
        <v>3</v>
      </c>
      <c r="H783" s="258" t="s">
        <v>11</v>
      </c>
      <c r="I783" s="784">
        <v>4</v>
      </c>
      <c r="J783" s="787" t="s">
        <v>156</v>
      </c>
      <c r="K783" s="427"/>
      <c r="L783" s="427"/>
    </row>
    <row r="784" spans="1:12" s="12" customFormat="1" ht="12.75">
      <c r="A784" s="249"/>
      <c r="B784" s="247"/>
      <c r="C784" s="280"/>
      <c r="D784" s="426"/>
      <c r="E784" s="248"/>
      <c r="F784" s="274"/>
      <c r="G784" s="426"/>
      <c r="H784" s="258"/>
      <c r="I784" s="785"/>
      <c r="J784" s="788"/>
      <c r="K784" s="427"/>
      <c r="L784" s="427"/>
    </row>
    <row r="785" spans="1:12" s="12" customFormat="1" ht="12.75">
      <c r="A785" s="249"/>
      <c r="B785" s="247"/>
      <c r="C785" s="280"/>
      <c r="D785" s="426"/>
      <c r="E785" s="248"/>
      <c r="F785" s="274"/>
      <c r="G785" s="426"/>
      <c r="H785" s="258"/>
      <c r="I785" s="786"/>
      <c r="J785" s="789"/>
      <c r="K785" s="427"/>
      <c r="L785" s="427"/>
    </row>
    <row r="786" spans="1:12" s="12" customFormat="1" ht="12.75">
      <c r="A786" s="249"/>
      <c r="B786" s="247"/>
      <c r="C786" s="280"/>
      <c r="D786" s="426"/>
      <c r="E786" s="248"/>
      <c r="F786" s="274">
        <v>48</v>
      </c>
      <c r="G786" s="426"/>
      <c r="H786" s="258"/>
      <c r="I786" s="359"/>
      <c r="J786" s="330" t="s">
        <v>157</v>
      </c>
      <c r="K786" s="427">
        <f>E783*F786</f>
        <v>100.75200000000001</v>
      </c>
      <c r="L786" s="427">
        <f>E783*20</f>
        <v>41.980000000000004</v>
      </c>
    </row>
    <row r="787" spans="1:12" s="12" customFormat="1" ht="38.25">
      <c r="A787" s="249"/>
      <c r="B787" s="247"/>
      <c r="C787" s="280"/>
      <c r="D787" s="426"/>
      <c r="E787" s="248"/>
      <c r="F787" s="274">
        <v>72</v>
      </c>
      <c r="G787" s="426"/>
      <c r="H787" s="258"/>
      <c r="I787" s="359"/>
      <c r="J787" s="329" t="s">
        <v>158</v>
      </c>
      <c r="K787" s="427">
        <f>E783*F787</f>
        <v>151.12800000000001</v>
      </c>
      <c r="L787" s="427"/>
    </row>
    <row r="788" spans="1:12" s="12" customFormat="1" ht="12.75" customHeight="1">
      <c r="A788" s="249" t="s">
        <v>118</v>
      </c>
      <c r="B788" s="247" t="s">
        <v>544</v>
      </c>
      <c r="C788" s="280" t="s">
        <v>123</v>
      </c>
      <c r="D788" s="426"/>
      <c r="E788" s="248">
        <v>2.498</v>
      </c>
      <c r="F788" s="274"/>
      <c r="G788" s="426">
        <v>3</v>
      </c>
      <c r="H788" s="258" t="s">
        <v>11</v>
      </c>
      <c r="I788" s="784">
        <v>4</v>
      </c>
      <c r="J788" s="787" t="s">
        <v>156</v>
      </c>
      <c r="K788" s="427"/>
      <c r="L788" s="427"/>
    </row>
    <row r="789" spans="1:12" s="12" customFormat="1" ht="12.75">
      <c r="A789" s="249"/>
      <c r="B789" s="247"/>
      <c r="C789" s="280"/>
      <c r="D789" s="426"/>
      <c r="E789" s="248"/>
      <c r="F789" s="274"/>
      <c r="G789" s="426"/>
      <c r="H789" s="258"/>
      <c r="I789" s="785"/>
      <c r="J789" s="788"/>
      <c r="K789" s="427"/>
      <c r="L789" s="427"/>
    </row>
    <row r="790" spans="1:12" s="12" customFormat="1" ht="12.75">
      <c r="A790" s="249"/>
      <c r="B790" s="247"/>
      <c r="C790" s="280"/>
      <c r="D790" s="426"/>
      <c r="E790" s="248"/>
      <c r="F790" s="274"/>
      <c r="G790" s="426"/>
      <c r="H790" s="258"/>
      <c r="I790" s="786"/>
      <c r="J790" s="789"/>
      <c r="K790" s="427"/>
      <c r="L790" s="427"/>
    </row>
    <row r="791" spans="1:12" s="12" customFormat="1" ht="12.75">
      <c r="A791" s="249"/>
      <c r="B791" s="247"/>
      <c r="C791" s="280"/>
      <c r="D791" s="426"/>
      <c r="E791" s="248"/>
      <c r="F791" s="274">
        <v>48</v>
      </c>
      <c r="G791" s="426"/>
      <c r="H791" s="258"/>
      <c r="I791" s="359"/>
      <c r="J791" s="330" t="s">
        <v>157</v>
      </c>
      <c r="K791" s="427">
        <f>E788*F791</f>
        <v>119.90400000000001</v>
      </c>
      <c r="L791" s="427">
        <f>E788*20</f>
        <v>49.96000000000001</v>
      </c>
    </row>
    <row r="792" spans="1:12" s="12" customFormat="1" ht="38.25">
      <c r="A792" s="249"/>
      <c r="B792" s="247"/>
      <c r="C792" s="280"/>
      <c r="D792" s="426"/>
      <c r="E792" s="248"/>
      <c r="F792" s="274">
        <v>72</v>
      </c>
      <c r="G792" s="426"/>
      <c r="H792" s="258"/>
      <c r="I792" s="359"/>
      <c r="J792" s="329" t="s">
        <v>158</v>
      </c>
      <c r="K792" s="427">
        <f>E788*F792</f>
        <v>179.85600000000002</v>
      </c>
      <c r="L792" s="427"/>
    </row>
    <row r="793" spans="1:12" s="12" customFormat="1" ht="12.75" customHeight="1">
      <c r="A793" s="38" t="s">
        <v>20</v>
      </c>
      <c r="B793" s="66">
        <v>155</v>
      </c>
      <c r="C793" s="38" t="s">
        <v>27</v>
      </c>
      <c r="D793" s="293"/>
      <c r="E793" s="131">
        <f>SUM(E23:E788)</f>
        <v>167.29899999999998</v>
      </c>
      <c r="F793" s="135" t="s">
        <v>47</v>
      </c>
      <c r="G793" s="471"/>
      <c r="H793" s="472"/>
      <c r="I793" s="472"/>
      <c r="J793" s="265"/>
      <c r="K793" s="473"/>
      <c r="L793" s="322"/>
    </row>
    <row r="794" spans="1:12" s="12" customFormat="1" ht="38.25">
      <c r="A794" s="136" t="s">
        <v>22</v>
      </c>
      <c r="B794" s="138">
        <f>SUM(B22,B793)</f>
        <v>157</v>
      </c>
      <c r="C794" s="136" t="s">
        <v>27</v>
      </c>
      <c r="D794" s="139"/>
      <c r="E794" s="148">
        <f>SUM(E22,E793)</f>
        <v>185.331</v>
      </c>
      <c r="F794" s="137" t="s">
        <v>47</v>
      </c>
      <c r="G794" s="140"/>
      <c r="H794" s="560"/>
      <c r="I794" s="141"/>
      <c r="J794" s="142"/>
      <c r="K794" s="143"/>
      <c r="L794" s="427"/>
    </row>
    <row r="795" spans="1:12" s="12" customFormat="1" ht="15">
      <c r="A795" s="792" t="s">
        <v>18</v>
      </c>
      <c r="B795" s="793"/>
      <c r="C795" s="793"/>
      <c r="D795" s="793"/>
      <c r="E795" s="793"/>
      <c r="F795" s="793"/>
      <c r="G795" s="793"/>
      <c r="H795" s="793"/>
      <c r="I795" s="793"/>
      <c r="J795" s="793"/>
      <c r="K795" s="794"/>
      <c r="L795" s="795"/>
    </row>
    <row r="796" spans="1:12" s="12" customFormat="1" ht="12.75">
      <c r="A796" s="249" t="s">
        <v>48</v>
      </c>
      <c r="B796" s="247" t="s">
        <v>2262</v>
      </c>
      <c r="C796" s="280" t="s">
        <v>123</v>
      </c>
      <c r="D796" s="425"/>
      <c r="E796" s="248">
        <v>11.668</v>
      </c>
      <c r="F796" s="274"/>
      <c r="G796" s="739" t="s">
        <v>99</v>
      </c>
      <c r="H796" s="258" t="s">
        <v>11</v>
      </c>
      <c r="I796" s="784">
        <v>4</v>
      </c>
      <c r="J796" s="787" t="s">
        <v>156</v>
      </c>
      <c r="K796" s="427"/>
      <c r="L796" s="427"/>
    </row>
    <row r="797" spans="1:12" s="12" customFormat="1" ht="12.75">
      <c r="A797" s="249"/>
      <c r="B797" s="247"/>
      <c r="C797" s="280"/>
      <c r="D797" s="425"/>
      <c r="E797" s="248"/>
      <c r="F797" s="274"/>
      <c r="G797" s="426"/>
      <c r="H797" s="258"/>
      <c r="I797" s="785"/>
      <c r="J797" s="788"/>
      <c r="K797" s="427"/>
      <c r="L797" s="427"/>
    </row>
    <row r="798" spans="1:12" s="12" customFormat="1" ht="12.75">
      <c r="A798" s="249"/>
      <c r="B798" s="247"/>
      <c r="C798" s="280"/>
      <c r="D798" s="425"/>
      <c r="E798" s="248"/>
      <c r="F798" s="274"/>
      <c r="G798" s="426"/>
      <c r="H798" s="258"/>
      <c r="I798" s="786"/>
      <c r="J798" s="789"/>
      <c r="K798" s="427"/>
      <c r="L798" s="427"/>
    </row>
    <row r="799" spans="1:12" s="12" customFormat="1" ht="12.75">
      <c r="A799" s="249"/>
      <c r="B799" s="247"/>
      <c r="C799" s="280"/>
      <c r="D799" s="425"/>
      <c r="E799" s="248"/>
      <c r="F799" s="274">
        <v>48</v>
      </c>
      <c r="G799" s="426"/>
      <c r="H799" s="258"/>
      <c r="I799" s="359"/>
      <c r="J799" s="330" t="s">
        <v>157</v>
      </c>
      <c r="K799" s="427">
        <f>E796*F799</f>
        <v>560.064</v>
      </c>
      <c r="L799" s="427">
        <f>E796*20</f>
        <v>233.35999999999999</v>
      </c>
    </row>
    <row r="800" spans="1:12" s="12" customFormat="1" ht="38.25">
      <c r="A800" s="249"/>
      <c r="B800" s="247"/>
      <c r="C800" s="280"/>
      <c r="D800" s="425"/>
      <c r="E800" s="248"/>
      <c r="F800" s="274">
        <v>72</v>
      </c>
      <c r="G800" s="426"/>
      <c r="H800" s="258"/>
      <c r="I800" s="359"/>
      <c r="J800" s="329" t="s">
        <v>158</v>
      </c>
      <c r="K800" s="427">
        <f>E796*F800</f>
        <v>840.096</v>
      </c>
      <c r="L800" s="427"/>
    </row>
    <row r="801" spans="1:12" s="12" customFormat="1" ht="12.75">
      <c r="A801" s="38" t="s">
        <v>20</v>
      </c>
      <c r="B801" s="66">
        <v>1</v>
      </c>
      <c r="C801" s="38" t="s">
        <v>27</v>
      </c>
      <c r="D801" s="293"/>
      <c r="E801" s="131">
        <f>E796</f>
        <v>11.668</v>
      </c>
      <c r="F801" s="135" t="s">
        <v>47</v>
      </c>
      <c r="G801" s="471"/>
      <c r="H801" s="472"/>
      <c r="I801" s="472"/>
      <c r="J801" s="265"/>
      <c r="K801" s="473"/>
      <c r="L801" s="322"/>
    </row>
    <row r="802" spans="1:12" s="12" customFormat="1" ht="12.75">
      <c r="A802" s="249" t="s">
        <v>42</v>
      </c>
      <c r="B802" s="247" t="s">
        <v>2405</v>
      </c>
      <c r="C802" s="280" t="s">
        <v>123</v>
      </c>
      <c r="D802" s="425"/>
      <c r="E802" s="248">
        <v>5.95</v>
      </c>
      <c r="F802" s="274"/>
      <c r="G802" s="426">
        <v>6</v>
      </c>
      <c r="H802" s="258" t="s">
        <v>11</v>
      </c>
      <c r="I802" s="784">
        <v>4</v>
      </c>
      <c r="J802" s="787" t="s">
        <v>156</v>
      </c>
      <c r="K802" s="427"/>
      <c r="L802" s="427"/>
    </row>
    <row r="803" spans="1:12" s="12" customFormat="1" ht="12.75">
      <c r="A803" s="249"/>
      <c r="B803" s="247"/>
      <c r="C803" s="280"/>
      <c r="D803" s="425"/>
      <c r="E803" s="248"/>
      <c r="F803" s="274"/>
      <c r="G803" s="426"/>
      <c r="H803" s="258"/>
      <c r="I803" s="785"/>
      <c r="J803" s="788"/>
      <c r="K803" s="427"/>
      <c r="L803" s="427"/>
    </row>
    <row r="804" spans="1:12" s="12" customFormat="1" ht="12.75">
      <c r="A804" s="249"/>
      <c r="B804" s="247"/>
      <c r="C804" s="280"/>
      <c r="D804" s="425"/>
      <c r="E804" s="248"/>
      <c r="F804" s="274"/>
      <c r="G804" s="426"/>
      <c r="H804" s="258"/>
      <c r="I804" s="786"/>
      <c r="J804" s="789"/>
      <c r="K804" s="427"/>
      <c r="L804" s="427"/>
    </row>
    <row r="805" spans="1:12" s="12" customFormat="1" ht="12.75">
      <c r="A805" s="249"/>
      <c r="B805" s="247"/>
      <c r="C805" s="280"/>
      <c r="D805" s="425"/>
      <c r="E805" s="248"/>
      <c r="F805" s="274">
        <v>48</v>
      </c>
      <c r="G805" s="426"/>
      <c r="H805" s="258"/>
      <c r="I805" s="359"/>
      <c r="J805" s="330" t="s">
        <v>157</v>
      </c>
      <c r="K805" s="427">
        <f>E802*F805</f>
        <v>285.6</v>
      </c>
      <c r="L805" s="427">
        <f>E802*20</f>
        <v>119</v>
      </c>
    </row>
    <row r="806" spans="1:12" s="12" customFormat="1" ht="38.25">
      <c r="A806" s="249"/>
      <c r="B806" s="247"/>
      <c r="C806" s="280"/>
      <c r="D806" s="425"/>
      <c r="E806" s="248"/>
      <c r="F806" s="274">
        <v>72</v>
      </c>
      <c r="G806" s="426"/>
      <c r="H806" s="258"/>
      <c r="I806" s="359"/>
      <c r="J806" s="329" t="s">
        <v>158</v>
      </c>
      <c r="K806" s="427">
        <f>E802*F806</f>
        <v>428.40000000000003</v>
      </c>
      <c r="L806" s="427"/>
    </row>
    <row r="807" spans="1:12" s="12" customFormat="1" ht="12.75">
      <c r="A807" s="249" t="s">
        <v>42</v>
      </c>
      <c r="B807" s="247" t="s">
        <v>2406</v>
      </c>
      <c r="C807" s="280" t="s">
        <v>603</v>
      </c>
      <c r="D807" s="425"/>
      <c r="E807" s="248">
        <v>13.248</v>
      </c>
      <c r="F807" s="274"/>
      <c r="G807" s="739" t="s">
        <v>99</v>
      </c>
      <c r="H807" s="258" t="s">
        <v>11</v>
      </c>
      <c r="I807" s="784">
        <v>4</v>
      </c>
      <c r="J807" s="787" t="s">
        <v>156</v>
      </c>
      <c r="K807" s="427"/>
      <c r="L807" s="427"/>
    </row>
    <row r="808" spans="1:12" s="12" customFormat="1" ht="12.75">
      <c r="A808" s="249"/>
      <c r="B808" s="247"/>
      <c r="C808" s="280"/>
      <c r="D808" s="425"/>
      <c r="E808" s="248"/>
      <c r="F808" s="274"/>
      <c r="G808" s="426"/>
      <c r="H808" s="258"/>
      <c r="I808" s="785"/>
      <c r="J808" s="788"/>
      <c r="K808" s="427"/>
      <c r="L808" s="427"/>
    </row>
    <row r="809" spans="1:12" s="12" customFormat="1" ht="12.75">
      <c r="A809" s="249"/>
      <c r="B809" s="247"/>
      <c r="C809" s="280"/>
      <c r="D809" s="425"/>
      <c r="E809" s="248"/>
      <c r="F809" s="274"/>
      <c r="G809" s="426"/>
      <c r="H809" s="258"/>
      <c r="I809" s="786"/>
      <c r="J809" s="789"/>
      <c r="K809" s="427"/>
      <c r="L809" s="427"/>
    </row>
    <row r="810" spans="1:12" s="12" customFormat="1" ht="12.75">
      <c r="A810" s="249"/>
      <c r="B810" s="247"/>
      <c r="C810" s="280"/>
      <c r="D810" s="425"/>
      <c r="E810" s="248"/>
      <c r="F810" s="274">
        <v>48</v>
      </c>
      <c r="G810" s="426"/>
      <c r="H810" s="258"/>
      <c r="I810" s="359"/>
      <c r="J810" s="330" t="s">
        <v>157</v>
      </c>
      <c r="K810" s="427">
        <f>E807*F810</f>
        <v>635.904</v>
      </c>
      <c r="L810" s="427">
        <f>E807*20</f>
        <v>264.96</v>
      </c>
    </row>
    <row r="811" spans="1:12" s="12" customFormat="1" ht="38.25">
      <c r="A811" s="249"/>
      <c r="B811" s="247"/>
      <c r="C811" s="280"/>
      <c r="D811" s="425"/>
      <c r="E811" s="248"/>
      <c r="F811" s="274">
        <v>72</v>
      </c>
      <c r="G811" s="426"/>
      <c r="H811" s="258"/>
      <c r="I811" s="359"/>
      <c r="J811" s="329" t="s">
        <v>158</v>
      </c>
      <c r="K811" s="427">
        <f>E807*F811</f>
        <v>953.856</v>
      </c>
      <c r="L811" s="427"/>
    </row>
    <row r="812" spans="1:12" s="12" customFormat="1" ht="12.75">
      <c r="A812" s="249" t="s">
        <v>42</v>
      </c>
      <c r="B812" s="247" t="s">
        <v>144</v>
      </c>
      <c r="C812" s="280" t="s">
        <v>60</v>
      </c>
      <c r="D812" s="425"/>
      <c r="E812" s="248">
        <v>24.526</v>
      </c>
      <c r="F812" s="274"/>
      <c r="G812" s="739" t="s">
        <v>99</v>
      </c>
      <c r="H812" s="258" t="s">
        <v>11</v>
      </c>
      <c r="I812" s="784">
        <v>3</v>
      </c>
      <c r="J812" s="787" t="s">
        <v>2407</v>
      </c>
      <c r="K812" s="427"/>
      <c r="L812" s="427"/>
    </row>
    <row r="813" spans="1:12" s="12" customFormat="1" ht="12.75">
      <c r="A813" s="249"/>
      <c r="B813" s="247"/>
      <c r="C813" s="280"/>
      <c r="D813" s="425"/>
      <c r="E813" s="248"/>
      <c r="F813" s="274"/>
      <c r="G813" s="426"/>
      <c r="H813" s="258"/>
      <c r="I813" s="785"/>
      <c r="J813" s="788"/>
      <c r="K813" s="427"/>
      <c r="L813" s="427"/>
    </row>
    <row r="814" spans="1:12" s="12" customFormat="1" ht="12.75">
      <c r="A814" s="249"/>
      <c r="B814" s="247"/>
      <c r="C814" s="280"/>
      <c r="D814" s="425"/>
      <c r="E814" s="248"/>
      <c r="F814" s="274"/>
      <c r="G814" s="426"/>
      <c r="H814" s="258"/>
      <c r="I814" s="786"/>
      <c r="J814" s="789"/>
      <c r="K814" s="427"/>
      <c r="L814" s="427"/>
    </row>
    <row r="815" spans="1:12" s="12" customFormat="1" ht="12.75">
      <c r="A815" s="249"/>
      <c r="B815" s="247"/>
      <c r="C815" s="280"/>
      <c r="D815" s="425"/>
      <c r="E815" s="248"/>
      <c r="F815" s="274">
        <v>58</v>
      </c>
      <c r="G815" s="426"/>
      <c r="H815" s="258"/>
      <c r="I815" s="359"/>
      <c r="J815" s="330" t="s">
        <v>2408</v>
      </c>
      <c r="K815" s="427">
        <f>E812*F815</f>
        <v>1422.508</v>
      </c>
      <c r="L815" s="427">
        <f>E812*20</f>
        <v>490.52</v>
      </c>
    </row>
    <row r="816" spans="1:12" s="12" customFormat="1" ht="12.75">
      <c r="A816" s="249"/>
      <c r="B816" s="247"/>
      <c r="C816" s="280"/>
      <c r="D816" s="425"/>
      <c r="E816" s="248"/>
      <c r="F816" s="274">
        <v>87</v>
      </c>
      <c r="G816" s="426"/>
      <c r="H816" s="258"/>
      <c r="I816" s="359"/>
      <c r="J816" s="330" t="s">
        <v>2409</v>
      </c>
      <c r="K816" s="427">
        <f>E812*F816</f>
        <v>2133.762</v>
      </c>
      <c r="L816" s="427"/>
    </row>
    <row r="817" spans="1:12" s="12" customFormat="1" ht="38.25">
      <c r="A817" s="249"/>
      <c r="B817" s="247"/>
      <c r="C817" s="280"/>
      <c r="D817" s="425"/>
      <c r="E817" s="248"/>
      <c r="F817" s="274">
        <v>58</v>
      </c>
      <c r="G817" s="426"/>
      <c r="H817" s="258"/>
      <c r="I817" s="359"/>
      <c r="J817" s="329" t="s">
        <v>158</v>
      </c>
      <c r="K817" s="427">
        <f>E812*F817</f>
        <v>1422.508</v>
      </c>
      <c r="L817" s="427"/>
    </row>
    <row r="818" spans="1:12" s="12" customFormat="1" ht="12.75">
      <c r="A818" s="249" t="s">
        <v>42</v>
      </c>
      <c r="B818" s="247" t="s">
        <v>150</v>
      </c>
      <c r="C818" s="280" t="s">
        <v>60</v>
      </c>
      <c r="D818" s="425"/>
      <c r="E818" s="248">
        <v>18.081</v>
      </c>
      <c r="F818" s="274"/>
      <c r="G818" s="739" t="s">
        <v>99</v>
      </c>
      <c r="H818" s="258" t="s">
        <v>11</v>
      </c>
      <c r="I818" s="784">
        <v>3</v>
      </c>
      <c r="J818" s="787" t="s">
        <v>2407</v>
      </c>
      <c r="K818" s="427"/>
      <c r="L818" s="427"/>
    </row>
    <row r="819" spans="1:12" s="12" customFormat="1" ht="12.75">
      <c r="A819" s="249"/>
      <c r="B819" s="247"/>
      <c r="C819" s="280"/>
      <c r="D819" s="425"/>
      <c r="E819" s="248"/>
      <c r="F819" s="274"/>
      <c r="G819" s="426"/>
      <c r="H819" s="258"/>
      <c r="I819" s="785"/>
      <c r="J819" s="788"/>
      <c r="K819" s="427"/>
      <c r="L819" s="427"/>
    </row>
    <row r="820" spans="1:12" s="12" customFormat="1" ht="12.75">
      <c r="A820" s="249"/>
      <c r="B820" s="247"/>
      <c r="C820" s="280"/>
      <c r="D820" s="425"/>
      <c r="E820" s="248"/>
      <c r="F820" s="274"/>
      <c r="G820" s="426"/>
      <c r="H820" s="258"/>
      <c r="I820" s="786"/>
      <c r="J820" s="789"/>
      <c r="K820" s="427"/>
      <c r="L820" s="427"/>
    </row>
    <row r="821" spans="1:12" s="12" customFormat="1" ht="12.75">
      <c r="A821" s="249"/>
      <c r="B821" s="247"/>
      <c r="C821" s="280"/>
      <c r="D821" s="425"/>
      <c r="E821" s="248"/>
      <c r="F821" s="274">
        <v>58</v>
      </c>
      <c r="G821" s="426"/>
      <c r="H821" s="258"/>
      <c r="I821" s="359"/>
      <c r="J821" s="330" t="s">
        <v>2408</v>
      </c>
      <c r="K821" s="427">
        <f>E818*F821</f>
        <v>1048.6979999999999</v>
      </c>
      <c r="L821" s="427">
        <f>E818*20</f>
        <v>361.62</v>
      </c>
    </row>
    <row r="822" spans="1:12" s="12" customFormat="1" ht="12.75">
      <c r="A822" s="249"/>
      <c r="B822" s="247"/>
      <c r="C822" s="280"/>
      <c r="D822" s="425"/>
      <c r="E822" s="248"/>
      <c r="F822" s="274">
        <v>87</v>
      </c>
      <c r="G822" s="426"/>
      <c r="H822" s="258"/>
      <c r="I822" s="359"/>
      <c r="J822" s="330" t="s">
        <v>2409</v>
      </c>
      <c r="K822" s="427">
        <f>E818*F822</f>
        <v>1573.047</v>
      </c>
      <c r="L822" s="427"/>
    </row>
    <row r="823" spans="1:12" s="12" customFormat="1" ht="38.25">
      <c r="A823" s="249"/>
      <c r="B823" s="247"/>
      <c r="C823" s="280"/>
      <c r="D823" s="425"/>
      <c r="E823" s="248"/>
      <c r="F823" s="274">
        <v>58</v>
      </c>
      <c r="G823" s="426"/>
      <c r="H823" s="258"/>
      <c r="I823" s="359"/>
      <c r="J823" s="329" t="s">
        <v>158</v>
      </c>
      <c r="K823" s="427">
        <f>E818*F823</f>
        <v>1048.6979999999999</v>
      </c>
      <c r="L823" s="427"/>
    </row>
    <row r="824" spans="1:12" s="12" customFormat="1" ht="12.75">
      <c r="A824" s="249" t="s">
        <v>42</v>
      </c>
      <c r="B824" s="247" t="s">
        <v>146</v>
      </c>
      <c r="C824" s="280" t="s">
        <v>60</v>
      </c>
      <c r="D824" s="425"/>
      <c r="E824" s="248">
        <v>18.878</v>
      </c>
      <c r="F824" s="274"/>
      <c r="G824" s="739" t="s">
        <v>99</v>
      </c>
      <c r="H824" s="258" t="s">
        <v>11</v>
      </c>
      <c r="I824" s="784">
        <v>3</v>
      </c>
      <c r="J824" s="787" t="s">
        <v>2407</v>
      </c>
      <c r="K824" s="427"/>
      <c r="L824" s="427"/>
    </row>
    <row r="825" spans="1:12" s="12" customFormat="1" ht="12.75">
      <c r="A825" s="249"/>
      <c r="B825" s="247"/>
      <c r="C825" s="280"/>
      <c r="D825" s="425"/>
      <c r="E825" s="248"/>
      <c r="F825" s="274"/>
      <c r="G825" s="426"/>
      <c r="H825" s="258"/>
      <c r="I825" s="785"/>
      <c r="J825" s="788"/>
      <c r="K825" s="427"/>
      <c r="L825" s="427"/>
    </row>
    <row r="826" spans="1:12" s="12" customFormat="1" ht="12.75">
      <c r="A826" s="249"/>
      <c r="B826" s="247"/>
      <c r="C826" s="280"/>
      <c r="D826" s="425"/>
      <c r="E826" s="248"/>
      <c r="F826" s="274"/>
      <c r="G826" s="426"/>
      <c r="H826" s="258"/>
      <c r="I826" s="786"/>
      <c r="J826" s="789"/>
      <c r="K826" s="427"/>
      <c r="L826" s="427"/>
    </row>
    <row r="827" spans="1:12" s="12" customFormat="1" ht="12.75">
      <c r="A827" s="249"/>
      <c r="B827" s="247"/>
      <c r="C827" s="280"/>
      <c r="D827" s="425"/>
      <c r="E827" s="248"/>
      <c r="F827" s="274">
        <v>58</v>
      </c>
      <c r="G827" s="426"/>
      <c r="H827" s="258"/>
      <c r="I827" s="359"/>
      <c r="J827" s="330" t="s">
        <v>2408</v>
      </c>
      <c r="K827" s="427">
        <f>E824*F827</f>
        <v>1094.924</v>
      </c>
      <c r="L827" s="427">
        <f>E824*20</f>
        <v>377.56</v>
      </c>
    </row>
    <row r="828" spans="1:12" s="12" customFormat="1" ht="12.75">
      <c r="A828" s="249"/>
      <c r="B828" s="247"/>
      <c r="C828" s="280"/>
      <c r="D828" s="425"/>
      <c r="E828" s="248"/>
      <c r="F828" s="274">
        <v>87</v>
      </c>
      <c r="G828" s="426"/>
      <c r="H828" s="258"/>
      <c r="I828" s="359"/>
      <c r="J828" s="330" t="s">
        <v>2409</v>
      </c>
      <c r="K828" s="427">
        <f>E824*F828</f>
        <v>1642.386</v>
      </c>
      <c r="L828" s="427"/>
    </row>
    <row r="829" spans="1:12" s="12" customFormat="1" ht="38.25">
      <c r="A829" s="249"/>
      <c r="B829" s="247"/>
      <c r="C829" s="280"/>
      <c r="D829" s="425"/>
      <c r="E829" s="248"/>
      <c r="F829" s="274">
        <v>58</v>
      </c>
      <c r="G829" s="426"/>
      <c r="H829" s="258"/>
      <c r="I829" s="359"/>
      <c r="J829" s="329" t="s">
        <v>158</v>
      </c>
      <c r="K829" s="427">
        <f>E824*F829</f>
        <v>1094.924</v>
      </c>
      <c r="L829" s="427"/>
    </row>
    <row r="830" spans="1:12" s="12" customFormat="1" ht="12.75">
      <c r="A830" s="249" t="s">
        <v>42</v>
      </c>
      <c r="B830" s="247" t="s">
        <v>148</v>
      </c>
      <c r="C830" s="280" t="s">
        <v>60</v>
      </c>
      <c r="D830" s="425"/>
      <c r="E830" s="248">
        <v>21.38</v>
      </c>
      <c r="F830" s="274"/>
      <c r="G830" s="739" t="s">
        <v>99</v>
      </c>
      <c r="H830" s="258" t="s">
        <v>11</v>
      </c>
      <c r="I830" s="784">
        <v>3</v>
      </c>
      <c r="J830" s="787" t="s">
        <v>2407</v>
      </c>
      <c r="K830" s="427"/>
      <c r="L830" s="427"/>
    </row>
    <row r="831" spans="1:12" s="12" customFormat="1" ht="12.75">
      <c r="A831" s="249"/>
      <c r="B831" s="247"/>
      <c r="C831" s="280"/>
      <c r="D831" s="425"/>
      <c r="E831" s="248"/>
      <c r="F831" s="274"/>
      <c r="G831" s="426"/>
      <c r="H831" s="258"/>
      <c r="I831" s="785"/>
      <c r="J831" s="788"/>
      <c r="K831" s="427"/>
      <c r="L831" s="427"/>
    </row>
    <row r="832" spans="1:12" s="12" customFormat="1" ht="12.75">
      <c r="A832" s="249"/>
      <c r="B832" s="247"/>
      <c r="C832" s="280"/>
      <c r="D832" s="425"/>
      <c r="E832" s="248"/>
      <c r="F832" s="274"/>
      <c r="G832" s="426"/>
      <c r="H832" s="258"/>
      <c r="I832" s="786"/>
      <c r="J832" s="789"/>
      <c r="K832" s="427"/>
      <c r="L832" s="427"/>
    </row>
    <row r="833" spans="1:12" s="12" customFormat="1" ht="12.75">
      <c r="A833" s="249"/>
      <c r="B833" s="247"/>
      <c r="C833" s="280"/>
      <c r="D833" s="425"/>
      <c r="E833" s="248"/>
      <c r="F833" s="274">
        <v>58</v>
      </c>
      <c r="G833" s="426"/>
      <c r="H833" s="258"/>
      <c r="I833" s="359"/>
      <c r="J833" s="330" t="s">
        <v>2408</v>
      </c>
      <c r="K833" s="427">
        <f>E830*F833</f>
        <v>1240.04</v>
      </c>
      <c r="L833" s="427">
        <f>E830*20</f>
        <v>427.59999999999997</v>
      </c>
    </row>
    <row r="834" spans="1:12" s="12" customFormat="1" ht="12.75">
      <c r="A834" s="249"/>
      <c r="B834" s="247"/>
      <c r="C834" s="280"/>
      <c r="D834" s="425"/>
      <c r="E834" s="248"/>
      <c r="F834" s="274">
        <v>87</v>
      </c>
      <c r="G834" s="426"/>
      <c r="H834" s="258"/>
      <c r="I834" s="359"/>
      <c r="J834" s="330" t="s">
        <v>2409</v>
      </c>
      <c r="K834" s="427">
        <f>E830*F834</f>
        <v>1860.06</v>
      </c>
      <c r="L834" s="427"/>
    </row>
    <row r="835" spans="1:12" s="12" customFormat="1" ht="38.25">
      <c r="A835" s="249"/>
      <c r="B835" s="247"/>
      <c r="C835" s="280"/>
      <c r="D835" s="425"/>
      <c r="E835" s="248"/>
      <c r="F835" s="274">
        <v>58</v>
      </c>
      <c r="G835" s="426"/>
      <c r="H835" s="258"/>
      <c r="I835" s="359"/>
      <c r="J835" s="329" t="s">
        <v>158</v>
      </c>
      <c r="K835" s="427">
        <f>E830*F835</f>
        <v>1240.04</v>
      </c>
      <c r="L835" s="427"/>
    </row>
    <row r="836" spans="1:12" s="12" customFormat="1" ht="12.75">
      <c r="A836" s="249" t="s">
        <v>42</v>
      </c>
      <c r="B836" s="247" t="s">
        <v>152</v>
      </c>
      <c r="C836" s="280" t="s">
        <v>60</v>
      </c>
      <c r="D836" s="425"/>
      <c r="E836" s="248">
        <v>15.629</v>
      </c>
      <c r="F836" s="274"/>
      <c r="G836" s="739" t="s">
        <v>99</v>
      </c>
      <c r="H836" s="258" t="s">
        <v>11</v>
      </c>
      <c r="I836" s="784">
        <v>3</v>
      </c>
      <c r="J836" s="787" t="s">
        <v>2407</v>
      </c>
      <c r="K836" s="427"/>
      <c r="L836" s="427"/>
    </row>
    <row r="837" spans="1:12" s="12" customFormat="1" ht="12.75">
      <c r="A837" s="249"/>
      <c r="B837" s="247"/>
      <c r="C837" s="280"/>
      <c r="D837" s="425"/>
      <c r="E837" s="248"/>
      <c r="F837" s="274"/>
      <c r="G837" s="426"/>
      <c r="H837" s="258"/>
      <c r="I837" s="785"/>
      <c r="J837" s="788"/>
      <c r="K837" s="427"/>
      <c r="L837" s="427"/>
    </row>
    <row r="838" spans="1:12" s="12" customFormat="1" ht="12.75">
      <c r="A838" s="249"/>
      <c r="B838" s="247"/>
      <c r="C838" s="280"/>
      <c r="D838" s="425"/>
      <c r="E838" s="248"/>
      <c r="F838" s="274"/>
      <c r="G838" s="426"/>
      <c r="H838" s="258"/>
      <c r="I838" s="786"/>
      <c r="J838" s="789"/>
      <c r="K838" s="427"/>
      <c r="L838" s="427"/>
    </row>
    <row r="839" spans="1:12" s="12" customFormat="1" ht="12.75">
      <c r="A839" s="249"/>
      <c r="B839" s="247"/>
      <c r="C839" s="280"/>
      <c r="D839" s="425"/>
      <c r="E839" s="248"/>
      <c r="F839" s="274">
        <v>58</v>
      </c>
      <c r="G839" s="426"/>
      <c r="H839" s="258"/>
      <c r="I839" s="359"/>
      <c r="J839" s="330" t="s">
        <v>2408</v>
      </c>
      <c r="K839" s="427">
        <f>E836*F839</f>
        <v>906.482</v>
      </c>
      <c r="L839" s="427">
        <f>E836*20</f>
        <v>312.58</v>
      </c>
    </row>
    <row r="840" spans="1:12" s="12" customFormat="1" ht="12.75">
      <c r="A840" s="249"/>
      <c r="B840" s="247"/>
      <c r="C840" s="280"/>
      <c r="D840" s="425"/>
      <c r="E840" s="248"/>
      <c r="F840" s="274">
        <v>87</v>
      </c>
      <c r="G840" s="426"/>
      <c r="H840" s="258"/>
      <c r="I840" s="359"/>
      <c r="J840" s="330" t="s">
        <v>2409</v>
      </c>
      <c r="K840" s="427">
        <f>E836*F840</f>
        <v>1359.723</v>
      </c>
      <c r="L840" s="427"/>
    </row>
    <row r="841" spans="1:12" s="12" customFormat="1" ht="38.25">
      <c r="A841" s="249"/>
      <c r="B841" s="247"/>
      <c r="C841" s="280"/>
      <c r="D841" s="425"/>
      <c r="E841" s="248"/>
      <c r="F841" s="274">
        <v>58</v>
      </c>
      <c r="G841" s="426"/>
      <c r="H841" s="258"/>
      <c r="I841" s="359"/>
      <c r="J841" s="329" t="s">
        <v>158</v>
      </c>
      <c r="K841" s="427">
        <f>E836*F841</f>
        <v>906.482</v>
      </c>
      <c r="L841" s="427"/>
    </row>
    <row r="842" spans="1:12" s="12" customFormat="1" ht="12.75">
      <c r="A842" s="249" t="s">
        <v>42</v>
      </c>
      <c r="B842" s="247" t="s">
        <v>2410</v>
      </c>
      <c r="C842" s="280" t="s">
        <v>603</v>
      </c>
      <c r="D842" s="425"/>
      <c r="E842" s="248">
        <v>47.661</v>
      </c>
      <c r="F842" s="274"/>
      <c r="G842" s="739" t="s">
        <v>99</v>
      </c>
      <c r="H842" s="258" t="s">
        <v>11</v>
      </c>
      <c r="I842" s="784">
        <v>4</v>
      </c>
      <c r="J842" s="787" t="s">
        <v>156</v>
      </c>
      <c r="K842" s="427"/>
      <c r="L842" s="427"/>
    </row>
    <row r="843" spans="1:12" s="12" customFormat="1" ht="12.75">
      <c r="A843" s="249"/>
      <c r="B843" s="247"/>
      <c r="C843" s="280"/>
      <c r="D843" s="425"/>
      <c r="E843" s="248"/>
      <c r="F843" s="274"/>
      <c r="G843" s="426"/>
      <c r="H843" s="258"/>
      <c r="I843" s="785"/>
      <c r="J843" s="788"/>
      <c r="K843" s="427"/>
      <c r="L843" s="427"/>
    </row>
    <row r="844" spans="1:12" s="12" customFormat="1" ht="12.75">
      <c r="A844" s="249"/>
      <c r="B844" s="247"/>
      <c r="C844" s="280"/>
      <c r="D844" s="425"/>
      <c r="E844" s="248"/>
      <c r="F844" s="274"/>
      <c r="G844" s="426"/>
      <c r="H844" s="258"/>
      <c r="I844" s="786"/>
      <c r="J844" s="789"/>
      <c r="K844" s="427"/>
      <c r="L844" s="427"/>
    </row>
    <row r="845" spans="1:12" s="12" customFormat="1" ht="12.75">
      <c r="A845" s="249"/>
      <c r="B845" s="247"/>
      <c r="C845" s="280"/>
      <c r="D845" s="425"/>
      <c r="E845" s="248"/>
      <c r="F845" s="274">
        <v>48</v>
      </c>
      <c r="G845" s="426"/>
      <c r="H845" s="258"/>
      <c r="I845" s="359"/>
      <c r="J845" s="330" t="s">
        <v>157</v>
      </c>
      <c r="K845" s="427">
        <f>E842*F845</f>
        <v>2287.728</v>
      </c>
      <c r="L845" s="427">
        <f>E842*20</f>
        <v>953.22</v>
      </c>
    </row>
    <row r="846" spans="1:12" s="12" customFormat="1" ht="38.25">
      <c r="A846" s="249"/>
      <c r="B846" s="247"/>
      <c r="C846" s="280"/>
      <c r="D846" s="425"/>
      <c r="E846" s="248"/>
      <c r="F846" s="274">
        <v>72</v>
      </c>
      <c r="G846" s="426"/>
      <c r="H846" s="258"/>
      <c r="I846" s="359"/>
      <c r="J846" s="329" t="s">
        <v>158</v>
      </c>
      <c r="K846" s="427">
        <f>E842*F846</f>
        <v>3431.592</v>
      </c>
      <c r="L846" s="427"/>
    </row>
    <row r="847" spans="1:12" s="12" customFormat="1" ht="12.75">
      <c r="A847" s="249" t="s">
        <v>42</v>
      </c>
      <c r="B847" s="247" t="s">
        <v>151</v>
      </c>
      <c r="C847" s="280" t="s">
        <v>60</v>
      </c>
      <c r="D847" s="425"/>
      <c r="E847" s="248">
        <v>6.634</v>
      </c>
      <c r="F847" s="274"/>
      <c r="G847" s="739" t="s">
        <v>99</v>
      </c>
      <c r="H847" s="258" t="s">
        <v>11</v>
      </c>
      <c r="I847" s="784">
        <v>3</v>
      </c>
      <c r="J847" s="787" t="s">
        <v>2407</v>
      </c>
      <c r="K847" s="427"/>
      <c r="L847" s="427"/>
    </row>
    <row r="848" spans="1:12" s="12" customFormat="1" ht="12.75">
      <c r="A848" s="249"/>
      <c r="B848" s="247"/>
      <c r="C848" s="280"/>
      <c r="D848" s="425"/>
      <c r="E848" s="248"/>
      <c r="F848" s="274"/>
      <c r="G848" s="426"/>
      <c r="H848" s="258"/>
      <c r="I848" s="785"/>
      <c r="J848" s="788"/>
      <c r="K848" s="427"/>
      <c r="L848" s="427"/>
    </row>
    <row r="849" spans="1:12" s="12" customFormat="1" ht="12.75">
      <c r="A849" s="249"/>
      <c r="B849" s="247"/>
      <c r="C849" s="280"/>
      <c r="D849" s="425"/>
      <c r="E849" s="248"/>
      <c r="F849" s="274"/>
      <c r="G849" s="426"/>
      <c r="H849" s="258"/>
      <c r="I849" s="786"/>
      <c r="J849" s="789"/>
      <c r="K849" s="427"/>
      <c r="L849" s="427"/>
    </row>
    <row r="850" spans="1:12" s="12" customFormat="1" ht="12.75">
      <c r="A850" s="249"/>
      <c r="B850" s="247"/>
      <c r="C850" s="280"/>
      <c r="D850" s="425"/>
      <c r="E850" s="248"/>
      <c r="F850" s="274">
        <v>58</v>
      </c>
      <c r="G850" s="426"/>
      <c r="H850" s="258"/>
      <c r="I850" s="359"/>
      <c r="J850" s="330" t="s">
        <v>2408</v>
      </c>
      <c r="K850" s="427">
        <f>E847*F850</f>
        <v>384.77200000000005</v>
      </c>
      <c r="L850" s="427">
        <f>E847*20</f>
        <v>132.68</v>
      </c>
    </row>
    <row r="851" spans="1:12" s="12" customFormat="1" ht="12.75">
      <c r="A851" s="249"/>
      <c r="B851" s="247"/>
      <c r="C851" s="280"/>
      <c r="D851" s="425"/>
      <c r="E851" s="248"/>
      <c r="F851" s="274">
        <v>87</v>
      </c>
      <c r="G851" s="426"/>
      <c r="H851" s="258"/>
      <c r="I851" s="359"/>
      <c r="J851" s="330" t="s">
        <v>2409</v>
      </c>
      <c r="K851" s="427">
        <f>E847*F851</f>
        <v>577.158</v>
      </c>
      <c r="L851" s="427"/>
    </row>
    <row r="852" spans="1:12" s="12" customFormat="1" ht="38.25">
      <c r="A852" s="249"/>
      <c r="B852" s="247"/>
      <c r="C852" s="280"/>
      <c r="D852" s="425"/>
      <c r="E852" s="248"/>
      <c r="F852" s="274">
        <v>58</v>
      </c>
      <c r="G852" s="426"/>
      <c r="H852" s="258"/>
      <c r="I852" s="359"/>
      <c r="J852" s="329" t="s">
        <v>158</v>
      </c>
      <c r="K852" s="427">
        <f>E847*F852</f>
        <v>384.77200000000005</v>
      </c>
      <c r="L852" s="427"/>
    </row>
    <row r="853" spans="1:12" s="12" customFormat="1" ht="12.75">
      <c r="A853" s="249" t="s">
        <v>42</v>
      </c>
      <c r="B853" s="247" t="s">
        <v>147</v>
      </c>
      <c r="C853" s="280" t="s">
        <v>60</v>
      </c>
      <c r="D853" s="425"/>
      <c r="E853" s="248">
        <v>6.549</v>
      </c>
      <c r="F853" s="274"/>
      <c r="G853" s="739" t="s">
        <v>99</v>
      </c>
      <c r="H853" s="258" t="s">
        <v>11</v>
      </c>
      <c r="I853" s="784">
        <v>3</v>
      </c>
      <c r="J853" s="787" t="s">
        <v>2407</v>
      </c>
      <c r="K853" s="427"/>
      <c r="L853" s="427"/>
    </row>
    <row r="854" spans="1:12" s="12" customFormat="1" ht="12.75">
      <c r="A854" s="249"/>
      <c r="B854" s="247"/>
      <c r="C854" s="280"/>
      <c r="D854" s="425"/>
      <c r="E854" s="248"/>
      <c r="F854" s="274"/>
      <c r="G854" s="426"/>
      <c r="H854" s="258"/>
      <c r="I854" s="785"/>
      <c r="J854" s="788"/>
      <c r="K854" s="427"/>
      <c r="L854" s="427"/>
    </row>
    <row r="855" spans="1:12" s="12" customFormat="1" ht="12.75">
      <c r="A855" s="249"/>
      <c r="B855" s="247"/>
      <c r="C855" s="280"/>
      <c r="D855" s="425"/>
      <c r="E855" s="248"/>
      <c r="F855" s="274"/>
      <c r="G855" s="426"/>
      <c r="H855" s="258"/>
      <c r="I855" s="786"/>
      <c r="J855" s="789"/>
      <c r="K855" s="427"/>
      <c r="L855" s="427"/>
    </row>
    <row r="856" spans="1:12" s="12" customFormat="1" ht="12.75">
      <c r="A856" s="249"/>
      <c r="B856" s="247"/>
      <c r="C856" s="280"/>
      <c r="D856" s="425"/>
      <c r="E856" s="248"/>
      <c r="F856" s="274">
        <v>58</v>
      </c>
      <c r="G856" s="426"/>
      <c r="H856" s="258"/>
      <c r="I856" s="359"/>
      <c r="J856" s="330" t="s">
        <v>2408</v>
      </c>
      <c r="K856" s="427">
        <f>E853*F856</f>
        <v>379.84200000000004</v>
      </c>
      <c r="L856" s="427">
        <f>E853*20</f>
        <v>130.98000000000002</v>
      </c>
    </row>
    <row r="857" spans="1:12" s="12" customFormat="1" ht="12.75">
      <c r="A857" s="249"/>
      <c r="B857" s="247"/>
      <c r="C857" s="280"/>
      <c r="D857" s="425"/>
      <c r="E857" s="248"/>
      <c r="F857" s="274">
        <v>87</v>
      </c>
      <c r="G857" s="426"/>
      <c r="H857" s="258"/>
      <c r="I857" s="359"/>
      <c r="J857" s="330" t="s">
        <v>2409</v>
      </c>
      <c r="K857" s="427">
        <f>E853*F857</f>
        <v>569.763</v>
      </c>
      <c r="L857" s="427"/>
    </row>
    <row r="858" spans="1:12" s="12" customFormat="1" ht="38.25">
      <c r="A858" s="249"/>
      <c r="B858" s="247"/>
      <c r="C858" s="280"/>
      <c r="D858" s="425"/>
      <c r="E858" s="248"/>
      <c r="F858" s="274">
        <v>58</v>
      </c>
      <c r="G858" s="426"/>
      <c r="H858" s="258"/>
      <c r="I858" s="359"/>
      <c r="J858" s="329" t="s">
        <v>158</v>
      </c>
      <c r="K858" s="427">
        <f>E853*F858</f>
        <v>379.84200000000004</v>
      </c>
      <c r="L858" s="427"/>
    </row>
    <row r="859" spans="1:12" s="12" customFormat="1" ht="12.75">
      <c r="A859" s="249" t="s">
        <v>42</v>
      </c>
      <c r="B859" s="247" t="s">
        <v>145</v>
      </c>
      <c r="C859" s="280" t="s">
        <v>60</v>
      </c>
      <c r="D859" s="425"/>
      <c r="E859" s="248">
        <v>8.029</v>
      </c>
      <c r="F859" s="274"/>
      <c r="G859" s="739" t="s">
        <v>99</v>
      </c>
      <c r="H859" s="258" t="s">
        <v>11</v>
      </c>
      <c r="I859" s="784">
        <v>3</v>
      </c>
      <c r="J859" s="787" t="s">
        <v>2407</v>
      </c>
      <c r="K859" s="427"/>
      <c r="L859" s="427"/>
    </row>
    <row r="860" spans="1:12" s="12" customFormat="1" ht="12.75">
      <c r="A860" s="249"/>
      <c r="B860" s="247"/>
      <c r="C860" s="280"/>
      <c r="D860" s="425"/>
      <c r="E860" s="248"/>
      <c r="F860" s="274"/>
      <c r="G860" s="426"/>
      <c r="H860" s="258"/>
      <c r="I860" s="785"/>
      <c r="J860" s="788"/>
      <c r="K860" s="427"/>
      <c r="L860" s="427"/>
    </row>
    <row r="861" spans="1:12" s="12" customFormat="1" ht="12.75">
      <c r="A861" s="249"/>
      <c r="B861" s="247"/>
      <c r="C861" s="280"/>
      <c r="D861" s="425"/>
      <c r="E861" s="248"/>
      <c r="F861" s="274"/>
      <c r="G861" s="426"/>
      <c r="H861" s="258"/>
      <c r="I861" s="786"/>
      <c r="J861" s="789"/>
      <c r="K861" s="427"/>
      <c r="L861" s="427"/>
    </row>
    <row r="862" spans="1:12" s="12" customFormat="1" ht="12.75">
      <c r="A862" s="249"/>
      <c r="B862" s="247"/>
      <c r="C862" s="280"/>
      <c r="D862" s="425"/>
      <c r="E862" s="248"/>
      <c r="F862" s="274">
        <v>58</v>
      </c>
      <c r="G862" s="426"/>
      <c r="H862" s="258"/>
      <c r="I862" s="359"/>
      <c r="J862" s="330" t="s">
        <v>2408</v>
      </c>
      <c r="K862" s="427">
        <f>E859*F862</f>
        <v>465.682</v>
      </c>
      <c r="L862" s="427">
        <f>E859*20</f>
        <v>160.57999999999998</v>
      </c>
    </row>
    <row r="863" spans="1:12" s="12" customFormat="1" ht="12.75">
      <c r="A863" s="249"/>
      <c r="B863" s="247"/>
      <c r="C863" s="280"/>
      <c r="D863" s="425"/>
      <c r="E863" s="248"/>
      <c r="F863" s="274">
        <v>87</v>
      </c>
      <c r="G863" s="426"/>
      <c r="H863" s="258"/>
      <c r="I863" s="359"/>
      <c r="J863" s="330" t="s">
        <v>2409</v>
      </c>
      <c r="K863" s="427">
        <f>E859*F863</f>
        <v>698.523</v>
      </c>
      <c r="L863" s="427"/>
    </row>
    <row r="864" spans="1:12" s="12" customFormat="1" ht="38.25">
      <c r="A864" s="249"/>
      <c r="B864" s="247"/>
      <c r="C864" s="280"/>
      <c r="D864" s="425"/>
      <c r="E864" s="248"/>
      <c r="F864" s="274">
        <v>58</v>
      </c>
      <c r="G864" s="426"/>
      <c r="H864" s="258"/>
      <c r="I864" s="359"/>
      <c r="J864" s="329" t="s">
        <v>158</v>
      </c>
      <c r="K864" s="427">
        <f>E859*F864</f>
        <v>465.682</v>
      </c>
      <c r="L864" s="427"/>
    </row>
    <row r="865" spans="1:12" s="12" customFormat="1" ht="12.75">
      <c r="A865" s="249" t="s">
        <v>42</v>
      </c>
      <c r="B865" s="247" t="s">
        <v>149</v>
      </c>
      <c r="C865" s="280" t="s">
        <v>60</v>
      </c>
      <c r="D865" s="425"/>
      <c r="E865" s="248">
        <v>13.483</v>
      </c>
      <c r="F865" s="274"/>
      <c r="G865" s="739" t="s">
        <v>99</v>
      </c>
      <c r="H865" s="258" t="s">
        <v>11</v>
      </c>
      <c r="I865" s="784">
        <v>3</v>
      </c>
      <c r="J865" s="787" t="s">
        <v>2407</v>
      </c>
      <c r="K865" s="427"/>
      <c r="L865" s="427"/>
    </row>
    <row r="866" spans="1:12" s="12" customFormat="1" ht="12.75">
      <c r="A866" s="249"/>
      <c r="B866" s="247"/>
      <c r="C866" s="280"/>
      <c r="D866" s="425"/>
      <c r="E866" s="248"/>
      <c r="F866" s="274"/>
      <c r="G866" s="426"/>
      <c r="H866" s="258"/>
      <c r="I866" s="785"/>
      <c r="J866" s="788"/>
      <c r="K866" s="427"/>
      <c r="L866" s="427"/>
    </row>
    <row r="867" spans="1:12" s="12" customFormat="1" ht="12.75">
      <c r="A867" s="249"/>
      <c r="B867" s="247"/>
      <c r="C867" s="280"/>
      <c r="D867" s="425"/>
      <c r="E867" s="248"/>
      <c r="F867" s="274"/>
      <c r="G867" s="426"/>
      <c r="H867" s="258"/>
      <c r="I867" s="786"/>
      <c r="J867" s="789"/>
      <c r="K867" s="427"/>
      <c r="L867" s="427"/>
    </row>
    <row r="868" spans="1:12" s="12" customFormat="1" ht="12.75">
      <c r="A868" s="249"/>
      <c r="B868" s="247"/>
      <c r="C868" s="280"/>
      <c r="D868" s="425"/>
      <c r="E868" s="248"/>
      <c r="F868" s="274">
        <v>58</v>
      </c>
      <c r="G868" s="426"/>
      <c r="H868" s="258"/>
      <c r="I868" s="359"/>
      <c r="J868" s="330" t="s">
        <v>2408</v>
      </c>
      <c r="K868" s="427">
        <f>E865*F868</f>
        <v>782.014</v>
      </c>
      <c r="L868" s="427">
        <f>E865*20</f>
        <v>269.66</v>
      </c>
    </row>
    <row r="869" spans="1:12" s="12" customFormat="1" ht="12.75">
      <c r="A869" s="249"/>
      <c r="B869" s="247"/>
      <c r="C869" s="280"/>
      <c r="D869" s="425"/>
      <c r="E869" s="248"/>
      <c r="F869" s="274">
        <v>87</v>
      </c>
      <c r="G869" s="426"/>
      <c r="H869" s="258"/>
      <c r="I869" s="359"/>
      <c r="J869" s="330" t="s">
        <v>2409</v>
      </c>
      <c r="K869" s="427">
        <f>E865*F869</f>
        <v>1173.021</v>
      </c>
      <c r="L869" s="427"/>
    </row>
    <row r="870" spans="1:12" s="12" customFormat="1" ht="38.25">
      <c r="A870" s="249"/>
      <c r="B870" s="247"/>
      <c r="C870" s="280"/>
      <c r="D870" s="425"/>
      <c r="E870" s="248"/>
      <c r="F870" s="274">
        <v>58</v>
      </c>
      <c r="G870" s="426"/>
      <c r="H870" s="258"/>
      <c r="I870" s="359"/>
      <c r="J870" s="329" t="s">
        <v>158</v>
      </c>
      <c r="K870" s="427">
        <f>E865*F870</f>
        <v>782.014</v>
      </c>
      <c r="L870" s="427"/>
    </row>
    <row r="871" spans="1:12" s="12" customFormat="1" ht="12.75">
      <c r="A871" s="249" t="s">
        <v>42</v>
      </c>
      <c r="B871" s="247" t="s">
        <v>143</v>
      </c>
      <c r="C871" s="280" t="s">
        <v>60</v>
      </c>
      <c r="D871" s="425"/>
      <c r="E871" s="248">
        <v>12.15</v>
      </c>
      <c r="F871" s="274"/>
      <c r="G871" s="739" t="s">
        <v>99</v>
      </c>
      <c r="H871" s="258" t="s">
        <v>11</v>
      </c>
      <c r="I871" s="784">
        <v>3</v>
      </c>
      <c r="J871" s="787" t="s">
        <v>2407</v>
      </c>
      <c r="K871" s="427"/>
      <c r="L871" s="427"/>
    </row>
    <row r="872" spans="1:12" s="12" customFormat="1" ht="12.75">
      <c r="A872" s="249"/>
      <c r="B872" s="247"/>
      <c r="C872" s="280"/>
      <c r="D872" s="425"/>
      <c r="E872" s="248"/>
      <c r="F872" s="274"/>
      <c r="G872" s="426"/>
      <c r="H872" s="258"/>
      <c r="I872" s="785"/>
      <c r="J872" s="788"/>
      <c r="K872" s="427"/>
      <c r="L872" s="427"/>
    </row>
    <row r="873" spans="1:12" s="12" customFormat="1" ht="12.75">
      <c r="A873" s="249"/>
      <c r="B873" s="247"/>
      <c r="C873" s="280"/>
      <c r="D873" s="425"/>
      <c r="E873" s="248"/>
      <c r="F873" s="274"/>
      <c r="G873" s="426"/>
      <c r="H873" s="258"/>
      <c r="I873" s="786"/>
      <c r="J873" s="789"/>
      <c r="K873" s="427"/>
      <c r="L873" s="427"/>
    </row>
    <row r="874" spans="1:12" s="12" customFormat="1" ht="12.75">
      <c r="A874" s="249"/>
      <c r="B874" s="247"/>
      <c r="C874" s="280"/>
      <c r="D874" s="425"/>
      <c r="E874" s="248"/>
      <c r="F874" s="274">
        <v>58</v>
      </c>
      <c r="G874" s="426"/>
      <c r="H874" s="258"/>
      <c r="I874" s="359"/>
      <c r="J874" s="330" t="s">
        <v>2408</v>
      </c>
      <c r="K874" s="427">
        <f>E871*F874</f>
        <v>704.7</v>
      </c>
      <c r="L874" s="427">
        <f>E871*20</f>
        <v>243</v>
      </c>
    </row>
    <row r="875" spans="1:12" s="12" customFormat="1" ht="12.75">
      <c r="A875" s="249"/>
      <c r="B875" s="247"/>
      <c r="C875" s="280"/>
      <c r="D875" s="425"/>
      <c r="E875" s="248"/>
      <c r="F875" s="274">
        <v>87</v>
      </c>
      <c r="G875" s="426"/>
      <c r="H875" s="258"/>
      <c r="I875" s="359"/>
      <c r="J875" s="330" t="s">
        <v>2409</v>
      </c>
      <c r="K875" s="427">
        <f>E871*F875</f>
        <v>1057.05</v>
      </c>
      <c r="L875" s="427"/>
    </row>
    <row r="876" spans="1:12" s="12" customFormat="1" ht="38.25">
      <c r="A876" s="249"/>
      <c r="B876" s="247"/>
      <c r="C876" s="280"/>
      <c r="D876" s="425"/>
      <c r="E876" s="248"/>
      <c r="F876" s="274">
        <v>58</v>
      </c>
      <c r="G876" s="426"/>
      <c r="H876" s="258"/>
      <c r="I876" s="359"/>
      <c r="J876" s="329" t="s">
        <v>158</v>
      </c>
      <c r="K876" s="427">
        <f>E871*F876</f>
        <v>704.7</v>
      </c>
      <c r="L876" s="427"/>
    </row>
    <row r="877" spans="1:12" s="12" customFormat="1" ht="12.75">
      <c r="A877" s="38" t="s">
        <v>20</v>
      </c>
      <c r="B877" s="66">
        <v>13</v>
      </c>
      <c r="C877" s="38" t="s">
        <v>27</v>
      </c>
      <c r="D877" s="293"/>
      <c r="E877" s="131">
        <f>E802+E807+E812+E818+E824+E830+E836+E842+E847+E853+E859+E865+E871</f>
        <v>212.19800000000004</v>
      </c>
      <c r="F877" s="135" t="s">
        <v>47</v>
      </c>
      <c r="G877" s="471"/>
      <c r="H877" s="472"/>
      <c r="I877" s="472"/>
      <c r="J877" s="265"/>
      <c r="K877" s="473"/>
      <c r="L877" s="322"/>
    </row>
    <row r="878" spans="1:12" s="12" customFormat="1" ht="38.25">
      <c r="A878" s="136" t="s">
        <v>25</v>
      </c>
      <c r="B878" s="138">
        <f>B877+B801</f>
        <v>14</v>
      </c>
      <c r="C878" s="136" t="s">
        <v>27</v>
      </c>
      <c r="D878" s="139"/>
      <c r="E878" s="148">
        <f>E877+E801</f>
        <v>223.86600000000004</v>
      </c>
      <c r="F878" s="137" t="s">
        <v>47</v>
      </c>
      <c r="G878" s="140"/>
      <c r="H878" s="560"/>
      <c r="I878" s="141"/>
      <c r="J878" s="142"/>
      <c r="K878" s="143"/>
      <c r="L878" s="427"/>
    </row>
    <row r="879" spans="1:12" ht="57.75" customHeight="1">
      <c r="A879" s="71" t="s">
        <v>31</v>
      </c>
      <c r="B879" s="72">
        <f>B794+B878</f>
        <v>171</v>
      </c>
      <c r="C879" s="73" t="s">
        <v>27</v>
      </c>
      <c r="D879" s="72"/>
      <c r="E879" s="74">
        <f>E794+E878</f>
        <v>409.197</v>
      </c>
      <c r="F879" s="75" t="s">
        <v>47</v>
      </c>
      <c r="G879" s="77"/>
      <c r="H879" s="77"/>
      <c r="I879" s="78"/>
      <c r="J879" s="417"/>
      <c r="K879" s="79"/>
      <c r="L879" s="466"/>
    </row>
    <row r="880" spans="1:12" ht="25.5" customHeight="1">
      <c r="A880" s="790" t="s">
        <v>160</v>
      </c>
      <c r="B880" s="791"/>
      <c r="C880" s="791"/>
      <c r="D880" s="791"/>
      <c r="E880" s="791"/>
      <c r="F880" s="791"/>
      <c r="G880" s="791"/>
      <c r="H880" s="516"/>
      <c r="I880" s="332"/>
      <c r="J880" s="333"/>
      <c r="K880" s="334"/>
      <c r="L880" s="474"/>
    </row>
    <row r="881" spans="1:12" ht="12.75">
      <c r="A881" s="791"/>
      <c r="B881" s="791"/>
      <c r="C881" s="791"/>
      <c r="D881" s="791"/>
      <c r="E881" s="791"/>
      <c r="F881" s="791"/>
      <c r="G881" s="791"/>
      <c r="H881" s="516"/>
      <c r="I881" s="333"/>
      <c r="J881" s="333"/>
      <c r="K881" s="334"/>
      <c r="L881" s="474"/>
    </row>
    <row r="882" spans="1:12" ht="12.75">
      <c r="A882" s="791"/>
      <c r="B882" s="791"/>
      <c r="C882" s="791"/>
      <c r="D882" s="791"/>
      <c r="E882" s="791"/>
      <c r="F882" s="791"/>
      <c r="G882" s="791"/>
      <c r="H882" s="516"/>
      <c r="I882" s="335"/>
      <c r="J882" s="761"/>
      <c r="K882" s="761"/>
      <c r="L882" s="761"/>
    </row>
    <row r="883" spans="1:12" ht="15.75" customHeight="1">
      <c r="A883" s="335"/>
      <c r="B883" s="292"/>
      <c r="C883" s="333"/>
      <c r="D883" s="336"/>
      <c r="E883" s="335"/>
      <c r="F883" s="20"/>
      <c r="G883" s="20"/>
      <c r="H883" s="20"/>
      <c r="I883" s="23"/>
      <c r="J883" s="761"/>
      <c r="K883" s="761"/>
      <c r="L883" s="761"/>
    </row>
    <row r="884" spans="1:12" ht="12.75">
      <c r="A884" s="291"/>
      <c r="B884" s="163"/>
      <c r="C884" s="172"/>
      <c r="D884" s="162"/>
      <c r="E884" s="291"/>
      <c r="F884" s="335"/>
      <c r="G884" s="337"/>
      <c r="H884" s="337"/>
      <c r="J884" s="761"/>
      <c r="K884" s="761"/>
      <c r="L884" s="761"/>
    </row>
    <row r="885" spans="1:12" ht="12.75">
      <c r="A885" s="291"/>
      <c r="B885" s="163"/>
      <c r="C885" s="172"/>
      <c r="D885" s="162"/>
      <c r="E885" s="291"/>
      <c r="F885" s="46"/>
      <c r="G885" s="337"/>
      <c r="H885" s="337"/>
      <c r="I885" s="761" t="s">
        <v>30</v>
      </c>
      <c r="J885" s="761"/>
      <c r="K885" s="761"/>
      <c r="L885" s="761"/>
    </row>
    <row r="886" spans="1:12" ht="12.75">
      <c r="A886" s="291"/>
      <c r="B886" s="163"/>
      <c r="C886" s="172"/>
      <c r="D886" s="162"/>
      <c r="E886" s="335"/>
      <c r="F886" s="335"/>
      <c r="G886" s="337"/>
      <c r="H886" s="337"/>
      <c r="I886" s="761" t="s">
        <v>2457</v>
      </c>
      <c r="J886" s="761"/>
      <c r="K886" s="761"/>
      <c r="L886" s="761"/>
    </row>
    <row r="887" spans="1:12" ht="12.75">
      <c r="A887" s="291"/>
      <c r="B887" s="21"/>
      <c r="C887" s="24"/>
      <c r="D887" s="22"/>
      <c r="E887" s="335"/>
      <c r="F887" s="20"/>
      <c r="G887" s="20"/>
      <c r="H887" s="20"/>
      <c r="I887" s="761" t="s">
        <v>924</v>
      </c>
      <c r="J887" s="761"/>
      <c r="K887" s="761"/>
      <c r="L887" s="761"/>
    </row>
    <row r="888" spans="1:11" ht="15">
      <c r="A888" s="759"/>
      <c r="B888" s="85"/>
      <c r="C888" s="84"/>
      <c r="D888" s="86"/>
      <c r="E888" s="335"/>
      <c r="G888" s="37"/>
      <c r="H888" s="37"/>
      <c r="J888" s="37"/>
      <c r="K888" s="37"/>
    </row>
    <row r="889" spans="1:11" ht="12.75">
      <c r="A889" s="335"/>
      <c r="B889" s="292"/>
      <c r="C889" s="333"/>
      <c r="D889" s="336"/>
      <c r="E889" s="335"/>
      <c r="G889" s="37"/>
      <c r="H889" s="37"/>
      <c r="J889" s="37"/>
      <c r="K889" s="37"/>
    </row>
    <row r="890" spans="1:11" ht="12.75">
      <c r="A890" s="335"/>
      <c r="B890" s="292"/>
      <c r="C890" s="333"/>
      <c r="D890" s="336"/>
      <c r="E890" s="335"/>
      <c r="G890" s="37"/>
      <c r="H890" s="37"/>
      <c r="J890" s="37"/>
      <c r="K890" s="37"/>
    </row>
    <row r="891" spans="1:11" ht="12.75">
      <c r="A891" s="335"/>
      <c r="B891" s="292"/>
      <c r="C891" s="333"/>
      <c r="D891" s="336"/>
      <c r="E891" s="335"/>
      <c r="K891" s="37"/>
    </row>
    <row r="892" spans="1:11" ht="12.75">
      <c r="A892" s="335"/>
      <c r="B892" s="292"/>
      <c r="C892" s="333"/>
      <c r="D892" s="336"/>
      <c r="E892" s="335"/>
      <c r="F892" s="20"/>
      <c r="K892" s="24"/>
    </row>
    <row r="893" spans="1:11" ht="12.75">
      <c r="A893" s="335"/>
      <c r="B893" s="292"/>
      <c r="C893" s="333"/>
      <c r="D893" s="336"/>
      <c r="E893" s="335"/>
      <c r="F893" s="335"/>
      <c r="K893" s="334"/>
    </row>
    <row r="894" spans="1:11" ht="12.75">
      <c r="A894" s="335"/>
      <c r="B894" s="292"/>
      <c r="C894" s="333"/>
      <c r="D894" s="336"/>
      <c r="E894" s="335"/>
      <c r="F894" s="335"/>
      <c r="G894" s="337"/>
      <c r="H894" s="337"/>
      <c r="I894" s="335"/>
      <c r="J894" s="333"/>
      <c r="K894" s="334"/>
    </row>
  </sheetData>
  <sheetProtection/>
  <mergeCells count="365">
    <mergeCell ref="I796:I798"/>
    <mergeCell ref="J796:J798"/>
    <mergeCell ref="A795:L795"/>
    <mergeCell ref="I802:I804"/>
    <mergeCell ref="J802:J804"/>
    <mergeCell ref="J708:J710"/>
    <mergeCell ref="J713:J715"/>
    <mergeCell ref="I733:I735"/>
    <mergeCell ref="I723:I725"/>
    <mergeCell ref="J733:J735"/>
    <mergeCell ref="I698:I700"/>
    <mergeCell ref="I703:I705"/>
    <mergeCell ref="I708:I710"/>
    <mergeCell ref="I713:I715"/>
    <mergeCell ref="J678:J680"/>
    <mergeCell ref="J683:J685"/>
    <mergeCell ref="J688:J690"/>
    <mergeCell ref="J693:J695"/>
    <mergeCell ref="J698:J700"/>
    <mergeCell ref="J703:J705"/>
    <mergeCell ref="I673:I675"/>
    <mergeCell ref="I678:I680"/>
    <mergeCell ref="J638:J640"/>
    <mergeCell ref="J643:J645"/>
    <mergeCell ref="J648:J650"/>
    <mergeCell ref="J653:J655"/>
    <mergeCell ref="J658:J660"/>
    <mergeCell ref="J663:J665"/>
    <mergeCell ref="J668:J670"/>
    <mergeCell ref="J673:J675"/>
    <mergeCell ref="I683:I685"/>
    <mergeCell ref="I688:I690"/>
    <mergeCell ref="I693:I695"/>
    <mergeCell ref="I638:I640"/>
    <mergeCell ref="I643:I645"/>
    <mergeCell ref="I648:I650"/>
    <mergeCell ref="I653:I655"/>
    <mergeCell ref="I658:I660"/>
    <mergeCell ref="I663:I665"/>
    <mergeCell ref="I668:I670"/>
    <mergeCell ref="J608:J610"/>
    <mergeCell ref="J613:J615"/>
    <mergeCell ref="J618:J620"/>
    <mergeCell ref="J623:J625"/>
    <mergeCell ref="J628:J630"/>
    <mergeCell ref="J633:J635"/>
    <mergeCell ref="I613:I615"/>
    <mergeCell ref="I618:I620"/>
    <mergeCell ref="I623:I625"/>
    <mergeCell ref="I628:I630"/>
    <mergeCell ref="I633:I635"/>
    <mergeCell ref="J583:J585"/>
    <mergeCell ref="J588:J590"/>
    <mergeCell ref="J593:J595"/>
    <mergeCell ref="J598:J600"/>
    <mergeCell ref="J603:J605"/>
    <mergeCell ref="I583:I585"/>
    <mergeCell ref="I588:I590"/>
    <mergeCell ref="I593:I595"/>
    <mergeCell ref="I598:I600"/>
    <mergeCell ref="I603:I605"/>
    <mergeCell ref="I608:I610"/>
    <mergeCell ref="I573:I575"/>
    <mergeCell ref="I578:I580"/>
    <mergeCell ref="J563:J565"/>
    <mergeCell ref="J568:J570"/>
    <mergeCell ref="J573:J575"/>
    <mergeCell ref="J578:J580"/>
    <mergeCell ref="J543:J545"/>
    <mergeCell ref="J548:J550"/>
    <mergeCell ref="J553:J555"/>
    <mergeCell ref="J558:J560"/>
    <mergeCell ref="I563:I565"/>
    <mergeCell ref="I568:I570"/>
    <mergeCell ref="I553:I555"/>
    <mergeCell ref="I558:I560"/>
    <mergeCell ref="J513:J515"/>
    <mergeCell ref="J518:J520"/>
    <mergeCell ref="J523:J525"/>
    <mergeCell ref="J528:J530"/>
    <mergeCell ref="J533:J535"/>
    <mergeCell ref="J538:J540"/>
    <mergeCell ref="I528:I530"/>
    <mergeCell ref="I523:I525"/>
    <mergeCell ref="I518:I520"/>
    <mergeCell ref="I513:I515"/>
    <mergeCell ref="I543:I545"/>
    <mergeCell ref="I548:I550"/>
    <mergeCell ref="I533:I535"/>
    <mergeCell ref="I538:I540"/>
    <mergeCell ref="I503:I505"/>
    <mergeCell ref="J473:J475"/>
    <mergeCell ref="J478:J480"/>
    <mergeCell ref="J483:J485"/>
    <mergeCell ref="J488:J490"/>
    <mergeCell ref="J493:J495"/>
    <mergeCell ref="J498:J500"/>
    <mergeCell ref="J503:J505"/>
    <mergeCell ref="I498:I500"/>
    <mergeCell ref="I493:I495"/>
    <mergeCell ref="J508:J510"/>
    <mergeCell ref="J443:J445"/>
    <mergeCell ref="J448:J450"/>
    <mergeCell ref="J453:J455"/>
    <mergeCell ref="J458:J460"/>
    <mergeCell ref="J463:J465"/>
    <mergeCell ref="J468:J470"/>
    <mergeCell ref="I438:I440"/>
    <mergeCell ref="I433:I435"/>
    <mergeCell ref="I428:I430"/>
    <mergeCell ref="I423:I425"/>
    <mergeCell ref="J423:J425"/>
    <mergeCell ref="J428:J430"/>
    <mergeCell ref="J433:J435"/>
    <mergeCell ref="J438:J440"/>
    <mergeCell ref="J413:J415"/>
    <mergeCell ref="J418:J420"/>
    <mergeCell ref="I488:I490"/>
    <mergeCell ref="I483:I485"/>
    <mergeCell ref="I473:I475"/>
    <mergeCell ref="I478:I480"/>
    <mergeCell ref="I468:I470"/>
    <mergeCell ref="I458:I460"/>
    <mergeCell ref="I463:I465"/>
    <mergeCell ref="I453:I455"/>
    <mergeCell ref="J383:J385"/>
    <mergeCell ref="J388:J390"/>
    <mergeCell ref="J393:J395"/>
    <mergeCell ref="J398:J400"/>
    <mergeCell ref="J403:J405"/>
    <mergeCell ref="J408:J410"/>
    <mergeCell ref="J353:J355"/>
    <mergeCell ref="J358:J360"/>
    <mergeCell ref="J363:J365"/>
    <mergeCell ref="J368:J370"/>
    <mergeCell ref="J373:J375"/>
    <mergeCell ref="J378:J380"/>
    <mergeCell ref="J323:J325"/>
    <mergeCell ref="J328:J330"/>
    <mergeCell ref="J333:J335"/>
    <mergeCell ref="J338:J340"/>
    <mergeCell ref="J343:J345"/>
    <mergeCell ref="J348:J350"/>
    <mergeCell ref="I308:I310"/>
    <mergeCell ref="I318:I320"/>
    <mergeCell ref="I313:I315"/>
    <mergeCell ref="I303:I305"/>
    <mergeCell ref="J303:J305"/>
    <mergeCell ref="J308:J310"/>
    <mergeCell ref="J313:J315"/>
    <mergeCell ref="J318:J320"/>
    <mergeCell ref="I348:I350"/>
    <mergeCell ref="I338:I340"/>
    <mergeCell ref="I343:I345"/>
    <mergeCell ref="I333:I335"/>
    <mergeCell ref="I328:I330"/>
    <mergeCell ref="I323:I325"/>
    <mergeCell ref="I378:I380"/>
    <mergeCell ref="I373:I375"/>
    <mergeCell ref="I368:I370"/>
    <mergeCell ref="I363:I365"/>
    <mergeCell ref="I353:I355"/>
    <mergeCell ref="I358:I360"/>
    <mergeCell ref="I413:I415"/>
    <mergeCell ref="I408:I410"/>
    <mergeCell ref="I403:I405"/>
    <mergeCell ref="I398:I400"/>
    <mergeCell ref="I393:I395"/>
    <mergeCell ref="I383:I385"/>
    <mergeCell ref="I388:I390"/>
    <mergeCell ref="I238:I240"/>
    <mergeCell ref="I233:I235"/>
    <mergeCell ref="I228:I230"/>
    <mergeCell ref="I223:I225"/>
    <mergeCell ref="I218:I220"/>
    <mergeCell ref="I213:I215"/>
    <mergeCell ref="I263:I265"/>
    <mergeCell ref="I268:I270"/>
    <mergeCell ref="I253:I255"/>
    <mergeCell ref="I258:I260"/>
    <mergeCell ref="I248:I250"/>
    <mergeCell ref="I243:I245"/>
    <mergeCell ref="I298:I300"/>
    <mergeCell ref="I293:I295"/>
    <mergeCell ref="I288:I290"/>
    <mergeCell ref="I283:I285"/>
    <mergeCell ref="I273:I275"/>
    <mergeCell ref="I278:I280"/>
    <mergeCell ref="J273:J275"/>
    <mergeCell ref="J278:J280"/>
    <mergeCell ref="J283:J285"/>
    <mergeCell ref="J288:J290"/>
    <mergeCell ref="J293:J295"/>
    <mergeCell ref="J298:J300"/>
    <mergeCell ref="J243:J245"/>
    <mergeCell ref="J248:J250"/>
    <mergeCell ref="J253:J255"/>
    <mergeCell ref="J258:J260"/>
    <mergeCell ref="J263:J265"/>
    <mergeCell ref="J268:J270"/>
    <mergeCell ref="J213:J215"/>
    <mergeCell ref="J218:J220"/>
    <mergeCell ref="J223:J225"/>
    <mergeCell ref="J228:J230"/>
    <mergeCell ref="J233:J235"/>
    <mergeCell ref="J238:J240"/>
    <mergeCell ref="J203:J205"/>
    <mergeCell ref="J208:J210"/>
    <mergeCell ref="I208:I210"/>
    <mergeCell ref="I203:I205"/>
    <mergeCell ref="I198:I200"/>
    <mergeCell ref="I193:I195"/>
    <mergeCell ref="I173:I175"/>
    <mergeCell ref="I178:I180"/>
    <mergeCell ref="I183:I185"/>
    <mergeCell ref="I188:I190"/>
    <mergeCell ref="J193:J195"/>
    <mergeCell ref="J198:J200"/>
    <mergeCell ref="I143:I145"/>
    <mergeCell ref="I148:I150"/>
    <mergeCell ref="I153:I155"/>
    <mergeCell ref="I158:I160"/>
    <mergeCell ref="I163:I165"/>
    <mergeCell ref="I168:I170"/>
    <mergeCell ref="J168:J170"/>
    <mergeCell ref="J173:J175"/>
    <mergeCell ref="J178:J180"/>
    <mergeCell ref="J183:J185"/>
    <mergeCell ref="J188:J190"/>
    <mergeCell ref="I118:I120"/>
    <mergeCell ref="I123:I125"/>
    <mergeCell ref="I128:I130"/>
    <mergeCell ref="I133:I135"/>
    <mergeCell ref="I138:I140"/>
    <mergeCell ref="J138:J140"/>
    <mergeCell ref="J143:J145"/>
    <mergeCell ref="J148:J150"/>
    <mergeCell ref="J153:J155"/>
    <mergeCell ref="J158:J160"/>
    <mergeCell ref="J163:J165"/>
    <mergeCell ref="J113:J115"/>
    <mergeCell ref="I113:I115"/>
    <mergeCell ref="J118:J120"/>
    <mergeCell ref="J123:J125"/>
    <mergeCell ref="J128:J130"/>
    <mergeCell ref="J133:J135"/>
    <mergeCell ref="J98:J100"/>
    <mergeCell ref="I98:I100"/>
    <mergeCell ref="I103:I105"/>
    <mergeCell ref="J103:J105"/>
    <mergeCell ref="J108:J110"/>
    <mergeCell ref="I108:I110"/>
    <mergeCell ref="J83:J85"/>
    <mergeCell ref="I83:I85"/>
    <mergeCell ref="J88:J90"/>
    <mergeCell ref="I88:I90"/>
    <mergeCell ref="J93:J95"/>
    <mergeCell ref="I93:I95"/>
    <mergeCell ref="J68:J70"/>
    <mergeCell ref="I68:I70"/>
    <mergeCell ref="J73:J75"/>
    <mergeCell ref="I73:I75"/>
    <mergeCell ref="J78:J80"/>
    <mergeCell ref="I78:I80"/>
    <mergeCell ref="J48:J50"/>
    <mergeCell ref="F7:F8"/>
    <mergeCell ref="I11:I13"/>
    <mergeCell ref="J23:J25"/>
    <mergeCell ref="G7:G8"/>
    <mergeCell ref="I38:I40"/>
    <mergeCell ref="H7:H8"/>
    <mergeCell ref="A1:L1"/>
    <mergeCell ref="A2:L2"/>
    <mergeCell ref="A3:L3"/>
    <mergeCell ref="A4:L4"/>
    <mergeCell ref="A6:L6"/>
    <mergeCell ref="A7:A8"/>
    <mergeCell ref="K7:K8"/>
    <mergeCell ref="D7:E7"/>
    <mergeCell ref="C7:C8"/>
    <mergeCell ref="L7:L8"/>
    <mergeCell ref="J58:J60"/>
    <mergeCell ref="I28:I30"/>
    <mergeCell ref="I7:I8"/>
    <mergeCell ref="I16:I18"/>
    <mergeCell ref="J63:J65"/>
    <mergeCell ref="I58:I60"/>
    <mergeCell ref="J28:J30"/>
    <mergeCell ref="J33:J35"/>
    <mergeCell ref="I43:I45"/>
    <mergeCell ref="J43:J45"/>
    <mergeCell ref="J7:J8"/>
    <mergeCell ref="A10:L10"/>
    <mergeCell ref="B7:B8"/>
    <mergeCell ref="I448:I450"/>
    <mergeCell ref="J16:J18"/>
    <mergeCell ref="I23:I25"/>
    <mergeCell ref="J38:J40"/>
    <mergeCell ref="I63:I65"/>
    <mergeCell ref="J11:J13"/>
    <mergeCell ref="J53:J55"/>
    <mergeCell ref="J743:J745"/>
    <mergeCell ref="I418:I420"/>
    <mergeCell ref="I33:I35"/>
    <mergeCell ref="I48:I50"/>
    <mergeCell ref="I53:I55"/>
    <mergeCell ref="I743:I745"/>
    <mergeCell ref="I738:I740"/>
    <mergeCell ref="I728:I730"/>
    <mergeCell ref="I443:I445"/>
    <mergeCell ref="I508:I510"/>
    <mergeCell ref="J738:J740"/>
    <mergeCell ref="A880:G882"/>
    <mergeCell ref="I758:I760"/>
    <mergeCell ref="I753:I755"/>
    <mergeCell ref="I788:I790"/>
    <mergeCell ref="I783:I785"/>
    <mergeCell ref="I768:I770"/>
    <mergeCell ref="I763:I765"/>
    <mergeCell ref="I748:I750"/>
    <mergeCell ref="J882:L882"/>
    <mergeCell ref="I718:I720"/>
    <mergeCell ref="I778:I780"/>
    <mergeCell ref="I773:I775"/>
    <mergeCell ref="J718:J720"/>
    <mergeCell ref="J723:J725"/>
    <mergeCell ref="J728:J730"/>
    <mergeCell ref="J748:J750"/>
    <mergeCell ref="J753:J755"/>
    <mergeCell ref="J758:J760"/>
    <mergeCell ref="J763:J765"/>
    <mergeCell ref="I885:L885"/>
    <mergeCell ref="I886:L886"/>
    <mergeCell ref="I887:L887"/>
    <mergeCell ref="J883:L883"/>
    <mergeCell ref="J884:L884"/>
    <mergeCell ref="J768:J770"/>
    <mergeCell ref="J773:J775"/>
    <mergeCell ref="J778:J780"/>
    <mergeCell ref="J783:J785"/>
    <mergeCell ref="J788:J790"/>
    <mergeCell ref="I807:I809"/>
    <mergeCell ref="J807:J809"/>
    <mergeCell ref="I812:I814"/>
    <mergeCell ref="J812:J814"/>
    <mergeCell ref="I818:I820"/>
    <mergeCell ref="J818:J820"/>
    <mergeCell ref="I859:I861"/>
    <mergeCell ref="J859:J861"/>
    <mergeCell ref="I824:I826"/>
    <mergeCell ref="J824:J826"/>
    <mergeCell ref="I830:I832"/>
    <mergeCell ref="J830:J832"/>
    <mergeCell ref="I836:I838"/>
    <mergeCell ref="J836:J838"/>
    <mergeCell ref="I865:I867"/>
    <mergeCell ref="J865:J867"/>
    <mergeCell ref="I871:I873"/>
    <mergeCell ref="J871:J873"/>
    <mergeCell ref="I842:I844"/>
    <mergeCell ref="J842:J844"/>
    <mergeCell ref="I847:I849"/>
    <mergeCell ref="J847:J849"/>
    <mergeCell ref="I853:I855"/>
    <mergeCell ref="J853:J855"/>
  </mergeCells>
  <printOptions/>
  <pageMargins left="0.2362204724409449" right="0.2362204724409449" top="0.31496062992125984" bottom="0.3937007874015748" header="0.31496062992125984" footer="0.31496062992125984"/>
  <pageSetup horizontalDpi="600" verticalDpi="600" orientation="landscape" paperSize="9" r:id="rId1"/>
  <headerFooter alignWithMargins="0">
    <oddFooter>&amp;CСтр. &amp;P от &amp;[30&amp;RДИРЕКТОР НА ОД "ЗЕМЕДЕЛИЕ" - ПЛЕВЕН": .................
/ИЛИЯНА НИНОВА/</oddFooter>
  </headerFooter>
  <ignoredErrors>
    <ignoredError sqref="H9:J9 F9 A9 G812 G807 G818 G824 G830 G836 G847 G853 G859 G865 G871 G842 G796" numberStoredAsText="1"/>
    <ignoredError sqref="J816 J822 J828 J834 J840 J851 J857 J863 J869 J87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4"/>
  <sheetViews>
    <sheetView workbookViewId="0" topLeftCell="A1">
      <selection activeCell="O19" sqref="O19"/>
    </sheetView>
  </sheetViews>
  <sheetFormatPr defaultColWidth="9.140625" defaultRowHeight="12.75"/>
  <cols>
    <col min="1" max="1" width="17.28125" style="12" customWidth="1"/>
    <col min="2" max="2" width="12.7109375" style="163" customWidth="1"/>
    <col min="3" max="3" width="19.421875" style="172" customWidth="1"/>
    <col min="4" max="4" width="7.7109375" style="162" customWidth="1"/>
    <col min="5" max="5" width="11.421875" style="12" customWidth="1"/>
    <col min="6" max="6" width="8.8515625" style="12" customWidth="1"/>
    <col min="7" max="8" width="7.00390625" style="164" customWidth="1"/>
    <col min="9" max="9" width="13.00390625" style="149" customWidth="1"/>
    <col min="10" max="10" width="9.00390625" style="9" bestFit="1" customWidth="1"/>
    <col min="11" max="11" width="8.57421875" style="52" customWidth="1"/>
    <col min="12" max="16384" width="9.140625" style="12" customWidth="1"/>
  </cols>
  <sheetData>
    <row r="1" spans="1:11" ht="12.75">
      <c r="A1" s="802" t="s">
        <v>28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</row>
    <row r="2" spans="1:11" ht="12.75">
      <c r="A2" s="803" t="s">
        <v>2455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</row>
    <row r="3" spans="1:11" ht="12.75">
      <c r="A3" s="803" t="s">
        <v>2454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</row>
    <row r="4" spans="1:11" ht="12.75">
      <c r="A4" s="805" t="s">
        <v>965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</row>
    <row r="5" spans="1:11" ht="12.75">
      <c r="A5" s="153"/>
      <c r="B5" s="154"/>
      <c r="C5" s="170"/>
      <c r="D5" s="155"/>
      <c r="E5" s="153"/>
      <c r="F5" s="153"/>
      <c r="G5" s="156"/>
      <c r="H5" s="156"/>
      <c r="I5" s="153"/>
      <c r="J5" s="157"/>
      <c r="K5" s="515"/>
    </row>
    <row r="6" spans="1:11" s="149" customFormat="1" ht="12.75">
      <c r="A6" s="766" t="s">
        <v>0</v>
      </c>
      <c r="B6" s="766"/>
      <c r="C6" s="766"/>
      <c r="D6" s="766"/>
      <c r="E6" s="766"/>
      <c r="F6" s="766"/>
      <c r="G6" s="766"/>
      <c r="H6" s="766"/>
      <c r="I6" s="766"/>
      <c r="J6" s="766"/>
      <c r="K6" s="808"/>
    </row>
    <row r="7" spans="1:11" s="149" customFormat="1" ht="12.75" customHeight="1">
      <c r="A7" s="765" t="s">
        <v>1</v>
      </c>
      <c r="B7" s="767" t="s">
        <v>2</v>
      </c>
      <c r="C7" s="807" t="s">
        <v>3</v>
      </c>
      <c r="D7" s="765" t="s">
        <v>4</v>
      </c>
      <c r="E7" s="765"/>
      <c r="F7" s="765" t="s">
        <v>53</v>
      </c>
      <c r="G7" s="771" t="s">
        <v>5</v>
      </c>
      <c r="H7" s="773" t="s">
        <v>6</v>
      </c>
      <c r="I7" s="765" t="s">
        <v>7</v>
      </c>
      <c r="J7" s="801" t="s">
        <v>35</v>
      </c>
      <c r="K7" s="806" t="s">
        <v>650</v>
      </c>
    </row>
    <row r="8" spans="1:11" s="149" customFormat="1" ht="43.5" customHeight="1">
      <c r="A8" s="765"/>
      <c r="B8" s="767"/>
      <c r="C8" s="807"/>
      <c r="D8" s="1" t="s">
        <v>8</v>
      </c>
      <c r="E8" s="1" t="s">
        <v>32</v>
      </c>
      <c r="F8" s="765"/>
      <c r="G8" s="771"/>
      <c r="H8" s="773"/>
      <c r="I8" s="765"/>
      <c r="J8" s="801"/>
      <c r="K8" s="806"/>
    </row>
    <row r="9" spans="1:11" s="149" customFormat="1" ht="14.25" customHeight="1">
      <c r="A9" s="2" t="s">
        <v>29</v>
      </c>
      <c r="B9" s="5">
        <v>2</v>
      </c>
      <c r="C9" s="171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2" t="s">
        <v>38</v>
      </c>
      <c r="J9" s="504">
        <v>9</v>
      </c>
      <c r="K9" s="503">
        <v>10</v>
      </c>
    </row>
    <row r="10" spans="1:11" s="149" customFormat="1" ht="14.25" customHeight="1">
      <c r="A10" s="799" t="s">
        <v>13</v>
      </c>
      <c r="B10" s="799"/>
      <c r="C10" s="799"/>
      <c r="D10" s="799"/>
      <c r="E10" s="799"/>
      <c r="F10" s="799"/>
      <c r="G10" s="799"/>
      <c r="H10" s="799"/>
      <c r="I10" s="799"/>
      <c r="J10" s="799"/>
      <c r="K10" s="800"/>
    </row>
    <row r="11" spans="1:11" s="89" customFormat="1" ht="12.75">
      <c r="A11" s="250" t="s">
        <v>100</v>
      </c>
      <c r="B11" s="437" t="s">
        <v>586</v>
      </c>
      <c r="C11" s="327" t="s">
        <v>103</v>
      </c>
      <c r="D11" s="250"/>
      <c r="E11" s="351">
        <v>1.5</v>
      </c>
      <c r="F11" s="240">
        <v>58</v>
      </c>
      <c r="G11" s="436" t="s">
        <v>97</v>
      </c>
      <c r="H11" s="258" t="s">
        <v>11</v>
      </c>
      <c r="I11" s="252" t="s">
        <v>60</v>
      </c>
      <c r="J11" s="496">
        <f aca="true" t="shared" si="0" ref="J11:J18">E11*F11</f>
        <v>87</v>
      </c>
      <c r="K11" s="261">
        <f aca="true" t="shared" si="1" ref="K11:K18">E11*20</f>
        <v>30</v>
      </c>
    </row>
    <row r="12" spans="1:11" s="89" customFormat="1" ht="12.75">
      <c r="A12" s="250" t="s">
        <v>100</v>
      </c>
      <c r="B12" s="437" t="s">
        <v>587</v>
      </c>
      <c r="C12" s="327" t="s">
        <v>103</v>
      </c>
      <c r="D12" s="250"/>
      <c r="E12" s="351">
        <v>1</v>
      </c>
      <c r="F12" s="240">
        <v>58</v>
      </c>
      <c r="G12" s="436" t="s">
        <v>97</v>
      </c>
      <c r="H12" s="258" t="s">
        <v>11</v>
      </c>
      <c r="I12" s="252" t="s">
        <v>60</v>
      </c>
      <c r="J12" s="496">
        <f t="shared" si="0"/>
        <v>58</v>
      </c>
      <c r="K12" s="261">
        <f t="shared" si="1"/>
        <v>20</v>
      </c>
    </row>
    <row r="13" spans="1:11" s="89" customFormat="1" ht="12.75">
      <c r="A13" s="250" t="s">
        <v>100</v>
      </c>
      <c r="B13" s="437" t="s">
        <v>588</v>
      </c>
      <c r="C13" s="327" t="s">
        <v>103</v>
      </c>
      <c r="D13" s="250"/>
      <c r="E13" s="351">
        <v>1</v>
      </c>
      <c r="F13" s="240">
        <v>58</v>
      </c>
      <c r="G13" s="436" t="s">
        <v>97</v>
      </c>
      <c r="H13" s="258" t="s">
        <v>11</v>
      </c>
      <c r="I13" s="252" t="s">
        <v>60</v>
      </c>
      <c r="J13" s="496">
        <f t="shared" si="0"/>
        <v>58</v>
      </c>
      <c r="K13" s="261">
        <f t="shared" si="1"/>
        <v>20</v>
      </c>
    </row>
    <row r="14" spans="1:11" s="89" customFormat="1" ht="12.75">
      <c r="A14" s="250" t="s">
        <v>100</v>
      </c>
      <c r="B14" s="437" t="s">
        <v>589</v>
      </c>
      <c r="C14" s="327" t="s">
        <v>103</v>
      </c>
      <c r="D14" s="250"/>
      <c r="E14" s="351">
        <v>1.8</v>
      </c>
      <c r="F14" s="240">
        <v>58</v>
      </c>
      <c r="G14" s="436" t="s">
        <v>97</v>
      </c>
      <c r="H14" s="258" t="s">
        <v>11</v>
      </c>
      <c r="I14" s="252" t="s">
        <v>60</v>
      </c>
      <c r="J14" s="496">
        <f t="shared" si="0"/>
        <v>104.4</v>
      </c>
      <c r="K14" s="261">
        <f t="shared" si="1"/>
        <v>36</v>
      </c>
    </row>
    <row r="15" spans="1:11" s="89" customFormat="1" ht="12.75">
      <c r="A15" s="250" t="s">
        <v>100</v>
      </c>
      <c r="B15" s="437" t="s">
        <v>590</v>
      </c>
      <c r="C15" s="246" t="s">
        <v>105</v>
      </c>
      <c r="D15" s="250"/>
      <c r="E15" s="351">
        <v>3.988</v>
      </c>
      <c r="F15" s="240">
        <v>78</v>
      </c>
      <c r="G15" s="436" t="s">
        <v>97</v>
      </c>
      <c r="H15" s="258" t="s">
        <v>11</v>
      </c>
      <c r="I15" s="252" t="s">
        <v>32</v>
      </c>
      <c r="J15" s="496">
        <f t="shared" si="0"/>
        <v>311.064</v>
      </c>
      <c r="K15" s="261">
        <f t="shared" si="1"/>
        <v>79.76</v>
      </c>
    </row>
    <row r="16" spans="1:11" s="89" customFormat="1" ht="12.75">
      <c r="A16" s="250" t="s">
        <v>100</v>
      </c>
      <c r="B16" s="437" t="s">
        <v>591</v>
      </c>
      <c r="C16" s="246" t="s">
        <v>104</v>
      </c>
      <c r="D16" s="250"/>
      <c r="E16" s="351">
        <v>0.526</v>
      </c>
      <c r="F16" s="240">
        <v>58</v>
      </c>
      <c r="G16" s="436" t="s">
        <v>97</v>
      </c>
      <c r="H16" s="258" t="s">
        <v>11</v>
      </c>
      <c r="I16" s="252" t="s">
        <v>60</v>
      </c>
      <c r="J16" s="496">
        <f t="shared" si="0"/>
        <v>30.508000000000003</v>
      </c>
      <c r="K16" s="261">
        <f t="shared" si="1"/>
        <v>10.52</v>
      </c>
    </row>
    <row r="17" spans="1:11" s="89" customFormat="1" ht="12.75">
      <c r="A17" s="250" t="s">
        <v>100</v>
      </c>
      <c r="B17" s="437" t="s">
        <v>592</v>
      </c>
      <c r="C17" s="246" t="s">
        <v>104</v>
      </c>
      <c r="D17" s="250"/>
      <c r="E17" s="351">
        <v>0.68</v>
      </c>
      <c r="F17" s="240">
        <v>58</v>
      </c>
      <c r="G17" s="436" t="s">
        <v>97</v>
      </c>
      <c r="H17" s="258" t="s">
        <v>11</v>
      </c>
      <c r="I17" s="252" t="s">
        <v>60</v>
      </c>
      <c r="J17" s="496">
        <f t="shared" si="0"/>
        <v>39.440000000000005</v>
      </c>
      <c r="K17" s="261">
        <f t="shared" si="1"/>
        <v>13.600000000000001</v>
      </c>
    </row>
    <row r="18" spans="1:11" s="89" customFormat="1" ht="12.75">
      <c r="A18" s="250" t="s">
        <v>100</v>
      </c>
      <c r="B18" s="437" t="s">
        <v>593</v>
      </c>
      <c r="C18" s="246" t="s">
        <v>104</v>
      </c>
      <c r="D18" s="250"/>
      <c r="E18" s="351">
        <v>0.559</v>
      </c>
      <c r="F18" s="240">
        <v>58</v>
      </c>
      <c r="G18" s="436" t="s">
        <v>97</v>
      </c>
      <c r="H18" s="258" t="s">
        <v>11</v>
      </c>
      <c r="I18" s="252" t="s">
        <v>60</v>
      </c>
      <c r="J18" s="496">
        <f t="shared" si="0"/>
        <v>32.422000000000004</v>
      </c>
      <c r="K18" s="261">
        <f t="shared" si="1"/>
        <v>11.180000000000001</v>
      </c>
    </row>
    <row r="19" spans="1:11" s="89" customFormat="1" ht="12.75">
      <c r="A19" s="38" t="s">
        <v>20</v>
      </c>
      <c r="B19" s="194">
        <v>8</v>
      </c>
      <c r="C19" s="35" t="s">
        <v>27</v>
      </c>
      <c r="D19" s="94"/>
      <c r="E19" s="195">
        <f>SUM(E11:E18)</f>
        <v>11.052999999999999</v>
      </c>
      <c r="F19" s="193" t="s">
        <v>47</v>
      </c>
      <c r="G19" s="199"/>
      <c r="H19" s="250"/>
      <c r="I19" s="94"/>
      <c r="J19" s="497"/>
      <c r="K19" s="97"/>
    </row>
    <row r="20" spans="1:11" s="89" customFormat="1" ht="15.75" customHeight="1">
      <c r="A20" s="250" t="s">
        <v>101</v>
      </c>
      <c r="B20" s="438" t="s">
        <v>594</v>
      </c>
      <c r="C20" s="327" t="s">
        <v>103</v>
      </c>
      <c r="D20" s="250"/>
      <c r="E20" s="250">
        <v>1.012</v>
      </c>
      <c r="F20" s="240">
        <v>58</v>
      </c>
      <c r="G20" s="436" t="s">
        <v>96</v>
      </c>
      <c r="H20" s="258" t="s">
        <v>11</v>
      </c>
      <c r="I20" s="252" t="s">
        <v>60</v>
      </c>
      <c r="J20" s="496">
        <f aca="true" t="shared" si="2" ref="J20:J25">E20*F20</f>
        <v>58.696</v>
      </c>
      <c r="K20" s="261">
        <f aca="true" t="shared" si="3" ref="K20:K25">E20*20</f>
        <v>20.240000000000002</v>
      </c>
    </row>
    <row r="21" spans="1:11" s="89" customFormat="1" ht="13.5" customHeight="1">
      <c r="A21" s="250" t="s">
        <v>101</v>
      </c>
      <c r="B21" s="439" t="s">
        <v>595</v>
      </c>
      <c r="C21" s="327" t="s">
        <v>103</v>
      </c>
      <c r="D21" s="250"/>
      <c r="E21" s="250">
        <v>1.837</v>
      </c>
      <c r="F21" s="240">
        <v>58</v>
      </c>
      <c r="G21" s="436" t="s">
        <v>96</v>
      </c>
      <c r="H21" s="258" t="s">
        <v>11</v>
      </c>
      <c r="I21" s="252" t="s">
        <v>60</v>
      </c>
      <c r="J21" s="496">
        <f t="shared" si="2"/>
        <v>106.54599999999999</v>
      </c>
      <c r="K21" s="261">
        <f t="shared" si="3"/>
        <v>36.74</v>
      </c>
    </row>
    <row r="22" spans="1:11" s="89" customFormat="1" ht="15" customHeight="1">
      <c r="A22" s="250" t="s">
        <v>101</v>
      </c>
      <c r="B22" s="439" t="s">
        <v>596</v>
      </c>
      <c r="C22" s="327" t="s">
        <v>103</v>
      </c>
      <c r="D22" s="250"/>
      <c r="E22" s="250">
        <v>1.087</v>
      </c>
      <c r="F22" s="240">
        <v>58</v>
      </c>
      <c r="G22" s="436" t="s">
        <v>96</v>
      </c>
      <c r="H22" s="258" t="s">
        <v>11</v>
      </c>
      <c r="I22" s="252" t="s">
        <v>60</v>
      </c>
      <c r="J22" s="496">
        <f t="shared" si="2"/>
        <v>63.046</v>
      </c>
      <c r="K22" s="261">
        <f t="shared" si="3"/>
        <v>21.74</v>
      </c>
    </row>
    <row r="23" spans="1:11" s="89" customFormat="1" ht="12.75" customHeight="1">
      <c r="A23" s="250" t="s">
        <v>101</v>
      </c>
      <c r="B23" s="439" t="s">
        <v>597</v>
      </c>
      <c r="C23" s="250" t="s">
        <v>61</v>
      </c>
      <c r="D23" s="250"/>
      <c r="E23" s="250">
        <v>1.011</v>
      </c>
      <c r="F23" s="240">
        <v>58</v>
      </c>
      <c r="G23" s="436" t="s">
        <v>96</v>
      </c>
      <c r="H23" s="258" t="s">
        <v>11</v>
      </c>
      <c r="I23" s="252" t="s">
        <v>60</v>
      </c>
      <c r="J23" s="496">
        <f t="shared" si="2"/>
        <v>58.63799999999999</v>
      </c>
      <c r="K23" s="261">
        <f t="shared" si="3"/>
        <v>20.22</v>
      </c>
    </row>
    <row r="24" spans="1:11" s="89" customFormat="1" ht="12.75" customHeight="1">
      <c r="A24" s="250" t="s">
        <v>101</v>
      </c>
      <c r="B24" s="439" t="s">
        <v>598</v>
      </c>
      <c r="C24" s="250" t="s">
        <v>61</v>
      </c>
      <c r="D24" s="250"/>
      <c r="E24" s="250">
        <v>3.265</v>
      </c>
      <c r="F24" s="240">
        <v>58</v>
      </c>
      <c r="G24" s="436" t="s">
        <v>97</v>
      </c>
      <c r="H24" s="258" t="s">
        <v>11</v>
      </c>
      <c r="I24" s="252" t="s">
        <v>60</v>
      </c>
      <c r="J24" s="496">
        <f t="shared" si="2"/>
        <v>189.37</v>
      </c>
      <c r="K24" s="261">
        <f t="shared" si="3"/>
        <v>65.3</v>
      </c>
    </row>
    <row r="25" spans="1:11" s="89" customFormat="1" ht="14.25" customHeight="1">
      <c r="A25" s="250" t="s">
        <v>101</v>
      </c>
      <c r="B25" s="439" t="s">
        <v>599</v>
      </c>
      <c r="C25" s="246" t="s">
        <v>105</v>
      </c>
      <c r="D25" s="250"/>
      <c r="E25" s="250">
        <v>1.021</v>
      </c>
      <c r="F25" s="240">
        <v>78</v>
      </c>
      <c r="G25" s="436" t="s">
        <v>98</v>
      </c>
      <c r="H25" s="258" t="s">
        <v>11</v>
      </c>
      <c r="I25" s="252" t="s">
        <v>32</v>
      </c>
      <c r="J25" s="496">
        <f t="shared" si="2"/>
        <v>79.63799999999999</v>
      </c>
      <c r="K25" s="261">
        <f t="shared" si="3"/>
        <v>20.419999999999998</v>
      </c>
    </row>
    <row r="26" spans="1:11" s="89" customFormat="1" ht="14.25" customHeight="1">
      <c r="A26" s="38" t="s">
        <v>20</v>
      </c>
      <c r="B26" s="196">
        <v>6</v>
      </c>
      <c r="C26" s="35" t="s">
        <v>27</v>
      </c>
      <c r="D26" s="3"/>
      <c r="E26" s="193">
        <f>SUM(E20:E25)</f>
        <v>9.233</v>
      </c>
      <c r="F26" s="193" t="s">
        <v>47</v>
      </c>
      <c r="G26" s="199"/>
      <c r="H26" s="250"/>
      <c r="I26" s="94"/>
      <c r="J26" s="497"/>
      <c r="K26" s="97"/>
    </row>
    <row r="27" spans="1:11" s="89" customFormat="1" ht="13.5" customHeight="1">
      <c r="A27" s="250" t="s">
        <v>102</v>
      </c>
      <c r="B27" s="438" t="s">
        <v>602</v>
      </c>
      <c r="C27" s="327" t="s">
        <v>161</v>
      </c>
      <c r="D27" s="440"/>
      <c r="E27" s="441">
        <v>1.078</v>
      </c>
      <c r="F27" s="240">
        <v>78</v>
      </c>
      <c r="G27" s="436" t="s">
        <v>98</v>
      </c>
      <c r="H27" s="258" t="s">
        <v>11</v>
      </c>
      <c r="I27" s="252" t="s">
        <v>32</v>
      </c>
      <c r="J27" s="496">
        <f>E27*F27</f>
        <v>84.084</v>
      </c>
      <c r="K27" s="261">
        <f>E27*20</f>
        <v>21.560000000000002</v>
      </c>
    </row>
    <row r="28" spans="1:11" s="89" customFormat="1" ht="13.5" customHeight="1">
      <c r="A28" s="250" t="s">
        <v>102</v>
      </c>
      <c r="B28" s="438" t="s">
        <v>601</v>
      </c>
      <c r="C28" s="327" t="s">
        <v>161</v>
      </c>
      <c r="D28" s="440"/>
      <c r="E28" s="441">
        <v>109.801</v>
      </c>
      <c r="F28" s="240">
        <v>78</v>
      </c>
      <c r="G28" s="436" t="s">
        <v>97</v>
      </c>
      <c r="H28" s="258" t="s">
        <v>11</v>
      </c>
      <c r="I28" s="252" t="s">
        <v>32</v>
      </c>
      <c r="J28" s="496">
        <f>E28*F28</f>
        <v>8564.478000000001</v>
      </c>
      <c r="K28" s="261">
        <f>E28*20</f>
        <v>2196.02</v>
      </c>
    </row>
    <row r="29" spans="1:11" s="89" customFormat="1" ht="13.5" customHeight="1">
      <c r="A29" s="250" t="s">
        <v>102</v>
      </c>
      <c r="B29" s="439" t="s">
        <v>600</v>
      </c>
      <c r="C29" s="327" t="s">
        <v>103</v>
      </c>
      <c r="D29" s="327"/>
      <c r="E29" s="250">
        <v>0.512</v>
      </c>
      <c r="F29" s="240">
        <v>58</v>
      </c>
      <c r="G29" s="436" t="s">
        <v>97</v>
      </c>
      <c r="H29" s="258" t="s">
        <v>11</v>
      </c>
      <c r="I29" s="252" t="s">
        <v>60</v>
      </c>
      <c r="J29" s="496">
        <f>E29*F29</f>
        <v>29.696</v>
      </c>
      <c r="K29" s="261">
        <f>E29*20</f>
        <v>10.24</v>
      </c>
    </row>
    <row r="30" spans="1:11" s="89" customFormat="1" ht="12.75">
      <c r="A30" s="38" t="s">
        <v>20</v>
      </c>
      <c r="B30" s="83">
        <v>3</v>
      </c>
      <c r="C30" s="35" t="s">
        <v>27</v>
      </c>
      <c r="D30" s="117"/>
      <c r="E30" s="119">
        <f>SUM(E27:E29)</f>
        <v>111.391</v>
      </c>
      <c r="F30" s="193" t="s">
        <v>47</v>
      </c>
      <c r="G30" s="15"/>
      <c r="H30" s="15"/>
      <c r="I30" s="13"/>
      <c r="J30" s="505"/>
      <c r="K30" s="115"/>
    </row>
    <row r="31" spans="1:11" s="89" customFormat="1" ht="25.5">
      <c r="A31" s="144" t="s">
        <v>21</v>
      </c>
      <c r="B31" s="127">
        <f>SUM(B19,B26,B30)</f>
        <v>17</v>
      </c>
      <c r="C31" s="122" t="s">
        <v>27</v>
      </c>
      <c r="D31" s="129"/>
      <c r="E31" s="197">
        <f>SUM(E19,E26,E30)</f>
        <v>131.67700000000002</v>
      </c>
      <c r="F31" s="183" t="s">
        <v>47</v>
      </c>
      <c r="G31" s="15"/>
      <c r="H31" s="15"/>
      <c r="I31" s="13"/>
      <c r="J31" s="505"/>
      <c r="K31" s="115"/>
    </row>
    <row r="32" spans="1:11" s="165" customFormat="1" ht="14.25">
      <c r="A32" s="799" t="s">
        <v>89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2"/>
    </row>
    <row r="33" spans="1:11" s="165" customFormat="1" ht="25.5">
      <c r="A33" s="435" t="s">
        <v>249</v>
      </c>
      <c r="B33" s="442" t="s">
        <v>2400</v>
      </c>
      <c r="C33" s="552" t="s">
        <v>2401</v>
      </c>
      <c r="D33" s="743"/>
      <c r="E33" s="424">
        <v>12.099</v>
      </c>
      <c r="F33" s="240">
        <v>78</v>
      </c>
      <c r="G33" s="448">
        <v>5</v>
      </c>
      <c r="H33" s="552" t="s">
        <v>11</v>
      </c>
      <c r="I33" s="252" t="s">
        <v>32</v>
      </c>
      <c r="J33" s="499">
        <f>E33*F33</f>
        <v>943.722</v>
      </c>
      <c r="K33" s="325">
        <f>E33*20</f>
        <v>241.98000000000002</v>
      </c>
    </row>
    <row r="34" spans="1:11" s="165" customFormat="1" ht="12.75">
      <c r="A34" s="220" t="s">
        <v>20</v>
      </c>
      <c r="B34" s="673">
        <v>1</v>
      </c>
      <c r="C34" s="674" t="s">
        <v>27</v>
      </c>
      <c r="D34" s="119"/>
      <c r="E34" s="675">
        <v>12.099</v>
      </c>
      <c r="F34" s="608" t="s">
        <v>47</v>
      </c>
      <c r="G34" s="225"/>
      <c r="H34" s="92"/>
      <c r="I34" s="252"/>
      <c r="J34" s="609"/>
      <c r="K34" s="93"/>
    </row>
    <row r="35" spans="1:11" ht="12.75">
      <c r="A35" s="480" t="s">
        <v>44</v>
      </c>
      <c r="B35" s="443" t="s">
        <v>560</v>
      </c>
      <c r="C35" s="434" t="s">
        <v>672</v>
      </c>
      <c r="D35" s="119"/>
      <c r="E35" s="251">
        <v>11.202</v>
      </c>
      <c r="F35" s="240">
        <v>78</v>
      </c>
      <c r="G35" s="320" t="s">
        <v>97</v>
      </c>
      <c r="H35" s="552" t="s">
        <v>11</v>
      </c>
      <c r="I35" s="252" t="s">
        <v>32</v>
      </c>
      <c r="J35" s="499">
        <f>E35*F35</f>
        <v>873.756</v>
      </c>
      <c r="K35" s="325">
        <f>E35*20</f>
        <v>224.04</v>
      </c>
    </row>
    <row r="36" spans="1:11" ht="25.5">
      <c r="A36" s="435" t="s">
        <v>44</v>
      </c>
      <c r="B36" s="442" t="s">
        <v>2402</v>
      </c>
      <c r="C36" s="552" t="s">
        <v>2401</v>
      </c>
      <c r="D36" s="119"/>
      <c r="E36" s="424">
        <v>52.351</v>
      </c>
      <c r="F36" s="240">
        <v>78</v>
      </c>
      <c r="G36" s="740">
        <v>7</v>
      </c>
      <c r="H36" s="741" t="s">
        <v>11</v>
      </c>
      <c r="I36" s="742" t="s">
        <v>32</v>
      </c>
      <c r="J36" s="499">
        <f>E36*F36</f>
        <v>4083.3779999999997</v>
      </c>
      <c r="K36" s="325">
        <f>E36*20</f>
        <v>1047.02</v>
      </c>
    </row>
    <row r="37" spans="1:11" ht="12.75">
      <c r="A37" s="90" t="s">
        <v>106</v>
      </c>
      <c r="B37" s="83">
        <v>2</v>
      </c>
      <c r="C37" s="118" t="s">
        <v>27</v>
      </c>
      <c r="D37" s="119"/>
      <c r="E37" s="119">
        <f>SUM(E35:E36)</f>
        <v>63.553</v>
      </c>
      <c r="F37" s="608" t="s">
        <v>47</v>
      </c>
      <c r="G37" s="28"/>
      <c r="H37" s="92"/>
      <c r="I37" s="13"/>
      <c r="J37" s="609"/>
      <c r="K37" s="93"/>
    </row>
    <row r="38" spans="1:11" ht="12.75">
      <c r="A38" s="480" t="s">
        <v>41</v>
      </c>
      <c r="B38" s="343" t="s">
        <v>561</v>
      </c>
      <c r="C38" s="434" t="s">
        <v>90</v>
      </c>
      <c r="D38" s="290"/>
      <c r="E38" s="290">
        <v>58.299</v>
      </c>
      <c r="F38" s="240">
        <v>78</v>
      </c>
      <c r="G38" s="241">
        <v>4</v>
      </c>
      <c r="H38" s="552" t="s">
        <v>11</v>
      </c>
      <c r="I38" s="252" t="s">
        <v>32</v>
      </c>
      <c r="J38" s="610">
        <f>E38*F38</f>
        <v>4547.322</v>
      </c>
      <c r="K38" s="325">
        <f>E38*20</f>
        <v>1165.98</v>
      </c>
    </row>
    <row r="39" spans="1:11" ht="12.75">
      <c r="A39" s="38" t="s">
        <v>106</v>
      </c>
      <c r="B39" s="83">
        <v>1</v>
      </c>
      <c r="C39" s="118" t="s">
        <v>27</v>
      </c>
      <c r="D39" s="287"/>
      <c r="E39" s="287">
        <f>SUM(E38)</f>
        <v>58.299</v>
      </c>
      <c r="F39" s="120" t="s">
        <v>47</v>
      </c>
      <c r="G39" s="28"/>
      <c r="H39" s="92"/>
      <c r="I39" s="13"/>
      <c r="J39" s="508"/>
      <c r="K39" s="93"/>
    </row>
    <row r="40" spans="1:11" ht="38.25">
      <c r="A40" s="166" t="s">
        <v>107</v>
      </c>
      <c r="B40" s="121">
        <f>B37+B39+B34</f>
        <v>4</v>
      </c>
      <c r="C40" s="128" t="s">
        <v>27</v>
      </c>
      <c r="D40" s="126"/>
      <c r="E40" s="129">
        <f>E37+E39+E34</f>
        <v>133.951</v>
      </c>
      <c r="F40" s="130" t="s">
        <v>47</v>
      </c>
      <c r="G40" s="123"/>
      <c r="H40" s="123"/>
      <c r="I40" s="124"/>
      <c r="J40" s="510"/>
      <c r="K40" s="62"/>
    </row>
    <row r="41" spans="1:11" ht="14.25" customHeight="1">
      <c r="A41" s="799" t="s">
        <v>33</v>
      </c>
      <c r="B41" s="799"/>
      <c r="C41" s="799"/>
      <c r="D41" s="799"/>
      <c r="E41" s="799"/>
      <c r="F41" s="799"/>
      <c r="G41" s="799"/>
      <c r="H41" s="799"/>
      <c r="I41" s="799"/>
      <c r="J41" s="799"/>
      <c r="K41" s="792"/>
    </row>
    <row r="42" spans="1:11" ht="12.75">
      <c r="A42" s="14" t="s">
        <v>111</v>
      </c>
      <c r="B42" s="354" t="s">
        <v>330</v>
      </c>
      <c r="C42" s="132" t="s">
        <v>60</v>
      </c>
      <c r="D42" s="133"/>
      <c r="E42" s="133">
        <v>3.31</v>
      </c>
      <c r="F42" s="240">
        <v>58</v>
      </c>
      <c r="G42" s="134">
        <v>3</v>
      </c>
      <c r="H42" s="561" t="s">
        <v>11</v>
      </c>
      <c r="I42" s="13" t="s">
        <v>32</v>
      </c>
      <c r="J42" s="511">
        <f>E42*F42</f>
        <v>191.98</v>
      </c>
      <c r="K42" s="322">
        <f>E42*20</f>
        <v>66.2</v>
      </c>
    </row>
    <row r="43" spans="1:11" ht="12.75">
      <c r="A43" s="29" t="s">
        <v>20</v>
      </c>
      <c r="B43" s="211" t="s">
        <v>29</v>
      </c>
      <c r="C43" s="212" t="s">
        <v>27</v>
      </c>
      <c r="D43" s="210"/>
      <c r="E43" s="210">
        <v>3.31</v>
      </c>
      <c r="F43" s="120" t="s">
        <v>47</v>
      </c>
      <c r="G43" s="134"/>
      <c r="H43" s="2"/>
      <c r="I43" s="2"/>
      <c r="J43" s="511"/>
      <c r="K43" s="322"/>
    </row>
    <row r="44" spans="1:11" ht="12.75">
      <c r="A44" s="14" t="s">
        <v>109</v>
      </c>
      <c r="B44" s="354" t="s">
        <v>328</v>
      </c>
      <c r="C44" s="132" t="s">
        <v>60</v>
      </c>
      <c r="D44" s="133"/>
      <c r="E44" s="133">
        <v>1.101</v>
      </c>
      <c r="F44" s="240">
        <v>58</v>
      </c>
      <c r="G44" s="134">
        <v>3</v>
      </c>
      <c r="H44" s="561" t="s">
        <v>11</v>
      </c>
      <c r="I44" s="13" t="s">
        <v>32</v>
      </c>
      <c r="J44" s="511">
        <f>E44*F44</f>
        <v>63.858</v>
      </c>
      <c r="K44" s="322">
        <f>E44*20</f>
        <v>22.02</v>
      </c>
    </row>
    <row r="45" spans="1:11" ht="12.75">
      <c r="A45" s="14" t="s">
        <v>109</v>
      </c>
      <c r="B45" s="354" t="s">
        <v>329</v>
      </c>
      <c r="C45" s="132" t="s">
        <v>60</v>
      </c>
      <c r="D45" s="133"/>
      <c r="E45" s="133">
        <v>1.742</v>
      </c>
      <c r="F45" s="240">
        <v>58</v>
      </c>
      <c r="G45" s="134">
        <v>3</v>
      </c>
      <c r="H45" s="561" t="s">
        <v>11</v>
      </c>
      <c r="I45" s="13" t="s">
        <v>32</v>
      </c>
      <c r="J45" s="511">
        <f>E45*F45</f>
        <v>101.036</v>
      </c>
      <c r="K45" s="322">
        <f>E45*20</f>
        <v>34.84</v>
      </c>
    </row>
    <row r="46" spans="1:11" ht="12.75">
      <c r="A46" s="29" t="s">
        <v>20</v>
      </c>
      <c r="B46" s="211" t="s">
        <v>110</v>
      </c>
      <c r="C46" s="212" t="s">
        <v>27</v>
      </c>
      <c r="D46" s="208"/>
      <c r="E46" s="208">
        <f>SUM(E44:E45)</f>
        <v>2.843</v>
      </c>
      <c r="F46" s="120" t="s">
        <v>47</v>
      </c>
      <c r="G46" s="134"/>
      <c r="H46" s="2"/>
      <c r="I46" s="2"/>
      <c r="J46" s="511"/>
      <c r="K46" s="322"/>
    </row>
    <row r="47" spans="1:11" ht="12.75">
      <c r="A47" s="14" t="s">
        <v>108</v>
      </c>
      <c r="B47" s="354" t="s">
        <v>297</v>
      </c>
      <c r="C47" s="132" t="s">
        <v>60</v>
      </c>
      <c r="D47" s="133"/>
      <c r="E47" s="133">
        <v>1.298</v>
      </c>
      <c r="F47" s="240">
        <v>58</v>
      </c>
      <c r="G47" s="353">
        <v>4</v>
      </c>
      <c r="H47" s="561" t="s">
        <v>11</v>
      </c>
      <c r="I47" s="13" t="s">
        <v>32</v>
      </c>
      <c r="J47" s="511">
        <f>E47*F47</f>
        <v>75.284</v>
      </c>
      <c r="K47" s="322">
        <f>E47*20</f>
        <v>25.96</v>
      </c>
    </row>
    <row r="48" spans="1:11" ht="12.75">
      <c r="A48" s="14" t="s">
        <v>108</v>
      </c>
      <c r="B48" s="354" t="s">
        <v>298</v>
      </c>
      <c r="C48" s="132" t="s">
        <v>60</v>
      </c>
      <c r="D48" s="133"/>
      <c r="E48" s="133">
        <v>1.09</v>
      </c>
      <c r="F48" s="240">
        <v>58</v>
      </c>
      <c r="G48" s="353">
        <v>4</v>
      </c>
      <c r="H48" s="561" t="s">
        <v>11</v>
      </c>
      <c r="I48" s="13" t="s">
        <v>32</v>
      </c>
      <c r="J48" s="511">
        <f aca="true" t="shared" si="4" ref="J48:J60">E48*F48</f>
        <v>63.220000000000006</v>
      </c>
      <c r="K48" s="322">
        <f aca="true" t="shared" si="5" ref="K48:K60">E48*20</f>
        <v>21.8</v>
      </c>
    </row>
    <row r="49" spans="1:11" ht="12.75">
      <c r="A49" s="14" t="s">
        <v>108</v>
      </c>
      <c r="B49" s="354" t="s">
        <v>299</v>
      </c>
      <c r="C49" s="132" t="s">
        <v>60</v>
      </c>
      <c r="D49" s="133"/>
      <c r="E49" s="133">
        <v>1.5</v>
      </c>
      <c r="F49" s="240">
        <v>58</v>
      </c>
      <c r="G49" s="353">
        <v>4</v>
      </c>
      <c r="H49" s="561" t="s">
        <v>11</v>
      </c>
      <c r="I49" s="13" t="s">
        <v>32</v>
      </c>
      <c r="J49" s="511">
        <f t="shared" si="4"/>
        <v>87</v>
      </c>
      <c r="K49" s="322">
        <f t="shared" si="5"/>
        <v>30</v>
      </c>
    </row>
    <row r="50" spans="1:11" ht="12.75">
      <c r="A50" s="14" t="s">
        <v>108</v>
      </c>
      <c r="B50" s="354" t="s">
        <v>300</v>
      </c>
      <c r="C50" s="132" t="s">
        <v>60</v>
      </c>
      <c r="D50" s="133"/>
      <c r="E50" s="133">
        <v>2.001</v>
      </c>
      <c r="F50" s="240">
        <v>58</v>
      </c>
      <c r="G50" s="353">
        <v>4</v>
      </c>
      <c r="H50" s="561" t="s">
        <v>11</v>
      </c>
      <c r="I50" s="13" t="s">
        <v>32</v>
      </c>
      <c r="J50" s="511">
        <f t="shared" si="4"/>
        <v>116.05799999999999</v>
      </c>
      <c r="K50" s="322">
        <f t="shared" si="5"/>
        <v>40.019999999999996</v>
      </c>
    </row>
    <row r="51" spans="1:11" ht="12.75">
      <c r="A51" s="14" t="s">
        <v>108</v>
      </c>
      <c r="B51" s="452" t="s">
        <v>647</v>
      </c>
      <c r="C51" s="132" t="s">
        <v>60</v>
      </c>
      <c r="D51" s="133"/>
      <c r="E51" s="133">
        <v>1.999</v>
      </c>
      <c r="F51" s="240">
        <v>58</v>
      </c>
      <c r="G51" s="353">
        <v>4</v>
      </c>
      <c r="H51" s="561" t="s">
        <v>11</v>
      </c>
      <c r="I51" s="13" t="s">
        <v>32</v>
      </c>
      <c r="J51" s="511">
        <f t="shared" si="4"/>
        <v>115.94200000000001</v>
      </c>
      <c r="K51" s="322">
        <f t="shared" si="5"/>
        <v>39.980000000000004</v>
      </c>
    </row>
    <row r="52" spans="1:11" ht="12.75">
      <c r="A52" s="14" t="s">
        <v>108</v>
      </c>
      <c r="B52" s="354" t="s">
        <v>301</v>
      </c>
      <c r="C52" s="132" t="s">
        <v>60</v>
      </c>
      <c r="D52" s="133"/>
      <c r="E52" s="133">
        <v>2.5</v>
      </c>
      <c r="F52" s="240">
        <v>58</v>
      </c>
      <c r="G52" s="353">
        <v>4</v>
      </c>
      <c r="H52" s="561" t="s">
        <v>11</v>
      </c>
      <c r="I52" s="13" t="s">
        <v>32</v>
      </c>
      <c r="J52" s="511">
        <f t="shared" si="4"/>
        <v>145</v>
      </c>
      <c r="K52" s="322">
        <f t="shared" si="5"/>
        <v>50</v>
      </c>
    </row>
    <row r="53" spans="1:11" ht="12.75">
      <c r="A53" s="14" t="s">
        <v>108</v>
      </c>
      <c r="B53" s="354" t="s">
        <v>302</v>
      </c>
      <c r="C53" s="132" t="s">
        <v>60</v>
      </c>
      <c r="D53" s="133"/>
      <c r="E53" s="133">
        <v>2.498</v>
      </c>
      <c r="F53" s="240">
        <v>58</v>
      </c>
      <c r="G53" s="353">
        <v>4</v>
      </c>
      <c r="H53" s="561" t="s">
        <v>11</v>
      </c>
      <c r="I53" s="13" t="s">
        <v>32</v>
      </c>
      <c r="J53" s="511">
        <f t="shared" si="4"/>
        <v>144.88400000000001</v>
      </c>
      <c r="K53" s="322">
        <f t="shared" si="5"/>
        <v>49.96000000000001</v>
      </c>
    </row>
    <row r="54" spans="1:11" ht="12.75">
      <c r="A54" s="14" t="s">
        <v>108</v>
      </c>
      <c r="B54" s="354" t="s">
        <v>303</v>
      </c>
      <c r="C54" s="132" t="s">
        <v>60</v>
      </c>
      <c r="D54" s="133"/>
      <c r="E54" s="133">
        <v>2.5</v>
      </c>
      <c r="F54" s="240">
        <v>58</v>
      </c>
      <c r="G54" s="353">
        <v>4</v>
      </c>
      <c r="H54" s="561" t="s">
        <v>11</v>
      </c>
      <c r="I54" s="13" t="s">
        <v>32</v>
      </c>
      <c r="J54" s="511">
        <f t="shared" si="4"/>
        <v>145</v>
      </c>
      <c r="K54" s="322">
        <f t="shared" si="5"/>
        <v>50</v>
      </c>
    </row>
    <row r="55" spans="1:11" ht="12.75">
      <c r="A55" s="14" t="s">
        <v>108</v>
      </c>
      <c r="B55" s="354" t="s">
        <v>304</v>
      </c>
      <c r="C55" s="132" t="s">
        <v>60</v>
      </c>
      <c r="D55" s="133"/>
      <c r="E55" s="133">
        <v>2.521</v>
      </c>
      <c r="F55" s="240">
        <v>58</v>
      </c>
      <c r="G55" s="353">
        <v>4</v>
      </c>
      <c r="H55" s="561" t="s">
        <v>11</v>
      </c>
      <c r="I55" s="13" t="s">
        <v>32</v>
      </c>
      <c r="J55" s="511">
        <f t="shared" si="4"/>
        <v>146.218</v>
      </c>
      <c r="K55" s="322">
        <f t="shared" si="5"/>
        <v>50.42</v>
      </c>
    </row>
    <row r="56" spans="1:11" ht="12.75">
      <c r="A56" s="14" t="s">
        <v>108</v>
      </c>
      <c r="B56" s="354" t="s">
        <v>305</v>
      </c>
      <c r="C56" s="132" t="s">
        <v>60</v>
      </c>
      <c r="D56" s="133"/>
      <c r="E56" s="133">
        <v>2.575</v>
      </c>
      <c r="F56" s="240">
        <v>58</v>
      </c>
      <c r="G56" s="353">
        <v>4</v>
      </c>
      <c r="H56" s="561" t="s">
        <v>11</v>
      </c>
      <c r="I56" s="13" t="s">
        <v>32</v>
      </c>
      <c r="J56" s="511">
        <f t="shared" si="4"/>
        <v>149.35000000000002</v>
      </c>
      <c r="K56" s="322">
        <f t="shared" si="5"/>
        <v>51.5</v>
      </c>
    </row>
    <row r="57" spans="1:11" ht="12.75">
      <c r="A57" s="14" t="s">
        <v>108</v>
      </c>
      <c r="B57" s="354" t="s">
        <v>306</v>
      </c>
      <c r="C57" s="132" t="s">
        <v>60</v>
      </c>
      <c r="D57" s="133"/>
      <c r="E57" s="133">
        <v>1.5</v>
      </c>
      <c r="F57" s="240">
        <v>58</v>
      </c>
      <c r="G57" s="353">
        <v>4</v>
      </c>
      <c r="H57" s="561" t="s">
        <v>11</v>
      </c>
      <c r="I57" s="13" t="s">
        <v>32</v>
      </c>
      <c r="J57" s="511">
        <f t="shared" si="4"/>
        <v>87</v>
      </c>
      <c r="K57" s="322">
        <f t="shared" si="5"/>
        <v>30</v>
      </c>
    </row>
    <row r="58" spans="1:11" ht="12.75">
      <c r="A58" s="14" t="s">
        <v>108</v>
      </c>
      <c r="B58" s="354" t="s">
        <v>307</v>
      </c>
      <c r="C58" s="132" t="s">
        <v>60</v>
      </c>
      <c r="D58" s="133"/>
      <c r="E58" s="133">
        <v>1.5</v>
      </c>
      <c r="F58" s="240">
        <v>58</v>
      </c>
      <c r="G58" s="353">
        <v>4</v>
      </c>
      <c r="H58" s="561" t="s">
        <v>11</v>
      </c>
      <c r="I58" s="13" t="s">
        <v>32</v>
      </c>
      <c r="J58" s="511">
        <f t="shared" si="4"/>
        <v>87</v>
      </c>
      <c r="K58" s="322">
        <f t="shared" si="5"/>
        <v>30</v>
      </c>
    </row>
    <row r="59" spans="1:11" ht="12.75">
      <c r="A59" s="14" t="s">
        <v>108</v>
      </c>
      <c r="B59" s="354" t="s">
        <v>308</v>
      </c>
      <c r="C59" s="132" t="s">
        <v>60</v>
      </c>
      <c r="D59" s="133"/>
      <c r="E59" s="133">
        <v>1.501</v>
      </c>
      <c r="F59" s="240">
        <v>58</v>
      </c>
      <c r="G59" s="353">
        <v>4</v>
      </c>
      <c r="H59" s="561" t="s">
        <v>11</v>
      </c>
      <c r="I59" s="13" t="s">
        <v>32</v>
      </c>
      <c r="J59" s="511">
        <f t="shared" si="4"/>
        <v>87.05799999999999</v>
      </c>
      <c r="K59" s="322">
        <f t="shared" si="5"/>
        <v>30.019999999999996</v>
      </c>
    </row>
    <row r="60" spans="1:11" ht="12.75">
      <c r="A60" s="14" t="s">
        <v>108</v>
      </c>
      <c r="B60" s="354" t="s">
        <v>309</v>
      </c>
      <c r="C60" s="132" t="s">
        <v>60</v>
      </c>
      <c r="D60" s="133"/>
      <c r="E60" s="133">
        <v>1.076</v>
      </c>
      <c r="F60" s="240">
        <v>58</v>
      </c>
      <c r="G60" s="353">
        <v>4</v>
      </c>
      <c r="H60" s="561" t="s">
        <v>11</v>
      </c>
      <c r="I60" s="13" t="s">
        <v>32</v>
      </c>
      <c r="J60" s="511">
        <f t="shared" si="4"/>
        <v>62.408</v>
      </c>
      <c r="K60" s="322">
        <f t="shared" si="5"/>
        <v>21.520000000000003</v>
      </c>
    </row>
    <row r="61" spans="1:11" s="161" customFormat="1" ht="12.75">
      <c r="A61" s="29" t="s">
        <v>20</v>
      </c>
      <c r="B61" s="211" t="s">
        <v>2453</v>
      </c>
      <c r="C61" s="212" t="s">
        <v>27</v>
      </c>
      <c r="D61" s="208"/>
      <c r="E61" s="208">
        <f>SUM(E47:E60)</f>
        <v>26.059</v>
      </c>
      <c r="F61" s="120" t="s">
        <v>47</v>
      </c>
      <c r="G61" s="134"/>
      <c r="H61" s="134"/>
      <c r="I61" s="2"/>
      <c r="J61" s="512"/>
      <c r="K61" s="416"/>
    </row>
    <row r="62" spans="1:11" ht="25.5">
      <c r="A62" s="166" t="s">
        <v>112</v>
      </c>
      <c r="B62" s="25">
        <f>B43+B46+B61</f>
        <v>17</v>
      </c>
      <c r="C62" s="158" t="s">
        <v>27</v>
      </c>
      <c r="D62" s="27"/>
      <c r="E62" s="159">
        <f>E43+E46+E61</f>
        <v>32.212</v>
      </c>
      <c r="F62" s="159" t="s">
        <v>47</v>
      </c>
      <c r="G62" s="59"/>
      <c r="H62" s="59"/>
      <c r="I62" s="70"/>
      <c r="J62" s="513"/>
      <c r="K62" s="62"/>
    </row>
    <row r="63" spans="1:11" ht="14.25">
      <c r="A63" s="799" t="s">
        <v>16</v>
      </c>
      <c r="B63" s="799"/>
      <c r="C63" s="799"/>
      <c r="D63" s="799"/>
      <c r="E63" s="799"/>
      <c r="F63" s="799"/>
      <c r="G63" s="799"/>
      <c r="H63" s="799"/>
      <c r="I63" s="799"/>
      <c r="J63" s="799"/>
      <c r="K63" s="792"/>
    </row>
    <row r="64" spans="1:11" ht="12.75">
      <c r="A64" s="238" t="s">
        <v>45</v>
      </c>
      <c r="B64" s="343" t="s">
        <v>576</v>
      </c>
      <c r="C64" s="434" t="s">
        <v>60</v>
      </c>
      <c r="D64" s="251"/>
      <c r="E64" s="251">
        <v>3.3</v>
      </c>
      <c r="F64" s="240">
        <v>58</v>
      </c>
      <c r="G64" s="241">
        <v>3</v>
      </c>
      <c r="H64" s="252" t="s">
        <v>11</v>
      </c>
      <c r="I64" s="252" t="s">
        <v>32</v>
      </c>
      <c r="J64" s="506">
        <f>E64*F64</f>
        <v>191.39999999999998</v>
      </c>
      <c r="K64" s="325">
        <f>E64*20</f>
        <v>66</v>
      </c>
    </row>
    <row r="65" spans="1:11" ht="12.75">
      <c r="A65" s="238" t="s">
        <v>45</v>
      </c>
      <c r="B65" s="343" t="s">
        <v>577</v>
      </c>
      <c r="C65" s="434" t="s">
        <v>60</v>
      </c>
      <c r="D65" s="251"/>
      <c r="E65" s="251">
        <v>2.2</v>
      </c>
      <c r="F65" s="240">
        <v>58</v>
      </c>
      <c r="G65" s="241">
        <v>3</v>
      </c>
      <c r="H65" s="252" t="s">
        <v>11</v>
      </c>
      <c r="I65" s="252" t="s">
        <v>32</v>
      </c>
      <c r="J65" s="506">
        <f>E65*F65</f>
        <v>127.60000000000001</v>
      </c>
      <c r="K65" s="325">
        <f>E65*20</f>
        <v>44</v>
      </c>
    </row>
    <row r="66" spans="1:11" ht="12.75">
      <c r="A66" s="50" t="s">
        <v>20</v>
      </c>
      <c r="B66" s="51">
        <v>2</v>
      </c>
      <c r="C66" s="90" t="s">
        <v>27</v>
      </c>
      <c r="D66" s="42"/>
      <c r="E66" s="91">
        <f>SUM(E64:E65)</f>
        <v>5.5</v>
      </c>
      <c r="F66" s="91" t="s">
        <v>47</v>
      </c>
      <c r="G66" s="92"/>
      <c r="H66" s="92"/>
      <c r="I66" s="10"/>
      <c r="J66" s="498"/>
      <c r="K66" s="97"/>
    </row>
    <row r="67" spans="1:11" ht="25.5">
      <c r="A67" s="64" t="s">
        <v>23</v>
      </c>
      <c r="B67" s="25">
        <v>2</v>
      </c>
      <c r="C67" s="158" t="s">
        <v>27</v>
      </c>
      <c r="D67" s="27"/>
      <c r="E67" s="159">
        <f>E66</f>
        <v>5.5</v>
      </c>
      <c r="F67" s="159" t="s">
        <v>47</v>
      </c>
      <c r="G67" s="59"/>
      <c r="H67" s="59"/>
      <c r="I67" s="70"/>
      <c r="J67" s="513"/>
      <c r="K67" s="62"/>
    </row>
    <row r="68" spans="1:11" ht="14.25">
      <c r="A68" s="799" t="s">
        <v>17</v>
      </c>
      <c r="B68" s="799"/>
      <c r="C68" s="799"/>
      <c r="D68" s="799"/>
      <c r="E68" s="799"/>
      <c r="F68" s="799"/>
      <c r="G68" s="799"/>
      <c r="H68" s="799"/>
      <c r="I68" s="799"/>
      <c r="J68" s="799"/>
      <c r="K68" s="792"/>
    </row>
    <row r="69" spans="1:11" ht="12.75">
      <c r="A69" s="53" t="s">
        <v>62</v>
      </c>
      <c r="B69" s="204" t="s">
        <v>616</v>
      </c>
      <c r="C69" s="11" t="s">
        <v>60</v>
      </c>
      <c r="D69" s="133"/>
      <c r="E69" s="133">
        <v>6.601</v>
      </c>
      <c r="F69" s="240">
        <v>58</v>
      </c>
      <c r="G69" s="205">
        <v>3</v>
      </c>
      <c r="H69" s="252" t="s">
        <v>11</v>
      </c>
      <c r="I69" s="13" t="s">
        <v>32</v>
      </c>
      <c r="J69" s="498">
        <f>E69*F69</f>
        <v>382.858</v>
      </c>
      <c r="K69" s="115">
        <f>E69*20</f>
        <v>132.02</v>
      </c>
    </row>
    <row r="70" spans="1:11" ht="12.75">
      <c r="A70" s="18" t="s">
        <v>20</v>
      </c>
      <c r="B70" s="66">
        <v>1</v>
      </c>
      <c r="C70" s="145" t="s">
        <v>27</v>
      </c>
      <c r="D70" s="4"/>
      <c r="E70" s="131">
        <f>SUM(E69:E69)</f>
        <v>6.601</v>
      </c>
      <c r="F70" s="91" t="s">
        <v>47</v>
      </c>
      <c r="G70" s="146"/>
      <c r="H70" s="147"/>
      <c r="I70" s="147"/>
      <c r="J70" s="502"/>
      <c r="K70" s="115"/>
    </row>
    <row r="71" spans="1:11" ht="12.75">
      <c r="A71" s="53" t="s">
        <v>46</v>
      </c>
      <c r="B71" s="204" t="s">
        <v>617</v>
      </c>
      <c r="C71" s="11" t="s">
        <v>60</v>
      </c>
      <c r="D71" s="133"/>
      <c r="E71" s="133">
        <v>0.795</v>
      </c>
      <c r="F71" s="240">
        <v>58</v>
      </c>
      <c r="G71" s="205">
        <v>4</v>
      </c>
      <c r="H71" s="252" t="s">
        <v>11</v>
      </c>
      <c r="I71" s="13" t="s">
        <v>32</v>
      </c>
      <c r="J71" s="498">
        <f>E71*F71</f>
        <v>46.11</v>
      </c>
      <c r="K71" s="115">
        <f>E71*20</f>
        <v>15.9</v>
      </c>
    </row>
    <row r="72" spans="1:11" ht="12.75">
      <c r="A72" s="18" t="s">
        <v>20</v>
      </c>
      <c r="B72" s="66">
        <v>1</v>
      </c>
      <c r="C72" s="145" t="s">
        <v>27</v>
      </c>
      <c r="D72" s="4"/>
      <c r="E72" s="131">
        <f>SUM(E71)</f>
        <v>0.795</v>
      </c>
      <c r="F72" s="91" t="s">
        <v>47</v>
      </c>
      <c r="G72" s="146"/>
      <c r="H72" s="146"/>
      <c r="I72" s="147"/>
      <c r="J72" s="502"/>
      <c r="K72" s="115"/>
    </row>
    <row r="73" spans="1:11" ht="25.5">
      <c r="A73" s="166" t="s">
        <v>24</v>
      </c>
      <c r="B73" s="121">
        <f>B70+B72</f>
        <v>2</v>
      </c>
      <c r="C73" s="202" t="s">
        <v>27</v>
      </c>
      <c r="D73" s="3"/>
      <c r="E73" s="206">
        <f>E70+E72</f>
        <v>7.396</v>
      </c>
      <c r="F73" s="207" t="s">
        <v>47</v>
      </c>
      <c r="G73" s="146"/>
      <c r="H73" s="146"/>
      <c r="I73" s="147"/>
      <c r="J73" s="502"/>
      <c r="K73" s="115"/>
    </row>
    <row r="74" spans="1:11" ht="14.25">
      <c r="A74" s="799" t="s">
        <v>18</v>
      </c>
      <c r="B74" s="799"/>
      <c r="C74" s="799"/>
      <c r="D74" s="799"/>
      <c r="E74" s="799"/>
      <c r="F74" s="799"/>
      <c r="G74" s="799"/>
      <c r="H74" s="799"/>
      <c r="I74" s="799"/>
      <c r="J74" s="799"/>
      <c r="K74" s="792"/>
    </row>
    <row r="75" spans="1:11" ht="12.75">
      <c r="A75" s="257" t="s">
        <v>124</v>
      </c>
      <c r="B75" s="432" t="s">
        <v>211</v>
      </c>
      <c r="C75" s="281" t="s">
        <v>60</v>
      </c>
      <c r="D75" s="270"/>
      <c r="E75" s="270">
        <v>1.002</v>
      </c>
      <c r="F75" s="240">
        <v>58</v>
      </c>
      <c r="G75" s="271">
        <v>5</v>
      </c>
      <c r="H75" s="272" t="s">
        <v>11</v>
      </c>
      <c r="I75" s="272" t="s">
        <v>32</v>
      </c>
      <c r="J75" s="499">
        <f>E75*F75</f>
        <v>58.116</v>
      </c>
      <c r="K75" s="325">
        <f>E75*20</f>
        <v>20.04</v>
      </c>
    </row>
    <row r="76" spans="1:11" ht="12.75">
      <c r="A76" s="18" t="s">
        <v>20</v>
      </c>
      <c r="B76" s="66">
        <v>1</v>
      </c>
      <c r="C76" s="145" t="s">
        <v>27</v>
      </c>
      <c r="D76" s="34"/>
      <c r="E76" s="34">
        <v>1.002</v>
      </c>
      <c r="F76" s="131" t="s">
        <v>47</v>
      </c>
      <c r="G76" s="146"/>
      <c r="H76" s="147"/>
      <c r="I76" s="147"/>
      <c r="J76" s="499"/>
      <c r="K76" s="325"/>
    </row>
    <row r="77" spans="1:11" ht="12.75">
      <c r="A77" s="399" t="s">
        <v>58</v>
      </c>
      <c r="B77" s="432" t="s">
        <v>212</v>
      </c>
      <c r="C77" s="548" t="s">
        <v>127</v>
      </c>
      <c r="D77" s="457"/>
      <c r="E77" s="457">
        <v>3.188</v>
      </c>
      <c r="F77" s="349">
        <v>78</v>
      </c>
      <c r="G77" s="448">
        <v>6</v>
      </c>
      <c r="H77" s="488" t="s">
        <v>11</v>
      </c>
      <c r="I77" s="488" t="s">
        <v>32</v>
      </c>
      <c r="J77" s="499">
        <f aca="true" t="shared" si="6" ref="J77:J87">E77*F77</f>
        <v>248.66400000000002</v>
      </c>
      <c r="K77" s="325">
        <f>E77*20</f>
        <v>63.760000000000005</v>
      </c>
    </row>
    <row r="78" spans="1:11" ht="12.75">
      <c r="A78" s="399" t="s">
        <v>58</v>
      </c>
      <c r="B78" s="432" t="s">
        <v>213</v>
      </c>
      <c r="C78" s="548" t="s">
        <v>127</v>
      </c>
      <c r="D78" s="457"/>
      <c r="E78" s="457">
        <v>0.268</v>
      </c>
      <c r="F78" s="349">
        <v>78</v>
      </c>
      <c r="G78" s="448">
        <v>6</v>
      </c>
      <c r="H78" s="488" t="s">
        <v>11</v>
      </c>
      <c r="I78" s="488" t="s">
        <v>32</v>
      </c>
      <c r="J78" s="499">
        <f t="shared" si="6"/>
        <v>20.904</v>
      </c>
      <c r="K78" s="325">
        <f aca="true" t="shared" si="7" ref="K78:K87">E78*20</f>
        <v>5.36</v>
      </c>
    </row>
    <row r="79" spans="1:11" ht="12.75">
      <c r="A79" s="399" t="s">
        <v>58</v>
      </c>
      <c r="B79" s="432" t="s">
        <v>214</v>
      </c>
      <c r="C79" s="548" t="s">
        <v>127</v>
      </c>
      <c r="D79" s="457"/>
      <c r="E79" s="457">
        <v>2.44</v>
      </c>
      <c r="F79" s="349">
        <v>78</v>
      </c>
      <c r="G79" s="448">
        <v>6</v>
      </c>
      <c r="H79" s="488" t="s">
        <v>11</v>
      </c>
      <c r="I79" s="488" t="s">
        <v>32</v>
      </c>
      <c r="J79" s="499">
        <f t="shared" si="6"/>
        <v>190.32</v>
      </c>
      <c r="K79" s="325">
        <f t="shared" si="7"/>
        <v>48.8</v>
      </c>
    </row>
    <row r="80" spans="1:11" ht="12.75">
      <c r="A80" s="399" t="s">
        <v>58</v>
      </c>
      <c r="B80" s="432" t="s">
        <v>215</v>
      </c>
      <c r="C80" s="548" t="s">
        <v>159</v>
      </c>
      <c r="D80" s="457"/>
      <c r="E80" s="457">
        <v>11.557</v>
      </c>
      <c r="F80" s="338">
        <v>58</v>
      </c>
      <c r="G80" s="448">
        <v>3</v>
      </c>
      <c r="H80" s="488" t="s">
        <v>11</v>
      </c>
      <c r="I80" s="488" t="s">
        <v>32</v>
      </c>
      <c r="J80" s="499">
        <f t="shared" si="6"/>
        <v>670.306</v>
      </c>
      <c r="K80" s="325">
        <f t="shared" si="7"/>
        <v>231.14000000000001</v>
      </c>
    </row>
    <row r="81" spans="1:11" ht="12.75">
      <c r="A81" s="399" t="s">
        <v>58</v>
      </c>
      <c r="B81" s="432" t="s">
        <v>2257</v>
      </c>
      <c r="C81" s="548" t="s">
        <v>60</v>
      </c>
      <c r="D81" s="457"/>
      <c r="E81" s="457">
        <v>7.514</v>
      </c>
      <c r="F81" s="338">
        <v>58</v>
      </c>
      <c r="G81" s="448">
        <v>3</v>
      </c>
      <c r="H81" s="488" t="s">
        <v>11</v>
      </c>
      <c r="I81" s="488" t="s">
        <v>32</v>
      </c>
      <c r="J81" s="499">
        <f t="shared" si="6"/>
        <v>435.812</v>
      </c>
      <c r="K81" s="325">
        <f t="shared" si="7"/>
        <v>150.28</v>
      </c>
    </row>
    <row r="82" spans="1:11" ht="12.75">
      <c r="A82" s="399" t="s">
        <v>58</v>
      </c>
      <c r="B82" s="433" t="s">
        <v>216</v>
      </c>
      <c r="C82" s="239" t="s">
        <v>127</v>
      </c>
      <c r="D82" s="489"/>
      <c r="E82" s="744">
        <v>1.168</v>
      </c>
      <c r="F82" s="349">
        <v>78</v>
      </c>
      <c r="G82" s="241">
        <v>6</v>
      </c>
      <c r="H82" s="338" t="s">
        <v>11</v>
      </c>
      <c r="I82" s="241" t="s">
        <v>32</v>
      </c>
      <c r="J82" s="499">
        <f t="shared" si="6"/>
        <v>91.104</v>
      </c>
      <c r="K82" s="325">
        <f t="shared" si="7"/>
        <v>23.36</v>
      </c>
    </row>
    <row r="83" spans="1:11" ht="12.75">
      <c r="A83" s="399" t="s">
        <v>58</v>
      </c>
      <c r="B83" s="433" t="s">
        <v>2258</v>
      </c>
      <c r="C83" s="239" t="s">
        <v>2259</v>
      </c>
      <c r="D83" s="489"/>
      <c r="E83" s="744">
        <v>3.586</v>
      </c>
      <c r="F83" s="349">
        <v>78</v>
      </c>
      <c r="G83" s="241">
        <v>6</v>
      </c>
      <c r="H83" s="338" t="s">
        <v>11</v>
      </c>
      <c r="I83" s="241" t="s">
        <v>32</v>
      </c>
      <c r="J83" s="499">
        <f t="shared" si="6"/>
        <v>279.70799999999997</v>
      </c>
      <c r="K83" s="325">
        <f t="shared" si="7"/>
        <v>71.72</v>
      </c>
    </row>
    <row r="84" spans="1:11" ht="12.75">
      <c r="A84" s="399" t="s">
        <v>58</v>
      </c>
      <c r="B84" s="433" t="s">
        <v>2260</v>
      </c>
      <c r="C84" s="239" t="s">
        <v>2259</v>
      </c>
      <c r="D84" s="489"/>
      <c r="E84" s="744">
        <v>4.157</v>
      </c>
      <c r="F84" s="349">
        <v>78</v>
      </c>
      <c r="G84" s="241">
        <v>6</v>
      </c>
      <c r="H84" s="338" t="s">
        <v>11</v>
      </c>
      <c r="I84" s="241" t="s">
        <v>32</v>
      </c>
      <c r="J84" s="499">
        <f t="shared" si="6"/>
        <v>324.246</v>
      </c>
      <c r="K84" s="325">
        <f t="shared" si="7"/>
        <v>83.14</v>
      </c>
    </row>
    <row r="85" spans="1:11" ht="12.75">
      <c r="A85" s="399" t="s">
        <v>58</v>
      </c>
      <c r="B85" s="433" t="s">
        <v>2261</v>
      </c>
      <c r="C85" s="239" t="s">
        <v>60</v>
      </c>
      <c r="D85" s="489"/>
      <c r="E85" s="744">
        <v>24.62</v>
      </c>
      <c r="F85" s="338">
        <v>58</v>
      </c>
      <c r="G85" s="241">
        <v>4</v>
      </c>
      <c r="H85" s="338" t="s">
        <v>11</v>
      </c>
      <c r="I85" s="241" t="s">
        <v>32</v>
      </c>
      <c r="J85" s="499">
        <f t="shared" si="6"/>
        <v>1427.96</v>
      </c>
      <c r="K85" s="325">
        <f t="shared" si="7"/>
        <v>492.40000000000003</v>
      </c>
    </row>
    <row r="86" spans="1:11" ht="12.75">
      <c r="A86" s="399" t="s">
        <v>58</v>
      </c>
      <c r="B86" s="395" t="s">
        <v>217</v>
      </c>
      <c r="C86" s="239" t="s">
        <v>60</v>
      </c>
      <c r="D86" s="489"/>
      <c r="E86" s="744">
        <v>13.763</v>
      </c>
      <c r="F86" s="338">
        <v>58</v>
      </c>
      <c r="G86" s="241">
        <v>4</v>
      </c>
      <c r="H86" s="338" t="s">
        <v>11</v>
      </c>
      <c r="I86" s="241" t="s">
        <v>32</v>
      </c>
      <c r="J86" s="499">
        <f t="shared" si="6"/>
        <v>798.254</v>
      </c>
      <c r="K86" s="325">
        <f t="shared" si="7"/>
        <v>275.26</v>
      </c>
    </row>
    <row r="87" spans="1:11" ht="12.75">
      <c r="A87" s="399" t="s">
        <v>58</v>
      </c>
      <c r="B87" s="395" t="s">
        <v>218</v>
      </c>
      <c r="C87" s="239" t="s">
        <v>60</v>
      </c>
      <c r="D87" s="489"/>
      <c r="E87" s="744">
        <v>4.109</v>
      </c>
      <c r="F87" s="338">
        <v>58</v>
      </c>
      <c r="G87" s="241">
        <v>4</v>
      </c>
      <c r="H87" s="338" t="s">
        <v>11</v>
      </c>
      <c r="I87" s="241" t="s">
        <v>32</v>
      </c>
      <c r="J87" s="499">
        <f t="shared" si="6"/>
        <v>238.322</v>
      </c>
      <c r="K87" s="325">
        <f t="shared" si="7"/>
        <v>82.18</v>
      </c>
    </row>
    <row r="88" spans="1:11" ht="12.75">
      <c r="A88" s="18" t="s">
        <v>20</v>
      </c>
      <c r="B88" s="66">
        <v>11</v>
      </c>
      <c r="C88" s="145" t="s">
        <v>27</v>
      </c>
      <c r="D88" s="34"/>
      <c r="E88" s="34">
        <f>SUM(E77:E87)</f>
        <v>76.37</v>
      </c>
      <c r="F88" s="131" t="s">
        <v>47</v>
      </c>
      <c r="G88" s="146"/>
      <c r="H88" s="147"/>
      <c r="I88" s="147"/>
      <c r="J88" s="498"/>
      <c r="K88" s="115"/>
    </row>
    <row r="89" spans="1:11" ht="12.75">
      <c r="A89" s="276" t="s">
        <v>128</v>
      </c>
      <c r="B89" s="433" t="s">
        <v>268</v>
      </c>
      <c r="C89" s="275" t="s">
        <v>127</v>
      </c>
      <c r="D89" s="269"/>
      <c r="E89" s="273">
        <v>7.032</v>
      </c>
      <c r="F89" s="349">
        <v>78</v>
      </c>
      <c r="G89" s="241">
        <v>5</v>
      </c>
      <c r="H89" s="240" t="s">
        <v>11</v>
      </c>
      <c r="I89" s="241" t="s">
        <v>32</v>
      </c>
      <c r="J89" s="499">
        <f>E89*F89</f>
        <v>548.496</v>
      </c>
      <c r="K89" s="325">
        <f>E89*20</f>
        <v>140.64</v>
      </c>
    </row>
    <row r="90" spans="1:11" ht="12.75">
      <c r="A90" s="18" t="s">
        <v>20</v>
      </c>
      <c r="B90" s="66">
        <v>1</v>
      </c>
      <c r="C90" s="145" t="s">
        <v>27</v>
      </c>
      <c r="D90" s="34"/>
      <c r="E90" s="34">
        <v>7.032</v>
      </c>
      <c r="F90" s="131" t="s">
        <v>47</v>
      </c>
      <c r="G90" s="146"/>
      <c r="H90" s="147"/>
      <c r="I90" s="147"/>
      <c r="J90" s="499"/>
      <c r="K90" s="325"/>
    </row>
    <row r="91" spans="1:11" ht="12.75">
      <c r="A91" s="54" t="s">
        <v>82</v>
      </c>
      <c r="B91" s="433" t="s">
        <v>219</v>
      </c>
      <c r="C91" s="444" t="s">
        <v>83</v>
      </c>
      <c r="D91" s="55"/>
      <c r="E91" s="151">
        <v>1</v>
      </c>
      <c r="F91" s="349">
        <v>78</v>
      </c>
      <c r="G91" s="15">
        <v>4</v>
      </c>
      <c r="H91" s="240" t="s">
        <v>11</v>
      </c>
      <c r="I91" s="15" t="s">
        <v>32</v>
      </c>
      <c r="J91" s="499">
        <f>E91*F91</f>
        <v>78</v>
      </c>
      <c r="K91" s="325">
        <f>E91*20</f>
        <v>20</v>
      </c>
    </row>
    <row r="92" spans="1:11" ht="12.75">
      <c r="A92" s="18" t="s">
        <v>20</v>
      </c>
      <c r="B92" s="66">
        <v>1</v>
      </c>
      <c r="C92" s="145" t="s">
        <v>27</v>
      </c>
      <c r="D92" s="34"/>
      <c r="E92" s="34">
        <f>SUM(E91:E91)</f>
        <v>1</v>
      </c>
      <c r="F92" s="131" t="s">
        <v>47</v>
      </c>
      <c r="G92" s="146"/>
      <c r="H92" s="147"/>
      <c r="I92" s="147"/>
      <c r="J92" s="498"/>
      <c r="K92" s="115"/>
    </row>
    <row r="93" spans="1:11" ht="12.75">
      <c r="A93" s="54" t="s">
        <v>84</v>
      </c>
      <c r="B93" s="433" t="s">
        <v>220</v>
      </c>
      <c r="C93" s="444" t="s">
        <v>60</v>
      </c>
      <c r="D93" s="55"/>
      <c r="E93" s="151">
        <v>1.001</v>
      </c>
      <c r="F93" s="338">
        <v>58</v>
      </c>
      <c r="G93" s="15">
        <v>3</v>
      </c>
      <c r="H93" s="240" t="s">
        <v>11</v>
      </c>
      <c r="I93" s="15" t="s">
        <v>32</v>
      </c>
      <c r="J93" s="498">
        <f>E93*F93</f>
        <v>58.05799999999999</v>
      </c>
      <c r="K93" s="115">
        <f>E93*20</f>
        <v>20.019999999999996</v>
      </c>
    </row>
    <row r="94" spans="1:11" ht="12.75">
      <c r="A94" s="54" t="s">
        <v>84</v>
      </c>
      <c r="B94" s="433" t="s">
        <v>221</v>
      </c>
      <c r="C94" s="444" t="s">
        <v>60</v>
      </c>
      <c r="D94" s="55"/>
      <c r="E94" s="151">
        <v>1.299</v>
      </c>
      <c r="F94" s="338">
        <v>58</v>
      </c>
      <c r="G94" s="15">
        <v>3</v>
      </c>
      <c r="H94" s="240" t="s">
        <v>11</v>
      </c>
      <c r="I94" s="15" t="s">
        <v>32</v>
      </c>
      <c r="J94" s="498">
        <f>E94*F94</f>
        <v>75.342</v>
      </c>
      <c r="K94" s="115">
        <f>E94*20</f>
        <v>25.979999999999997</v>
      </c>
    </row>
    <row r="95" spans="1:11" ht="12.75">
      <c r="A95" s="54" t="s">
        <v>84</v>
      </c>
      <c r="B95" s="395" t="s">
        <v>222</v>
      </c>
      <c r="C95" s="444" t="s">
        <v>60</v>
      </c>
      <c r="D95" s="55"/>
      <c r="E95" s="151">
        <v>1.001</v>
      </c>
      <c r="F95" s="338">
        <v>58</v>
      </c>
      <c r="G95" s="15">
        <v>4</v>
      </c>
      <c r="H95" s="240" t="s">
        <v>11</v>
      </c>
      <c r="I95" s="15" t="s">
        <v>32</v>
      </c>
      <c r="J95" s="498">
        <f>E95*F95</f>
        <v>58.05799999999999</v>
      </c>
      <c r="K95" s="115">
        <f>E95*20</f>
        <v>20.019999999999996</v>
      </c>
    </row>
    <row r="96" spans="1:11" ht="12.75">
      <c r="A96" s="18" t="s">
        <v>20</v>
      </c>
      <c r="B96" s="66">
        <v>3</v>
      </c>
      <c r="C96" s="145" t="s">
        <v>27</v>
      </c>
      <c r="D96" s="34"/>
      <c r="E96" s="34">
        <f>SUM(E93:E95)</f>
        <v>3.3009999999999997</v>
      </c>
      <c r="F96" s="131" t="s">
        <v>47</v>
      </c>
      <c r="G96" s="146"/>
      <c r="H96" s="147"/>
      <c r="I96" s="147"/>
      <c r="J96" s="498"/>
      <c r="K96" s="115"/>
    </row>
    <row r="97" spans="1:11" ht="12.75">
      <c r="A97" s="277" t="s">
        <v>48</v>
      </c>
      <c r="B97" s="433" t="s">
        <v>223</v>
      </c>
      <c r="C97" s="275" t="s">
        <v>71</v>
      </c>
      <c r="D97" s="269"/>
      <c r="E97" s="277">
        <v>4.002</v>
      </c>
      <c r="F97" s="349">
        <v>78</v>
      </c>
      <c r="G97" s="241">
        <v>3</v>
      </c>
      <c r="H97" s="240" t="s">
        <v>11</v>
      </c>
      <c r="I97" s="241" t="s">
        <v>32</v>
      </c>
      <c r="J97" s="499">
        <f>E97*F97</f>
        <v>312.156</v>
      </c>
      <c r="K97" s="325">
        <f>E97*20</f>
        <v>80.03999999999999</v>
      </c>
    </row>
    <row r="98" spans="1:11" ht="12.75">
      <c r="A98" s="18" t="s">
        <v>20</v>
      </c>
      <c r="B98" s="66">
        <v>1</v>
      </c>
      <c r="C98" s="145" t="s">
        <v>27</v>
      </c>
      <c r="D98" s="34"/>
      <c r="E98" s="34">
        <f>SUM(E97:E97)</f>
        <v>4.002</v>
      </c>
      <c r="F98" s="131" t="s">
        <v>47</v>
      </c>
      <c r="G98" s="146"/>
      <c r="H98" s="147"/>
      <c r="I98" s="147"/>
      <c r="J98" s="498"/>
      <c r="K98" s="115"/>
    </row>
    <row r="99" spans="1:11" ht="12.75">
      <c r="A99" s="257" t="s">
        <v>153</v>
      </c>
      <c r="B99" s="760" t="s">
        <v>224</v>
      </c>
      <c r="C99" s="444" t="s">
        <v>60</v>
      </c>
      <c r="D99" s="34"/>
      <c r="E99" s="270">
        <v>64.267</v>
      </c>
      <c r="F99" s="274">
        <v>58</v>
      </c>
      <c r="G99" s="15">
        <v>4</v>
      </c>
      <c r="H99" s="240" t="s">
        <v>11</v>
      </c>
      <c r="I99" s="15" t="s">
        <v>32</v>
      </c>
      <c r="J99" s="498">
        <f>E99*F99</f>
        <v>3727.486</v>
      </c>
      <c r="K99" s="115">
        <f>E99*20</f>
        <v>1285.34</v>
      </c>
    </row>
    <row r="100" spans="1:11" ht="12.75">
      <c r="A100" s="18" t="s">
        <v>20</v>
      </c>
      <c r="B100" s="66">
        <v>1</v>
      </c>
      <c r="C100" s="145" t="s">
        <v>27</v>
      </c>
      <c r="D100" s="34"/>
      <c r="E100" s="34">
        <f>E99</f>
        <v>64.267</v>
      </c>
      <c r="F100" s="131" t="s">
        <v>47</v>
      </c>
      <c r="G100" s="146"/>
      <c r="H100" s="147"/>
      <c r="I100" s="147"/>
      <c r="J100" s="498"/>
      <c r="K100" s="115"/>
    </row>
    <row r="101" spans="1:11" s="89" customFormat="1" ht="12.75">
      <c r="A101" s="150" t="s">
        <v>49</v>
      </c>
      <c r="B101" s="433" t="s">
        <v>225</v>
      </c>
      <c r="C101" s="444" t="s">
        <v>85</v>
      </c>
      <c r="D101" s="55"/>
      <c r="E101" s="151">
        <v>10.345</v>
      </c>
      <c r="F101" s="349">
        <v>78</v>
      </c>
      <c r="G101" s="15">
        <v>6</v>
      </c>
      <c r="H101" s="240" t="s">
        <v>11</v>
      </c>
      <c r="I101" s="15" t="s">
        <v>32</v>
      </c>
      <c r="J101" s="498">
        <f>E101*F101</f>
        <v>806.9100000000001</v>
      </c>
      <c r="K101" s="115">
        <f>E101*20</f>
        <v>206.9</v>
      </c>
    </row>
    <row r="102" spans="1:11" s="89" customFormat="1" ht="12.75">
      <c r="A102" s="150" t="s">
        <v>49</v>
      </c>
      <c r="B102" s="433" t="s">
        <v>226</v>
      </c>
      <c r="C102" s="444" t="s">
        <v>85</v>
      </c>
      <c r="D102" s="55"/>
      <c r="E102" s="151">
        <v>4.108</v>
      </c>
      <c r="F102" s="349">
        <v>78</v>
      </c>
      <c r="G102" s="15">
        <v>6</v>
      </c>
      <c r="H102" s="240" t="s">
        <v>11</v>
      </c>
      <c r="I102" s="15" t="s">
        <v>32</v>
      </c>
      <c r="J102" s="498">
        <f>E102*F102</f>
        <v>320.424</v>
      </c>
      <c r="K102" s="115">
        <f>E102*20</f>
        <v>82.16</v>
      </c>
    </row>
    <row r="103" spans="1:11" ht="12.75">
      <c r="A103" s="18" t="s">
        <v>20</v>
      </c>
      <c r="B103" s="66">
        <v>2</v>
      </c>
      <c r="C103" s="145" t="s">
        <v>27</v>
      </c>
      <c r="D103" s="34"/>
      <c r="E103" s="34">
        <f>SUM(E101:E102)</f>
        <v>14.453</v>
      </c>
      <c r="F103" s="131" t="s">
        <v>47</v>
      </c>
      <c r="G103" s="146"/>
      <c r="H103" s="147"/>
      <c r="I103" s="147"/>
      <c r="J103" s="501"/>
      <c r="K103" s="168"/>
    </row>
    <row r="104" spans="1:11" ht="12.75">
      <c r="A104" s="277" t="s">
        <v>86</v>
      </c>
      <c r="B104" s="433" t="s">
        <v>227</v>
      </c>
      <c r="C104" s="275" t="s">
        <v>60</v>
      </c>
      <c r="D104" s="269"/>
      <c r="E104" s="273">
        <v>3.011</v>
      </c>
      <c r="F104" s="338">
        <v>58</v>
      </c>
      <c r="G104" s="241">
        <v>5</v>
      </c>
      <c r="H104" s="240" t="s">
        <v>11</v>
      </c>
      <c r="I104" s="241" t="s">
        <v>32</v>
      </c>
      <c r="J104" s="499">
        <f>E104*F104</f>
        <v>174.638</v>
      </c>
      <c r="K104" s="325">
        <f>E104*20</f>
        <v>60.22</v>
      </c>
    </row>
    <row r="105" spans="1:11" s="89" customFormat="1" ht="12.75">
      <c r="A105" s="277" t="s">
        <v>86</v>
      </c>
      <c r="B105" s="433" t="s">
        <v>228</v>
      </c>
      <c r="C105" s="275" t="s">
        <v>60</v>
      </c>
      <c r="D105" s="269"/>
      <c r="E105" s="273">
        <v>2.744</v>
      </c>
      <c r="F105" s="338">
        <v>58</v>
      </c>
      <c r="G105" s="241">
        <v>5</v>
      </c>
      <c r="H105" s="240" t="s">
        <v>11</v>
      </c>
      <c r="I105" s="241" t="s">
        <v>32</v>
      </c>
      <c r="J105" s="499">
        <f>E105*F105</f>
        <v>159.15200000000002</v>
      </c>
      <c r="K105" s="325">
        <f>E105*20</f>
        <v>54.88</v>
      </c>
    </row>
    <row r="106" spans="1:11" s="89" customFormat="1" ht="12.75">
      <c r="A106" s="18" t="s">
        <v>20</v>
      </c>
      <c r="B106" s="66">
        <v>2</v>
      </c>
      <c r="C106" s="145" t="s">
        <v>27</v>
      </c>
      <c r="D106" s="34"/>
      <c r="E106" s="34">
        <f>SUM(E104:E105)</f>
        <v>5.755000000000001</v>
      </c>
      <c r="F106" s="131" t="s">
        <v>47</v>
      </c>
      <c r="G106" s="146"/>
      <c r="H106" s="147"/>
      <c r="I106" s="147"/>
      <c r="J106" s="501"/>
      <c r="K106" s="168"/>
    </row>
    <row r="107" spans="1:11" s="89" customFormat="1" ht="12.75">
      <c r="A107" s="277" t="s">
        <v>42</v>
      </c>
      <c r="B107" s="395" t="s">
        <v>65</v>
      </c>
      <c r="C107" s="275" t="s">
        <v>60</v>
      </c>
      <c r="D107" s="278"/>
      <c r="E107" s="273">
        <v>8.501</v>
      </c>
      <c r="F107" s="338">
        <v>58</v>
      </c>
      <c r="G107" s="271">
        <v>5</v>
      </c>
      <c r="H107" s="240" t="s">
        <v>11</v>
      </c>
      <c r="I107" s="241" t="s">
        <v>32</v>
      </c>
      <c r="J107" s="499">
        <f>E107*F107</f>
        <v>493.058</v>
      </c>
      <c r="K107" s="325">
        <f>E107*20</f>
        <v>170.01999999999998</v>
      </c>
    </row>
    <row r="108" spans="1:11" ht="12.75">
      <c r="A108" s="277" t="s">
        <v>42</v>
      </c>
      <c r="B108" s="395" t="s">
        <v>66</v>
      </c>
      <c r="C108" s="275" t="s">
        <v>60</v>
      </c>
      <c r="D108" s="278"/>
      <c r="E108" s="273">
        <v>2.511</v>
      </c>
      <c r="F108" s="338">
        <v>58</v>
      </c>
      <c r="G108" s="271">
        <v>5</v>
      </c>
      <c r="H108" s="240" t="s">
        <v>11</v>
      </c>
      <c r="I108" s="241" t="s">
        <v>32</v>
      </c>
      <c r="J108" s="499">
        <f aca="true" t="shared" si="8" ref="J108:J119">E108*F108</f>
        <v>145.638</v>
      </c>
      <c r="K108" s="325">
        <f aca="true" t="shared" si="9" ref="K108:K119">E108*20</f>
        <v>50.22</v>
      </c>
    </row>
    <row r="109" spans="1:11" ht="12.75">
      <c r="A109" s="277" t="s">
        <v>42</v>
      </c>
      <c r="B109" s="395" t="s">
        <v>67</v>
      </c>
      <c r="C109" s="275" t="s">
        <v>60</v>
      </c>
      <c r="D109" s="279"/>
      <c r="E109" s="273">
        <v>2.55</v>
      </c>
      <c r="F109" s="338">
        <v>58</v>
      </c>
      <c r="G109" s="271">
        <v>5</v>
      </c>
      <c r="H109" s="240" t="s">
        <v>11</v>
      </c>
      <c r="I109" s="241" t="s">
        <v>32</v>
      </c>
      <c r="J109" s="499">
        <f t="shared" si="8"/>
        <v>147.89999999999998</v>
      </c>
      <c r="K109" s="325">
        <f t="shared" si="9"/>
        <v>51</v>
      </c>
    </row>
    <row r="110" spans="1:11" ht="12.75">
      <c r="A110" s="277" t="s">
        <v>42</v>
      </c>
      <c r="B110" s="395" t="s">
        <v>68</v>
      </c>
      <c r="C110" s="275" t="s">
        <v>60</v>
      </c>
      <c r="D110" s="279"/>
      <c r="E110" s="273">
        <v>4.25</v>
      </c>
      <c r="F110" s="338">
        <v>58</v>
      </c>
      <c r="G110" s="271">
        <v>5</v>
      </c>
      <c r="H110" s="240" t="s">
        <v>11</v>
      </c>
      <c r="I110" s="241" t="s">
        <v>32</v>
      </c>
      <c r="J110" s="499">
        <f t="shared" si="8"/>
        <v>246.5</v>
      </c>
      <c r="K110" s="325">
        <f t="shared" si="9"/>
        <v>85</v>
      </c>
    </row>
    <row r="111" spans="1:11" ht="12.75">
      <c r="A111" s="277" t="s">
        <v>42</v>
      </c>
      <c r="B111" s="395" t="s">
        <v>69</v>
      </c>
      <c r="C111" s="275" t="s">
        <v>60</v>
      </c>
      <c r="D111" s="250"/>
      <c r="E111" s="273">
        <v>1.701</v>
      </c>
      <c r="F111" s="338">
        <v>58</v>
      </c>
      <c r="G111" s="271">
        <v>5</v>
      </c>
      <c r="H111" s="240" t="s">
        <v>11</v>
      </c>
      <c r="I111" s="241" t="s">
        <v>32</v>
      </c>
      <c r="J111" s="499">
        <f t="shared" si="8"/>
        <v>98.658</v>
      </c>
      <c r="K111" s="325">
        <f t="shared" si="9"/>
        <v>34.02</v>
      </c>
    </row>
    <row r="112" spans="1:11" ht="12.75">
      <c r="A112" s="277" t="s">
        <v>42</v>
      </c>
      <c r="B112" s="395" t="s">
        <v>75</v>
      </c>
      <c r="C112" s="275" t="s">
        <v>60</v>
      </c>
      <c r="D112" s="152"/>
      <c r="E112" s="273">
        <v>3</v>
      </c>
      <c r="F112" s="338">
        <v>58</v>
      </c>
      <c r="G112" s="271">
        <v>5</v>
      </c>
      <c r="H112" s="240" t="s">
        <v>11</v>
      </c>
      <c r="I112" s="241" t="s">
        <v>32</v>
      </c>
      <c r="J112" s="499">
        <f t="shared" si="8"/>
        <v>174</v>
      </c>
      <c r="K112" s="325">
        <f t="shared" si="9"/>
        <v>60</v>
      </c>
    </row>
    <row r="113" spans="1:11" ht="12.75">
      <c r="A113" s="277" t="s">
        <v>42</v>
      </c>
      <c r="B113" s="395" t="s">
        <v>76</v>
      </c>
      <c r="C113" s="275" t="s">
        <v>60</v>
      </c>
      <c r="D113" s="269"/>
      <c r="E113" s="273">
        <v>2.551</v>
      </c>
      <c r="F113" s="338">
        <v>58</v>
      </c>
      <c r="G113" s="271">
        <v>5</v>
      </c>
      <c r="H113" s="240" t="s">
        <v>11</v>
      </c>
      <c r="I113" s="241" t="s">
        <v>32</v>
      </c>
      <c r="J113" s="499">
        <f t="shared" si="8"/>
        <v>147.958</v>
      </c>
      <c r="K113" s="325">
        <f t="shared" si="9"/>
        <v>51.02</v>
      </c>
    </row>
    <row r="114" spans="1:11" ht="12.75">
      <c r="A114" s="277" t="s">
        <v>42</v>
      </c>
      <c r="B114" s="395" t="s">
        <v>77</v>
      </c>
      <c r="C114" s="275" t="s">
        <v>60</v>
      </c>
      <c r="D114" s="269"/>
      <c r="E114" s="273">
        <v>2.631</v>
      </c>
      <c r="F114" s="338">
        <v>58</v>
      </c>
      <c r="G114" s="191" t="s">
        <v>96</v>
      </c>
      <c r="H114" s="240" t="s">
        <v>11</v>
      </c>
      <c r="I114" s="241" t="s">
        <v>32</v>
      </c>
      <c r="J114" s="499">
        <f t="shared" si="8"/>
        <v>152.59799999999998</v>
      </c>
      <c r="K114" s="325">
        <f t="shared" si="9"/>
        <v>52.62</v>
      </c>
    </row>
    <row r="115" spans="1:11" ht="12.75">
      <c r="A115" s="277" t="s">
        <v>42</v>
      </c>
      <c r="B115" s="395" t="s">
        <v>78</v>
      </c>
      <c r="C115" s="275" t="s">
        <v>71</v>
      </c>
      <c r="D115" s="269"/>
      <c r="E115" s="273">
        <v>9.351</v>
      </c>
      <c r="F115" s="349">
        <v>78</v>
      </c>
      <c r="G115" s="191" t="s">
        <v>96</v>
      </c>
      <c r="H115" s="240" t="s">
        <v>11</v>
      </c>
      <c r="I115" s="241" t="s">
        <v>32</v>
      </c>
      <c r="J115" s="499">
        <f t="shared" si="8"/>
        <v>729.378</v>
      </c>
      <c r="K115" s="325">
        <f t="shared" si="9"/>
        <v>187.02</v>
      </c>
    </row>
    <row r="116" spans="1:11" ht="12.75">
      <c r="A116" s="277" t="s">
        <v>42</v>
      </c>
      <c r="B116" s="395" t="s">
        <v>79</v>
      </c>
      <c r="C116" s="275" t="s">
        <v>71</v>
      </c>
      <c r="D116" s="269"/>
      <c r="E116" s="273">
        <v>10.37</v>
      </c>
      <c r="F116" s="349">
        <v>78</v>
      </c>
      <c r="G116" s="191" t="s">
        <v>96</v>
      </c>
      <c r="H116" s="240" t="s">
        <v>11</v>
      </c>
      <c r="I116" s="241" t="s">
        <v>32</v>
      </c>
      <c r="J116" s="499">
        <f t="shared" si="8"/>
        <v>808.8599999999999</v>
      </c>
      <c r="K116" s="325">
        <f t="shared" si="9"/>
        <v>207.39999999999998</v>
      </c>
    </row>
    <row r="117" spans="1:11" ht="12.75">
      <c r="A117" s="277" t="s">
        <v>42</v>
      </c>
      <c r="B117" s="395" t="s">
        <v>80</v>
      </c>
      <c r="C117" s="275" t="s">
        <v>60</v>
      </c>
      <c r="D117" s="269"/>
      <c r="E117" s="273">
        <v>2.078</v>
      </c>
      <c r="F117" s="338">
        <v>58</v>
      </c>
      <c r="G117" s="191" t="s">
        <v>96</v>
      </c>
      <c r="H117" s="240" t="s">
        <v>11</v>
      </c>
      <c r="I117" s="241" t="s">
        <v>32</v>
      </c>
      <c r="J117" s="499">
        <f t="shared" si="8"/>
        <v>120.52399999999999</v>
      </c>
      <c r="K117" s="325">
        <f t="shared" si="9"/>
        <v>41.559999999999995</v>
      </c>
    </row>
    <row r="118" spans="1:11" ht="12.75">
      <c r="A118" s="277" t="s">
        <v>42</v>
      </c>
      <c r="B118" s="395" t="s">
        <v>81</v>
      </c>
      <c r="C118" s="275" t="s">
        <v>71</v>
      </c>
      <c r="D118" s="269"/>
      <c r="E118" s="273">
        <v>4.6</v>
      </c>
      <c r="F118" s="349">
        <v>78</v>
      </c>
      <c r="G118" s="191" t="s">
        <v>96</v>
      </c>
      <c r="H118" s="240" t="s">
        <v>11</v>
      </c>
      <c r="I118" s="241" t="s">
        <v>32</v>
      </c>
      <c r="J118" s="499">
        <f t="shared" si="8"/>
        <v>358.79999999999995</v>
      </c>
      <c r="K118" s="325">
        <f t="shared" si="9"/>
        <v>92</v>
      </c>
    </row>
    <row r="119" spans="1:11" ht="12.75">
      <c r="A119" s="277" t="s">
        <v>42</v>
      </c>
      <c r="B119" s="395" t="s">
        <v>129</v>
      </c>
      <c r="C119" s="275" t="s">
        <v>60</v>
      </c>
      <c r="D119" s="269"/>
      <c r="E119" s="273">
        <v>1.682</v>
      </c>
      <c r="F119" s="338">
        <v>58</v>
      </c>
      <c r="G119" s="306" t="s">
        <v>97</v>
      </c>
      <c r="H119" s="240" t="s">
        <v>11</v>
      </c>
      <c r="I119" s="241" t="s">
        <v>32</v>
      </c>
      <c r="J119" s="499">
        <f t="shared" si="8"/>
        <v>97.556</v>
      </c>
      <c r="K119" s="325">
        <f t="shared" si="9"/>
        <v>33.64</v>
      </c>
    </row>
    <row r="120" spans="1:11" ht="12.75">
      <c r="A120" s="745" t="s">
        <v>42</v>
      </c>
      <c r="B120" s="395" t="s">
        <v>2268</v>
      </c>
      <c r="C120" s="239" t="s">
        <v>60</v>
      </c>
      <c r="D120" s="489"/>
      <c r="E120" s="744">
        <v>5.185</v>
      </c>
      <c r="F120" s="338">
        <v>58</v>
      </c>
      <c r="G120" s="585" t="s">
        <v>96</v>
      </c>
      <c r="H120" s="338" t="s">
        <v>11</v>
      </c>
      <c r="I120" s="241" t="s">
        <v>32</v>
      </c>
      <c r="J120" s="499">
        <f>E120*F120</f>
        <v>300.72999999999996</v>
      </c>
      <c r="K120" s="325">
        <f>E120*20</f>
        <v>103.69999999999999</v>
      </c>
    </row>
    <row r="121" spans="1:11" ht="12.75">
      <c r="A121" s="745" t="s">
        <v>42</v>
      </c>
      <c r="B121" s="395" t="s">
        <v>2267</v>
      </c>
      <c r="C121" s="239" t="s">
        <v>60</v>
      </c>
      <c r="D121" s="489"/>
      <c r="E121" s="744">
        <v>2.614</v>
      </c>
      <c r="F121" s="338">
        <v>58</v>
      </c>
      <c r="G121" s="448">
        <v>3</v>
      </c>
      <c r="H121" s="338" t="s">
        <v>11</v>
      </c>
      <c r="I121" s="241" t="s">
        <v>32</v>
      </c>
      <c r="J121" s="499">
        <f aca="true" t="shared" si="10" ref="J121:J128">E121*F121</f>
        <v>151.612</v>
      </c>
      <c r="K121" s="325">
        <f aca="true" t="shared" si="11" ref="K121:K128">E121*20</f>
        <v>52.28</v>
      </c>
    </row>
    <row r="122" spans="1:11" ht="12.75">
      <c r="A122" s="745" t="s">
        <v>42</v>
      </c>
      <c r="B122" s="395" t="s">
        <v>2263</v>
      </c>
      <c r="C122" s="239" t="s">
        <v>60</v>
      </c>
      <c r="D122" s="489"/>
      <c r="E122" s="744">
        <v>10.646</v>
      </c>
      <c r="F122" s="338">
        <v>58</v>
      </c>
      <c r="G122" s="448">
        <v>3</v>
      </c>
      <c r="H122" s="338" t="s">
        <v>11</v>
      </c>
      <c r="I122" s="241" t="s">
        <v>32</v>
      </c>
      <c r="J122" s="499">
        <f t="shared" si="10"/>
        <v>617.4680000000001</v>
      </c>
      <c r="K122" s="325">
        <f t="shared" si="11"/>
        <v>212.92000000000002</v>
      </c>
    </row>
    <row r="123" spans="1:11" ht="12.75">
      <c r="A123" s="745" t="s">
        <v>42</v>
      </c>
      <c r="B123" s="395" t="s">
        <v>131</v>
      </c>
      <c r="C123" s="239" t="s">
        <v>71</v>
      </c>
      <c r="D123" s="489"/>
      <c r="E123" s="744">
        <v>8.5</v>
      </c>
      <c r="F123" s="349">
        <v>78</v>
      </c>
      <c r="G123" s="448">
        <v>5</v>
      </c>
      <c r="H123" s="338" t="s">
        <v>11</v>
      </c>
      <c r="I123" s="241" t="s">
        <v>32</v>
      </c>
      <c r="J123" s="499">
        <f t="shared" si="10"/>
        <v>663</v>
      </c>
      <c r="K123" s="325">
        <f t="shared" si="11"/>
        <v>170</v>
      </c>
    </row>
    <row r="124" spans="1:11" s="37" customFormat="1" ht="12.75">
      <c r="A124" s="745" t="s">
        <v>42</v>
      </c>
      <c r="B124" s="395" t="s">
        <v>130</v>
      </c>
      <c r="C124" s="239" t="s">
        <v>71</v>
      </c>
      <c r="D124" s="489"/>
      <c r="E124" s="744">
        <v>8.5</v>
      </c>
      <c r="F124" s="349">
        <v>78</v>
      </c>
      <c r="G124" s="448">
        <v>5</v>
      </c>
      <c r="H124" s="338" t="s">
        <v>11</v>
      </c>
      <c r="I124" s="241" t="s">
        <v>32</v>
      </c>
      <c r="J124" s="499">
        <f t="shared" si="10"/>
        <v>663</v>
      </c>
      <c r="K124" s="325">
        <f t="shared" si="11"/>
        <v>170</v>
      </c>
    </row>
    <row r="125" spans="1:11" s="37" customFormat="1" ht="12.75">
      <c r="A125" s="745" t="s">
        <v>42</v>
      </c>
      <c r="B125" s="395" t="s">
        <v>70</v>
      </c>
      <c r="C125" s="239" t="s">
        <v>71</v>
      </c>
      <c r="D125" s="746"/>
      <c r="E125" s="744">
        <v>13.175</v>
      </c>
      <c r="F125" s="349">
        <v>78</v>
      </c>
      <c r="G125" s="686" t="s">
        <v>96</v>
      </c>
      <c r="H125" s="338" t="s">
        <v>11</v>
      </c>
      <c r="I125" s="241" t="s">
        <v>32</v>
      </c>
      <c r="J125" s="499">
        <f t="shared" si="10"/>
        <v>1027.65</v>
      </c>
      <c r="K125" s="325">
        <f t="shared" si="11"/>
        <v>263.5</v>
      </c>
    </row>
    <row r="126" spans="1:11" s="37" customFormat="1" ht="12.75">
      <c r="A126" s="745" t="s">
        <v>42</v>
      </c>
      <c r="B126" s="395" t="s">
        <v>72</v>
      </c>
      <c r="C126" s="239" t="s">
        <v>71</v>
      </c>
      <c r="D126" s="457"/>
      <c r="E126" s="744">
        <v>38.907</v>
      </c>
      <c r="F126" s="349">
        <v>78</v>
      </c>
      <c r="G126" s="686" t="s">
        <v>96</v>
      </c>
      <c r="H126" s="338" t="s">
        <v>11</v>
      </c>
      <c r="I126" s="241" t="s">
        <v>32</v>
      </c>
      <c r="J126" s="499">
        <f t="shared" si="10"/>
        <v>3034.7459999999996</v>
      </c>
      <c r="K126" s="325">
        <f t="shared" si="11"/>
        <v>778.1399999999999</v>
      </c>
    </row>
    <row r="127" spans="1:11" s="37" customFormat="1" ht="12.75">
      <c r="A127" s="745" t="s">
        <v>42</v>
      </c>
      <c r="B127" s="395" t="s">
        <v>73</v>
      </c>
      <c r="C127" s="239" t="s">
        <v>71</v>
      </c>
      <c r="D127" s="747"/>
      <c r="E127" s="744">
        <v>5.95</v>
      </c>
      <c r="F127" s="349">
        <v>78</v>
      </c>
      <c r="G127" s="686" t="s">
        <v>96</v>
      </c>
      <c r="H127" s="338" t="s">
        <v>11</v>
      </c>
      <c r="I127" s="241" t="s">
        <v>32</v>
      </c>
      <c r="J127" s="499">
        <f t="shared" si="10"/>
        <v>464.1</v>
      </c>
      <c r="K127" s="325">
        <f t="shared" si="11"/>
        <v>119</v>
      </c>
    </row>
    <row r="128" spans="1:11" s="37" customFormat="1" ht="12.75">
      <c r="A128" s="745" t="s">
        <v>42</v>
      </c>
      <c r="B128" s="395" t="s">
        <v>74</v>
      </c>
      <c r="C128" s="239" t="s">
        <v>71</v>
      </c>
      <c r="D128" s="747"/>
      <c r="E128" s="744">
        <v>1.275</v>
      </c>
      <c r="F128" s="349">
        <v>78</v>
      </c>
      <c r="G128" s="686" t="s">
        <v>96</v>
      </c>
      <c r="H128" s="338" t="s">
        <v>11</v>
      </c>
      <c r="I128" s="241" t="s">
        <v>32</v>
      </c>
      <c r="J128" s="499">
        <f t="shared" si="10"/>
        <v>99.44999999999999</v>
      </c>
      <c r="K128" s="325">
        <f t="shared" si="11"/>
        <v>25.5</v>
      </c>
    </row>
    <row r="129" spans="1:11" ht="12.75">
      <c r="A129" s="18" t="s">
        <v>20</v>
      </c>
      <c r="B129" s="66">
        <v>22</v>
      </c>
      <c r="C129" s="145" t="s">
        <v>27</v>
      </c>
      <c r="D129" s="34"/>
      <c r="E129" s="34">
        <f>SUM(E107:E128)</f>
        <v>150.528</v>
      </c>
      <c r="F129" s="131" t="s">
        <v>47</v>
      </c>
      <c r="G129" s="146"/>
      <c r="H129" s="147"/>
      <c r="I129" s="147"/>
      <c r="J129" s="501"/>
      <c r="K129" s="168"/>
    </row>
    <row r="130" spans="1:11" ht="12.75">
      <c r="A130" s="430" t="s">
        <v>57</v>
      </c>
      <c r="B130" s="395" t="s">
        <v>229</v>
      </c>
      <c r="C130" s="275" t="s">
        <v>95</v>
      </c>
      <c r="D130" s="365"/>
      <c r="E130" s="365">
        <v>1.352</v>
      </c>
      <c r="F130" s="349">
        <v>78</v>
      </c>
      <c r="G130" s="241">
        <v>4</v>
      </c>
      <c r="H130" s="242" t="s">
        <v>11</v>
      </c>
      <c r="I130" s="243" t="s">
        <v>32</v>
      </c>
      <c r="J130" s="499">
        <f>E130*F130</f>
        <v>105.456</v>
      </c>
      <c r="K130" s="325">
        <f>E130*20</f>
        <v>27.040000000000003</v>
      </c>
    </row>
    <row r="131" spans="1:11" ht="12.75">
      <c r="A131" s="430" t="s">
        <v>57</v>
      </c>
      <c r="B131" s="395" t="s">
        <v>230</v>
      </c>
      <c r="C131" s="275" t="s">
        <v>155</v>
      </c>
      <c r="D131" s="365"/>
      <c r="E131" s="365">
        <v>13.41</v>
      </c>
      <c r="F131" s="349">
        <v>78</v>
      </c>
      <c r="G131" s="241">
        <v>4</v>
      </c>
      <c r="H131" s="242" t="s">
        <v>11</v>
      </c>
      <c r="I131" s="243" t="s">
        <v>32</v>
      </c>
      <c r="J131" s="499">
        <f>E131*F131</f>
        <v>1045.98</v>
      </c>
      <c r="K131" s="325">
        <f>E131*20</f>
        <v>268.2</v>
      </c>
    </row>
    <row r="132" spans="1:11" ht="12.75">
      <c r="A132" s="430" t="s">
        <v>57</v>
      </c>
      <c r="B132" s="395" t="s">
        <v>231</v>
      </c>
      <c r="C132" s="275" t="s">
        <v>155</v>
      </c>
      <c r="D132" s="365"/>
      <c r="E132" s="365">
        <v>45.554</v>
      </c>
      <c r="F132" s="349">
        <v>78</v>
      </c>
      <c r="G132" s="241">
        <v>4</v>
      </c>
      <c r="H132" s="242" t="s">
        <v>11</v>
      </c>
      <c r="I132" s="243" t="s">
        <v>32</v>
      </c>
      <c r="J132" s="499">
        <f>E132*F132</f>
        <v>3553.212</v>
      </c>
      <c r="K132" s="325">
        <f>E132*20</f>
        <v>911.08</v>
      </c>
    </row>
    <row r="133" spans="1:11" ht="12.75">
      <c r="A133" s="18" t="s">
        <v>20</v>
      </c>
      <c r="B133" s="66">
        <v>3</v>
      </c>
      <c r="C133" s="145" t="s">
        <v>27</v>
      </c>
      <c r="D133" s="34"/>
      <c r="E133" s="34">
        <f>SUM(E130:E132)</f>
        <v>60.316</v>
      </c>
      <c r="F133" s="131" t="s">
        <v>47</v>
      </c>
      <c r="G133" s="15"/>
      <c r="H133" s="147"/>
      <c r="I133" s="147"/>
      <c r="J133" s="501"/>
      <c r="K133" s="168"/>
    </row>
    <row r="134" spans="1:11" ht="12.75">
      <c r="A134" s="277" t="s">
        <v>50</v>
      </c>
      <c r="B134" s="433" t="s">
        <v>232</v>
      </c>
      <c r="C134" s="275" t="s">
        <v>60</v>
      </c>
      <c r="D134" s="269"/>
      <c r="E134" s="273">
        <v>1.087</v>
      </c>
      <c r="F134" s="338">
        <v>58</v>
      </c>
      <c r="G134" s="241">
        <v>3</v>
      </c>
      <c r="H134" s="240" t="s">
        <v>11</v>
      </c>
      <c r="I134" s="241" t="s">
        <v>32</v>
      </c>
      <c r="J134" s="499">
        <f>E134*F134</f>
        <v>63.046</v>
      </c>
      <c r="K134" s="325">
        <f>E134*20</f>
        <v>21.74</v>
      </c>
    </row>
    <row r="135" spans="1:11" ht="12.75">
      <c r="A135" s="277" t="s">
        <v>50</v>
      </c>
      <c r="B135" s="433" t="s">
        <v>233</v>
      </c>
      <c r="C135" s="275" t="s">
        <v>60</v>
      </c>
      <c r="D135" s="269"/>
      <c r="E135" s="273">
        <v>1</v>
      </c>
      <c r="F135" s="338">
        <v>58</v>
      </c>
      <c r="G135" s="241">
        <v>3</v>
      </c>
      <c r="H135" s="240" t="s">
        <v>11</v>
      </c>
      <c r="I135" s="241" t="s">
        <v>32</v>
      </c>
      <c r="J135" s="499">
        <f aca="true" t="shared" si="12" ref="J135:J141">E135*F135</f>
        <v>58</v>
      </c>
      <c r="K135" s="325">
        <f aca="true" t="shared" si="13" ref="K135:K141">E135*20</f>
        <v>20</v>
      </c>
    </row>
    <row r="136" spans="1:11" ht="12.75">
      <c r="A136" s="277" t="s">
        <v>50</v>
      </c>
      <c r="B136" s="433" t="s">
        <v>234</v>
      </c>
      <c r="C136" s="275" t="s">
        <v>60</v>
      </c>
      <c r="D136" s="269"/>
      <c r="E136" s="273">
        <v>1.999</v>
      </c>
      <c r="F136" s="338">
        <v>58</v>
      </c>
      <c r="G136" s="241">
        <v>3</v>
      </c>
      <c r="H136" s="240" t="s">
        <v>11</v>
      </c>
      <c r="I136" s="241" t="s">
        <v>32</v>
      </c>
      <c r="J136" s="499">
        <f t="shared" si="12"/>
        <v>115.94200000000001</v>
      </c>
      <c r="K136" s="325">
        <f t="shared" si="13"/>
        <v>39.980000000000004</v>
      </c>
    </row>
    <row r="137" spans="1:11" ht="12.75">
      <c r="A137" s="277" t="s">
        <v>50</v>
      </c>
      <c r="B137" s="433" t="s">
        <v>235</v>
      </c>
      <c r="C137" s="275" t="s">
        <v>60</v>
      </c>
      <c r="D137" s="269"/>
      <c r="E137" s="273">
        <v>0.998</v>
      </c>
      <c r="F137" s="338">
        <v>58</v>
      </c>
      <c r="G137" s="241">
        <v>3</v>
      </c>
      <c r="H137" s="240" t="s">
        <v>11</v>
      </c>
      <c r="I137" s="241" t="s">
        <v>32</v>
      </c>
      <c r="J137" s="499">
        <f t="shared" si="12"/>
        <v>57.884</v>
      </c>
      <c r="K137" s="325">
        <f t="shared" si="13"/>
        <v>19.96</v>
      </c>
    </row>
    <row r="138" spans="1:11" ht="12.75">
      <c r="A138" s="277" t="s">
        <v>50</v>
      </c>
      <c r="B138" s="433" t="s">
        <v>236</v>
      </c>
      <c r="C138" s="275" t="s">
        <v>60</v>
      </c>
      <c r="D138" s="269"/>
      <c r="E138" s="273">
        <v>1</v>
      </c>
      <c r="F138" s="338">
        <v>58</v>
      </c>
      <c r="G138" s="241">
        <v>3</v>
      </c>
      <c r="H138" s="240" t="s">
        <v>11</v>
      </c>
      <c r="I138" s="241" t="s">
        <v>32</v>
      </c>
      <c r="J138" s="499">
        <f t="shared" si="12"/>
        <v>58</v>
      </c>
      <c r="K138" s="325">
        <f t="shared" si="13"/>
        <v>20</v>
      </c>
    </row>
    <row r="139" spans="1:11" ht="12.75">
      <c r="A139" s="277" t="s">
        <v>50</v>
      </c>
      <c r="B139" s="433" t="s">
        <v>237</v>
      </c>
      <c r="C139" s="275" t="s">
        <v>60</v>
      </c>
      <c r="D139" s="269"/>
      <c r="E139" s="273">
        <v>0.999</v>
      </c>
      <c r="F139" s="338">
        <v>58</v>
      </c>
      <c r="G139" s="241">
        <v>3</v>
      </c>
      <c r="H139" s="240" t="s">
        <v>11</v>
      </c>
      <c r="I139" s="241" t="s">
        <v>32</v>
      </c>
      <c r="J139" s="499">
        <f t="shared" si="12"/>
        <v>57.942</v>
      </c>
      <c r="K139" s="325">
        <f t="shared" si="13"/>
        <v>19.98</v>
      </c>
    </row>
    <row r="140" spans="1:11" ht="12.75">
      <c r="A140" s="277" t="s">
        <v>50</v>
      </c>
      <c r="B140" s="433" t="s">
        <v>238</v>
      </c>
      <c r="C140" s="275" t="s">
        <v>60</v>
      </c>
      <c r="D140" s="269"/>
      <c r="E140" s="273">
        <v>1.501</v>
      </c>
      <c r="F140" s="338">
        <v>58</v>
      </c>
      <c r="G140" s="241">
        <v>3</v>
      </c>
      <c r="H140" s="240" t="s">
        <v>11</v>
      </c>
      <c r="I140" s="241" t="s">
        <v>32</v>
      </c>
      <c r="J140" s="499">
        <f t="shared" si="12"/>
        <v>87.05799999999999</v>
      </c>
      <c r="K140" s="325">
        <f t="shared" si="13"/>
        <v>30.019999999999996</v>
      </c>
    </row>
    <row r="141" spans="1:11" ht="12.75">
      <c r="A141" s="277" t="s">
        <v>50</v>
      </c>
      <c r="B141" s="433" t="s">
        <v>239</v>
      </c>
      <c r="C141" s="275" t="s">
        <v>60</v>
      </c>
      <c r="D141" s="269"/>
      <c r="E141" s="273">
        <v>2.5</v>
      </c>
      <c r="F141" s="338">
        <v>58</v>
      </c>
      <c r="G141" s="241">
        <v>3</v>
      </c>
      <c r="H141" s="240" t="s">
        <v>11</v>
      </c>
      <c r="I141" s="241" t="s">
        <v>32</v>
      </c>
      <c r="J141" s="499">
        <f t="shared" si="12"/>
        <v>145</v>
      </c>
      <c r="K141" s="325">
        <f t="shared" si="13"/>
        <v>50</v>
      </c>
    </row>
    <row r="142" spans="1:11" ht="12.75">
      <c r="A142" s="18" t="s">
        <v>20</v>
      </c>
      <c r="B142" s="213">
        <v>8</v>
      </c>
      <c r="C142" s="145" t="s">
        <v>27</v>
      </c>
      <c r="D142" s="34"/>
      <c r="E142" s="34">
        <f>SUM(E134:E141)</f>
        <v>11.084</v>
      </c>
      <c r="F142" s="131" t="s">
        <v>47</v>
      </c>
      <c r="G142" s="146"/>
      <c r="H142" s="147"/>
      <c r="I142" s="147"/>
      <c r="J142" s="498"/>
      <c r="K142" s="115"/>
    </row>
    <row r="143" spans="1:11" ht="12.75">
      <c r="A143" s="150" t="s">
        <v>51</v>
      </c>
      <c r="B143" s="433" t="s">
        <v>240</v>
      </c>
      <c r="C143" s="444" t="s">
        <v>60</v>
      </c>
      <c r="D143" s="55"/>
      <c r="E143" s="151">
        <v>0.572</v>
      </c>
      <c r="F143" s="338">
        <v>58</v>
      </c>
      <c r="G143" s="15">
        <v>3</v>
      </c>
      <c r="H143" s="240" t="s">
        <v>11</v>
      </c>
      <c r="I143" s="15" t="s">
        <v>32</v>
      </c>
      <c r="J143" s="498">
        <f>E143*F143</f>
        <v>33.175999999999995</v>
      </c>
      <c r="K143" s="115">
        <f>E143*20</f>
        <v>11.44</v>
      </c>
    </row>
    <row r="144" spans="1:11" ht="12.75">
      <c r="A144" s="18" t="s">
        <v>20</v>
      </c>
      <c r="B144" s="213">
        <v>1</v>
      </c>
      <c r="C144" s="145" t="s">
        <v>27</v>
      </c>
      <c r="D144" s="34"/>
      <c r="E144" s="34">
        <v>0.572</v>
      </c>
      <c r="F144" s="131" t="s">
        <v>47</v>
      </c>
      <c r="G144" s="146"/>
      <c r="H144" s="147"/>
      <c r="I144" s="147"/>
      <c r="J144" s="498"/>
      <c r="K144" s="115"/>
    </row>
    <row r="145" spans="1:11" ht="12.75">
      <c r="A145" s="277" t="s">
        <v>52</v>
      </c>
      <c r="B145" s="433" t="s">
        <v>241</v>
      </c>
      <c r="C145" s="275" t="s">
        <v>60</v>
      </c>
      <c r="D145" s="269"/>
      <c r="E145" s="273">
        <v>1.033</v>
      </c>
      <c r="F145" s="338">
        <v>58</v>
      </c>
      <c r="G145" s="241">
        <v>3</v>
      </c>
      <c r="H145" s="240" t="s">
        <v>11</v>
      </c>
      <c r="I145" s="241" t="s">
        <v>32</v>
      </c>
      <c r="J145" s="499">
        <f>E145*F145</f>
        <v>59.913999999999994</v>
      </c>
      <c r="K145" s="325">
        <f>E145*20</f>
        <v>20.659999999999997</v>
      </c>
    </row>
    <row r="146" spans="1:11" ht="12.75">
      <c r="A146" s="277" t="s">
        <v>52</v>
      </c>
      <c r="B146" s="433" t="s">
        <v>242</v>
      </c>
      <c r="C146" s="275" t="s">
        <v>60</v>
      </c>
      <c r="D146" s="269"/>
      <c r="E146" s="273">
        <v>1.14</v>
      </c>
      <c r="F146" s="338">
        <v>58</v>
      </c>
      <c r="G146" s="241">
        <v>3</v>
      </c>
      <c r="H146" s="240" t="s">
        <v>11</v>
      </c>
      <c r="I146" s="241" t="s">
        <v>32</v>
      </c>
      <c r="J146" s="499">
        <f>E146*F146</f>
        <v>66.11999999999999</v>
      </c>
      <c r="K146" s="325">
        <f>E146*20</f>
        <v>22.799999999999997</v>
      </c>
    </row>
    <row r="147" spans="1:11" ht="12.75">
      <c r="A147" s="277" t="s">
        <v>52</v>
      </c>
      <c r="B147" s="395" t="s">
        <v>243</v>
      </c>
      <c r="C147" s="275" t="s">
        <v>60</v>
      </c>
      <c r="D147" s="269"/>
      <c r="E147" s="273">
        <v>1.011</v>
      </c>
      <c r="F147" s="338">
        <v>58</v>
      </c>
      <c r="G147" s="241">
        <v>3</v>
      </c>
      <c r="H147" s="240" t="s">
        <v>11</v>
      </c>
      <c r="I147" s="241" t="s">
        <v>32</v>
      </c>
      <c r="J147" s="499">
        <f>E147*F147</f>
        <v>58.63799999999999</v>
      </c>
      <c r="K147" s="325">
        <f>E147*20</f>
        <v>20.22</v>
      </c>
    </row>
    <row r="148" spans="1:11" ht="12.75">
      <c r="A148" s="277" t="s">
        <v>52</v>
      </c>
      <c r="B148" s="395" t="s">
        <v>244</v>
      </c>
      <c r="C148" s="275" t="s">
        <v>60</v>
      </c>
      <c r="D148" s="269"/>
      <c r="E148" s="273">
        <v>1.031</v>
      </c>
      <c r="F148" s="338">
        <v>58</v>
      </c>
      <c r="G148" s="241">
        <v>4</v>
      </c>
      <c r="H148" s="240" t="s">
        <v>11</v>
      </c>
      <c r="I148" s="241" t="s">
        <v>32</v>
      </c>
      <c r="J148" s="499">
        <f>E148*F148</f>
        <v>59.797999999999995</v>
      </c>
      <c r="K148" s="325">
        <f>E148*20</f>
        <v>20.619999999999997</v>
      </c>
    </row>
    <row r="149" spans="1:11" ht="12.75">
      <c r="A149" s="50" t="s">
        <v>20</v>
      </c>
      <c r="B149" s="51">
        <v>4</v>
      </c>
      <c r="C149" s="145" t="s">
        <v>27</v>
      </c>
      <c r="E149" s="131">
        <f>SUM(E145:E148)</f>
        <v>4.215</v>
      </c>
      <c r="F149" s="131" t="s">
        <v>47</v>
      </c>
      <c r="G149" s="92"/>
      <c r="H149" s="93"/>
      <c r="I149" s="10"/>
      <c r="J149" s="498"/>
      <c r="K149" s="97"/>
    </row>
    <row r="150" spans="1:11" ht="25.5">
      <c r="A150" s="166" t="s">
        <v>87</v>
      </c>
      <c r="B150" s="121">
        <f>B76+B88+B90+B92+B96+B98+B103+B106+B129+B133+B142+B144+B149+B100</f>
        <v>61</v>
      </c>
      <c r="C150" s="128" t="s">
        <v>27</v>
      </c>
      <c r="D150" s="126"/>
      <c r="E150" s="129">
        <f>E76+E88+E90+E92+E96+E98+E103+E106+E129+E133+E142+E144+E149+E100</f>
        <v>403.897</v>
      </c>
      <c r="F150" s="130" t="s">
        <v>47</v>
      </c>
      <c r="G150" s="123"/>
      <c r="H150" s="123"/>
      <c r="I150" s="124"/>
      <c r="J150" s="510"/>
      <c r="K150" s="62"/>
    </row>
    <row r="151" spans="1:11" s="37" customFormat="1" ht="15">
      <c r="A151" s="799" t="s">
        <v>126</v>
      </c>
      <c r="B151" s="799"/>
      <c r="C151" s="799"/>
      <c r="D151" s="799"/>
      <c r="E151" s="799"/>
      <c r="F151" s="799"/>
      <c r="G151" s="799"/>
      <c r="H151" s="799"/>
      <c r="I151" s="799"/>
      <c r="J151" s="799"/>
      <c r="K151" s="800"/>
    </row>
    <row r="152" spans="1:11" s="104" customFormat="1" ht="12.75">
      <c r="A152" s="238" t="s">
        <v>125</v>
      </c>
      <c r="B152" s="343" t="s">
        <v>618</v>
      </c>
      <c r="C152" s="434" t="s">
        <v>161</v>
      </c>
      <c r="D152" s="251"/>
      <c r="E152" s="251">
        <v>1.009</v>
      </c>
      <c r="F152" s="349">
        <v>78</v>
      </c>
      <c r="G152" s="241">
        <v>6</v>
      </c>
      <c r="H152" s="252" t="s">
        <v>11</v>
      </c>
      <c r="I152" s="252" t="s">
        <v>32</v>
      </c>
      <c r="J152" s="506">
        <f>E152*F152</f>
        <v>78.702</v>
      </c>
      <c r="K152" s="325">
        <f>E152*20</f>
        <v>20.18</v>
      </c>
    </row>
    <row r="153" spans="1:11" s="104" customFormat="1" ht="12.75">
      <c r="A153" s="238" t="s">
        <v>125</v>
      </c>
      <c r="B153" s="343" t="s">
        <v>619</v>
      </c>
      <c r="C153" s="434" t="s">
        <v>161</v>
      </c>
      <c r="D153" s="251"/>
      <c r="E153" s="251">
        <v>2.001</v>
      </c>
      <c r="F153" s="349">
        <v>78</v>
      </c>
      <c r="G153" s="241">
        <v>6</v>
      </c>
      <c r="H153" s="252" t="s">
        <v>11</v>
      </c>
      <c r="I153" s="252" t="s">
        <v>32</v>
      </c>
      <c r="J153" s="506">
        <f>E153*F153</f>
        <v>156.078</v>
      </c>
      <c r="K153" s="325">
        <f>E153*20</f>
        <v>40.019999999999996</v>
      </c>
    </row>
    <row r="154" spans="1:11" s="104" customFormat="1" ht="12.75">
      <c r="A154" s="238" t="s">
        <v>125</v>
      </c>
      <c r="B154" s="343" t="s">
        <v>620</v>
      </c>
      <c r="C154" s="434" t="s">
        <v>161</v>
      </c>
      <c r="D154" s="251"/>
      <c r="E154" s="251">
        <v>0.991</v>
      </c>
      <c r="F154" s="349">
        <v>78</v>
      </c>
      <c r="G154" s="241">
        <v>6</v>
      </c>
      <c r="H154" s="252" t="s">
        <v>11</v>
      </c>
      <c r="I154" s="252" t="s">
        <v>32</v>
      </c>
      <c r="J154" s="506">
        <f>E154*F154</f>
        <v>77.298</v>
      </c>
      <c r="K154" s="325">
        <f>E154*20</f>
        <v>19.82</v>
      </c>
    </row>
    <row r="155" spans="1:11" s="104" customFormat="1" ht="12.75">
      <c r="A155" s="50" t="s">
        <v>20</v>
      </c>
      <c r="B155" s="83">
        <v>3</v>
      </c>
      <c r="C155" s="145" t="s">
        <v>27</v>
      </c>
      <c r="D155" s="251"/>
      <c r="E155" s="119">
        <f>SUM(E152:E154)</f>
        <v>4.0009999999999994</v>
      </c>
      <c r="F155" s="131" t="s">
        <v>47</v>
      </c>
      <c r="G155" s="241"/>
      <c r="H155" s="241"/>
      <c r="I155" s="252"/>
      <c r="J155" s="509"/>
      <c r="K155" s="325"/>
    </row>
    <row r="156" spans="1:11" s="104" customFormat="1" ht="25.5">
      <c r="A156" s="160" t="s">
        <v>55</v>
      </c>
      <c r="B156" s="253">
        <v>3</v>
      </c>
      <c r="C156" s="254" t="s">
        <v>27</v>
      </c>
      <c r="D156" s="126"/>
      <c r="E156" s="255">
        <f>SUM(E155)</f>
        <v>4.0009999999999994</v>
      </c>
      <c r="F156" s="256" t="s">
        <v>47</v>
      </c>
      <c r="G156" s="123"/>
      <c r="H156" s="123"/>
      <c r="I156" s="124"/>
      <c r="J156" s="510"/>
      <c r="K156" s="62"/>
    </row>
    <row r="157" spans="1:11" s="104" customFormat="1" ht="15.75">
      <c r="A157" s="770" t="s">
        <v>19</v>
      </c>
      <c r="B157" s="770"/>
      <c r="C157" s="770"/>
      <c r="D157" s="770"/>
      <c r="E157" s="770"/>
      <c r="F157" s="770"/>
      <c r="G157" s="770"/>
      <c r="H157" s="770"/>
      <c r="I157" s="770"/>
      <c r="J157" s="770"/>
      <c r="K157" s="770"/>
    </row>
    <row r="158" spans="1:11" s="104" customFormat="1" ht="12.75">
      <c r="A158" s="564" t="s">
        <v>132</v>
      </c>
      <c r="B158" s="433" t="s">
        <v>331</v>
      </c>
      <c r="C158" s="565" t="s">
        <v>60</v>
      </c>
      <c r="D158" s="326"/>
      <c r="E158" s="326">
        <v>0.658</v>
      </c>
      <c r="F158" s="338">
        <v>58</v>
      </c>
      <c r="G158" s="134">
        <v>3</v>
      </c>
      <c r="H158" s="566" t="s">
        <v>11</v>
      </c>
      <c r="I158" s="349" t="s">
        <v>32</v>
      </c>
      <c r="J158" s="567">
        <f>E158*F158</f>
        <v>38.164</v>
      </c>
      <c r="K158" s="325">
        <f>E158*20</f>
        <v>13.16</v>
      </c>
    </row>
    <row r="159" spans="1:11" s="104" customFormat="1" ht="12.75">
      <c r="A159" s="564" t="s">
        <v>132</v>
      </c>
      <c r="B159" s="433" t="s">
        <v>332</v>
      </c>
      <c r="C159" s="565" t="s">
        <v>63</v>
      </c>
      <c r="D159" s="326"/>
      <c r="E159" s="326">
        <v>6.022</v>
      </c>
      <c r="F159" s="349">
        <v>78</v>
      </c>
      <c r="G159" s="134">
        <v>3</v>
      </c>
      <c r="H159" s="566" t="s">
        <v>11</v>
      </c>
      <c r="I159" s="349" t="s">
        <v>32</v>
      </c>
      <c r="J159" s="567">
        <f>E159*F159</f>
        <v>469.716</v>
      </c>
      <c r="K159" s="325">
        <f>E159*20</f>
        <v>120.44</v>
      </c>
    </row>
    <row r="160" spans="1:11" s="104" customFormat="1" ht="12.75">
      <c r="A160" s="459" t="s">
        <v>20</v>
      </c>
      <c r="B160" s="213">
        <v>2</v>
      </c>
      <c r="C160" s="542" t="s">
        <v>27</v>
      </c>
      <c r="D160" s="568"/>
      <c r="E160" s="569">
        <f>SUM(E158+E159)</f>
        <v>6.680000000000001</v>
      </c>
      <c r="F160" s="569" t="s">
        <v>47</v>
      </c>
      <c r="G160" s="32"/>
      <c r="H160" s="570"/>
      <c r="I160" s="570"/>
      <c r="J160" s="567"/>
      <c r="K160" s="325"/>
    </row>
    <row r="161" spans="1:11" s="104" customFormat="1" ht="12.75">
      <c r="A161" s="564" t="s">
        <v>134</v>
      </c>
      <c r="B161" s="571" t="s">
        <v>333</v>
      </c>
      <c r="C161" s="565" t="s">
        <v>60</v>
      </c>
      <c r="D161" s="326"/>
      <c r="E161" s="326">
        <v>0.644</v>
      </c>
      <c r="F161" s="338">
        <v>58</v>
      </c>
      <c r="G161" s="134">
        <v>6</v>
      </c>
      <c r="H161" s="566" t="s">
        <v>11</v>
      </c>
      <c r="I161" s="349" t="s">
        <v>32</v>
      </c>
      <c r="J161" s="567">
        <f>E161*F161</f>
        <v>37.352000000000004</v>
      </c>
      <c r="K161" s="325">
        <f>E161*20</f>
        <v>12.88</v>
      </c>
    </row>
    <row r="162" spans="1:11" s="104" customFormat="1" ht="12.75">
      <c r="A162" s="459" t="s">
        <v>20</v>
      </c>
      <c r="B162" s="213">
        <v>1</v>
      </c>
      <c r="C162" s="542" t="s">
        <v>27</v>
      </c>
      <c r="D162" s="568"/>
      <c r="E162" s="569">
        <v>0.644</v>
      </c>
      <c r="F162" s="569" t="s">
        <v>47</v>
      </c>
      <c r="G162" s="32"/>
      <c r="H162" s="570"/>
      <c r="I162" s="570"/>
      <c r="J162" s="567"/>
      <c r="K162" s="325"/>
    </row>
    <row r="163" spans="1:11" s="104" customFormat="1" ht="12.75">
      <c r="A163" s="564" t="s">
        <v>140</v>
      </c>
      <c r="B163" s="571" t="s">
        <v>334</v>
      </c>
      <c r="C163" s="565" t="s">
        <v>63</v>
      </c>
      <c r="D163" s="326"/>
      <c r="E163" s="326">
        <v>6.999</v>
      </c>
      <c r="F163" s="349">
        <v>78</v>
      </c>
      <c r="G163" s="134">
        <v>4</v>
      </c>
      <c r="H163" s="566" t="s">
        <v>11</v>
      </c>
      <c r="I163" s="349" t="s">
        <v>32</v>
      </c>
      <c r="J163" s="567">
        <f>E163*F163</f>
        <v>545.922</v>
      </c>
      <c r="K163" s="325">
        <f>E163*20</f>
        <v>139.98</v>
      </c>
    </row>
    <row r="164" spans="1:11" s="104" customFormat="1" ht="12.75">
      <c r="A164" s="459" t="s">
        <v>20</v>
      </c>
      <c r="B164" s="213">
        <v>1</v>
      </c>
      <c r="C164" s="542" t="s">
        <v>27</v>
      </c>
      <c r="D164" s="568"/>
      <c r="E164" s="569">
        <f>SUM(E163:E163)</f>
        <v>6.999</v>
      </c>
      <c r="F164" s="569" t="s">
        <v>47</v>
      </c>
      <c r="G164" s="32"/>
      <c r="H164" s="570"/>
      <c r="I164" s="570"/>
      <c r="J164" s="567"/>
      <c r="K164" s="325"/>
    </row>
    <row r="165" spans="1:11" s="104" customFormat="1" ht="12.75">
      <c r="A165" s="564" t="s">
        <v>141</v>
      </c>
      <c r="B165" s="433" t="s">
        <v>335</v>
      </c>
      <c r="C165" s="565" t="s">
        <v>64</v>
      </c>
      <c r="D165" s="326"/>
      <c r="E165" s="326">
        <v>1.912</v>
      </c>
      <c r="F165" s="349">
        <v>78</v>
      </c>
      <c r="G165" s="134">
        <v>6</v>
      </c>
      <c r="H165" s="566" t="s">
        <v>11</v>
      </c>
      <c r="I165" s="349" t="s">
        <v>32</v>
      </c>
      <c r="J165" s="567">
        <f>E165*F165</f>
        <v>149.136</v>
      </c>
      <c r="K165" s="325">
        <f>E165*20</f>
        <v>38.239999999999995</v>
      </c>
    </row>
    <row r="166" spans="1:11" s="104" customFormat="1" ht="12.75">
      <c r="A166" s="564" t="s">
        <v>141</v>
      </c>
      <c r="B166" s="433" t="s">
        <v>336</v>
      </c>
      <c r="C166" s="565" t="s">
        <v>64</v>
      </c>
      <c r="D166" s="326"/>
      <c r="E166" s="326">
        <v>0.284</v>
      </c>
      <c r="F166" s="349">
        <v>78</v>
      </c>
      <c r="G166" s="134">
        <v>6</v>
      </c>
      <c r="H166" s="566" t="s">
        <v>11</v>
      </c>
      <c r="I166" s="349" t="s">
        <v>32</v>
      </c>
      <c r="J166" s="567">
        <f>E166*F166</f>
        <v>22.151999999999997</v>
      </c>
      <c r="K166" s="325">
        <f>E166*20</f>
        <v>5.68</v>
      </c>
    </row>
    <row r="167" spans="1:11" s="104" customFormat="1" ht="12.75">
      <c r="A167" s="564" t="s">
        <v>141</v>
      </c>
      <c r="B167" s="433" t="s">
        <v>337</v>
      </c>
      <c r="C167" s="565" t="s">
        <v>64</v>
      </c>
      <c r="D167" s="326"/>
      <c r="E167" s="326">
        <v>0.89</v>
      </c>
      <c r="F167" s="349">
        <v>78</v>
      </c>
      <c r="G167" s="134">
        <v>6</v>
      </c>
      <c r="H167" s="566" t="s">
        <v>11</v>
      </c>
      <c r="I167" s="349" t="s">
        <v>32</v>
      </c>
      <c r="J167" s="567">
        <f>E167*F167</f>
        <v>69.42</v>
      </c>
      <c r="K167" s="325">
        <f>E167*20</f>
        <v>17.8</v>
      </c>
    </row>
    <row r="168" spans="1:11" s="104" customFormat="1" ht="12.75">
      <c r="A168" s="564" t="s">
        <v>141</v>
      </c>
      <c r="B168" s="433" t="s">
        <v>338</v>
      </c>
      <c r="C168" s="565" t="s">
        <v>64</v>
      </c>
      <c r="D168" s="326"/>
      <c r="E168" s="326">
        <v>0.413</v>
      </c>
      <c r="F168" s="349">
        <v>78</v>
      </c>
      <c r="G168" s="134">
        <v>4</v>
      </c>
      <c r="H168" s="566" t="s">
        <v>11</v>
      </c>
      <c r="I168" s="349" t="s">
        <v>32</v>
      </c>
      <c r="J168" s="567">
        <f>E168*F168</f>
        <v>32.214</v>
      </c>
      <c r="K168" s="325">
        <f>E168*20</f>
        <v>8.26</v>
      </c>
    </row>
    <row r="169" spans="1:11" s="104" customFormat="1" ht="12.75">
      <c r="A169" s="564" t="s">
        <v>141</v>
      </c>
      <c r="B169" s="433" t="s">
        <v>339</v>
      </c>
      <c r="C169" s="565" t="s">
        <v>64</v>
      </c>
      <c r="D169" s="326"/>
      <c r="E169" s="326">
        <v>2.628</v>
      </c>
      <c r="F169" s="349">
        <v>78</v>
      </c>
      <c r="G169" s="134">
        <v>4</v>
      </c>
      <c r="H169" s="566" t="s">
        <v>11</v>
      </c>
      <c r="I169" s="349" t="s">
        <v>32</v>
      </c>
      <c r="J169" s="567">
        <f>E169*F169</f>
        <v>204.984</v>
      </c>
      <c r="K169" s="325">
        <f>E169*20</f>
        <v>52.56</v>
      </c>
    </row>
    <row r="170" spans="1:11" s="104" customFormat="1" ht="12.75">
      <c r="A170" s="459" t="s">
        <v>20</v>
      </c>
      <c r="B170" s="213">
        <v>5</v>
      </c>
      <c r="C170" s="542" t="s">
        <v>27</v>
      </c>
      <c r="D170" s="568"/>
      <c r="E170" s="569">
        <f>SUM(E165:E169)</f>
        <v>6.127</v>
      </c>
      <c r="F170" s="569" t="s">
        <v>47</v>
      </c>
      <c r="G170" s="32"/>
      <c r="H170" s="570"/>
      <c r="I170" s="570"/>
      <c r="J170" s="567"/>
      <c r="K170" s="325"/>
    </row>
    <row r="171" spans="1:11" s="104" customFormat="1" ht="12.75">
      <c r="A171" s="564" t="s">
        <v>135</v>
      </c>
      <c r="B171" s="571" t="s">
        <v>340</v>
      </c>
      <c r="C171" s="565" t="s">
        <v>60</v>
      </c>
      <c r="D171" s="326"/>
      <c r="E171" s="326">
        <v>0.7</v>
      </c>
      <c r="F171" s="338">
        <v>58</v>
      </c>
      <c r="G171" s="134">
        <v>6</v>
      </c>
      <c r="H171" s="566" t="s">
        <v>11</v>
      </c>
      <c r="I171" s="349" t="s">
        <v>32</v>
      </c>
      <c r="J171" s="567">
        <f>E171*F171</f>
        <v>40.599999999999994</v>
      </c>
      <c r="K171" s="325">
        <f>E171*20</f>
        <v>14</v>
      </c>
    </row>
    <row r="172" spans="1:11" s="104" customFormat="1" ht="12.75">
      <c r="A172" s="564" t="s">
        <v>135</v>
      </c>
      <c r="B172" s="571" t="s">
        <v>341</v>
      </c>
      <c r="C172" s="565" t="s">
        <v>60</v>
      </c>
      <c r="D172" s="326"/>
      <c r="E172" s="326">
        <v>0.6</v>
      </c>
      <c r="F172" s="338">
        <v>58</v>
      </c>
      <c r="G172" s="134">
        <v>6</v>
      </c>
      <c r="H172" s="566" t="s">
        <v>11</v>
      </c>
      <c r="I172" s="349" t="s">
        <v>32</v>
      </c>
      <c r="J172" s="567">
        <f>E172*F172</f>
        <v>34.8</v>
      </c>
      <c r="K172" s="325">
        <f>E172*20</f>
        <v>12</v>
      </c>
    </row>
    <row r="173" spans="1:11" s="104" customFormat="1" ht="12.75">
      <c r="A173" s="459" t="s">
        <v>20</v>
      </c>
      <c r="B173" s="213">
        <v>2</v>
      </c>
      <c r="C173" s="542" t="s">
        <v>27</v>
      </c>
      <c r="D173" s="568"/>
      <c r="E173" s="569">
        <f>SUM(E171:E172)</f>
        <v>1.2999999999999998</v>
      </c>
      <c r="F173" s="569" t="s">
        <v>47</v>
      </c>
      <c r="G173" s="32"/>
      <c r="H173" s="570"/>
      <c r="I173" s="570"/>
      <c r="J173" s="567"/>
      <c r="K173" s="325"/>
    </row>
    <row r="174" spans="1:11" s="104" customFormat="1" ht="12.75">
      <c r="A174" s="564" t="s">
        <v>136</v>
      </c>
      <c r="B174" s="571" t="s">
        <v>342</v>
      </c>
      <c r="C174" s="565" t="s">
        <v>63</v>
      </c>
      <c r="D174" s="326"/>
      <c r="E174" s="326">
        <v>6.008</v>
      </c>
      <c r="F174" s="349">
        <v>78</v>
      </c>
      <c r="G174" s="134">
        <v>4</v>
      </c>
      <c r="H174" s="566" t="s">
        <v>11</v>
      </c>
      <c r="I174" s="349" t="s">
        <v>32</v>
      </c>
      <c r="J174" s="567">
        <f>E174*F174</f>
        <v>468.624</v>
      </c>
      <c r="K174" s="325">
        <f>E174*20</f>
        <v>120.16</v>
      </c>
    </row>
    <row r="175" spans="1:11" s="104" customFormat="1" ht="12.75">
      <c r="A175" s="459" t="s">
        <v>20</v>
      </c>
      <c r="B175" s="213">
        <v>1</v>
      </c>
      <c r="C175" s="542" t="s">
        <v>27</v>
      </c>
      <c r="D175" s="568"/>
      <c r="E175" s="569">
        <v>6.008</v>
      </c>
      <c r="F175" s="569" t="s">
        <v>47</v>
      </c>
      <c r="G175" s="32"/>
      <c r="H175" s="570"/>
      <c r="I175" s="570"/>
      <c r="J175" s="567"/>
      <c r="K175" s="325"/>
    </row>
    <row r="176" spans="1:11" s="104" customFormat="1" ht="12.75">
      <c r="A176" s="564" t="s">
        <v>138</v>
      </c>
      <c r="B176" s="433" t="s">
        <v>343</v>
      </c>
      <c r="C176" s="565" t="s">
        <v>64</v>
      </c>
      <c r="D176" s="326"/>
      <c r="E176" s="326">
        <v>1.895</v>
      </c>
      <c r="F176" s="349">
        <v>78</v>
      </c>
      <c r="G176" s="134">
        <v>5</v>
      </c>
      <c r="H176" s="566" t="s">
        <v>11</v>
      </c>
      <c r="I176" s="349" t="s">
        <v>32</v>
      </c>
      <c r="J176" s="567">
        <f>E176*F176</f>
        <v>147.81</v>
      </c>
      <c r="K176" s="325">
        <f>E176*20</f>
        <v>37.9</v>
      </c>
    </row>
    <row r="177" spans="1:11" s="104" customFormat="1" ht="12.75">
      <c r="A177" s="459" t="s">
        <v>20</v>
      </c>
      <c r="B177" s="213">
        <v>1</v>
      </c>
      <c r="C177" s="542" t="s">
        <v>27</v>
      </c>
      <c r="D177" s="568"/>
      <c r="E177" s="569">
        <f>SUM(E176)</f>
        <v>1.895</v>
      </c>
      <c r="F177" s="569" t="s">
        <v>47</v>
      </c>
      <c r="G177" s="32"/>
      <c r="H177" s="570"/>
      <c r="I177" s="570"/>
      <c r="J177" s="567"/>
      <c r="K177" s="325"/>
    </row>
    <row r="178" spans="1:11" s="104" customFormat="1" ht="12.75">
      <c r="A178" s="564" t="s">
        <v>142</v>
      </c>
      <c r="B178" s="433" t="s">
        <v>344</v>
      </c>
      <c r="C178" s="565" t="s">
        <v>60</v>
      </c>
      <c r="D178" s="326"/>
      <c r="E178" s="326">
        <v>0.879</v>
      </c>
      <c r="F178" s="338">
        <v>58</v>
      </c>
      <c r="G178" s="134">
        <v>4</v>
      </c>
      <c r="H178" s="566" t="s">
        <v>11</v>
      </c>
      <c r="I178" s="349" t="s">
        <v>32</v>
      </c>
      <c r="J178" s="567">
        <f>E178*F178</f>
        <v>50.982</v>
      </c>
      <c r="K178" s="325">
        <f>E178*20</f>
        <v>17.58</v>
      </c>
    </row>
    <row r="179" spans="1:11" s="104" customFormat="1" ht="12.75">
      <c r="A179" s="564" t="s">
        <v>142</v>
      </c>
      <c r="B179" s="571" t="s">
        <v>345</v>
      </c>
      <c r="C179" s="565" t="s">
        <v>60</v>
      </c>
      <c r="D179" s="326"/>
      <c r="E179" s="326">
        <v>0.46</v>
      </c>
      <c r="F179" s="338">
        <v>58</v>
      </c>
      <c r="G179" s="134">
        <v>5</v>
      </c>
      <c r="H179" s="566" t="s">
        <v>11</v>
      </c>
      <c r="I179" s="349" t="s">
        <v>32</v>
      </c>
      <c r="J179" s="567">
        <f>E179*F179</f>
        <v>26.68</v>
      </c>
      <c r="K179" s="325">
        <f>E179*20</f>
        <v>9.200000000000001</v>
      </c>
    </row>
    <row r="180" spans="1:11" s="104" customFormat="1" ht="12.75">
      <c r="A180" s="459" t="s">
        <v>20</v>
      </c>
      <c r="B180" s="213">
        <v>2</v>
      </c>
      <c r="C180" s="542" t="s">
        <v>27</v>
      </c>
      <c r="D180" s="568"/>
      <c r="E180" s="569">
        <f>SUM(E178:E179)</f>
        <v>1.339</v>
      </c>
      <c r="F180" s="569" t="s">
        <v>47</v>
      </c>
      <c r="G180" s="32"/>
      <c r="H180" s="570"/>
      <c r="I180" s="570"/>
      <c r="J180" s="567"/>
      <c r="K180" s="325"/>
    </row>
    <row r="181" spans="1:11" s="104" customFormat="1" ht="12.75">
      <c r="A181" s="564" t="s">
        <v>137</v>
      </c>
      <c r="B181" s="433" t="s">
        <v>686</v>
      </c>
      <c r="C181" s="565" t="s">
        <v>60</v>
      </c>
      <c r="D181" s="326"/>
      <c r="E181" s="326">
        <v>1.329</v>
      </c>
      <c r="F181" s="338">
        <v>58</v>
      </c>
      <c r="G181" s="134">
        <v>4</v>
      </c>
      <c r="H181" s="566" t="s">
        <v>11</v>
      </c>
      <c r="I181" s="349" t="s">
        <v>32</v>
      </c>
      <c r="J181" s="567">
        <f>E181*F181</f>
        <v>77.082</v>
      </c>
      <c r="K181" s="325">
        <f>E181*20</f>
        <v>26.58</v>
      </c>
    </row>
    <row r="182" spans="1:11" s="104" customFormat="1" ht="12.75">
      <c r="A182" s="459" t="s">
        <v>20</v>
      </c>
      <c r="B182" s="213">
        <v>1</v>
      </c>
      <c r="C182" s="542" t="s">
        <v>27</v>
      </c>
      <c r="D182" s="568"/>
      <c r="E182" s="569">
        <f>SUM(E181:E181)</f>
        <v>1.329</v>
      </c>
      <c r="F182" s="569" t="s">
        <v>47</v>
      </c>
      <c r="G182" s="32"/>
      <c r="H182" s="570"/>
      <c r="I182" s="570"/>
      <c r="J182" s="567"/>
      <c r="K182" s="325"/>
    </row>
    <row r="183" spans="1:11" s="104" customFormat="1" ht="12.75">
      <c r="A183" s="564" t="s">
        <v>139</v>
      </c>
      <c r="B183" s="571" t="s">
        <v>350</v>
      </c>
      <c r="C183" s="565" t="s">
        <v>63</v>
      </c>
      <c r="D183" s="326"/>
      <c r="E183" s="326">
        <v>6.299</v>
      </c>
      <c r="F183" s="349">
        <v>78</v>
      </c>
      <c r="G183" s="134">
        <v>3</v>
      </c>
      <c r="H183" s="566" t="s">
        <v>11</v>
      </c>
      <c r="I183" s="349" t="s">
        <v>32</v>
      </c>
      <c r="J183" s="567">
        <f>E183*F183</f>
        <v>491.322</v>
      </c>
      <c r="K183" s="325">
        <f>E183*20</f>
        <v>125.98</v>
      </c>
    </row>
    <row r="184" spans="1:11" s="104" customFormat="1" ht="12.75">
      <c r="A184" s="459" t="s">
        <v>20</v>
      </c>
      <c r="B184" s="213">
        <v>1</v>
      </c>
      <c r="C184" s="542" t="s">
        <v>27</v>
      </c>
      <c r="D184" s="568"/>
      <c r="E184" s="569">
        <f>SUM(E183:E183)</f>
        <v>6.299</v>
      </c>
      <c r="F184" s="569" t="s">
        <v>47</v>
      </c>
      <c r="G184" s="32"/>
      <c r="H184" s="570"/>
      <c r="I184" s="570"/>
      <c r="J184" s="567"/>
      <c r="K184" s="325"/>
    </row>
    <row r="185" spans="1:11" s="81" customFormat="1" ht="15" customHeight="1">
      <c r="A185" s="564" t="s">
        <v>133</v>
      </c>
      <c r="B185" s="433" t="s">
        <v>346</v>
      </c>
      <c r="C185" s="565" t="s">
        <v>60</v>
      </c>
      <c r="D185" s="326"/>
      <c r="E185" s="326">
        <v>0.542</v>
      </c>
      <c r="F185" s="338">
        <v>58</v>
      </c>
      <c r="G185" s="134">
        <v>6</v>
      </c>
      <c r="H185" s="566" t="s">
        <v>11</v>
      </c>
      <c r="I185" s="349" t="s">
        <v>32</v>
      </c>
      <c r="J185" s="567">
        <f>E185*F185</f>
        <v>31.436000000000003</v>
      </c>
      <c r="K185" s="325">
        <f>E185*20</f>
        <v>10.84</v>
      </c>
    </row>
    <row r="186" spans="1:11" ht="12.75">
      <c r="A186" s="564" t="s">
        <v>133</v>
      </c>
      <c r="B186" s="433" t="s">
        <v>347</v>
      </c>
      <c r="C186" s="565" t="s">
        <v>60</v>
      </c>
      <c r="D186" s="326"/>
      <c r="E186" s="326">
        <v>0.324</v>
      </c>
      <c r="F186" s="338">
        <v>58</v>
      </c>
      <c r="G186" s="134">
        <v>6</v>
      </c>
      <c r="H186" s="566" t="s">
        <v>11</v>
      </c>
      <c r="I186" s="349" t="s">
        <v>32</v>
      </c>
      <c r="J186" s="567">
        <f>E186*F186</f>
        <v>18.792</v>
      </c>
      <c r="K186" s="325">
        <f>E186*20</f>
        <v>6.48</v>
      </c>
    </row>
    <row r="187" spans="1:11" ht="12.75">
      <c r="A187" s="564" t="s">
        <v>133</v>
      </c>
      <c r="B187" s="433" t="s">
        <v>348</v>
      </c>
      <c r="C187" s="565" t="s">
        <v>64</v>
      </c>
      <c r="D187" s="326"/>
      <c r="E187" s="326">
        <v>1.342</v>
      </c>
      <c r="F187" s="349">
        <v>78</v>
      </c>
      <c r="G187" s="134">
        <v>4</v>
      </c>
      <c r="H187" s="566" t="s">
        <v>11</v>
      </c>
      <c r="I187" s="349" t="s">
        <v>32</v>
      </c>
      <c r="J187" s="567">
        <f>E187*F187</f>
        <v>104.676</v>
      </c>
      <c r="K187" s="325">
        <f>E187*20</f>
        <v>26.840000000000003</v>
      </c>
    </row>
    <row r="188" spans="1:11" ht="12.75">
      <c r="A188" s="564" t="s">
        <v>133</v>
      </c>
      <c r="B188" s="571" t="s">
        <v>349</v>
      </c>
      <c r="C188" s="565" t="s">
        <v>64</v>
      </c>
      <c r="D188" s="326"/>
      <c r="E188" s="326">
        <v>0.647</v>
      </c>
      <c r="F188" s="349">
        <v>78</v>
      </c>
      <c r="G188" s="134">
        <v>3</v>
      </c>
      <c r="H188" s="566" t="s">
        <v>11</v>
      </c>
      <c r="I188" s="349" t="s">
        <v>32</v>
      </c>
      <c r="J188" s="567">
        <f>E188*F188</f>
        <v>50.466</v>
      </c>
      <c r="K188" s="325">
        <f>E188*20</f>
        <v>12.940000000000001</v>
      </c>
    </row>
    <row r="189" spans="1:11" ht="12.75">
      <c r="A189" s="18" t="s">
        <v>20</v>
      </c>
      <c r="B189" s="66">
        <v>4</v>
      </c>
      <c r="C189" s="145" t="s">
        <v>27</v>
      </c>
      <c r="D189" s="293"/>
      <c r="E189" s="131">
        <f>SUM(E185:E188)</f>
        <v>2.8550000000000004</v>
      </c>
      <c r="F189" s="131" t="s">
        <v>47</v>
      </c>
      <c r="G189" s="146"/>
      <c r="H189" s="146"/>
      <c r="I189" s="147"/>
      <c r="J189" s="500"/>
      <c r="K189" s="113"/>
    </row>
    <row r="190" spans="1:11" ht="25.5">
      <c r="A190" s="136" t="s">
        <v>26</v>
      </c>
      <c r="B190" s="138">
        <f>B160+B162+B164+B170+B173+B175+B177+B180+B182+B184+B189</f>
        <v>21</v>
      </c>
      <c r="C190" s="136" t="s">
        <v>27</v>
      </c>
      <c r="D190" s="139"/>
      <c r="E190" s="148">
        <f>E160+E162+E164+E170+E173+E175+E177+E180+E182+E184+E189</f>
        <v>41.474999999999994</v>
      </c>
      <c r="F190" s="137" t="s">
        <v>47</v>
      </c>
      <c r="G190" s="140"/>
      <c r="H190" s="140"/>
      <c r="I190" s="141"/>
      <c r="J190" s="507"/>
      <c r="K190" s="103"/>
    </row>
    <row r="191" spans="1:11" ht="28.5">
      <c r="A191" s="71" t="s">
        <v>31</v>
      </c>
      <c r="B191" s="72">
        <f>B31+B40+B62+B67+B73+B150+B156+B190</f>
        <v>127</v>
      </c>
      <c r="C191" s="73" t="s">
        <v>27</v>
      </c>
      <c r="D191" s="72"/>
      <c r="E191" s="74">
        <f>E31+E40+E62+E67+E73+E150+E156+E190</f>
        <v>760.109</v>
      </c>
      <c r="F191" s="75" t="s">
        <v>47</v>
      </c>
      <c r="G191" s="77"/>
      <c r="H191" s="77"/>
      <c r="I191" s="78"/>
      <c r="J191" s="514"/>
      <c r="K191" s="79"/>
    </row>
    <row r="192" ht="12.75">
      <c r="K192" s="562"/>
    </row>
    <row r="193" spans="1:11" ht="12.75">
      <c r="A193" s="809" t="s">
        <v>310</v>
      </c>
      <c r="B193" s="810"/>
      <c r="C193" s="810"/>
      <c r="D193" s="810"/>
      <c r="E193" s="810"/>
      <c r="F193" s="810"/>
      <c r="G193" s="810"/>
      <c r="H193" s="810"/>
      <c r="I193" s="810"/>
      <c r="K193" s="562"/>
    </row>
    <row r="194" spans="1:11" ht="12.75">
      <c r="A194" s="810"/>
      <c r="B194" s="810"/>
      <c r="C194" s="810"/>
      <c r="D194" s="810"/>
      <c r="E194" s="810"/>
      <c r="F194" s="810"/>
      <c r="G194" s="810"/>
      <c r="H194" s="810"/>
      <c r="I194" s="810"/>
      <c r="K194" s="562"/>
    </row>
    <row r="195" spans="1:11" ht="12.75">
      <c r="A195" s="12" t="s">
        <v>93</v>
      </c>
      <c r="K195" s="562"/>
    </row>
    <row r="196" ht="12.75">
      <c r="K196" s="562"/>
    </row>
    <row r="197" spans="1:11" ht="12.75">
      <c r="A197" s="291"/>
      <c r="F197" s="37"/>
      <c r="G197" s="45"/>
      <c r="H197" s="45"/>
      <c r="I197" s="49"/>
      <c r="K197" s="562"/>
    </row>
    <row r="198" spans="1:11" ht="12.75">
      <c r="A198" s="291"/>
      <c r="E198" s="291"/>
      <c r="F198" s="46"/>
      <c r="G198" s="761" t="s">
        <v>30</v>
      </c>
      <c r="H198" s="761"/>
      <c r="I198" s="761"/>
      <c r="J198" s="761"/>
      <c r="K198" s="562"/>
    </row>
    <row r="199" spans="1:11" ht="12.75">
      <c r="A199" s="291"/>
      <c r="E199" s="291"/>
      <c r="F199" s="37"/>
      <c r="G199" s="761" t="s">
        <v>2458</v>
      </c>
      <c r="H199" s="761"/>
      <c r="I199" s="761"/>
      <c r="J199" s="761"/>
      <c r="K199" s="562"/>
    </row>
    <row r="200" spans="1:11" ht="12.75">
      <c r="A200" s="291"/>
      <c r="E200" s="335"/>
      <c r="F200" s="37"/>
      <c r="G200" s="761" t="s">
        <v>924</v>
      </c>
      <c r="H200" s="761"/>
      <c r="I200" s="761"/>
      <c r="J200" s="761"/>
      <c r="K200" s="562"/>
    </row>
    <row r="201" spans="1:11" ht="12.75">
      <c r="A201" s="291"/>
      <c r="B201" s="21"/>
      <c r="C201" s="24"/>
      <c r="D201" s="22"/>
      <c r="E201" s="335"/>
      <c r="K201" s="562"/>
    </row>
    <row r="202" spans="1:11" ht="15">
      <c r="A202" s="759"/>
      <c r="B202" s="85"/>
      <c r="C202" s="84"/>
      <c r="D202" s="86"/>
      <c r="E202" s="335"/>
      <c r="K202" s="562"/>
    </row>
    <row r="203" spans="6:11" ht="12.75">
      <c r="F203" s="761"/>
      <c r="G203" s="761"/>
      <c r="H203" s="761"/>
      <c r="I203" s="761"/>
      <c r="J203" s="761"/>
      <c r="K203" s="562"/>
    </row>
    <row r="204" spans="6:11" ht="12.75">
      <c r="F204" s="761"/>
      <c r="G204" s="761"/>
      <c r="H204" s="761"/>
      <c r="I204" s="761"/>
      <c r="J204" s="761"/>
      <c r="K204" s="562"/>
    </row>
    <row r="205" spans="6:11" ht="12.75">
      <c r="F205" s="761"/>
      <c r="G205" s="761"/>
      <c r="H205" s="761"/>
      <c r="I205" s="761"/>
      <c r="J205" s="761"/>
      <c r="K205" s="562"/>
    </row>
    <row r="206" spans="6:11" ht="12.75">
      <c r="F206" s="20"/>
      <c r="G206" s="20"/>
      <c r="H206" s="20"/>
      <c r="I206" s="20"/>
      <c r="J206" s="415"/>
      <c r="K206" s="562"/>
    </row>
    <row r="207" ht="12.75">
      <c r="K207" s="562"/>
    </row>
    <row r="208" ht="12.75">
      <c r="K208" s="562"/>
    </row>
    <row r="209" ht="12.75">
      <c r="K209" s="562"/>
    </row>
    <row r="210" ht="12.75">
      <c r="K210" s="562"/>
    </row>
    <row r="211" ht="12.75">
      <c r="K211" s="562"/>
    </row>
    <row r="212" ht="12.75">
      <c r="K212" s="562"/>
    </row>
    <row r="213" ht="12.75">
      <c r="K213" s="562"/>
    </row>
    <row r="214" ht="12.75">
      <c r="K214" s="562"/>
    </row>
    <row r="215" ht="12.75">
      <c r="K215" s="562"/>
    </row>
    <row r="216" ht="12.75">
      <c r="K216" s="562"/>
    </row>
    <row r="217" ht="12.75">
      <c r="K217" s="562"/>
    </row>
    <row r="218" ht="12.75">
      <c r="K218" s="562"/>
    </row>
    <row r="219" ht="12.75">
      <c r="K219" s="562"/>
    </row>
    <row r="220" ht="12.75">
      <c r="K220" s="562"/>
    </row>
    <row r="221" ht="12.75">
      <c r="K221" s="562"/>
    </row>
    <row r="222" ht="12.75">
      <c r="K222" s="562"/>
    </row>
    <row r="223" ht="12.75">
      <c r="K223" s="562"/>
    </row>
    <row r="224" ht="12.75">
      <c r="K224" s="562"/>
    </row>
    <row r="225" ht="12.75">
      <c r="K225" s="562"/>
    </row>
    <row r="226" ht="12.75">
      <c r="K226" s="562"/>
    </row>
    <row r="227" ht="12.75">
      <c r="K227" s="562"/>
    </row>
    <row r="228" ht="12.75">
      <c r="K228" s="562"/>
    </row>
    <row r="229" ht="12.75">
      <c r="K229" s="562"/>
    </row>
    <row r="230" ht="12.75">
      <c r="K230" s="562"/>
    </row>
    <row r="231" ht="12.75">
      <c r="K231" s="562"/>
    </row>
    <row r="232" ht="12.75">
      <c r="K232" s="562"/>
    </row>
    <row r="233" ht="12.75">
      <c r="K233" s="562"/>
    </row>
    <row r="234" ht="12.75">
      <c r="K234" s="562"/>
    </row>
    <row r="235" ht="12.75">
      <c r="K235" s="562"/>
    </row>
    <row r="236" ht="12.75">
      <c r="K236" s="562"/>
    </row>
    <row r="237" ht="12.75">
      <c r="K237" s="562"/>
    </row>
    <row r="238" ht="12.75">
      <c r="K238" s="562"/>
    </row>
    <row r="239" ht="12.75">
      <c r="K239" s="562"/>
    </row>
    <row r="240" ht="12.75">
      <c r="K240" s="562"/>
    </row>
    <row r="241" ht="12.75">
      <c r="K241" s="562"/>
    </row>
    <row r="242" ht="12.75">
      <c r="K242" s="562"/>
    </row>
    <row r="243" ht="12.75">
      <c r="K243" s="562"/>
    </row>
    <row r="244" ht="12.75">
      <c r="K244" s="562"/>
    </row>
    <row r="245" ht="12.75">
      <c r="K245" s="562"/>
    </row>
    <row r="246" ht="12.75">
      <c r="K246" s="562"/>
    </row>
    <row r="247" ht="12.75">
      <c r="K247" s="562"/>
    </row>
    <row r="248" ht="12.75">
      <c r="K248" s="562"/>
    </row>
    <row r="249" ht="12.75">
      <c r="K249" s="562"/>
    </row>
    <row r="250" ht="12.75">
      <c r="K250" s="562"/>
    </row>
    <row r="251" ht="12.75">
      <c r="K251" s="562"/>
    </row>
    <row r="252" ht="12.75">
      <c r="K252" s="562"/>
    </row>
    <row r="253" ht="12.75">
      <c r="K253" s="562"/>
    </row>
    <row r="254" ht="12.75">
      <c r="K254" s="562"/>
    </row>
    <row r="255" ht="12.75">
      <c r="K255" s="562"/>
    </row>
    <row r="256" ht="12.75">
      <c r="K256" s="562"/>
    </row>
    <row r="257" ht="12.75">
      <c r="K257" s="562"/>
    </row>
    <row r="258" ht="12.75">
      <c r="K258" s="562"/>
    </row>
    <row r="259" ht="12.75">
      <c r="K259" s="562"/>
    </row>
    <row r="260" ht="12.75">
      <c r="K260" s="562"/>
    </row>
    <row r="261" ht="12.75">
      <c r="K261" s="562"/>
    </row>
    <row r="262" ht="12.75">
      <c r="K262" s="562"/>
    </row>
    <row r="263" ht="12.75">
      <c r="K263" s="562"/>
    </row>
    <row r="264" ht="12.75">
      <c r="K264" s="562"/>
    </row>
    <row r="265" ht="12.75">
      <c r="K265" s="562"/>
    </row>
    <row r="266" ht="12.75">
      <c r="K266" s="562"/>
    </row>
    <row r="267" ht="12.75">
      <c r="K267" s="562"/>
    </row>
    <row r="268" ht="12.75">
      <c r="K268" s="562"/>
    </row>
    <row r="269" ht="12.75">
      <c r="K269" s="562"/>
    </row>
    <row r="270" ht="12.75">
      <c r="K270" s="562"/>
    </row>
    <row r="271" ht="12.75">
      <c r="K271" s="562"/>
    </row>
    <row r="272" ht="12.75">
      <c r="K272" s="562"/>
    </row>
    <row r="273" ht="12.75">
      <c r="K273" s="562"/>
    </row>
    <row r="274" ht="12.75">
      <c r="K274" s="562"/>
    </row>
    <row r="275" ht="12.75">
      <c r="K275" s="562"/>
    </row>
    <row r="276" ht="12.75">
      <c r="K276" s="562"/>
    </row>
    <row r="277" ht="12.75">
      <c r="K277" s="562"/>
    </row>
    <row r="278" ht="12.75">
      <c r="K278" s="562"/>
    </row>
    <row r="279" ht="12.75">
      <c r="K279" s="562"/>
    </row>
    <row r="280" ht="12.75">
      <c r="K280" s="562"/>
    </row>
    <row r="281" ht="12.75">
      <c r="K281" s="562"/>
    </row>
    <row r="282" ht="12.75">
      <c r="K282" s="562"/>
    </row>
    <row r="283" ht="12.75">
      <c r="K283" s="562"/>
    </row>
    <row r="284" ht="12.75">
      <c r="K284" s="562"/>
    </row>
    <row r="285" ht="12.75">
      <c r="K285" s="562"/>
    </row>
    <row r="286" ht="12.75">
      <c r="K286" s="562"/>
    </row>
    <row r="287" ht="12.75">
      <c r="K287" s="562"/>
    </row>
    <row r="288" ht="12.75">
      <c r="K288" s="562"/>
    </row>
    <row r="289" ht="12.75">
      <c r="K289" s="562"/>
    </row>
    <row r="290" ht="12.75">
      <c r="K290" s="562"/>
    </row>
    <row r="291" ht="12.75">
      <c r="K291" s="562"/>
    </row>
    <row r="292" ht="12.75">
      <c r="K292" s="562"/>
    </row>
    <row r="293" ht="12.75">
      <c r="K293" s="562"/>
    </row>
    <row r="294" ht="12.75">
      <c r="K294" s="562"/>
    </row>
    <row r="295" ht="12.75">
      <c r="K295" s="562"/>
    </row>
    <row r="296" ht="12.75">
      <c r="K296" s="562"/>
    </row>
    <row r="297" ht="12.75">
      <c r="K297" s="562"/>
    </row>
    <row r="298" ht="12.75">
      <c r="K298" s="562"/>
    </row>
    <row r="299" ht="12.75">
      <c r="K299" s="562"/>
    </row>
    <row r="300" ht="12.75">
      <c r="K300" s="562"/>
    </row>
    <row r="301" ht="12.75">
      <c r="K301" s="562"/>
    </row>
    <row r="302" ht="12.75">
      <c r="K302" s="562"/>
    </row>
    <row r="303" ht="12.75">
      <c r="K303" s="562"/>
    </row>
    <row r="304" ht="12.75">
      <c r="K304" s="562"/>
    </row>
    <row r="305" ht="12.75">
      <c r="K305" s="562"/>
    </row>
    <row r="306" ht="12.75">
      <c r="K306" s="562"/>
    </row>
    <row r="307" ht="12.75">
      <c r="K307" s="562"/>
    </row>
    <row r="308" ht="12.75">
      <c r="K308" s="562"/>
    </row>
    <row r="309" ht="12.75">
      <c r="K309" s="562"/>
    </row>
    <row r="310" ht="12.75">
      <c r="K310" s="562"/>
    </row>
    <row r="311" ht="12.75">
      <c r="K311" s="562"/>
    </row>
    <row r="312" ht="12.75">
      <c r="K312" s="562"/>
    </row>
    <row r="313" ht="12.75">
      <c r="K313" s="562"/>
    </row>
    <row r="314" ht="12.75">
      <c r="K314" s="562"/>
    </row>
    <row r="315" ht="12.75">
      <c r="K315" s="562"/>
    </row>
    <row r="316" ht="12.75">
      <c r="K316" s="562"/>
    </row>
    <row r="317" ht="12.75">
      <c r="K317" s="562"/>
    </row>
    <row r="318" ht="12.75">
      <c r="K318" s="562"/>
    </row>
    <row r="319" ht="12.75">
      <c r="K319" s="562"/>
    </row>
    <row r="320" ht="12.75">
      <c r="K320" s="562"/>
    </row>
    <row r="321" ht="12.75">
      <c r="K321" s="562"/>
    </row>
    <row r="322" ht="12.75">
      <c r="K322" s="562"/>
    </row>
    <row r="323" ht="12.75">
      <c r="K323" s="562"/>
    </row>
    <row r="324" ht="12.75">
      <c r="K324" s="562"/>
    </row>
    <row r="325" ht="12.75">
      <c r="K325" s="562"/>
    </row>
    <row r="326" ht="12.75">
      <c r="K326" s="562"/>
    </row>
    <row r="327" ht="12.75">
      <c r="K327" s="562"/>
    </row>
    <row r="328" ht="12.75">
      <c r="K328" s="562"/>
    </row>
    <row r="329" ht="12.75">
      <c r="K329" s="562"/>
    </row>
    <row r="330" ht="12.75">
      <c r="K330" s="562"/>
    </row>
    <row r="331" ht="12.75">
      <c r="K331" s="562"/>
    </row>
    <row r="332" ht="12.75">
      <c r="K332" s="562"/>
    </row>
    <row r="333" ht="12.75">
      <c r="K333" s="562"/>
    </row>
    <row r="334" ht="12.75">
      <c r="K334" s="562"/>
    </row>
    <row r="335" ht="12.75">
      <c r="K335" s="562"/>
    </row>
    <row r="336" ht="12.75">
      <c r="K336" s="562"/>
    </row>
    <row r="337" ht="12.75">
      <c r="K337" s="562"/>
    </row>
    <row r="338" ht="12.75">
      <c r="K338" s="562"/>
    </row>
    <row r="339" ht="12.75">
      <c r="K339" s="562"/>
    </row>
    <row r="340" ht="12.75">
      <c r="K340" s="562"/>
    </row>
    <row r="341" ht="12.75">
      <c r="K341" s="562"/>
    </row>
    <row r="342" ht="12.75">
      <c r="K342" s="562"/>
    </row>
    <row r="343" ht="12.75">
      <c r="K343" s="562"/>
    </row>
    <row r="344" ht="12.75">
      <c r="K344" s="562"/>
    </row>
    <row r="345" ht="12.75">
      <c r="K345" s="562"/>
    </row>
    <row r="346" ht="12.75">
      <c r="K346" s="562"/>
    </row>
    <row r="347" ht="12.75">
      <c r="K347" s="562"/>
    </row>
    <row r="348" ht="12.75">
      <c r="K348" s="562"/>
    </row>
    <row r="349" ht="12.75">
      <c r="K349" s="562"/>
    </row>
    <row r="350" ht="12.75">
      <c r="K350" s="562"/>
    </row>
    <row r="351" ht="12.75">
      <c r="K351" s="562"/>
    </row>
    <row r="352" ht="12.75">
      <c r="K352" s="562"/>
    </row>
    <row r="353" ht="12.75">
      <c r="K353" s="562"/>
    </row>
    <row r="354" ht="12.75">
      <c r="K354" s="562"/>
    </row>
    <row r="355" ht="12.75">
      <c r="K355" s="562"/>
    </row>
    <row r="356" ht="12.75">
      <c r="K356" s="562"/>
    </row>
    <row r="357" ht="12.75">
      <c r="K357" s="562"/>
    </row>
    <row r="358" ht="12.75">
      <c r="K358" s="562"/>
    </row>
    <row r="359" ht="12.75">
      <c r="K359" s="562"/>
    </row>
    <row r="360" ht="12.75">
      <c r="K360" s="562"/>
    </row>
    <row r="361" ht="12.75">
      <c r="K361" s="562"/>
    </row>
    <row r="362" ht="12.75">
      <c r="K362" s="562"/>
    </row>
    <row r="363" ht="12.75">
      <c r="K363" s="562"/>
    </row>
    <row r="364" ht="12.75">
      <c r="K364" s="562"/>
    </row>
    <row r="365" ht="12.75">
      <c r="K365" s="562"/>
    </row>
    <row r="366" ht="12.75">
      <c r="K366" s="562"/>
    </row>
    <row r="367" ht="12.75">
      <c r="K367" s="562"/>
    </row>
    <row r="368" ht="12.75">
      <c r="K368" s="562"/>
    </row>
    <row r="369" ht="12.75">
      <c r="K369" s="562"/>
    </row>
    <row r="370" ht="12.75">
      <c r="K370" s="562"/>
    </row>
    <row r="371" ht="12.75">
      <c r="K371" s="562"/>
    </row>
    <row r="372" ht="12.75">
      <c r="K372" s="562"/>
    </row>
    <row r="373" ht="12.75">
      <c r="K373" s="562"/>
    </row>
    <row r="374" ht="12.75">
      <c r="K374" s="562"/>
    </row>
    <row r="375" ht="12.75">
      <c r="K375" s="562"/>
    </row>
    <row r="376" ht="12.75">
      <c r="K376" s="562"/>
    </row>
    <row r="377" ht="12.75">
      <c r="K377" s="562"/>
    </row>
    <row r="378" ht="12.75">
      <c r="K378" s="562"/>
    </row>
    <row r="379" ht="12.75">
      <c r="K379" s="562"/>
    </row>
    <row r="380" ht="12.75">
      <c r="K380" s="562"/>
    </row>
    <row r="381" ht="12.75">
      <c r="K381" s="562"/>
    </row>
    <row r="382" ht="12.75">
      <c r="K382" s="562"/>
    </row>
    <row r="383" ht="12.75">
      <c r="K383" s="562"/>
    </row>
    <row r="384" ht="12.75">
      <c r="K384" s="562"/>
    </row>
    <row r="385" ht="12.75">
      <c r="K385" s="562"/>
    </row>
    <row r="386" ht="12.75">
      <c r="K386" s="562"/>
    </row>
    <row r="387" ht="12.75">
      <c r="K387" s="562"/>
    </row>
    <row r="388" ht="12.75">
      <c r="K388" s="562"/>
    </row>
    <row r="389" ht="12.75">
      <c r="K389" s="562"/>
    </row>
    <row r="390" ht="12.75">
      <c r="K390" s="562"/>
    </row>
    <row r="391" ht="12.75">
      <c r="K391" s="562"/>
    </row>
    <row r="392" ht="12.75">
      <c r="K392" s="562"/>
    </row>
    <row r="393" ht="12.75">
      <c r="K393" s="562"/>
    </row>
    <row r="394" ht="12.75">
      <c r="K394" s="562"/>
    </row>
    <row r="395" ht="12.75">
      <c r="K395" s="562"/>
    </row>
    <row r="396" ht="12.75">
      <c r="K396" s="562"/>
    </row>
    <row r="397" ht="12.75">
      <c r="K397" s="562"/>
    </row>
    <row r="398" ht="12.75">
      <c r="K398" s="562"/>
    </row>
    <row r="399" ht="12.75">
      <c r="K399" s="562"/>
    </row>
    <row r="400" ht="12.75">
      <c r="K400" s="562"/>
    </row>
    <row r="401" ht="12.75">
      <c r="K401" s="562"/>
    </row>
    <row r="402" ht="12.75">
      <c r="K402" s="562"/>
    </row>
    <row r="403" ht="12.75">
      <c r="K403" s="562"/>
    </row>
    <row r="404" ht="12.75">
      <c r="K404" s="562"/>
    </row>
    <row r="405" ht="12.75">
      <c r="K405" s="562"/>
    </row>
    <row r="406" ht="12.75">
      <c r="K406" s="562"/>
    </row>
    <row r="407" ht="12.75">
      <c r="K407" s="562"/>
    </row>
    <row r="408" ht="12.75">
      <c r="K408" s="562"/>
    </row>
    <row r="409" ht="12.75">
      <c r="K409" s="562"/>
    </row>
    <row r="410" ht="12.75">
      <c r="K410" s="562"/>
    </row>
    <row r="411" ht="12.75">
      <c r="K411" s="562"/>
    </row>
    <row r="412" ht="12.75">
      <c r="K412" s="562"/>
    </row>
    <row r="413" ht="12.75">
      <c r="K413" s="562"/>
    </row>
    <row r="414" ht="12.75">
      <c r="K414" s="562"/>
    </row>
    <row r="415" ht="12.75">
      <c r="K415" s="562"/>
    </row>
    <row r="416" ht="12.75">
      <c r="K416" s="562"/>
    </row>
    <row r="417" ht="12.75">
      <c r="K417" s="562"/>
    </row>
    <row r="418" ht="12.75">
      <c r="K418" s="562"/>
    </row>
    <row r="419" ht="12.75">
      <c r="K419" s="562"/>
    </row>
    <row r="420" ht="12.75">
      <c r="K420" s="562"/>
    </row>
    <row r="421" ht="12.75">
      <c r="K421" s="562"/>
    </row>
    <row r="422" ht="12.75">
      <c r="K422" s="562"/>
    </row>
    <row r="423" ht="12.75">
      <c r="K423" s="562"/>
    </row>
    <row r="424" ht="12.75">
      <c r="K424" s="562"/>
    </row>
    <row r="425" ht="12.75">
      <c r="K425" s="562"/>
    </row>
    <row r="426" ht="12.75">
      <c r="K426" s="562"/>
    </row>
    <row r="427" ht="12.75">
      <c r="K427" s="562"/>
    </row>
    <row r="428" ht="12.75">
      <c r="K428" s="562"/>
    </row>
    <row r="429" ht="12.75">
      <c r="K429" s="562"/>
    </row>
    <row r="430" ht="12.75">
      <c r="K430" s="562"/>
    </row>
    <row r="431" ht="12.75">
      <c r="K431" s="562"/>
    </row>
    <row r="432" ht="12.75">
      <c r="K432" s="562"/>
    </row>
    <row r="433" ht="12.75">
      <c r="K433" s="562"/>
    </row>
    <row r="434" ht="12.75">
      <c r="K434" s="562"/>
    </row>
    <row r="435" ht="12.75">
      <c r="K435" s="562"/>
    </row>
    <row r="436" ht="12.75">
      <c r="K436" s="562"/>
    </row>
    <row r="437" ht="12.75">
      <c r="K437" s="562"/>
    </row>
    <row r="438" ht="12.75">
      <c r="K438" s="562"/>
    </row>
    <row r="439" ht="12.75">
      <c r="K439" s="562"/>
    </row>
    <row r="440" ht="12.75">
      <c r="K440" s="562"/>
    </row>
    <row r="441" ht="12.75">
      <c r="K441" s="562"/>
    </row>
    <row r="442" ht="12.75">
      <c r="K442" s="562"/>
    </row>
    <row r="443" ht="12.75">
      <c r="K443" s="562"/>
    </row>
    <row r="444" ht="12.75">
      <c r="K444" s="562"/>
    </row>
    <row r="445" ht="12.75">
      <c r="K445" s="562"/>
    </row>
    <row r="446" ht="12.75">
      <c r="K446" s="562"/>
    </row>
    <row r="447" ht="12.75">
      <c r="K447" s="562"/>
    </row>
    <row r="448" ht="12.75">
      <c r="K448" s="562"/>
    </row>
    <row r="449" ht="12.75">
      <c r="K449" s="562"/>
    </row>
    <row r="450" ht="12.75">
      <c r="K450" s="562"/>
    </row>
    <row r="451" ht="12.75">
      <c r="K451" s="562"/>
    </row>
    <row r="452" ht="12.75">
      <c r="K452" s="562"/>
    </row>
    <row r="453" ht="12.75">
      <c r="K453" s="562"/>
    </row>
    <row r="454" ht="12.75">
      <c r="K454" s="562"/>
    </row>
    <row r="455" ht="12.75">
      <c r="K455" s="562"/>
    </row>
    <row r="456" ht="12.75">
      <c r="K456" s="562"/>
    </row>
    <row r="457" ht="12.75">
      <c r="K457" s="562"/>
    </row>
    <row r="458" ht="12.75">
      <c r="K458" s="562"/>
    </row>
    <row r="459" ht="12.75">
      <c r="K459" s="562"/>
    </row>
    <row r="460" ht="12.75">
      <c r="K460" s="562"/>
    </row>
    <row r="461" ht="12.75">
      <c r="K461" s="562"/>
    </row>
    <row r="462" ht="12.75">
      <c r="K462" s="562"/>
    </row>
    <row r="463" ht="12.75">
      <c r="K463" s="562"/>
    </row>
    <row r="464" ht="12.75">
      <c r="K464" s="562"/>
    </row>
    <row r="465" ht="12.75">
      <c r="K465" s="562"/>
    </row>
    <row r="466" ht="12.75">
      <c r="K466" s="562"/>
    </row>
    <row r="467" ht="12.75">
      <c r="K467" s="562"/>
    </row>
    <row r="468" ht="12.75">
      <c r="K468" s="562"/>
    </row>
    <row r="469" ht="12.75">
      <c r="K469" s="562"/>
    </row>
    <row r="470" ht="12.75">
      <c r="K470" s="562"/>
    </row>
    <row r="471" ht="12.75">
      <c r="K471" s="562"/>
    </row>
    <row r="472" ht="12.75">
      <c r="K472" s="562"/>
    </row>
    <row r="473" ht="12.75">
      <c r="K473" s="562"/>
    </row>
    <row r="474" ht="12.75">
      <c r="K474" s="562"/>
    </row>
    <row r="475" ht="12.75">
      <c r="K475" s="562"/>
    </row>
    <row r="476" ht="12.75">
      <c r="K476" s="562"/>
    </row>
    <row r="477" ht="12.75">
      <c r="K477" s="562"/>
    </row>
    <row r="478" ht="12.75">
      <c r="K478" s="562"/>
    </row>
    <row r="479" ht="12.75">
      <c r="K479" s="562"/>
    </row>
    <row r="480" ht="12.75">
      <c r="K480" s="562"/>
    </row>
    <row r="481" ht="12.75">
      <c r="K481" s="562"/>
    </row>
    <row r="482" ht="12.75">
      <c r="K482" s="562"/>
    </row>
    <row r="483" ht="12.75">
      <c r="K483" s="562"/>
    </row>
    <row r="484" ht="12.75">
      <c r="K484" s="562"/>
    </row>
    <row r="485" ht="12.75">
      <c r="K485" s="562"/>
    </row>
    <row r="486" ht="12.75">
      <c r="K486" s="562"/>
    </row>
    <row r="487" ht="12.75">
      <c r="K487" s="562"/>
    </row>
    <row r="488" ht="12.75">
      <c r="K488" s="562"/>
    </row>
    <row r="489" ht="12.75">
      <c r="K489" s="562"/>
    </row>
    <row r="490" ht="12.75">
      <c r="K490" s="562"/>
    </row>
    <row r="491" ht="12.75">
      <c r="K491" s="562"/>
    </row>
    <row r="492" ht="12.75">
      <c r="K492" s="562"/>
    </row>
    <row r="493" ht="12.75">
      <c r="K493" s="562"/>
    </row>
    <row r="494" ht="12.75">
      <c r="K494" s="562"/>
    </row>
    <row r="495" ht="12.75">
      <c r="K495" s="562"/>
    </row>
    <row r="496" ht="12.75">
      <c r="K496" s="562"/>
    </row>
    <row r="497" ht="12.75">
      <c r="K497" s="562"/>
    </row>
    <row r="498" ht="12.75">
      <c r="K498" s="562"/>
    </row>
    <row r="499" ht="12.75">
      <c r="K499" s="562"/>
    </row>
    <row r="500" ht="12.75">
      <c r="K500" s="562"/>
    </row>
    <row r="501" ht="12.75">
      <c r="K501" s="562"/>
    </row>
    <row r="502" ht="12.75">
      <c r="K502" s="562"/>
    </row>
    <row r="503" ht="12.75">
      <c r="K503" s="562"/>
    </row>
    <row r="504" ht="12.75">
      <c r="K504" s="562"/>
    </row>
    <row r="505" ht="12.75">
      <c r="K505" s="562"/>
    </row>
    <row r="506" ht="12.75">
      <c r="K506" s="562"/>
    </row>
    <row r="507" ht="12.75">
      <c r="K507" s="562"/>
    </row>
    <row r="508" ht="12.75">
      <c r="K508" s="562"/>
    </row>
    <row r="509" ht="12.75">
      <c r="K509" s="562"/>
    </row>
    <row r="510" ht="12.75">
      <c r="K510" s="562"/>
    </row>
    <row r="511" ht="12.75">
      <c r="K511" s="562"/>
    </row>
    <row r="512" ht="12.75">
      <c r="K512" s="562"/>
    </row>
    <row r="513" ht="12.75">
      <c r="K513" s="562"/>
    </row>
    <row r="514" ht="12.75">
      <c r="K514" s="562"/>
    </row>
    <row r="515" ht="12.75">
      <c r="K515" s="562"/>
    </row>
    <row r="516" ht="12.75">
      <c r="K516" s="562"/>
    </row>
    <row r="517" ht="12.75">
      <c r="K517" s="562"/>
    </row>
    <row r="518" ht="12.75">
      <c r="K518" s="562"/>
    </row>
    <row r="519" ht="12.75">
      <c r="K519" s="562"/>
    </row>
    <row r="520" ht="12.75">
      <c r="K520" s="562"/>
    </row>
    <row r="521" ht="12.75">
      <c r="K521" s="562"/>
    </row>
    <row r="522" ht="12.75">
      <c r="K522" s="562"/>
    </row>
    <row r="523" ht="12.75">
      <c r="K523" s="562"/>
    </row>
    <row r="524" ht="12.75">
      <c r="K524" s="562"/>
    </row>
    <row r="525" ht="12.75">
      <c r="K525" s="562"/>
    </row>
    <row r="526" ht="12.75">
      <c r="K526" s="562"/>
    </row>
    <row r="527" ht="12.75">
      <c r="K527" s="562"/>
    </row>
    <row r="528" ht="12.75">
      <c r="K528" s="562"/>
    </row>
    <row r="529" ht="12.75">
      <c r="K529" s="562"/>
    </row>
    <row r="530" ht="12.75">
      <c r="K530" s="562"/>
    </row>
    <row r="531" ht="12.75">
      <c r="K531" s="562"/>
    </row>
    <row r="532" ht="12.75">
      <c r="K532" s="562"/>
    </row>
    <row r="533" ht="12.75">
      <c r="K533" s="562"/>
    </row>
    <row r="534" ht="12.75">
      <c r="K534" s="562"/>
    </row>
    <row r="535" ht="12.75">
      <c r="K535" s="562"/>
    </row>
    <row r="536" ht="12.75">
      <c r="K536" s="562"/>
    </row>
    <row r="537" ht="12.75">
      <c r="K537" s="562"/>
    </row>
    <row r="538" ht="12.75">
      <c r="K538" s="562"/>
    </row>
    <row r="539" ht="12.75">
      <c r="K539" s="562"/>
    </row>
    <row r="540" ht="12.75">
      <c r="K540" s="562"/>
    </row>
    <row r="541" ht="12.75">
      <c r="K541" s="562"/>
    </row>
    <row r="542" ht="12.75">
      <c r="K542" s="562"/>
    </row>
    <row r="543" ht="12.75">
      <c r="K543" s="562"/>
    </row>
    <row r="544" ht="12.75">
      <c r="K544" s="562"/>
    </row>
    <row r="545" ht="12.75">
      <c r="K545" s="562"/>
    </row>
    <row r="546" ht="12.75">
      <c r="K546" s="562"/>
    </row>
    <row r="547" ht="12.75">
      <c r="K547" s="562"/>
    </row>
    <row r="548" ht="12.75">
      <c r="K548" s="562"/>
    </row>
    <row r="549" ht="12.75">
      <c r="K549" s="562"/>
    </row>
    <row r="550" ht="12.75">
      <c r="K550" s="562"/>
    </row>
    <row r="551" ht="12.75">
      <c r="K551" s="562"/>
    </row>
    <row r="552" ht="12.75">
      <c r="K552" s="562"/>
    </row>
    <row r="553" ht="12.75">
      <c r="K553" s="562"/>
    </row>
    <row r="554" ht="12.75">
      <c r="K554" s="562"/>
    </row>
    <row r="555" ht="12.75">
      <c r="K555" s="562"/>
    </row>
    <row r="556" ht="12.75">
      <c r="K556" s="562"/>
    </row>
    <row r="557" ht="12.75">
      <c r="K557" s="562"/>
    </row>
    <row r="558" ht="12.75">
      <c r="K558" s="562"/>
    </row>
    <row r="559" ht="12.75">
      <c r="K559" s="562"/>
    </row>
    <row r="560" ht="12.75">
      <c r="K560" s="562"/>
    </row>
    <row r="561" ht="12.75">
      <c r="K561" s="562"/>
    </row>
    <row r="562" ht="12.75">
      <c r="K562" s="562"/>
    </row>
    <row r="563" ht="12.75">
      <c r="K563" s="562"/>
    </row>
    <row r="564" ht="12.75">
      <c r="K564" s="562"/>
    </row>
    <row r="565" ht="12.75">
      <c r="K565" s="562"/>
    </row>
    <row r="566" ht="12.75">
      <c r="K566" s="562"/>
    </row>
    <row r="567" ht="12.75">
      <c r="K567" s="562"/>
    </row>
    <row r="568" ht="12.75">
      <c r="K568" s="562"/>
    </row>
    <row r="569" ht="12.75">
      <c r="K569" s="562"/>
    </row>
    <row r="570" ht="12.75">
      <c r="K570" s="562"/>
    </row>
    <row r="571" ht="12.75">
      <c r="K571" s="562"/>
    </row>
    <row r="572" ht="12.75">
      <c r="K572" s="562"/>
    </row>
    <row r="573" ht="12.75">
      <c r="K573" s="562"/>
    </row>
    <row r="574" ht="12.75">
      <c r="K574" s="562"/>
    </row>
    <row r="575" ht="12.75">
      <c r="K575" s="562"/>
    </row>
    <row r="576" ht="12.75">
      <c r="K576" s="562"/>
    </row>
    <row r="577" ht="12.75">
      <c r="K577" s="562"/>
    </row>
    <row r="578" ht="12.75">
      <c r="K578" s="562"/>
    </row>
    <row r="579" ht="12.75">
      <c r="K579" s="562"/>
    </row>
    <row r="580" ht="12.75">
      <c r="K580" s="562"/>
    </row>
    <row r="581" ht="12.75">
      <c r="K581" s="562"/>
    </row>
    <row r="582" ht="12.75">
      <c r="K582" s="562"/>
    </row>
    <row r="583" ht="12.75">
      <c r="K583" s="562"/>
    </row>
    <row r="584" ht="12.75">
      <c r="K584" s="562"/>
    </row>
    <row r="585" ht="12.75">
      <c r="K585" s="562"/>
    </row>
    <row r="586" ht="12.75">
      <c r="K586" s="562"/>
    </row>
    <row r="587" ht="12.75">
      <c r="K587" s="562"/>
    </row>
    <row r="588" ht="12.75">
      <c r="K588" s="562"/>
    </row>
    <row r="589" ht="12.75">
      <c r="K589" s="562"/>
    </row>
    <row r="590" ht="12.75">
      <c r="K590" s="562"/>
    </row>
    <row r="591" ht="12.75">
      <c r="K591" s="562"/>
    </row>
    <row r="592" ht="12.75">
      <c r="K592" s="562"/>
    </row>
    <row r="593" ht="12.75">
      <c r="K593" s="562"/>
    </row>
    <row r="594" ht="12.75">
      <c r="K594" s="562"/>
    </row>
    <row r="595" ht="12.75">
      <c r="K595" s="562"/>
    </row>
    <row r="596" ht="12.75">
      <c r="K596" s="562"/>
    </row>
    <row r="597" ht="12.75">
      <c r="K597" s="562"/>
    </row>
    <row r="598" ht="12.75">
      <c r="K598" s="562"/>
    </row>
    <row r="599" ht="12.75">
      <c r="K599" s="562"/>
    </row>
    <row r="600" ht="12.75">
      <c r="K600" s="562"/>
    </row>
    <row r="601" ht="12.75">
      <c r="K601" s="562"/>
    </row>
    <row r="602" ht="12.75">
      <c r="K602" s="562"/>
    </row>
    <row r="603" ht="12.75">
      <c r="K603" s="562"/>
    </row>
    <row r="604" ht="12.75">
      <c r="K604" s="562"/>
    </row>
    <row r="605" ht="12.75">
      <c r="K605" s="562"/>
    </row>
    <row r="606" ht="12.75">
      <c r="K606" s="562"/>
    </row>
    <row r="607" ht="12.75">
      <c r="K607" s="562"/>
    </row>
    <row r="608" ht="12.75">
      <c r="K608" s="562"/>
    </row>
    <row r="609" ht="12.75">
      <c r="K609" s="562"/>
    </row>
    <row r="610" ht="12.75">
      <c r="K610" s="562"/>
    </row>
    <row r="611" ht="12.75">
      <c r="K611" s="562"/>
    </row>
    <row r="612" ht="12.75">
      <c r="K612" s="562"/>
    </row>
    <row r="613" ht="12.75">
      <c r="K613" s="562"/>
    </row>
    <row r="614" ht="12.75">
      <c r="K614" s="562"/>
    </row>
    <row r="615" ht="12.75">
      <c r="K615" s="562"/>
    </row>
    <row r="616" ht="12.75">
      <c r="K616" s="562"/>
    </row>
    <row r="617" ht="12.75">
      <c r="K617" s="562"/>
    </row>
    <row r="618" ht="12.75">
      <c r="K618" s="562"/>
    </row>
    <row r="619" ht="12.75">
      <c r="K619" s="562"/>
    </row>
    <row r="620" ht="12.75">
      <c r="K620" s="562"/>
    </row>
    <row r="621" ht="12.75">
      <c r="K621" s="562"/>
    </row>
    <row r="622" ht="12.75">
      <c r="K622" s="562"/>
    </row>
    <row r="623" ht="12.75">
      <c r="K623" s="562"/>
    </row>
    <row r="624" ht="12.75">
      <c r="K624" s="562"/>
    </row>
    <row r="625" ht="12.75">
      <c r="K625" s="562"/>
    </row>
    <row r="626" ht="12.75">
      <c r="K626" s="562"/>
    </row>
    <row r="627" ht="12.75">
      <c r="K627" s="562"/>
    </row>
    <row r="628" ht="12.75">
      <c r="K628" s="562"/>
    </row>
    <row r="629" ht="12.75">
      <c r="K629" s="562"/>
    </row>
    <row r="630" ht="12.75">
      <c r="K630" s="562"/>
    </row>
    <row r="631" ht="12.75">
      <c r="K631" s="562"/>
    </row>
    <row r="632" ht="12.75">
      <c r="K632" s="562"/>
    </row>
    <row r="633" ht="12.75">
      <c r="K633" s="562"/>
    </row>
    <row r="634" ht="12.75">
      <c r="K634" s="562"/>
    </row>
    <row r="635" ht="12.75">
      <c r="K635" s="562"/>
    </row>
    <row r="636" ht="12.75">
      <c r="K636" s="562"/>
    </row>
    <row r="637" ht="12.75">
      <c r="K637" s="562"/>
    </row>
    <row r="638" ht="12.75">
      <c r="K638" s="562"/>
    </row>
    <row r="639" ht="12.75">
      <c r="K639" s="562"/>
    </row>
    <row r="640" ht="12.75">
      <c r="K640" s="562"/>
    </row>
    <row r="641" ht="12.75">
      <c r="K641" s="562"/>
    </row>
    <row r="642" ht="12.75">
      <c r="K642" s="562"/>
    </row>
    <row r="643" ht="12.75">
      <c r="K643" s="562"/>
    </row>
    <row r="644" ht="12.75">
      <c r="K644" s="562"/>
    </row>
    <row r="645" ht="12.75">
      <c r="K645" s="562"/>
    </row>
    <row r="646" ht="12.75">
      <c r="K646" s="562"/>
    </row>
    <row r="647" ht="12.75">
      <c r="K647" s="562"/>
    </row>
    <row r="648" ht="12.75">
      <c r="K648" s="562"/>
    </row>
    <row r="649" ht="12.75">
      <c r="K649" s="562"/>
    </row>
    <row r="650" ht="12.75">
      <c r="K650" s="562"/>
    </row>
    <row r="651" ht="12.75">
      <c r="K651" s="562"/>
    </row>
    <row r="652" ht="12.75">
      <c r="K652" s="562"/>
    </row>
    <row r="653" ht="12.75">
      <c r="K653" s="562"/>
    </row>
    <row r="654" ht="12.75">
      <c r="K654" s="562"/>
    </row>
    <row r="655" ht="12.75">
      <c r="K655" s="562"/>
    </row>
    <row r="656" ht="12.75">
      <c r="K656" s="562"/>
    </row>
    <row r="657" ht="12.75">
      <c r="K657" s="562"/>
    </row>
    <row r="658" ht="12.75">
      <c r="K658" s="562"/>
    </row>
    <row r="659" ht="12.75">
      <c r="K659" s="562"/>
    </row>
    <row r="660" ht="12.75">
      <c r="K660" s="562"/>
    </row>
    <row r="661" ht="12.75">
      <c r="K661" s="562"/>
    </row>
    <row r="662" ht="12.75">
      <c r="K662" s="562"/>
    </row>
    <row r="663" ht="12.75">
      <c r="K663" s="562"/>
    </row>
    <row r="664" ht="12.75">
      <c r="K664" s="562"/>
    </row>
    <row r="665" ht="12.75">
      <c r="K665" s="562"/>
    </row>
    <row r="666" ht="12.75">
      <c r="K666" s="562"/>
    </row>
    <row r="667" ht="12.75">
      <c r="K667" s="562"/>
    </row>
    <row r="668" ht="12.75">
      <c r="K668" s="562"/>
    </row>
    <row r="669" ht="12.75">
      <c r="K669" s="562"/>
    </row>
    <row r="670" ht="12.75">
      <c r="K670" s="562"/>
    </row>
    <row r="671" ht="12.75">
      <c r="K671" s="562"/>
    </row>
    <row r="672" ht="12.75">
      <c r="K672" s="562"/>
    </row>
    <row r="673" ht="12.75">
      <c r="K673" s="562"/>
    </row>
    <row r="674" ht="12.75">
      <c r="K674" s="562"/>
    </row>
    <row r="675" ht="12.75">
      <c r="K675" s="562"/>
    </row>
    <row r="676" ht="12.75">
      <c r="K676" s="562"/>
    </row>
    <row r="677" ht="12.75">
      <c r="K677" s="562"/>
    </row>
    <row r="678" ht="12.75">
      <c r="K678" s="562"/>
    </row>
    <row r="679" ht="12.75">
      <c r="K679" s="562"/>
    </row>
    <row r="680" ht="12.75">
      <c r="K680" s="562"/>
    </row>
    <row r="681" ht="12.75">
      <c r="K681" s="562"/>
    </row>
    <row r="682" ht="12.75">
      <c r="K682" s="562"/>
    </row>
    <row r="683" ht="12.75">
      <c r="K683" s="562"/>
    </row>
    <row r="684" ht="12.75">
      <c r="K684" s="562"/>
    </row>
    <row r="685" ht="12.75">
      <c r="K685" s="562"/>
    </row>
    <row r="686" ht="12.75">
      <c r="K686" s="562"/>
    </row>
    <row r="687" ht="12.75">
      <c r="K687" s="562"/>
    </row>
    <row r="688" ht="12.75">
      <c r="K688" s="562"/>
    </row>
    <row r="689" ht="12.75">
      <c r="K689" s="562"/>
    </row>
    <row r="690" ht="12.75">
      <c r="K690" s="562"/>
    </row>
    <row r="691" ht="12.75">
      <c r="K691" s="562"/>
    </row>
    <row r="692" ht="12.75">
      <c r="K692" s="562"/>
    </row>
    <row r="693" ht="12.75">
      <c r="K693" s="562"/>
    </row>
    <row r="694" ht="12.75">
      <c r="K694" s="562"/>
    </row>
    <row r="695" ht="12.75">
      <c r="K695" s="562"/>
    </row>
    <row r="696" ht="12.75">
      <c r="K696" s="562"/>
    </row>
    <row r="697" ht="12.75">
      <c r="K697" s="562"/>
    </row>
    <row r="698" ht="12.75">
      <c r="K698" s="562"/>
    </row>
    <row r="699" ht="12.75">
      <c r="K699" s="562"/>
    </row>
    <row r="700" ht="12.75">
      <c r="K700" s="562"/>
    </row>
    <row r="701" ht="12.75">
      <c r="K701" s="562"/>
    </row>
    <row r="702" ht="12.75">
      <c r="K702" s="562"/>
    </row>
    <row r="703" ht="12.75">
      <c r="K703" s="562"/>
    </row>
    <row r="704" ht="12.75">
      <c r="K704" s="562"/>
    </row>
    <row r="705" ht="12.75">
      <c r="K705" s="562"/>
    </row>
    <row r="706" ht="12.75">
      <c r="K706" s="562"/>
    </row>
    <row r="707" ht="12.75">
      <c r="K707" s="562"/>
    </row>
    <row r="708" ht="12.75">
      <c r="K708" s="562"/>
    </row>
    <row r="709" ht="12.75">
      <c r="K709" s="562"/>
    </row>
    <row r="710" ht="12.75">
      <c r="K710" s="562"/>
    </row>
    <row r="711" ht="12.75">
      <c r="K711" s="562"/>
    </row>
    <row r="712" ht="12.75">
      <c r="K712" s="562"/>
    </row>
    <row r="713" ht="12.75">
      <c r="K713" s="562"/>
    </row>
    <row r="714" ht="12.75">
      <c r="K714" s="562"/>
    </row>
    <row r="715" ht="12.75">
      <c r="K715" s="562"/>
    </row>
    <row r="716" ht="12.75">
      <c r="K716" s="562"/>
    </row>
    <row r="717" ht="12.75">
      <c r="K717" s="562"/>
    </row>
    <row r="718" ht="12.75">
      <c r="K718" s="562"/>
    </row>
    <row r="719" ht="12.75">
      <c r="K719" s="562"/>
    </row>
    <row r="720" ht="12.75">
      <c r="K720" s="562"/>
    </row>
    <row r="721" ht="12.75">
      <c r="K721" s="562"/>
    </row>
    <row r="722" ht="12.75">
      <c r="K722" s="562"/>
    </row>
    <row r="723" ht="12.75">
      <c r="K723" s="562"/>
    </row>
    <row r="724" ht="12.75">
      <c r="K724" s="562"/>
    </row>
    <row r="725" ht="12.75">
      <c r="K725" s="562"/>
    </row>
    <row r="726" ht="12.75">
      <c r="K726" s="562"/>
    </row>
    <row r="727" ht="12.75">
      <c r="K727" s="562"/>
    </row>
    <row r="728" ht="12.75">
      <c r="K728" s="562"/>
    </row>
    <row r="729" ht="12.75">
      <c r="K729" s="562"/>
    </row>
    <row r="730" ht="12.75">
      <c r="K730" s="562"/>
    </row>
    <row r="731" ht="12.75">
      <c r="K731" s="562"/>
    </row>
    <row r="732" ht="12.75">
      <c r="K732" s="562"/>
    </row>
    <row r="733" ht="12.75">
      <c r="K733" s="562"/>
    </row>
    <row r="734" ht="12.75">
      <c r="K734" s="562"/>
    </row>
    <row r="735" ht="12.75">
      <c r="K735" s="562"/>
    </row>
    <row r="736" ht="12.75">
      <c r="K736" s="562"/>
    </row>
    <row r="737" ht="12.75">
      <c r="K737" s="562"/>
    </row>
    <row r="738" ht="12.75">
      <c r="K738" s="562"/>
    </row>
    <row r="739" ht="12.75">
      <c r="K739" s="562"/>
    </row>
    <row r="740" ht="12.75">
      <c r="K740" s="562"/>
    </row>
    <row r="741" ht="12.75">
      <c r="K741" s="562"/>
    </row>
    <row r="742" ht="12.75">
      <c r="K742" s="562"/>
    </row>
    <row r="743" ht="12.75">
      <c r="K743" s="562"/>
    </row>
    <row r="744" ht="12.75">
      <c r="K744" s="562"/>
    </row>
    <row r="745" ht="12.75">
      <c r="K745" s="562"/>
    </row>
    <row r="746" ht="12.75">
      <c r="K746" s="562"/>
    </row>
    <row r="747" ht="12.75">
      <c r="K747" s="562"/>
    </row>
    <row r="748" ht="12.75">
      <c r="K748" s="562"/>
    </row>
    <row r="749" ht="12.75">
      <c r="K749" s="562"/>
    </row>
    <row r="750" ht="12.75">
      <c r="K750" s="562"/>
    </row>
    <row r="751" ht="12.75">
      <c r="K751" s="562"/>
    </row>
    <row r="752" ht="12.75">
      <c r="K752" s="562"/>
    </row>
    <row r="753" ht="12.75">
      <c r="K753" s="562"/>
    </row>
    <row r="754" ht="12.75">
      <c r="K754" s="562"/>
    </row>
    <row r="755" ht="12.75">
      <c r="K755" s="562"/>
    </row>
    <row r="756" ht="12.75">
      <c r="K756" s="562"/>
    </row>
    <row r="757" ht="12.75">
      <c r="K757" s="562"/>
    </row>
    <row r="758" ht="12.75">
      <c r="K758" s="562"/>
    </row>
    <row r="759" ht="12.75">
      <c r="K759" s="562"/>
    </row>
    <row r="760" ht="12.75">
      <c r="K760" s="562"/>
    </row>
    <row r="761" ht="12.75">
      <c r="K761" s="562"/>
    </row>
    <row r="762" ht="12.75">
      <c r="K762" s="562"/>
    </row>
    <row r="763" ht="12.75">
      <c r="K763" s="562"/>
    </row>
    <row r="764" ht="12.75">
      <c r="K764" s="562"/>
    </row>
    <row r="765" ht="12.75">
      <c r="K765" s="562"/>
    </row>
    <row r="766" ht="12.75">
      <c r="K766" s="562"/>
    </row>
    <row r="767" ht="12.75">
      <c r="K767" s="562"/>
    </row>
    <row r="768" ht="12.75">
      <c r="K768" s="562"/>
    </row>
    <row r="769" ht="12.75">
      <c r="K769" s="562"/>
    </row>
    <row r="770" ht="12.75">
      <c r="K770" s="562"/>
    </row>
    <row r="771" ht="12.75">
      <c r="K771" s="562"/>
    </row>
    <row r="772" ht="12.75">
      <c r="K772" s="562"/>
    </row>
    <row r="773" ht="12.75">
      <c r="K773" s="562"/>
    </row>
    <row r="774" ht="12.75">
      <c r="K774" s="562"/>
    </row>
    <row r="775" ht="12.75">
      <c r="K775" s="562"/>
    </row>
    <row r="776" ht="12.75">
      <c r="K776" s="562"/>
    </row>
    <row r="777" ht="12.75">
      <c r="K777" s="562"/>
    </row>
    <row r="778" ht="12.75">
      <c r="K778" s="562"/>
    </row>
    <row r="779" ht="12.75">
      <c r="K779" s="562"/>
    </row>
    <row r="780" ht="12.75">
      <c r="K780" s="562"/>
    </row>
    <row r="781" ht="12.75">
      <c r="K781" s="562"/>
    </row>
    <row r="782" ht="12.75">
      <c r="K782" s="562"/>
    </row>
    <row r="783" ht="12.75">
      <c r="K783" s="562"/>
    </row>
    <row r="784" ht="12.75">
      <c r="K784" s="562"/>
    </row>
    <row r="785" ht="12.75">
      <c r="K785" s="562"/>
    </row>
    <row r="786" ht="12.75">
      <c r="K786" s="562"/>
    </row>
    <row r="787" ht="12.75">
      <c r="K787" s="562"/>
    </row>
    <row r="788" ht="12.75">
      <c r="K788" s="562"/>
    </row>
    <row r="789" ht="12.75">
      <c r="K789" s="562"/>
    </row>
    <row r="790" ht="12.75">
      <c r="K790" s="562"/>
    </row>
    <row r="791" ht="12.75">
      <c r="K791" s="562"/>
    </row>
    <row r="792" ht="12.75">
      <c r="K792" s="562"/>
    </row>
    <row r="793" ht="12.75">
      <c r="K793" s="562"/>
    </row>
    <row r="794" ht="12.75">
      <c r="K794" s="562"/>
    </row>
    <row r="795" ht="12.75">
      <c r="K795" s="562"/>
    </row>
    <row r="796" ht="12.75">
      <c r="K796" s="562"/>
    </row>
    <row r="797" ht="12.75">
      <c r="K797" s="562"/>
    </row>
    <row r="798" ht="12.75">
      <c r="K798" s="562"/>
    </row>
    <row r="799" ht="12.75">
      <c r="K799" s="562"/>
    </row>
    <row r="800" ht="12.75">
      <c r="K800" s="562"/>
    </row>
    <row r="801" ht="12.75">
      <c r="K801" s="562"/>
    </row>
    <row r="802" ht="12.75">
      <c r="K802" s="562"/>
    </row>
    <row r="803" ht="12.75">
      <c r="K803" s="562"/>
    </row>
    <row r="804" ht="12.75">
      <c r="K804" s="562"/>
    </row>
    <row r="805" ht="12.75">
      <c r="K805" s="562"/>
    </row>
    <row r="806" ht="12.75">
      <c r="K806" s="562"/>
    </row>
    <row r="807" ht="12.75">
      <c r="K807" s="562"/>
    </row>
    <row r="808" ht="12.75">
      <c r="K808" s="562"/>
    </row>
    <row r="809" ht="12.75">
      <c r="K809" s="562"/>
    </row>
    <row r="810" ht="12.75">
      <c r="K810" s="562"/>
    </row>
    <row r="811" ht="12.75">
      <c r="K811" s="562"/>
    </row>
    <row r="812" ht="12.75">
      <c r="K812" s="562"/>
    </row>
    <row r="813" ht="12.75">
      <c r="K813" s="562"/>
    </row>
    <row r="814" ht="12.75">
      <c r="K814" s="562"/>
    </row>
    <row r="815" ht="12.75">
      <c r="K815" s="562"/>
    </row>
    <row r="816" ht="12.75">
      <c r="K816" s="562"/>
    </row>
    <row r="817" ht="12.75">
      <c r="K817" s="562"/>
    </row>
    <row r="818" ht="12.75">
      <c r="K818" s="562"/>
    </row>
    <row r="819" ht="12.75">
      <c r="K819" s="562"/>
    </row>
    <row r="820" ht="12.75">
      <c r="K820" s="562"/>
    </row>
    <row r="821" ht="12.75">
      <c r="K821" s="562"/>
    </row>
    <row r="822" ht="12.75">
      <c r="K822" s="562"/>
    </row>
    <row r="823" ht="12.75">
      <c r="K823" s="562"/>
    </row>
    <row r="824" ht="12.75">
      <c r="K824" s="562"/>
    </row>
    <row r="825" ht="12.75">
      <c r="K825" s="562"/>
    </row>
    <row r="826" ht="12.75">
      <c r="K826" s="562"/>
    </row>
    <row r="827" ht="12.75">
      <c r="K827" s="562"/>
    </row>
    <row r="828" ht="12.75">
      <c r="K828" s="562"/>
    </row>
    <row r="829" ht="12.75">
      <c r="K829" s="562"/>
    </row>
    <row r="830" ht="12.75">
      <c r="K830" s="562"/>
    </row>
    <row r="831" ht="12.75">
      <c r="K831" s="562"/>
    </row>
    <row r="832" ht="12.75">
      <c r="K832" s="562"/>
    </row>
    <row r="833" ht="12.75">
      <c r="K833" s="562"/>
    </row>
    <row r="834" ht="12.75">
      <c r="K834" s="562"/>
    </row>
    <row r="835" ht="12.75">
      <c r="K835" s="562"/>
    </row>
    <row r="836" ht="12.75">
      <c r="K836" s="562"/>
    </row>
    <row r="837" ht="12.75">
      <c r="K837" s="562"/>
    </row>
    <row r="838" ht="12.75">
      <c r="K838" s="562"/>
    </row>
    <row r="839" ht="12.75">
      <c r="K839" s="562"/>
    </row>
    <row r="840" ht="12.75">
      <c r="K840" s="562"/>
    </row>
    <row r="841" ht="12.75">
      <c r="K841" s="562"/>
    </row>
    <row r="842" ht="12.75">
      <c r="K842" s="562"/>
    </row>
    <row r="843" ht="12.75">
      <c r="K843" s="562"/>
    </row>
    <row r="844" ht="12.75">
      <c r="K844" s="562"/>
    </row>
    <row r="845" ht="12.75">
      <c r="K845" s="562"/>
    </row>
    <row r="846" ht="12.75">
      <c r="K846" s="562"/>
    </row>
    <row r="847" ht="12.75">
      <c r="K847" s="562"/>
    </row>
    <row r="848" ht="12.75">
      <c r="K848" s="562"/>
    </row>
    <row r="849" ht="12.75">
      <c r="K849" s="562"/>
    </row>
    <row r="850" ht="12.75">
      <c r="K850" s="562"/>
    </row>
    <row r="851" ht="12.75">
      <c r="K851" s="562"/>
    </row>
    <row r="852" ht="12.75">
      <c r="K852" s="562"/>
    </row>
    <row r="853" ht="12.75">
      <c r="K853" s="562"/>
    </row>
    <row r="854" ht="12.75">
      <c r="K854" s="562"/>
    </row>
    <row r="855" ht="12.75">
      <c r="K855" s="562"/>
    </row>
    <row r="856" ht="12.75">
      <c r="K856" s="562"/>
    </row>
    <row r="857" ht="12.75">
      <c r="K857" s="562"/>
    </row>
    <row r="858" ht="12.75">
      <c r="K858" s="562"/>
    </row>
    <row r="859" ht="12.75">
      <c r="K859" s="562"/>
    </row>
    <row r="860" ht="12.75">
      <c r="K860" s="562"/>
    </row>
    <row r="861" ht="12.75">
      <c r="K861" s="562"/>
    </row>
    <row r="862" ht="12.75">
      <c r="K862" s="562"/>
    </row>
    <row r="863" ht="12.75">
      <c r="K863" s="562"/>
    </row>
    <row r="864" ht="12.75">
      <c r="K864" s="562"/>
    </row>
    <row r="865" ht="12.75">
      <c r="K865" s="562"/>
    </row>
    <row r="866" ht="12.75">
      <c r="K866" s="562"/>
    </row>
    <row r="867" ht="12.75">
      <c r="K867" s="562"/>
    </row>
    <row r="868" ht="12.75">
      <c r="K868" s="562"/>
    </row>
    <row r="869" ht="12.75">
      <c r="K869" s="562"/>
    </row>
    <row r="870" ht="12.75">
      <c r="K870" s="562"/>
    </row>
    <row r="871" ht="12.75">
      <c r="K871" s="562"/>
    </row>
    <row r="872" ht="12.75">
      <c r="K872" s="562"/>
    </row>
    <row r="873" ht="12.75">
      <c r="K873" s="562"/>
    </row>
    <row r="874" ht="12.75">
      <c r="K874" s="562"/>
    </row>
    <row r="875" ht="12.75">
      <c r="K875" s="562"/>
    </row>
    <row r="876" ht="12.75">
      <c r="K876" s="562"/>
    </row>
    <row r="877" ht="12.75">
      <c r="K877" s="562"/>
    </row>
    <row r="878" ht="12.75">
      <c r="K878" s="562"/>
    </row>
    <row r="879" ht="12.75">
      <c r="K879" s="562"/>
    </row>
    <row r="880" ht="12.75">
      <c r="K880" s="562"/>
    </row>
    <row r="881" ht="12.75">
      <c r="K881" s="562"/>
    </row>
    <row r="882" ht="12.75">
      <c r="K882" s="562"/>
    </row>
    <row r="883" ht="12.75">
      <c r="K883" s="562"/>
    </row>
    <row r="884" ht="12.75">
      <c r="K884" s="562"/>
    </row>
    <row r="885" ht="12.75">
      <c r="K885" s="562"/>
    </row>
    <row r="886" ht="12.75">
      <c r="K886" s="562"/>
    </row>
    <row r="887" ht="12.75">
      <c r="K887" s="562"/>
    </row>
    <row r="888" ht="12.75">
      <c r="K888" s="562"/>
    </row>
    <row r="889" ht="12.75">
      <c r="K889" s="562"/>
    </row>
    <row r="890" ht="12.75">
      <c r="K890" s="562"/>
    </row>
    <row r="891" ht="12.75">
      <c r="K891" s="562"/>
    </row>
    <row r="892" ht="12.75">
      <c r="K892" s="562"/>
    </row>
    <row r="893" ht="12.75">
      <c r="K893" s="562"/>
    </row>
    <row r="894" ht="12.75">
      <c r="K894" s="562"/>
    </row>
    <row r="895" ht="12.75">
      <c r="K895" s="562"/>
    </row>
    <row r="896" ht="12.75">
      <c r="K896" s="562"/>
    </row>
    <row r="897" ht="12.75">
      <c r="K897" s="562"/>
    </row>
    <row r="898" ht="12.75">
      <c r="K898" s="562"/>
    </row>
    <row r="899" ht="12.75">
      <c r="K899" s="562"/>
    </row>
    <row r="900" ht="12.75">
      <c r="K900" s="562"/>
    </row>
    <row r="901" ht="12.75">
      <c r="K901" s="562"/>
    </row>
    <row r="902" ht="12.75">
      <c r="K902" s="562"/>
    </row>
    <row r="903" ht="12.75">
      <c r="K903" s="562"/>
    </row>
    <row r="904" ht="12.75">
      <c r="K904" s="562"/>
    </row>
    <row r="905" ht="12.75">
      <c r="K905" s="562"/>
    </row>
    <row r="906" ht="12.75">
      <c r="K906" s="562"/>
    </row>
    <row r="907" ht="12.75">
      <c r="K907" s="562"/>
    </row>
    <row r="908" ht="12.75">
      <c r="K908" s="562"/>
    </row>
    <row r="909" ht="12.75">
      <c r="K909" s="562"/>
    </row>
    <row r="910" ht="12.75">
      <c r="K910" s="562"/>
    </row>
    <row r="911" ht="12.75">
      <c r="K911" s="562"/>
    </row>
    <row r="912" ht="12.75">
      <c r="K912" s="562"/>
    </row>
    <row r="913" ht="12.75">
      <c r="K913" s="562"/>
    </row>
    <row r="914" ht="12.75">
      <c r="K914" s="562"/>
    </row>
    <row r="915" ht="12.75">
      <c r="K915" s="562"/>
    </row>
    <row r="916" ht="12.75">
      <c r="K916" s="562"/>
    </row>
    <row r="917" ht="12.75">
      <c r="K917" s="562"/>
    </row>
    <row r="918" ht="12.75">
      <c r="K918" s="562"/>
    </row>
    <row r="919" ht="12.75">
      <c r="K919" s="562"/>
    </row>
    <row r="920" ht="12.75">
      <c r="K920" s="562"/>
    </row>
    <row r="921" ht="12.75">
      <c r="K921" s="562"/>
    </row>
    <row r="922" ht="12.75">
      <c r="K922" s="562"/>
    </row>
    <row r="923" ht="12.75">
      <c r="K923" s="562"/>
    </row>
    <row r="924" ht="12.75">
      <c r="K924" s="562"/>
    </row>
    <row r="925" ht="12.75">
      <c r="K925" s="562"/>
    </row>
    <row r="926" ht="12.75">
      <c r="K926" s="562"/>
    </row>
    <row r="927" ht="12.75">
      <c r="K927" s="562"/>
    </row>
    <row r="928" ht="12.75">
      <c r="K928" s="562"/>
    </row>
    <row r="929" ht="12.75">
      <c r="K929" s="562"/>
    </row>
    <row r="930" ht="12.75">
      <c r="K930" s="562"/>
    </row>
    <row r="931" ht="12.75">
      <c r="K931" s="562"/>
    </row>
    <row r="932" ht="12.75">
      <c r="K932" s="562"/>
    </row>
    <row r="933" ht="12.75">
      <c r="K933" s="562"/>
    </row>
    <row r="934" ht="12.75">
      <c r="K934" s="562"/>
    </row>
    <row r="935" ht="12.75">
      <c r="K935" s="562"/>
    </row>
    <row r="936" ht="12.75">
      <c r="K936" s="562"/>
    </row>
    <row r="937" ht="12.75">
      <c r="K937" s="562"/>
    </row>
    <row r="938" ht="12.75">
      <c r="K938" s="562"/>
    </row>
    <row r="939" ht="12.75">
      <c r="K939" s="562"/>
    </row>
    <row r="940" ht="12.75">
      <c r="K940" s="562"/>
    </row>
    <row r="941" ht="12.75">
      <c r="K941" s="562"/>
    </row>
    <row r="942" ht="12.75">
      <c r="K942" s="562"/>
    </row>
    <row r="943" ht="12.75">
      <c r="K943" s="562"/>
    </row>
    <row r="944" ht="12.75">
      <c r="K944" s="562"/>
    </row>
    <row r="945" ht="12.75">
      <c r="K945" s="562"/>
    </row>
    <row r="946" ht="12.75">
      <c r="K946" s="562"/>
    </row>
    <row r="947" ht="12.75">
      <c r="K947" s="562"/>
    </row>
    <row r="948" ht="12.75">
      <c r="K948" s="562"/>
    </row>
    <row r="949" ht="12.75">
      <c r="K949" s="562"/>
    </row>
    <row r="950" ht="12.75">
      <c r="K950" s="562"/>
    </row>
    <row r="951" ht="12.75">
      <c r="K951" s="562"/>
    </row>
    <row r="952" ht="12.75">
      <c r="K952" s="562"/>
    </row>
    <row r="953" ht="12.75">
      <c r="K953" s="562"/>
    </row>
    <row r="954" ht="12.75">
      <c r="K954" s="562"/>
    </row>
    <row r="955" ht="12.75">
      <c r="K955" s="562"/>
    </row>
    <row r="956" ht="12.75">
      <c r="K956" s="562"/>
    </row>
    <row r="957" ht="12.75">
      <c r="K957" s="562"/>
    </row>
    <row r="958" ht="12.75">
      <c r="K958" s="562"/>
    </row>
    <row r="959" ht="12.75">
      <c r="K959" s="562"/>
    </row>
    <row r="960" ht="12.75">
      <c r="K960" s="562"/>
    </row>
    <row r="961" ht="12.75">
      <c r="K961" s="562"/>
    </row>
    <row r="962" ht="12.75">
      <c r="K962" s="562"/>
    </row>
    <row r="963" ht="12.75">
      <c r="K963" s="562"/>
    </row>
    <row r="964" ht="12.75">
      <c r="K964" s="562"/>
    </row>
    <row r="965" ht="12.75">
      <c r="K965" s="562"/>
    </row>
    <row r="966" ht="12.75">
      <c r="K966" s="562"/>
    </row>
    <row r="967" ht="12.75">
      <c r="K967" s="562"/>
    </row>
    <row r="968" ht="12.75">
      <c r="K968" s="562"/>
    </row>
    <row r="969" ht="12.75">
      <c r="K969" s="562"/>
    </row>
    <row r="970" ht="12.75">
      <c r="K970" s="562"/>
    </row>
    <row r="971" ht="12.75">
      <c r="K971" s="562"/>
    </row>
    <row r="972" ht="12.75">
      <c r="K972" s="562"/>
    </row>
    <row r="973" ht="12.75">
      <c r="K973" s="562"/>
    </row>
    <row r="974" ht="12.75">
      <c r="K974" s="562"/>
    </row>
    <row r="975" ht="12.75">
      <c r="K975" s="562"/>
    </row>
    <row r="976" ht="12.75">
      <c r="K976" s="562"/>
    </row>
    <row r="977" ht="12.75">
      <c r="K977" s="562"/>
    </row>
    <row r="978" ht="12.75">
      <c r="K978" s="562"/>
    </row>
    <row r="979" ht="12.75">
      <c r="K979" s="562"/>
    </row>
    <row r="980" ht="12.75">
      <c r="K980" s="562"/>
    </row>
    <row r="981" ht="12.75">
      <c r="K981" s="562"/>
    </row>
    <row r="982" ht="12.75">
      <c r="K982" s="562"/>
    </row>
    <row r="983" ht="12.75">
      <c r="K983" s="562"/>
    </row>
    <row r="984" ht="12.75">
      <c r="K984" s="562"/>
    </row>
    <row r="985" ht="12.75">
      <c r="K985" s="562"/>
    </row>
    <row r="986" ht="12.75">
      <c r="K986" s="562"/>
    </row>
    <row r="987" ht="12.75">
      <c r="K987" s="562"/>
    </row>
    <row r="988" ht="12.75">
      <c r="K988" s="562"/>
    </row>
    <row r="989" ht="12.75">
      <c r="K989" s="562"/>
    </row>
    <row r="990" ht="12.75">
      <c r="K990" s="562"/>
    </row>
    <row r="991" ht="12.75">
      <c r="K991" s="562"/>
    </row>
    <row r="992" ht="12.75">
      <c r="K992" s="562"/>
    </row>
    <row r="993" ht="12.75">
      <c r="K993" s="562"/>
    </row>
    <row r="994" ht="12.75">
      <c r="K994" s="562"/>
    </row>
    <row r="995" ht="12.75">
      <c r="K995" s="562"/>
    </row>
    <row r="996" ht="12.75">
      <c r="K996" s="562"/>
    </row>
    <row r="997" ht="12.75">
      <c r="K997" s="562"/>
    </row>
    <row r="998" ht="12.75">
      <c r="K998" s="562"/>
    </row>
    <row r="999" ht="12.75">
      <c r="K999" s="562"/>
    </row>
    <row r="1000" ht="12.75">
      <c r="K1000" s="562"/>
    </row>
    <row r="1001" ht="12.75">
      <c r="K1001" s="562"/>
    </row>
    <row r="1002" ht="12.75">
      <c r="K1002" s="562"/>
    </row>
    <row r="1003" ht="12.75">
      <c r="K1003" s="562"/>
    </row>
    <row r="1004" ht="12.75">
      <c r="K1004" s="562"/>
    </row>
    <row r="1005" ht="12.75">
      <c r="K1005" s="562"/>
    </row>
    <row r="1006" ht="12.75">
      <c r="K1006" s="562"/>
    </row>
    <row r="1007" ht="12.75">
      <c r="K1007" s="562"/>
    </row>
    <row r="1008" ht="12.75">
      <c r="K1008" s="562"/>
    </row>
    <row r="1009" ht="12.75">
      <c r="K1009" s="562"/>
    </row>
    <row r="1010" ht="12.75">
      <c r="K1010" s="562"/>
    </row>
    <row r="1011" ht="12.75">
      <c r="K1011" s="562"/>
    </row>
    <row r="1012" ht="12.75">
      <c r="K1012" s="562"/>
    </row>
    <row r="1013" ht="12.75">
      <c r="K1013" s="562"/>
    </row>
    <row r="1014" ht="12.75">
      <c r="K1014" s="562"/>
    </row>
    <row r="1015" ht="12.75">
      <c r="K1015" s="562"/>
    </row>
    <row r="1016" ht="12.75">
      <c r="K1016" s="562"/>
    </row>
    <row r="1017" ht="12.75">
      <c r="K1017" s="562"/>
    </row>
    <row r="1018" ht="12.75">
      <c r="K1018" s="562"/>
    </row>
    <row r="1019" ht="12.75">
      <c r="K1019" s="562"/>
    </row>
    <row r="1020" ht="12.75">
      <c r="K1020" s="562"/>
    </row>
    <row r="1021" ht="12.75">
      <c r="K1021" s="562"/>
    </row>
    <row r="1022" ht="12.75">
      <c r="K1022" s="562"/>
    </row>
    <row r="1023" ht="12.75">
      <c r="K1023" s="562"/>
    </row>
    <row r="1024" ht="12.75">
      <c r="K1024" s="562"/>
    </row>
    <row r="1025" ht="12.75">
      <c r="K1025" s="562"/>
    </row>
    <row r="1026" ht="12.75">
      <c r="K1026" s="562"/>
    </row>
    <row r="1027" ht="12.75">
      <c r="K1027" s="562"/>
    </row>
    <row r="1028" ht="12.75">
      <c r="K1028" s="562"/>
    </row>
    <row r="1029" ht="12.75">
      <c r="K1029" s="562"/>
    </row>
    <row r="1030" ht="12.75">
      <c r="K1030" s="562"/>
    </row>
    <row r="1031" ht="12.75">
      <c r="K1031" s="562"/>
    </row>
    <row r="1032" ht="12.75">
      <c r="K1032" s="562"/>
    </row>
    <row r="1033" ht="12.75">
      <c r="K1033" s="562"/>
    </row>
    <row r="1034" ht="12.75">
      <c r="K1034" s="562"/>
    </row>
    <row r="1035" ht="12.75">
      <c r="K1035" s="562"/>
    </row>
    <row r="1036" ht="12.75">
      <c r="K1036" s="562"/>
    </row>
    <row r="1037" ht="12.75">
      <c r="K1037" s="562"/>
    </row>
    <row r="1038" ht="12.75">
      <c r="K1038" s="562"/>
    </row>
    <row r="1039" ht="12.75">
      <c r="K1039" s="562"/>
    </row>
    <row r="1040" ht="12.75">
      <c r="K1040" s="562"/>
    </row>
    <row r="1041" ht="12.75">
      <c r="K1041" s="562"/>
    </row>
    <row r="1042" ht="12.75">
      <c r="K1042" s="562"/>
    </row>
    <row r="1043" ht="12.75">
      <c r="K1043" s="562"/>
    </row>
    <row r="1044" ht="12.75">
      <c r="K1044" s="562"/>
    </row>
    <row r="1045" ht="12.75">
      <c r="K1045" s="562"/>
    </row>
    <row r="1046" ht="12.75">
      <c r="K1046" s="562"/>
    </row>
    <row r="1047" ht="12.75">
      <c r="K1047" s="562"/>
    </row>
    <row r="1048" ht="12.75">
      <c r="K1048" s="562"/>
    </row>
    <row r="1049" ht="12.75">
      <c r="K1049" s="562"/>
    </row>
    <row r="1050" ht="12.75">
      <c r="K1050" s="562"/>
    </row>
    <row r="1051" ht="12.75">
      <c r="K1051" s="562"/>
    </row>
    <row r="1052" ht="12.75">
      <c r="K1052" s="562"/>
    </row>
    <row r="1053" ht="12.75">
      <c r="K1053" s="562"/>
    </row>
    <row r="1054" ht="12.75">
      <c r="K1054" s="562"/>
    </row>
    <row r="1055" ht="12.75">
      <c r="K1055" s="562"/>
    </row>
    <row r="1056" ht="12.75">
      <c r="K1056" s="562"/>
    </row>
    <row r="1057" ht="12.75">
      <c r="K1057" s="562"/>
    </row>
    <row r="1058" ht="12.75">
      <c r="K1058" s="562"/>
    </row>
    <row r="1059" ht="12.75">
      <c r="K1059" s="562"/>
    </row>
    <row r="1060" ht="12.75">
      <c r="K1060" s="562"/>
    </row>
    <row r="1061" ht="12.75">
      <c r="K1061" s="562"/>
    </row>
    <row r="1062" ht="12.75">
      <c r="K1062" s="562"/>
    </row>
    <row r="1063" ht="12.75">
      <c r="K1063" s="562"/>
    </row>
    <row r="1064" ht="12.75">
      <c r="K1064" s="562"/>
    </row>
    <row r="1065" ht="12.75">
      <c r="K1065" s="562"/>
    </row>
    <row r="1066" ht="12.75">
      <c r="K1066" s="562"/>
    </row>
    <row r="1067" ht="12.75">
      <c r="K1067" s="562"/>
    </row>
    <row r="1068" ht="12.75">
      <c r="K1068" s="562"/>
    </row>
    <row r="1069" ht="12.75">
      <c r="K1069" s="562"/>
    </row>
    <row r="1070" ht="12.75">
      <c r="K1070" s="562"/>
    </row>
    <row r="1071" ht="12.75">
      <c r="K1071" s="562"/>
    </row>
    <row r="1072" ht="12.75">
      <c r="K1072" s="562"/>
    </row>
    <row r="1073" ht="12.75">
      <c r="K1073" s="562"/>
    </row>
    <row r="1074" ht="12.75">
      <c r="K1074" s="562"/>
    </row>
    <row r="1075" ht="12.75">
      <c r="K1075" s="562"/>
    </row>
    <row r="1076" ht="12.75">
      <c r="K1076" s="562"/>
    </row>
    <row r="1077" ht="12.75">
      <c r="K1077" s="562"/>
    </row>
    <row r="1078" ht="12.75">
      <c r="K1078" s="562"/>
    </row>
    <row r="1079" ht="12.75">
      <c r="K1079" s="562"/>
    </row>
    <row r="1080" ht="12.75">
      <c r="K1080" s="562"/>
    </row>
    <row r="1081" ht="12.75">
      <c r="K1081" s="562"/>
    </row>
    <row r="1082" ht="12.75">
      <c r="K1082" s="562"/>
    </row>
    <row r="1083" ht="12.75">
      <c r="K1083" s="562"/>
    </row>
    <row r="1084" ht="12.75">
      <c r="K1084" s="562"/>
    </row>
    <row r="1085" ht="12.75">
      <c r="K1085" s="562"/>
    </row>
    <row r="1086" ht="12.75">
      <c r="K1086" s="562"/>
    </row>
    <row r="1087" ht="12.75">
      <c r="K1087" s="562"/>
    </row>
    <row r="1088" ht="12.75">
      <c r="K1088" s="562"/>
    </row>
    <row r="1089" ht="12.75">
      <c r="K1089" s="562"/>
    </row>
    <row r="1090" ht="12.75">
      <c r="K1090" s="562"/>
    </row>
    <row r="1091" ht="12.75">
      <c r="K1091" s="562"/>
    </row>
    <row r="1092" ht="12.75">
      <c r="K1092" s="562"/>
    </row>
    <row r="1093" ht="12.75">
      <c r="K1093" s="562"/>
    </row>
    <row r="1094" ht="12.75">
      <c r="K1094" s="562"/>
    </row>
    <row r="1095" ht="12.75">
      <c r="K1095" s="562"/>
    </row>
    <row r="1096" ht="12.75">
      <c r="K1096" s="562"/>
    </row>
    <row r="1097" ht="12.75">
      <c r="K1097" s="562"/>
    </row>
    <row r="1098" ht="12.75">
      <c r="K1098" s="562"/>
    </row>
    <row r="1099" ht="12.75">
      <c r="K1099" s="562"/>
    </row>
    <row r="1100" ht="12.75">
      <c r="K1100" s="562"/>
    </row>
    <row r="1101" ht="12.75">
      <c r="K1101" s="562"/>
    </row>
    <row r="1102" ht="12.75">
      <c r="K1102" s="562"/>
    </row>
    <row r="1103" ht="12.75">
      <c r="K1103" s="562"/>
    </row>
    <row r="1104" ht="12.75">
      <c r="K1104" s="562"/>
    </row>
    <row r="1105" ht="12.75">
      <c r="K1105" s="562"/>
    </row>
    <row r="1106" ht="12.75">
      <c r="K1106" s="562"/>
    </row>
    <row r="1107" ht="12.75">
      <c r="K1107" s="562"/>
    </row>
    <row r="1108" ht="12.75">
      <c r="K1108" s="562"/>
    </row>
    <row r="1109" ht="12.75">
      <c r="K1109" s="562"/>
    </row>
    <row r="1110" ht="12.75">
      <c r="K1110" s="562"/>
    </row>
    <row r="1111" ht="12.75">
      <c r="K1111" s="562"/>
    </row>
    <row r="1112" ht="12.75">
      <c r="K1112" s="562"/>
    </row>
    <row r="1113" ht="12.75">
      <c r="K1113" s="562"/>
    </row>
    <row r="1114" ht="12.75">
      <c r="K1114" s="562"/>
    </row>
    <row r="1115" ht="12.75">
      <c r="K1115" s="562"/>
    </row>
    <row r="1116" ht="12.75">
      <c r="K1116" s="562"/>
    </row>
    <row r="1117" ht="12.75">
      <c r="K1117" s="562"/>
    </row>
    <row r="1118" ht="12.75">
      <c r="K1118" s="562"/>
    </row>
    <row r="1119" ht="12.75">
      <c r="K1119" s="562"/>
    </row>
    <row r="1120" ht="12.75">
      <c r="K1120" s="562"/>
    </row>
    <row r="1121" ht="12.75">
      <c r="K1121" s="562"/>
    </row>
    <row r="1122" ht="12.75">
      <c r="K1122" s="562"/>
    </row>
    <row r="1123" ht="12.75">
      <c r="K1123" s="562"/>
    </row>
    <row r="1124" ht="12.75">
      <c r="K1124" s="562"/>
    </row>
    <row r="1125" ht="12.75">
      <c r="K1125" s="562"/>
    </row>
    <row r="1126" ht="12.75">
      <c r="K1126" s="562"/>
    </row>
    <row r="1127" ht="12.75">
      <c r="K1127" s="562"/>
    </row>
    <row r="1128" ht="12.75">
      <c r="K1128" s="562"/>
    </row>
    <row r="1129" ht="12.75">
      <c r="K1129" s="562"/>
    </row>
    <row r="1130" ht="12.75">
      <c r="K1130" s="562"/>
    </row>
    <row r="1131" ht="12.75">
      <c r="K1131" s="562"/>
    </row>
    <row r="1132" ht="12.75">
      <c r="K1132" s="562"/>
    </row>
    <row r="1133" ht="12.75">
      <c r="K1133" s="562"/>
    </row>
    <row r="1134" ht="12.75">
      <c r="K1134" s="562"/>
    </row>
    <row r="1135" ht="12.75">
      <c r="K1135" s="562"/>
    </row>
    <row r="1136" ht="12.75">
      <c r="K1136" s="562"/>
    </row>
    <row r="1137" ht="12.75">
      <c r="K1137" s="562"/>
    </row>
    <row r="1138" ht="12.75">
      <c r="K1138" s="562"/>
    </row>
    <row r="1139" ht="12.75">
      <c r="K1139" s="562"/>
    </row>
    <row r="1140" ht="12.75">
      <c r="K1140" s="562"/>
    </row>
    <row r="1141" ht="12.75">
      <c r="K1141" s="562"/>
    </row>
    <row r="1142" ht="12.75">
      <c r="K1142" s="562"/>
    </row>
    <row r="1143" ht="12.75">
      <c r="K1143" s="562"/>
    </row>
    <row r="1144" ht="12.75">
      <c r="K1144" s="562"/>
    </row>
    <row r="1145" ht="12.75">
      <c r="K1145" s="562"/>
    </row>
    <row r="1146" ht="12.75">
      <c r="K1146" s="562"/>
    </row>
    <row r="1147" ht="12.75">
      <c r="K1147" s="562"/>
    </row>
    <row r="1148" ht="12.75">
      <c r="K1148" s="562"/>
    </row>
    <row r="1149" ht="12.75">
      <c r="K1149" s="562"/>
    </row>
    <row r="1150" ht="12.75">
      <c r="K1150" s="562"/>
    </row>
    <row r="1151" ht="12.75">
      <c r="K1151" s="562"/>
    </row>
    <row r="1152" ht="12.75">
      <c r="K1152" s="562"/>
    </row>
    <row r="1153" ht="12.75">
      <c r="K1153" s="562"/>
    </row>
    <row r="1154" ht="12.75">
      <c r="K1154" s="562"/>
    </row>
    <row r="1155" ht="12.75">
      <c r="K1155" s="562"/>
    </row>
    <row r="1156" ht="12.75">
      <c r="K1156" s="562"/>
    </row>
    <row r="1157" ht="12.75">
      <c r="K1157" s="562"/>
    </row>
    <row r="1158" ht="12.75">
      <c r="K1158" s="562"/>
    </row>
    <row r="1159" ht="12.75">
      <c r="K1159" s="562"/>
    </row>
    <row r="1160" ht="12.75">
      <c r="K1160" s="562"/>
    </row>
    <row r="1161" ht="12.75">
      <c r="K1161" s="562"/>
    </row>
    <row r="1162" ht="12.75">
      <c r="K1162" s="562"/>
    </row>
    <row r="1163" ht="12.75">
      <c r="K1163" s="562"/>
    </row>
    <row r="1164" ht="12.75">
      <c r="K1164" s="562"/>
    </row>
    <row r="1165" ht="12.75">
      <c r="K1165" s="562"/>
    </row>
    <row r="1166" ht="12.75">
      <c r="K1166" s="562"/>
    </row>
    <row r="1167" ht="12.75">
      <c r="K1167" s="562"/>
    </row>
    <row r="1168" ht="12.75">
      <c r="K1168" s="562"/>
    </row>
    <row r="1169" ht="12.75">
      <c r="K1169" s="562"/>
    </row>
    <row r="1170" ht="12.75">
      <c r="K1170" s="562"/>
    </row>
    <row r="1171" ht="12.75">
      <c r="K1171" s="562"/>
    </row>
    <row r="1172" ht="12.75">
      <c r="K1172" s="562"/>
    </row>
    <row r="1173" ht="12.75">
      <c r="K1173" s="562"/>
    </row>
    <row r="1174" ht="12.75">
      <c r="K1174" s="562"/>
    </row>
    <row r="1175" ht="12.75">
      <c r="K1175" s="562"/>
    </row>
    <row r="1176" ht="12.75">
      <c r="K1176" s="562"/>
    </row>
    <row r="1177" ht="12.75">
      <c r="K1177" s="562"/>
    </row>
    <row r="1178" ht="12.75">
      <c r="K1178" s="562"/>
    </row>
    <row r="1179" ht="12.75">
      <c r="K1179" s="562"/>
    </row>
    <row r="1180" ht="12.75">
      <c r="K1180" s="562"/>
    </row>
    <row r="1181" ht="12.75">
      <c r="K1181" s="562"/>
    </row>
    <row r="1182" ht="12.75">
      <c r="K1182" s="562"/>
    </row>
    <row r="1183" ht="12.75">
      <c r="K1183" s="562"/>
    </row>
    <row r="1184" ht="12.75">
      <c r="K1184" s="562"/>
    </row>
    <row r="1185" ht="12.75">
      <c r="K1185" s="562"/>
    </row>
    <row r="1186" ht="12.75">
      <c r="K1186" s="562"/>
    </row>
    <row r="1187" ht="12.75">
      <c r="K1187" s="562"/>
    </row>
    <row r="1188" ht="12.75">
      <c r="K1188" s="562"/>
    </row>
    <row r="1189" ht="12.75">
      <c r="K1189" s="562"/>
    </row>
    <row r="1190" ht="12.75">
      <c r="K1190" s="562"/>
    </row>
    <row r="1191" ht="12.75">
      <c r="K1191" s="562"/>
    </row>
    <row r="1192" ht="12.75">
      <c r="K1192" s="562"/>
    </row>
    <row r="1193" ht="12.75">
      <c r="K1193" s="562"/>
    </row>
    <row r="1194" ht="12.75">
      <c r="K1194" s="562"/>
    </row>
    <row r="1195" ht="12.75">
      <c r="K1195" s="562"/>
    </row>
    <row r="1196" ht="12.75">
      <c r="K1196" s="562"/>
    </row>
    <row r="1197" ht="12.75">
      <c r="K1197" s="562"/>
    </row>
    <row r="1198" ht="12.75">
      <c r="K1198" s="562"/>
    </row>
    <row r="1199" ht="12.75">
      <c r="K1199" s="562"/>
    </row>
    <row r="1200" ht="12.75">
      <c r="K1200" s="562"/>
    </row>
    <row r="1201" ht="12.75">
      <c r="K1201" s="562"/>
    </row>
    <row r="1202" ht="12.75">
      <c r="K1202" s="562"/>
    </row>
    <row r="1203" ht="12.75">
      <c r="K1203" s="562"/>
    </row>
    <row r="1204" ht="12.75">
      <c r="K1204" s="562"/>
    </row>
    <row r="1205" ht="12.75">
      <c r="K1205" s="562"/>
    </row>
    <row r="1206" ht="12.75">
      <c r="K1206" s="562"/>
    </row>
    <row r="1207" ht="12.75">
      <c r="K1207" s="562"/>
    </row>
    <row r="1208" ht="12.75">
      <c r="K1208" s="562"/>
    </row>
    <row r="1209" ht="12.75">
      <c r="K1209" s="562"/>
    </row>
    <row r="1210" ht="12.75">
      <c r="K1210" s="562"/>
    </row>
    <row r="1211" ht="12.75">
      <c r="K1211" s="562"/>
    </row>
    <row r="1212" ht="12.75">
      <c r="K1212" s="562"/>
    </row>
    <row r="1213" ht="12.75">
      <c r="K1213" s="562"/>
    </row>
    <row r="1214" ht="12.75">
      <c r="K1214" s="562"/>
    </row>
    <row r="1215" ht="12.75">
      <c r="K1215" s="562"/>
    </row>
    <row r="1216" ht="12.75">
      <c r="K1216" s="562"/>
    </row>
    <row r="1217" ht="12.75">
      <c r="K1217" s="562"/>
    </row>
    <row r="1218" ht="12.75">
      <c r="K1218" s="562"/>
    </row>
    <row r="1219" ht="12.75">
      <c r="K1219" s="562"/>
    </row>
    <row r="1220" ht="12.75">
      <c r="K1220" s="562"/>
    </row>
    <row r="1221" ht="12.75">
      <c r="K1221" s="562"/>
    </row>
    <row r="1222" ht="12.75">
      <c r="K1222" s="562"/>
    </row>
    <row r="1223" ht="12.75">
      <c r="K1223" s="562"/>
    </row>
    <row r="1224" ht="12.75">
      <c r="K1224" s="562"/>
    </row>
    <row r="1225" ht="12.75">
      <c r="K1225" s="562"/>
    </row>
    <row r="1226" ht="12.75">
      <c r="K1226" s="562"/>
    </row>
    <row r="1227" ht="12.75">
      <c r="K1227" s="562"/>
    </row>
    <row r="1228" ht="12.75">
      <c r="K1228" s="562"/>
    </row>
    <row r="1229" ht="12.75">
      <c r="K1229" s="562"/>
    </row>
    <row r="1230" ht="12.75">
      <c r="K1230" s="562"/>
    </row>
    <row r="1231" ht="12.75">
      <c r="K1231" s="562"/>
    </row>
    <row r="1232" ht="12.75">
      <c r="K1232" s="562"/>
    </row>
    <row r="1233" ht="12.75">
      <c r="K1233" s="562"/>
    </row>
    <row r="1234" ht="12.75">
      <c r="K1234" s="562"/>
    </row>
    <row r="1235" ht="12.75">
      <c r="K1235" s="562"/>
    </row>
    <row r="1236" ht="12.75">
      <c r="K1236" s="562"/>
    </row>
    <row r="1237" ht="12.75">
      <c r="K1237" s="562"/>
    </row>
    <row r="1238" ht="12.75">
      <c r="K1238" s="562"/>
    </row>
    <row r="1239" ht="12.75">
      <c r="K1239" s="562"/>
    </row>
    <row r="1240" ht="12.75">
      <c r="K1240" s="562"/>
    </row>
    <row r="1241" ht="12.75">
      <c r="K1241" s="562"/>
    </row>
    <row r="1242" ht="12.75">
      <c r="K1242" s="562"/>
    </row>
    <row r="1243" ht="12.75">
      <c r="K1243" s="562"/>
    </row>
    <row r="1244" ht="12.75">
      <c r="K1244" s="562"/>
    </row>
    <row r="1245" ht="12.75">
      <c r="K1245" s="562"/>
    </row>
    <row r="1246" ht="12.75">
      <c r="K1246" s="562"/>
    </row>
    <row r="1247" ht="12.75">
      <c r="K1247" s="562"/>
    </row>
    <row r="1248" ht="12.75">
      <c r="K1248" s="562"/>
    </row>
    <row r="1249" ht="12.75">
      <c r="K1249" s="562"/>
    </row>
    <row r="1250" ht="12.75">
      <c r="K1250" s="562"/>
    </row>
    <row r="1251" ht="12.75">
      <c r="K1251" s="562"/>
    </row>
    <row r="1252" ht="12.75">
      <c r="K1252" s="562"/>
    </row>
    <row r="1253" ht="12.75">
      <c r="K1253" s="562"/>
    </row>
    <row r="1254" ht="12.75">
      <c r="K1254" s="562"/>
    </row>
    <row r="1255" ht="12.75">
      <c r="K1255" s="562"/>
    </row>
    <row r="1256" ht="12.75">
      <c r="K1256" s="562"/>
    </row>
    <row r="1257" ht="12.75">
      <c r="K1257" s="562"/>
    </row>
    <row r="1258" ht="12.75">
      <c r="K1258" s="562"/>
    </row>
    <row r="1259" ht="12.75">
      <c r="K1259" s="562"/>
    </row>
    <row r="1260" ht="12.75">
      <c r="K1260" s="562"/>
    </row>
    <row r="1261" ht="12.75">
      <c r="K1261" s="562"/>
    </row>
    <row r="1262" ht="12.75">
      <c r="K1262" s="562"/>
    </row>
    <row r="1263" ht="12.75">
      <c r="K1263" s="562"/>
    </row>
    <row r="1264" ht="12.75">
      <c r="K1264" s="562"/>
    </row>
    <row r="1265" ht="12.75">
      <c r="K1265" s="562"/>
    </row>
    <row r="1266" ht="12.75">
      <c r="K1266" s="562"/>
    </row>
    <row r="1267" ht="12.75">
      <c r="K1267" s="562"/>
    </row>
    <row r="1268" ht="12.75">
      <c r="K1268" s="562"/>
    </row>
    <row r="1269" ht="12.75">
      <c r="K1269" s="562"/>
    </row>
    <row r="1270" ht="12.75">
      <c r="K1270" s="562"/>
    </row>
    <row r="1271" ht="12.75">
      <c r="K1271" s="562"/>
    </row>
    <row r="1272" ht="12.75">
      <c r="K1272" s="562"/>
    </row>
    <row r="1273" ht="12.75">
      <c r="K1273" s="562"/>
    </row>
    <row r="1274" ht="12.75">
      <c r="K1274" s="562"/>
    </row>
    <row r="1275" ht="12.75">
      <c r="K1275" s="562"/>
    </row>
    <row r="1276" ht="12.75">
      <c r="K1276" s="562"/>
    </row>
    <row r="1277" ht="12.75">
      <c r="K1277" s="562"/>
    </row>
    <row r="1278" ht="12.75">
      <c r="K1278" s="562"/>
    </row>
    <row r="1279" ht="12.75">
      <c r="K1279" s="562"/>
    </row>
    <row r="1280" ht="12.75">
      <c r="K1280" s="562"/>
    </row>
    <row r="1281" ht="12.75">
      <c r="K1281" s="562"/>
    </row>
    <row r="1282" ht="12.75">
      <c r="K1282" s="562"/>
    </row>
    <row r="1283" ht="12.75">
      <c r="K1283" s="562"/>
    </row>
    <row r="1284" ht="12.75">
      <c r="K1284" s="562"/>
    </row>
    <row r="1285" ht="12.75">
      <c r="K1285" s="562"/>
    </row>
    <row r="1286" ht="12.75">
      <c r="K1286" s="562"/>
    </row>
    <row r="1287" ht="12.75">
      <c r="K1287" s="562"/>
    </row>
    <row r="1288" ht="12.75">
      <c r="K1288" s="562"/>
    </row>
    <row r="1289" ht="12.75">
      <c r="K1289" s="562"/>
    </row>
    <row r="1290" ht="12.75">
      <c r="K1290" s="562"/>
    </row>
    <row r="1291" ht="12.75">
      <c r="K1291" s="562"/>
    </row>
    <row r="1292" ht="12.75">
      <c r="K1292" s="562"/>
    </row>
    <row r="1293" ht="12.75">
      <c r="K1293" s="562"/>
    </row>
    <row r="1294" ht="12.75">
      <c r="K1294" s="562"/>
    </row>
    <row r="1295" ht="12.75">
      <c r="K1295" s="562"/>
    </row>
    <row r="1296" ht="12.75">
      <c r="K1296" s="562"/>
    </row>
    <row r="1297" ht="12.75">
      <c r="K1297" s="562"/>
    </row>
    <row r="1298" ht="12.75">
      <c r="K1298" s="562"/>
    </row>
    <row r="1299" ht="12.75">
      <c r="K1299" s="562"/>
    </row>
    <row r="1300" ht="12.75">
      <c r="K1300" s="562"/>
    </row>
    <row r="1301" ht="12.75">
      <c r="K1301" s="562"/>
    </row>
    <row r="1302" ht="12.75">
      <c r="K1302" s="562"/>
    </row>
    <row r="1303" ht="12.75">
      <c r="K1303" s="562"/>
    </row>
    <row r="1304" ht="12.75">
      <c r="K1304" s="562"/>
    </row>
    <row r="1305" ht="12.75">
      <c r="K1305" s="562"/>
    </row>
    <row r="1306" ht="12.75">
      <c r="K1306" s="562"/>
    </row>
    <row r="1307" ht="12.75">
      <c r="K1307" s="562"/>
    </row>
    <row r="1308" ht="12.75">
      <c r="K1308" s="562"/>
    </row>
    <row r="1309" ht="12.75">
      <c r="K1309" s="562"/>
    </row>
    <row r="1310" ht="12.75">
      <c r="K1310" s="562"/>
    </row>
    <row r="1311" ht="12.75">
      <c r="K1311" s="562"/>
    </row>
    <row r="1312" ht="12.75">
      <c r="K1312" s="562"/>
    </row>
    <row r="1313" ht="12.75">
      <c r="K1313" s="562"/>
    </row>
    <row r="1314" ht="12.75">
      <c r="K1314" s="562"/>
    </row>
    <row r="1315" ht="12.75">
      <c r="K1315" s="562"/>
    </row>
    <row r="1316" ht="12.75">
      <c r="K1316" s="562"/>
    </row>
    <row r="1317" ht="12.75">
      <c r="K1317" s="562"/>
    </row>
    <row r="1318" ht="12.75">
      <c r="K1318" s="562"/>
    </row>
    <row r="1319" ht="12.75">
      <c r="K1319" s="562"/>
    </row>
    <row r="1320" ht="12.75">
      <c r="K1320" s="562"/>
    </row>
    <row r="1321" ht="12.75">
      <c r="K1321" s="562"/>
    </row>
    <row r="1322" ht="12.75">
      <c r="K1322" s="562"/>
    </row>
    <row r="1323" ht="12.75">
      <c r="K1323" s="562"/>
    </row>
    <row r="1324" ht="12.75">
      <c r="K1324" s="562"/>
    </row>
    <row r="1325" ht="12.75">
      <c r="K1325" s="562"/>
    </row>
    <row r="1326" ht="12.75">
      <c r="K1326" s="562"/>
    </row>
    <row r="1327" ht="12.75">
      <c r="K1327" s="562"/>
    </row>
    <row r="1328" ht="12.75">
      <c r="K1328" s="562"/>
    </row>
    <row r="1329" ht="12.75">
      <c r="K1329" s="562"/>
    </row>
    <row r="1330" ht="12.75">
      <c r="K1330" s="562"/>
    </row>
    <row r="1331" ht="12.75">
      <c r="K1331" s="562"/>
    </row>
    <row r="1332" ht="12.75">
      <c r="K1332" s="562"/>
    </row>
    <row r="1333" ht="12.75">
      <c r="K1333" s="562"/>
    </row>
    <row r="1334" ht="12.75">
      <c r="K1334" s="562"/>
    </row>
    <row r="1335" ht="12.75">
      <c r="K1335" s="562"/>
    </row>
    <row r="1336" ht="12.75">
      <c r="K1336" s="562"/>
    </row>
    <row r="1337" ht="12.75">
      <c r="K1337" s="562"/>
    </row>
    <row r="1338" ht="12.75">
      <c r="K1338" s="562"/>
    </row>
    <row r="1339" ht="12.75">
      <c r="K1339" s="562"/>
    </row>
    <row r="1340" ht="12.75">
      <c r="K1340" s="562"/>
    </row>
    <row r="1341" ht="12.75">
      <c r="K1341" s="562"/>
    </row>
    <row r="1342" ht="12.75">
      <c r="K1342" s="562"/>
    </row>
    <row r="1343" ht="12.75">
      <c r="K1343" s="562"/>
    </row>
    <row r="1344" ht="12.75">
      <c r="K1344" s="562"/>
    </row>
    <row r="1345" ht="12.75">
      <c r="K1345" s="562"/>
    </row>
    <row r="1346" ht="12.75">
      <c r="K1346" s="562"/>
    </row>
    <row r="1347" ht="12.75">
      <c r="K1347" s="562"/>
    </row>
    <row r="1348" ht="12.75">
      <c r="K1348" s="562"/>
    </row>
    <row r="1349" ht="12.75">
      <c r="K1349" s="562"/>
    </row>
    <row r="1350" ht="12.75">
      <c r="K1350" s="562"/>
    </row>
    <row r="1351" ht="12.75">
      <c r="K1351" s="562"/>
    </row>
    <row r="1352" ht="12.75">
      <c r="K1352" s="562"/>
    </row>
    <row r="1353" ht="12.75">
      <c r="K1353" s="562"/>
    </row>
    <row r="1354" ht="12.75">
      <c r="K1354" s="562"/>
    </row>
    <row r="1355" ht="12.75">
      <c r="K1355" s="562"/>
    </row>
    <row r="1356" ht="12.75">
      <c r="K1356" s="562"/>
    </row>
    <row r="1357" ht="12.75">
      <c r="K1357" s="562"/>
    </row>
    <row r="1358" ht="12.75">
      <c r="K1358" s="562"/>
    </row>
    <row r="1359" ht="12.75">
      <c r="K1359" s="562"/>
    </row>
    <row r="1360" ht="12.75">
      <c r="K1360" s="562"/>
    </row>
    <row r="1361" ht="12.75">
      <c r="K1361" s="562"/>
    </row>
    <row r="1362" ht="12.75">
      <c r="K1362" s="562"/>
    </row>
    <row r="1363" ht="12.75">
      <c r="K1363" s="562"/>
    </row>
    <row r="1364" ht="12.75">
      <c r="K1364" s="562"/>
    </row>
    <row r="1365" ht="12.75">
      <c r="K1365" s="562"/>
    </row>
    <row r="1366" ht="12.75">
      <c r="K1366" s="562"/>
    </row>
    <row r="1367" ht="12.75">
      <c r="K1367" s="562"/>
    </row>
    <row r="1368" ht="12.75">
      <c r="K1368" s="562"/>
    </row>
    <row r="1369" ht="12.75">
      <c r="K1369" s="562"/>
    </row>
    <row r="1370" ht="12.75">
      <c r="K1370" s="562"/>
    </row>
    <row r="1371" ht="12.75">
      <c r="K1371" s="562"/>
    </row>
    <row r="1372" ht="12.75">
      <c r="K1372" s="562"/>
    </row>
    <row r="1373" ht="12.75">
      <c r="K1373" s="562"/>
    </row>
    <row r="1374" ht="12.75">
      <c r="K1374" s="562"/>
    </row>
    <row r="1375" ht="12.75">
      <c r="K1375" s="562"/>
    </row>
    <row r="1376" ht="12.75">
      <c r="K1376" s="562"/>
    </row>
    <row r="1377" ht="12.75">
      <c r="K1377" s="562"/>
    </row>
    <row r="1378" ht="12.75">
      <c r="K1378" s="562"/>
    </row>
    <row r="1379" ht="12.75">
      <c r="K1379" s="562"/>
    </row>
    <row r="1380" ht="12.75">
      <c r="K1380" s="562"/>
    </row>
    <row r="1381" ht="12.75">
      <c r="K1381" s="562"/>
    </row>
    <row r="1382" ht="12.75">
      <c r="K1382" s="562"/>
    </row>
    <row r="1383" ht="12.75">
      <c r="K1383" s="562"/>
    </row>
    <row r="1384" ht="12.75">
      <c r="K1384" s="562"/>
    </row>
    <row r="1385" ht="12.75">
      <c r="K1385" s="562"/>
    </row>
    <row r="1386" ht="12.75">
      <c r="K1386" s="562"/>
    </row>
    <row r="1387" ht="12.75">
      <c r="K1387" s="562"/>
    </row>
    <row r="1388" ht="12.75">
      <c r="K1388" s="562"/>
    </row>
    <row r="1389" ht="12.75">
      <c r="K1389" s="562"/>
    </row>
    <row r="1390" ht="12.75">
      <c r="K1390" s="562"/>
    </row>
    <row r="1391" ht="12.75">
      <c r="K1391" s="562"/>
    </row>
    <row r="1392" ht="12.75">
      <c r="K1392" s="562"/>
    </row>
    <row r="1393" ht="12.75">
      <c r="K1393" s="562"/>
    </row>
    <row r="1394" ht="12.75">
      <c r="K1394" s="562"/>
    </row>
    <row r="1395" ht="12.75">
      <c r="K1395" s="562"/>
    </row>
    <row r="1396" ht="12.75">
      <c r="K1396" s="562"/>
    </row>
    <row r="1397" ht="12.75">
      <c r="K1397" s="562"/>
    </row>
    <row r="1398" ht="12.75">
      <c r="K1398" s="562"/>
    </row>
    <row r="1399" ht="12.75">
      <c r="K1399" s="562"/>
    </row>
    <row r="1400" ht="12.75">
      <c r="K1400" s="562"/>
    </row>
    <row r="1401" ht="12.75">
      <c r="K1401" s="562"/>
    </row>
    <row r="1402" ht="12.75">
      <c r="K1402" s="562"/>
    </row>
    <row r="1403" ht="12.75">
      <c r="K1403" s="562"/>
    </row>
    <row r="1404" ht="12.75">
      <c r="K1404" s="562"/>
    </row>
    <row r="1405" ht="12.75">
      <c r="K1405" s="562"/>
    </row>
    <row r="1406" ht="12.75">
      <c r="K1406" s="562"/>
    </row>
    <row r="1407" ht="12.75">
      <c r="K1407" s="562"/>
    </row>
    <row r="1408" ht="12.75">
      <c r="K1408" s="562"/>
    </row>
    <row r="1409" ht="12.75">
      <c r="K1409" s="562"/>
    </row>
    <row r="1410" ht="12.75">
      <c r="K1410" s="562"/>
    </row>
    <row r="1411" ht="12.75">
      <c r="K1411" s="562"/>
    </row>
    <row r="1412" ht="12.75">
      <c r="K1412" s="562"/>
    </row>
    <row r="1413" ht="12.75">
      <c r="K1413" s="562"/>
    </row>
    <row r="1414" ht="12.75">
      <c r="K1414" s="562"/>
    </row>
    <row r="1415" ht="12.75">
      <c r="K1415" s="562"/>
    </row>
    <row r="1416" ht="12.75">
      <c r="K1416" s="562"/>
    </row>
    <row r="1417" ht="12.75">
      <c r="K1417" s="562"/>
    </row>
    <row r="1418" ht="12.75">
      <c r="K1418" s="562"/>
    </row>
    <row r="1419" ht="12.75">
      <c r="K1419" s="562"/>
    </row>
    <row r="1420" ht="12.75">
      <c r="K1420" s="562"/>
    </row>
    <row r="1421" ht="12.75">
      <c r="K1421" s="562"/>
    </row>
    <row r="1422" ht="12.75">
      <c r="K1422" s="562"/>
    </row>
    <row r="1423" ht="12.75">
      <c r="K1423" s="562"/>
    </row>
    <row r="1424" ht="12.75">
      <c r="K1424" s="562"/>
    </row>
    <row r="1425" ht="12.75">
      <c r="K1425" s="562"/>
    </row>
    <row r="1426" ht="12.75">
      <c r="K1426" s="562"/>
    </row>
    <row r="1427" ht="12.75">
      <c r="K1427" s="562"/>
    </row>
    <row r="1428" ht="12.75">
      <c r="K1428" s="562"/>
    </row>
    <row r="1429" ht="12.75">
      <c r="K1429" s="562"/>
    </row>
    <row r="1430" ht="12.75">
      <c r="K1430" s="562"/>
    </row>
    <row r="1431" ht="12.75">
      <c r="K1431" s="562"/>
    </row>
    <row r="1432" ht="12.75">
      <c r="K1432" s="562"/>
    </row>
    <row r="1433" ht="12.75">
      <c r="K1433" s="562"/>
    </row>
    <row r="1434" ht="12.75">
      <c r="K1434" s="562"/>
    </row>
    <row r="1435" ht="12.75">
      <c r="K1435" s="562"/>
    </row>
    <row r="1436" ht="12.75">
      <c r="K1436" s="562"/>
    </row>
    <row r="1437" ht="12.75">
      <c r="K1437" s="562"/>
    </row>
    <row r="1438" ht="12.75">
      <c r="K1438" s="562"/>
    </row>
    <row r="1439" ht="12.75">
      <c r="K1439" s="562"/>
    </row>
    <row r="1440" ht="12.75">
      <c r="K1440" s="562"/>
    </row>
    <row r="1441" ht="12.75">
      <c r="K1441" s="562"/>
    </row>
    <row r="1442" ht="12.75">
      <c r="K1442" s="562"/>
    </row>
    <row r="1443" ht="12.75">
      <c r="K1443" s="562"/>
    </row>
    <row r="1444" ht="12.75">
      <c r="K1444" s="562"/>
    </row>
    <row r="1445" ht="12.75">
      <c r="K1445" s="562"/>
    </row>
    <row r="1446" ht="12.75">
      <c r="K1446" s="562"/>
    </row>
    <row r="1447" ht="12.75">
      <c r="K1447" s="562"/>
    </row>
    <row r="1448" ht="12.75">
      <c r="K1448" s="562"/>
    </row>
    <row r="1449" ht="12.75">
      <c r="K1449" s="562"/>
    </row>
    <row r="1450" ht="12.75">
      <c r="K1450" s="562"/>
    </row>
    <row r="1451" ht="12.75">
      <c r="K1451" s="562"/>
    </row>
    <row r="1452" ht="12.75">
      <c r="K1452" s="562"/>
    </row>
    <row r="1453" ht="12.75">
      <c r="K1453" s="562"/>
    </row>
    <row r="1454" ht="12.75">
      <c r="K1454" s="562"/>
    </row>
  </sheetData>
  <sheetProtection/>
  <mergeCells count="30">
    <mergeCell ref="F205:J205"/>
    <mergeCell ref="A68:K68"/>
    <mergeCell ref="A74:K74"/>
    <mergeCell ref="A157:K157"/>
    <mergeCell ref="A193:I194"/>
    <mergeCell ref="G198:J198"/>
    <mergeCell ref="A151:K151"/>
    <mergeCell ref="F204:J204"/>
    <mergeCell ref="G200:J200"/>
    <mergeCell ref="F203:J203"/>
    <mergeCell ref="A41:K41"/>
    <mergeCell ref="A32:K32"/>
    <mergeCell ref="C7:C8"/>
    <mergeCell ref="G7:G8"/>
    <mergeCell ref="A6:K6"/>
    <mergeCell ref="I7:I8"/>
    <mergeCell ref="B7:B8"/>
    <mergeCell ref="D7:E7"/>
    <mergeCell ref="F7:F8"/>
    <mergeCell ref="A7:A8"/>
    <mergeCell ref="G199:J199"/>
    <mergeCell ref="H7:H8"/>
    <mergeCell ref="A63:K63"/>
    <mergeCell ref="A10:K10"/>
    <mergeCell ref="J7:J8"/>
    <mergeCell ref="A1:K1"/>
    <mergeCell ref="A2:K2"/>
    <mergeCell ref="A3:K3"/>
    <mergeCell ref="A4:K4"/>
    <mergeCell ref="K7:K8"/>
  </mergeCells>
  <printOptions/>
  <pageMargins left="0.7480314960629921" right="0.7480314960629921" top="0.4724409448818898" bottom="0.6692913385826772" header="0.3937007874015748" footer="0.1968503937007874"/>
  <pageSetup horizontalDpi="600" verticalDpi="600" orientation="landscape" paperSize="9" r:id="rId1"/>
  <headerFooter alignWithMargins="0">
    <oddFooter>&amp;CСтр. &amp;P от &amp;[6&amp;RДИРЕКТОР НА ОД "ЗЕМЕДЕЛИЕ" - ПЛЕВЕН: ..............
/ИЛИЯНА НИНОВА/</oddFooter>
  </headerFooter>
  <ignoredErrors>
    <ignoredError sqref="E19 E149 E96 E92 E173 E164 E103 E46 E88 E37" formulaRange="1"/>
    <ignoredError sqref="B43 F9 H9:I9 A9 B46 G35 G11:G30 G123:G128 G114:G119 G1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K144"/>
  <sheetViews>
    <sheetView workbookViewId="0" topLeftCell="A1">
      <selection activeCell="Q13" sqref="Q13"/>
    </sheetView>
  </sheetViews>
  <sheetFormatPr defaultColWidth="9.140625" defaultRowHeight="12.75"/>
  <cols>
    <col min="1" max="1" width="13.7109375" style="0" customWidth="1"/>
    <col min="2" max="2" width="12.140625" style="0" customWidth="1"/>
    <col min="3" max="3" width="20.57421875" style="0" customWidth="1"/>
    <col min="9" max="9" width="9.140625" style="418" customWidth="1"/>
    <col min="10" max="10" width="14.00390625" style="418" customWidth="1"/>
  </cols>
  <sheetData>
    <row r="2" spans="1:10" ht="15.75">
      <c r="A2" s="762" t="s">
        <v>28</v>
      </c>
      <c r="B2" s="762"/>
      <c r="C2" s="762"/>
      <c r="D2" s="762"/>
      <c r="E2" s="762"/>
      <c r="F2" s="762"/>
      <c r="G2" s="762"/>
      <c r="H2" s="762"/>
      <c r="I2" s="762"/>
      <c r="J2" s="762"/>
    </row>
    <row r="3" spans="1:10" ht="15">
      <c r="A3" s="763" t="s">
        <v>272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0" ht="15">
      <c r="A4" s="763" t="s">
        <v>970</v>
      </c>
      <c r="B4" s="763"/>
      <c r="C4" s="763"/>
      <c r="D4" s="763"/>
      <c r="E4" s="763"/>
      <c r="F4" s="763"/>
      <c r="G4" s="763"/>
      <c r="H4" s="763"/>
      <c r="I4" s="763"/>
      <c r="J4" s="763"/>
    </row>
    <row r="5" spans="1:10" ht="15">
      <c r="A5" s="764" t="s">
        <v>965</v>
      </c>
      <c r="B5" s="764"/>
      <c r="C5" s="764"/>
      <c r="D5" s="764"/>
      <c r="E5" s="764"/>
      <c r="F5" s="764"/>
      <c r="G5" s="764"/>
      <c r="H5" s="764"/>
      <c r="I5" s="764"/>
      <c r="J5" s="764"/>
    </row>
    <row r="6" spans="1:10" ht="15">
      <c r="A6" s="84"/>
      <c r="B6" s="85"/>
      <c r="C6" s="84"/>
      <c r="D6" s="86"/>
      <c r="E6" s="84"/>
      <c r="F6" s="84"/>
      <c r="G6" s="87"/>
      <c r="H6" s="84"/>
      <c r="I6" s="88"/>
      <c r="J6" s="88"/>
    </row>
    <row r="7" spans="1:10" ht="12.75">
      <c r="A7" s="766" t="s">
        <v>0</v>
      </c>
      <c r="B7" s="766"/>
      <c r="C7" s="766"/>
      <c r="D7" s="766"/>
      <c r="E7" s="766"/>
      <c r="F7" s="766"/>
      <c r="G7" s="766"/>
      <c r="H7" s="766"/>
      <c r="I7" s="766"/>
      <c r="J7" s="766"/>
    </row>
    <row r="8" spans="1:10" ht="12.75">
      <c r="A8" s="765" t="s">
        <v>1</v>
      </c>
      <c r="B8" s="767" t="s">
        <v>2</v>
      </c>
      <c r="C8" s="765" t="s">
        <v>3</v>
      </c>
      <c r="D8" s="765" t="s">
        <v>4</v>
      </c>
      <c r="E8" s="765"/>
      <c r="F8" s="765" t="s">
        <v>53</v>
      </c>
      <c r="G8" s="771" t="s">
        <v>5</v>
      </c>
      <c r="H8" s="773" t="s">
        <v>6</v>
      </c>
      <c r="I8" s="772" t="s">
        <v>35</v>
      </c>
      <c r="J8" s="769" t="s">
        <v>39</v>
      </c>
    </row>
    <row r="9" spans="1:10" ht="48.75" customHeight="1">
      <c r="A9" s="765"/>
      <c r="B9" s="767"/>
      <c r="C9" s="765"/>
      <c r="D9" s="1" t="s">
        <v>8</v>
      </c>
      <c r="E9" s="1" t="s">
        <v>32</v>
      </c>
      <c r="F9" s="765"/>
      <c r="G9" s="771"/>
      <c r="H9" s="773"/>
      <c r="I9" s="772"/>
      <c r="J9" s="769"/>
    </row>
    <row r="10" spans="1:10" ht="12.75">
      <c r="A10" s="2" t="s">
        <v>29</v>
      </c>
      <c r="B10" s="5">
        <v>2</v>
      </c>
      <c r="C10" s="2">
        <v>3</v>
      </c>
      <c r="D10" s="7" t="s">
        <v>9</v>
      </c>
      <c r="E10" s="2" t="s">
        <v>10</v>
      </c>
      <c r="F10" s="2" t="s">
        <v>36</v>
      </c>
      <c r="G10" s="5">
        <v>6</v>
      </c>
      <c r="H10" s="2" t="s">
        <v>37</v>
      </c>
      <c r="I10" s="5">
        <v>9</v>
      </c>
      <c r="J10" s="6">
        <v>10</v>
      </c>
    </row>
    <row r="11" spans="1:10" ht="15.75">
      <c r="A11" s="779" t="s">
        <v>13</v>
      </c>
      <c r="B11" s="780"/>
      <c r="C11" s="780"/>
      <c r="D11" s="780"/>
      <c r="E11" s="780"/>
      <c r="F11" s="780"/>
      <c r="G11" s="780"/>
      <c r="H11" s="780"/>
      <c r="I11" s="780"/>
      <c r="J11" s="781"/>
    </row>
    <row r="12" spans="1:10" ht="12.75">
      <c r="A12" s="591" t="s">
        <v>691</v>
      </c>
      <c r="B12" s="246" t="s">
        <v>926</v>
      </c>
      <c r="C12" s="611" t="s">
        <v>168</v>
      </c>
      <c r="D12" s="246">
        <v>11.102</v>
      </c>
      <c r="E12" s="581"/>
      <c r="F12" s="612">
        <v>54</v>
      </c>
      <c r="G12" s="486">
        <v>6</v>
      </c>
      <c r="H12" s="535" t="s">
        <v>11</v>
      </c>
      <c r="I12" s="325">
        <f>D12*F12</f>
        <v>599.508</v>
      </c>
      <c r="J12" s="325">
        <f>I12*20%</f>
        <v>119.90160000000002</v>
      </c>
    </row>
    <row r="13" spans="1:10" ht="12.75">
      <c r="A13" s="220" t="s">
        <v>20</v>
      </c>
      <c r="B13" s="43">
        <v>1</v>
      </c>
      <c r="C13" s="222" t="s">
        <v>27</v>
      </c>
      <c r="D13" s="19">
        <f>SUM(D12)</f>
        <v>11.102</v>
      </c>
      <c r="E13" s="171" t="s">
        <v>47</v>
      </c>
      <c r="F13" s="2"/>
      <c r="G13" s="5"/>
      <c r="H13" s="2"/>
      <c r="I13" s="5"/>
      <c r="J13" s="6"/>
    </row>
    <row r="14" spans="1:10" ht="38.25">
      <c r="A14" s="215" t="s">
        <v>21</v>
      </c>
      <c r="B14" s="65">
        <f>B13+B11</f>
        <v>1</v>
      </c>
      <c r="C14" s="116" t="s">
        <v>27</v>
      </c>
      <c r="D14" s="125">
        <f>D13+D11</f>
        <v>11.102</v>
      </c>
      <c r="E14" s="56" t="s">
        <v>47</v>
      </c>
      <c r="F14" s="96"/>
      <c r="G14" s="59"/>
      <c r="H14" s="60"/>
      <c r="I14" s="61"/>
      <c r="J14" s="62"/>
    </row>
    <row r="15" spans="1:10" ht="15.75">
      <c r="A15" s="779" t="s">
        <v>14</v>
      </c>
      <c r="B15" s="780"/>
      <c r="C15" s="780"/>
      <c r="D15" s="780"/>
      <c r="E15" s="780"/>
      <c r="F15" s="780"/>
      <c r="G15" s="780"/>
      <c r="H15" s="780"/>
      <c r="I15" s="780"/>
      <c r="J15" s="781"/>
    </row>
    <row r="16" spans="1:10" ht="12.75">
      <c r="A16" s="483" t="s">
        <v>114</v>
      </c>
      <c r="B16" s="343" t="s">
        <v>1917</v>
      </c>
      <c r="C16" s="242" t="s">
        <v>267</v>
      </c>
      <c r="D16" s="290">
        <v>11.251</v>
      </c>
      <c r="E16" s="346"/>
      <c r="F16" s="612">
        <v>54</v>
      </c>
      <c r="G16" s="486">
        <v>6</v>
      </c>
      <c r="H16" s="242" t="s">
        <v>11</v>
      </c>
      <c r="I16" s="325">
        <f>D16*F16</f>
        <v>607.554</v>
      </c>
      <c r="J16" s="325">
        <f>I16*20%</f>
        <v>121.5108</v>
      </c>
    </row>
    <row r="17" spans="1:10" ht="12.75">
      <c r="A17" s="29" t="s">
        <v>20</v>
      </c>
      <c r="B17" s="213">
        <v>1</v>
      </c>
      <c r="C17" s="30" t="s">
        <v>27</v>
      </c>
      <c r="D17" s="287">
        <v>11.251</v>
      </c>
      <c r="E17" s="31" t="s">
        <v>47</v>
      </c>
      <c r="F17" s="612"/>
      <c r="G17" s="486"/>
      <c r="H17" s="242"/>
      <c r="I17" s="325"/>
      <c r="J17" s="325"/>
    </row>
    <row r="18" spans="1:10" ht="12.75">
      <c r="A18" s="483" t="s">
        <v>115</v>
      </c>
      <c r="B18" s="343" t="s">
        <v>1918</v>
      </c>
      <c r="C18" s="242"/>
      <c r="D18" s="290">
        <v>65.194</v>
      </c>
      <c r="E18" s="346"/>
      <c r="F18" s="612">
        <v>54</v>
      </c>
      <c r="G18" s="486">
        <v>3</v>
      </c>
      <c r="H18" s="242" t="s">
        <v>11</v>
      </c>
      <c r="I18" s="325">
        <f>D18*F18</f>
        <v>3520.476</v>
      </c>
      <c r="J18" s="325">
        <f>I18*20%</f>
        <v>704.0952000000001</v>
      </c>
    </row>
    <row r="19" spans="1:10" ht="12.75">
      <c r="A19" s="483" t="s">
        <v>115</v>
      </c>
      <c r="B19" s="343" t="s">
        <v>1919</v>
      </c>
      <c r="C19" s="242"/>
      <c r="D19" s="290">
        <v>80.11</v>
      </c>
      <c r="E19" s="346"/>
      <c r="F19" s="612">
        <v>54</v>
      </c>
      <c r="G19" s="486">
        <v>3</v>
      </c>
      <c r="H19" s="242" t="s">
        <v>11</v>
      </c>
      <c r="I19" s="325">
        <f>D19*F19</f>
        <v>4325.94</v>
      </c>
      <c r="J19" s="325">
        <f>I19*20%</f>
        <v>865.188</v>
      </c>
    </row>
    <row r="20" spans="1:10" ht="12.75">
      <c r="A20" s="220" t="s">
        <v>20</v>
      </c>
      <c r="B20" s="221">
        <v>2</v>
      </c>
      <c r="C20" s="222" t="s">
        <v>27</v>
      </c>
      <c r="D20" s="223">
        <f>SUM(D18:D19)</f>
        <v>145.304</v>
      </c>
      <c r="E20" s="224" t="s">
        <v>47</v>
      </c>
      <c r="F20" s="386"/>
      <c r="G20" s="387"/>
      <c r="H20" s="359"/>
      <c r="I20" s="324"/>
      <c r="J20" s="324"/>
    </row>
    <row r="21" spans="1:10" ht="12.75">
      <c r="A21" s="384" t="s">
        <v>117</v>
      </c>
      <c r="B21" s="392" t="s">
        <v>545</v>
      </c>
      <c r="C21" s="359" t="s">
        <v>267</v>
      </c>
      <c r="D21" s="385">
        <v>14.268</v>
      </c>
      <c r="E21" s="371"/>
      <c r="F21" s="612">
        <v>54</v>
      </c>
      <c r="G21" s="387">
        <v>5</v>
      </c>
      <c r="H21" s="359" t="s">
        <v>11</v>
      </c>
      <c r="I21" s="324">
        <f>D21*F21</f>
        <v>770.472</v>
      </c>
      <c r="J21" s="324">
        <f>I21*20%</f>
        <v>154.0944</v>
      </c>
    </row>
    <row r="22" spans="1:10" ht="12.75">
      <c r="A22" s="220" t="s">
        <v>20</v>
      </c>
      <c r="B22" s="221">
        <v>1</v>
      </c>
      <c r="C22" s="222" t="s">
        <v>27</v>
      </c>
      <c r="D22" s="223">
        <f>SUM(D21)</f>
        <v>14.268</v>
      </c>
      <c r="E22" s="224" t="s">
        <v>47</v>
      </c>
      <c r="F22" s="225"/>
      <c r="G22" s="226"/>
      <c r="H22" s="226"/>
      <c r="I22" s="324"/>
      <c r="J22" s="324"/>
    </row>
    <row r="23" spans="1:10" ht="38.25">
      <c r="A23" s="58" t="s">
        <v>22</v>
      </c>
      <c r="B23" s="65">
        <f>B17+B20+B22</f>
        <v>4</v>
      </c>
      <c r="C23" s="116" t="s">
        <v>27</v>
      </c>
      <c r="D23" s="125">
        <f>D17+D20+D22</f>
        <v>170.823</v>
      </c>
      <c r="E23" s="56" t="s">
        <v>47</v>
      </c>
      <c r="F23" s="96"/>
      <c r="G23" s="59"/>
      <c r="H23" s="60"/>
      <c r="I23" s="61"/>
      <c r="J23" s="62"/>
    </row>
    <row r="24" spans="1:10" ht="15.75">
      <c r="A24" s="770" t="s">
        <v>12</v>
      </c>
      <c r="B24" s="770"/>
      <c r="C24" s="770"/>
      <c r="D24" s="770"/>
      <c r="E24" s="770"/>
      <c r="F24" s="770"/>
      <c r="G24" s="770"/>
      <c r="H24" s="770"/>
      <c r="I24" s="770"/>
      <c r="J24" s="770"/>
    </row>
    <row r="25" spans="1:10" ht="12.75">
      <c r="A25" s="371" t="s">
        <v>254</v>
      </c>
      <c r="B25" s="397" t="s">
        <v>562</v>
      </c>
      <c r="C25" s="375" t="s">
        <v>267</v>
      </c>
      <c r="D25" s="379">
        <v>1.501</v>
      </c>
      <c r="E25" s="376"/>
      <c r="F25" s="373">
        <v>60</v>
      </c>
      <c r="G25" s="380">
        <v>4</v>
      </c>
      <c r="H25" s="375" t="s">
        <v>11</v>
      </c>
      <c r="I25" s="324">
        <f aca="true" t="shared" si="0" ref="I25:I33">D25*F25</f>
        <v>90.05999999999999</v>
      </c>
      <c r="J25" s="324">
        <f>I25*20%</f>
        <v>18.011999999999997</v>
      </c>
    </row>
    <row r="26" spans="1:10" ht="12.75">
      <c r="A26" s="371" t="s">
        <v>254</v>
      </c>
      <c r="B26" s="382" t="s">
        <v>563</v>
      </c>
      <c r="C26" s="375" t="s">
        <v>267</v>
      </c>
      <c r="D26" s="381">
        <v>1</v>
      </c>
      <c r="E26" s="371"/>
      <c r="F26" s="373">
        <v>60</v>
      </c>
      <c r="G26" s="305">
        <v>4</v>
      </c>
      <c r="H26" s="375" t="s">
        <v>11</v>
      </c>
      <c r="I26" s="324">
        <f t="shared" si="0"/>
        <v>60</v>
      </c>
      <c r="J26" s="324">
        <f aca="true" t="shared" si="1" ref="J26:J33">I26*20%</f>
        <v>12</v>
      </c>
    </row>
    <row r="27" spans="1:10" ht="12.75">
      <c r="A27" s="371" t="s">
        <v>254</v>
      </c>
      <c r="B27" s="391" t="s">
        <v>564</v>
      </c>
      <c r="C27" s="375" t="s">
        <v>267</v>
      </c>
      <c r="D27" s="379">
        <v>1.5</v>
      </c>
      <c r="E27" s="376"/>
      <c r="F27" s="373">
        <v>60</v>
      </c>
      <c r="G27" s="380">
        <v>4</v>
      </c>
      <c r="H27" s="375" t="s">
        <v>11</v>
      </c>
      <c r="I27" s="324">
        <f t="shared" si="0"/>
        <v>90</v>
      </c>
      <c r="J27" s="324">
        <f t="shared" si="1"/>
        <v>18</v>
      </c>
    </row>
    <row r="28" spans="1:10" ht="12.75">
      <c r="A28" s="371" t="s">
        <v>254</v>
      </c>
      <c r="B28" s="382" t="s">
        <v>565</v>
      </c>
      <c r="C28" s="375" t="s">
        <v>267</v>
      </c>
      <c r="D28" s="381">
        <v>1.501</v>
      </c>
      <c r="E28" s="371"/>
      <c r="F28" s="373">
        <v>60</v>
      </c>
      <c r="G28" s="305">
        <v>4</v>
      </c>
      <c r="H28" s="375" t="s">
        <v>11</v>
      </c>
      <c r="I28" s="324">
        <f t="shared" si="0"/>
        <v>90.05999999999999</v>
      </c>
      <c r="J28" s="324">
        <f t="shared" si="1"/>
        <v>18.011999999999997</v>
      </c>
    </row>
    <row r="29" spans="1:10" ht="12.75">
      <c r="A29" s="371" t="s">
        <v>254</v>
      </c>
      <c r="B29" s="382" t="s">
        <v>566</v>
      </c>
      <c r="C29" s="375" t="s">
        <v>267</v>
      </c>
      <c r="D29" s="381">
        <v>1.501</v>
      </c>
      <c r="E29" s="371"/>
      <c r="F29" s="373">
        <v>60</v>
      </c>
      <c r="G29" s="305">
        <v>4</v>
      </c>
      <c r="H29" s="375" t="s">
        <v>11</v>
      </c>
      <c r="I29" s="324">
        <f t="shared" si="0"/>
        <v>90.05999999999999</v>
      </c>
      <c r="J29" s="324">
        <f t="shared" si="1"/>
        <v>18.011999999999997</v>
      </c>
    </row>
    <row r="30" spans="1:10" ht="12.75">
      <c r="A30" s="371" t="s">
        <v>254</v>
      </c>
      <c r="B30" s="382" t="s">
        <v>567</v>
      </c>
      <c r="C30" s="375" t="s">
        <v>267</v>
      </c>
      <c r="D30" s="381">
        <v>1.375</v>
      </c>
      <c r="E30" s="371"/>
      <c r="F30" s="373">
        <v>60</v>
      </c>
      <c r="G30" s="305">
        <v>4</v>
      </c>
      <c r="H30" s="375" t="s">
        <v>11</v>
      </c>
      <c r="I30" s="324">
        <f t="shared" si="0"/>
        <v>82.5</v>
      </c>
      <c r="J30" s="324">
        <f t="shared" si="1"/>
        <v>16.5</v>
      </c>
    </row>
    <row r="31" spans="1:10" ht="12.75">
      <c r="A31" s="371" t="s">
        <v>254</v>
      </c>
      <c r="B31" s="382" t="s">
        <v>568</v>
      </c>
      <c r="C31" s="375" t="s">
        <v>267</v>
      </c>
      <c r="D31" s="381">
        <v>1.5</v>
      </c>
      <c r="E31" s="371"/>
      <c r="F31" s="373">
        <v>60</v>
      </c>
      <c r="G31" s="305">
        <v>4</v>
      </c>
      <c r="H31" s="375" t="s">
        <v>11</v>
      </c>
      <c r="I31" s="324">
        <f t="shared" si="0"/>
        <v>90</v>
      </c>
      <c r="J31" s="324">
        <f t="shared" si="1"/>
        <v>18</v>
      </c>
    </row>
    <row r="32" spans="1:11" ht="12.75">
      <c r="A32" s="435" t="s">
        <v>254</v>
      </c>
      <c r="B32" s="350" t="s">
        <v>2403</v>
      </c>
      <c r="C32" s="552" t="s">
        <v>2404</v>
      </c>
      <c r="D32" s="351">
        <v>4</v>
      </c>
      <c r="E32" s="435"/>
      <c r="F32" s="338">
        <v>60</v>
      </c>
      <c r="G32" s="748"/>
      <c r="H32" s="242" t="s">
        <v>11</v>
      </c>
      <c r="I32" s="749"/>
      <c r="J32" s="749"/>
      <c r="K32" s="626"/>
    </row>
    <row r="33" spans="1:10" ht="12.75">
      <c r="A33" s="371" t="s">
        <v>254</v>
      </c>
      <c r="B33" s="382" t="s">
        <v>569</v>
      </c>
      <c r="C33" s="375" t="s">
        <v>267</v>
      </c>
      <c r="D33" s="381">
        <v>1.005</v>
      </c>
      <c r="E33" s="371"/>
      <c r="F33" s="373">
        <v>60</v>
      </c>
      <c r="G33" s="305">
        <v>4</v>
      </c>
      <c r="H33" s="375" t="s">
        <v>11</v>
      </c>
      <c r="I33" s="324">
        <f t="shared" si="0"/>
        <v>60.3</v>
      </c>
      <c r="J33" s="324">
        <f t="shared" si="1"/>
        <v>12.06</v>
      </c>
    </row>
    <row r="34" spans="1:10" ht="12.75">
      <c r="A34" s="108" t="s">
        <v>106</v>
      </c>
      <c r="B34" s="193">
        <v>8</v>
      </c>
      <c r="C34" s="39" t="s">
        <v>27</v>
      </c>
      <c r="D34" s="39">
        <f>SUM(D25:D33)</f>
        <v>14.883</v>
      </c>
      <c r="E34" s="114" t="s">
        <v>47</v>
      </c>
      <c r="F34" s="373"/>
      <c r="G34" s="305"/>
      <c r="H34" s="375"/>
      <c r="I34" s="324"/>
      <c r="J34" s="324"/>
    </row>
    <row r="35" spans="1:10" ht="12.75" customHeight="1">
      <c r="A35" s="371" t="s">
        <v>253</v>
      </c>
      <c r="B35" s="398" t="s">
        <v>960</v>
      </c>
      <c r="C35" s="359" t="s">
        <v>267</v>
      </c>
      <c r="D35" s="370">
        <v>4.895</v>
      </c>
      <c r="E35" s="372"/>
      <c r="F35" s="373">
        <v>60</v>
      </c>
      <c r="G35" s="374">
        <v>3</v>
      </c>
      <c r="H35" s="359" t="s">
        <v>11</v>
      </c>
      <c r="I35" s="324">
        <f>D35*F35</f>
        <v>293.7</v>
      </c>
      <c r="J35" s="324">
        <f>I35*20%</f>
        <v>58.74</v>
      </c>
    </row>
    <row r="36" spans="1:10" ht="13.5" customHeight="1">
      <c r="A36" s="108" t="s">
        <v>106</v>
      </c>
      <c r="B36" s="193">
        <v>1</v>
      </c>
      <c r="C36" s="39" t="s">
        <v>27</v>
      </c>
      <c r="D36" s="39">
        <f>SUM(D35:D35)</f>
        <v>4.895</v>
      </c>
      <c r="E36" s="114" t="s">
        <v>47</v>
      </c>
      <c r="F36" s="377"/>
      <c r="G36" s="378"/>
      <c r="H36" s="377"/>
      <c r="I36" s="219"/>
      <c r="J36" s="219"/>
    </row>
    <row r="37" spans="1:10" ht="44.25" customHeight="1">
      <c r="A37" s="215" t="s">
        <v>91</v>
      </c>
      <c r="B37" s="65">
        <f>B36+B34</f>
        <v>9</v>
      </c>
      <c r="C37" s="26" t="s">
        <v>27</v>
      </c>
      <c r="D37" s="125">
        <f>D36+D34</f>
        <v>19.778</v>
      </c>
      <c r="E37" s="56" t="s">
        <v>47</v>
      </c>
      <c r="F37" s="96"/>
      <c r="G37" s="59"/>
      <c r="H37" s="60"/>
      <c r="I37" s="61"/>
      <c r="J37" s="62"/>
    </row>
    <row r="38" spans="1:10" ht="15.75">
      <c r="A38" s="770" t="s">
        <v>33</v>
      </c>
      <c r="B38" s="770"/>
      <c r="C38" s="770"/>
      <c r="D38" s="770"/>
      <c r="E38" s="770"/>
      <c r="F38" s="770"/>
      <c r="G38" s="770"/>
      <c r="H38" s="770"/>
      <c r="I38" s="770"/>
      <c r="J38" s="770"/>
    </row>
    <row r="39" spans="1:10" ht="13.5" customHeight="1">
      <c r="A39" s="591" t="s">
        <v>2065</v>
      </c>
      <c r="B39" s="750" t="s">
        <v>2095</v>
      </c>
      <c r="C39" s="751" t="s">
        <v>162</v>
      </c>
      <c r="D39" s="468">
        <v>1.574</v>
      </c>
      <c r="E39" s="734"/>
      <c r="F39" s="338">
        <v>60</v>
      </c>
      <c r="G39" s="345" t="s">
        <v>99</v>
      </c>
      <c r="H39" s="242" t="s">
        <v>11</v>
      </c>
      <c r="I39" s="479">
        <f>D39*F39</f>
        <v>94.44</v>
      </c>
      <c r="J39" s="479">
        <f>I39*20%</f>
        <v>18.888</v>
      </c>
    </row>
    <row r="40" spans="1:10" ht="12" customHeight="1">
      <c r="A40" s="591" t="s">
        <v>2065</v>
      </c>
      <c r="B40" s="750" t="s">
        <v>2096</v>
      </c>
      <c r="C40" s="751" t="s">
        <v>162</v>
      </c>
      <c r="D40" s="468">
        <v>1.574</v>
      </c>
      <c r="E40" s="734"/>
      <c r="F40" s="338">
        <v>60</v>
      </c>
      <c r="G40" s="345" t="s">
        <v>99</v>
      </c>
      <c r="H40" s="242" t="s">
        <v>11</v>
      </c>
      <c r="I40" s="479">
        <f aca="true" t="shared" si="2" ref="I40:I47">D40*F40</f>
        <v>94.44</v>
      </c>
      <c r="J40" s="479">
        <f aca="true" t="shared" si="3" ref="J40:J47">I40*20%</f>
        <v>18.888</v>
      </c>
    </row>
    <row r="41" spans="1:10" ht="13.5" customHeight="1">
      <c r="A41" s="591" t="s">
        <v>2065</v>
      </c>
      <c r="B41" s="750" t="s">
        <v>2097</v>
      </c>
      <c r="C41" s="751" t="s">
        <v>162</v>
      </c>
      <c r="D41" s="468">
        <v>1.574</v>
      </c>
      <c r="E41" s="734"/>
      <c r="F41" s="338">
        <v>60</v>
      </c>
      <c r="G41" s="345" t="s">
        <v>99</v>
      </c>
      <c r="H41" s="242" t="s">
        <v>11</v>
      </c>
      <c r="I41" s="479">
        <f t="shared" si="2"/>
        <v>94.44</v>
      </c>
      <c r="J41" s="479">
        <f t="shared" si="3"/>
        <v>18.888</v>
      </c>
    </row>
    <row r="42" spans="1:10" ht="12.75" customHeight="1">
      <c r="A42" s="591" t="s">
        <v>2065</v>
      </c>
      <c r="B42" s="750" t="s">
        <v>2098</v>
      </c>
      <c r="C42" s="751" t="s">
        <v>162</v>
      </c>
      <c r="D42" s="468">
        <v>1.576</v>
      </c>
      <c r="E42" s="734"/>
      <c r="F42" s="338">
        <v>60</v>
      </c>
      <c r="G42" s="345" t="s">
        <v>99</v>
      </c>
      <c r="H42" s="242" t="s">
        <v>11</v>
      </c>
      <c r="I42" s="479">
        <f t="shared" si="2"/>
        <v>94.56</v>
      </c>
      <c r="J42" s="479">
        <f t="shared" si="3"/>
        <v>18.912000000000003</v>
      </c>
    </row>
    <row r="43" spans="1:10" ht="13.5" customHeight="1">
      <c r="A43" s="591" t="s">
        <v>2065</v>
      </c>
      <c r="B43" s="750" t="s">
        <v>2099</v>
      </c>
      <c r="C43" s="751" t="s">
        <v>162</v>
      </c>
      <c r="D43" s="468">
        <v>1.538</v>
      </c>
      <c r="E43" s="734"/>
      <c r="F43" s="338">
        <v>60</v>
      </c>
      <c r="G43" s="345" t="s">
        <v>99</v>
      </c>
      <c r="H43" s="242" t="s">
        <v>11</v>
      </c>
      <c r="I43" s="479">
        <f t="shared" si="2"/>
        <v>92.28</v>
      </c>
      <c r="J43" s="479">
        <f t="shared" si="3"/>
        <v>18.456</v>
      </c>
    </row>
    <row r="44" spans="1:10" ht="14.25" customHeight="1">
      <c r="A44" s="591" t="s">
        <v>2065</v>
      </c>
      <c r="B44" s="750" t="s">
        <v>2100</v>
      </c>
      <c r="C44" s="751" t="s">
        <v>162</v>
      </c>
      <c r="D44" s="468">
        <v>1.542</v>
      </c>
      <c r="E44" s="734"/>
      <c r="F44" s="338">
        <v>60</v>
      </c>
      <c r="G44" s="345" t="s">
        <v>99</v>
      </c>
      <c r="H44" s="242" t="s">
        <v>11</v>
      </c>
      <c r="I44" s="479">
        <f t="shared" si="2"/>
        <v>92.52</v>
      </c>
      <c r="J44" s="479">
        <f t="shared" si="3"/>
        <v>18.504</v>
      </c>
    </row>
    <row r="45" spans="1:10" ht="13.5" customHeight="1">
      <c r="A45" s="591" t="s">
        <v>2065</v>
      </c>
      <c r="B45" s="750" t="s">
        <v>2101</v>
      </c>
      <c r="C45" s="751" t="s">
        <v>162</v>
      </c>
      <c r="D45" s="468">
        <v>1.539</v>
      </c>
      <c r="E45" s="734"/>
      <c r="F45" s="338">
        <v>60</v>
      </c>
      <c r="G45" s="345" t="s">
        <v>99</v>
      </c>
      <c r="H45" s="242" t="s">
        <v>11</v>
      </c>
      <c r="I45" s="479">
        <f t="shared" si="2"/>
        <v>92.33999999999999</v>
      </c>
      <c r="J45" s="479">
        <f t="shared" si="3"/>
        <v>18.468</v>
      </c>
    </row>
    <row r="46" spans="1:10" ht="13.5" customHeight="1">
      <c r="A46" s="591" t="s">
        <v>2065</v>
      </c>
      <c r="B46" s="750" t="s">
        <v>2102</v>
      </c>
      <c r="C46" s="751" t="s">
        <v>162</v>
      </c>
      <c r="D46" s="468">
        <v>1.56</v>
      </c>
      <c r="E46" s="734"/>
      <c r="F46" s="338">
        <v>60</v>
      </c>
      <c r="G46" s="345" t="s">
        <v>99</v>
      </c>
      <c r="H46" s="242" t="s">
        <v>11</v>
      </c>
      <c r="I46" s="479">
        <f t="shared" si="2"/>
        <v>93.60000000000001</v>
      </c>
      <c r="J46" s="479">
        <f t="shared" si="3"/>
        <v>18.720000000000002</v>
      </c>
    </row>
    <row r="47" spans="1:10" ht="14.25" customHeight="1">
      <c r="A47" s="591" t="s">
        <v>2065</v>
      </c>
      <c r="B47" s="393" t="s">
        <v>2103</v>
      </c>
      <c r="C47" s="752" t="s">
        <v>162</v>
      </c>
      <c r="D47" s="352">
        <v>42.071</v>
      </c>
      <c r="E47" s="535"/>
      <c r="F47" s="338">
        <v>60</v>
      </c>
      <c r="G47" s="696" t="s">
        <v>96</v>
      </c>
      <c r="H47" s="242" t="s">
        <v>11</v>
      </c>
      <c r="I47" s="479">
        <f t="shared" si="2"/>
        <v>2524.2599999999998</v>
      </c>
      <c r="J47" s="479">
        <f t="shared" si="3"/>
        <v>504.852</v>
      </c>
    </row>
    <row r="48" spans="1:10" ht="15.75">
      <c r="A48" s="38" t="s">
        <v>20</v>
      </c>
      <c r="B48" s="356">
        <v>9</v>
      </c>
      <c r="C48" s="108" t="s">
        <v>27</v>
      </c>
      <c r="D48" s="357">
        <f>SUM(D39:D47)</f>
        <v>54.548</v>
      </c>
      <c r="E48" s="340" t="s">
        <v>47</v>
      </c>
      <c r="F48" s="307"/>
      <c r="G48" s="307"/>
      <c r="H48" s="307"/>
      <c r="I48" s="323"/>
      <c r="J48" s="323"/>
    </row>
    <row r="49" spans="1:10" ht="14.25" customHeight="1">
      <c r="A49" s="282" t="s">
        <v>108</v>
      </c>
      <c r="B49" s="753" t="s">
        <v>2104</v>
      </c>
      <c r="C49" s="754" t="s">
        <v>162</v>
      </c>
      <c r="D49" s="419">
        <v>1.365</v>
      </c>
      <c r="E49" s="287"/>
      <c r="F49" s="338">
        <v>60</v>
      </c>
      <c r="G49" s="755"/>
      <c r="H49" s="242" t="s">
        <v>11</v>
      </c>
      <c r="I49" s="420">
        <f>D49*F49</f>
        <v>81.9</v>
      </c>
      <c r="J49" s="420">
        <f>I49*20%</f>
        <v>16.380000000000003</v>
      </c>
    </row>
    <row r="50" spans="1:10" ht="12.75">
      <c r="A50" s="342" t="s">
        <v>108</v>
      </c>
      <c r="B50" s="383" t="s">
        <v>273</v>
      </c>
      <c r="C50" s="262" t="s">
        <v>170</v>
      </c>
      <c r="D50" s="263">
        <v>1.364</v>
      </c>
      <c r="E50" s="262"/>
      <c r="F50" s="338">
        <v>60</v>
      </c>
      <c r="G50" s="266" t="s">
        <v>96</v>
      </c>
      <c r="H50" s="242" t="s">
        <v>11</v>
      </c>
      <c r="I50" s="420">
        <f aca="true" t="shared" si="4" ref="I50:I79">D50*F50</f>
        <v>81.84</v>
      </c>
      <c r="J50" s="420">
        <f aca="true" t="shared" si="5" ref="J50:J79">I50*20%</f>
        <v>16.368000000000002</v>
      </c>
    </row>
    <row r="51" spans="1:10" ht="12.75">
      <c r="A51" s="342" t="s">
        <v>108</v>
      </c>
      <c r="B51" s="383" t="s">
        <v>274</v>
      </c>
      <c r="C51" s="262" t="s">
        <v>170</v>
      </c>
      <c r="D51" s="263">
        <v>1.367</v>
      </c>
      <c r="E51" s="262"/>
      <c r="F51" s="338">
        <v>60</v>
      </c>
      <c r="G51" s="266" t="s">
        <v>96</v>
      </c>
      <c r="H51" s="242" t="s">
        <v>11</v>
      </c>
      <c r="I51" s="420">
        <f t="shared" si="4"/>
        <v>82.02</v>
      </c>
      <c r="J51" s="420">
        <f t="shared" si="5"/>
        <v>16.404</v>
      </c>
    </row>
    <row r="52" spans="1:10" ht="12.75">
      <c r="A52" s="342" t="s">
        <v>108</v>
      </c>
      <c r="B52" s="383" t="s">
        <v>275</v>
      </c>
      <c r="C52" s="262" t="s">
        <v>170</v>
      </c>
      <c r="D52" s="263">
        <v>1.365</v>
      </c>
      <c r="E52" s="262"/>
      <c r="F52" s="338">
        <v>60</v>
      </c>
      <c r="G52" s="266" t="s">
        <v>96</v>
      </c>
      <c r="H52" s="242" t="s">
        <v>11</v>
      </c>
      <c r="I52" s="420">
        <f t="shared" si="4"/>
        <v>81.9</v>
      </c>
      <c r="J52" s="420">
        <f t="shared" si="5"/>
        <v>16.380000000000003</v>
      </c>
    </row>
    <row r="53" spans="1:10" ht="12.75">
      <c r="A53" s="342" t="s">
        <v>108</v>
      </c>
      <c r="B53" s="383" t="s">
        <v>276</v>
      </c>
      <c r="C53" s="262" t="s">
        <v>170</v>
      </c>
      <c r="D53" s="263">
        <v>1.367</v>
      </c>
      <c r="E53" s="262"/>
      <c r="F53" s="338">
        <v>60</v>
      </c>
      <c r="G53" s="266" t="s">
        <v>572</v>
      </c>
      <c r="H53" s="242" t="s">
        <v>11</v>
      </c>
      <c r="I53" s="420">
        <f t="shared" si="4"/>
        <v>82.02</v>
      </c>
      <c r="J53" s="420">
        <f t="shared" si="5"/>
        <v>16.404</v>
      </c>
    </row>
    <row r="54" spans="1:10" ht="12.75">
      <c r="A54" s="282" t="s">
        <v>108</v>
      </c>
      <c r="B54" s="753" t="s">
        <v>2105</v>
      </c>
      <c r="C54" s="756" t="s">
        <v>162</v>
      </c>
      <c r="D54" s="419">
        <v>1.372</v>
      </c>
      <c r="E54" s="535"/>
      <c r="F54" s="338">
        <v>60</v>
      </c>
      <c r="G54" s="696"/>
      <c r="H54" s="242" t="s">
        <v>11</v>
      </c>
      <c r="I54" s="420">
        <f t="shared" si="4"/>
        <v>82.32000000000001</v>
      </c>
      <c r="J54" s="420">
        <f t="shared" si="5"/>
        <v>16.464000000000002</v>
      </c>
    </row>
    <row r="55" spans="1:10" ht="12.75">
      <c r="A55" s="282" t="s">
        <v>108</v>
      </c>
      <c r="B55" s="753" t="s">
        <v>2106</v>
      </c>
      <c r="C55" s="756" t="s">
        <v>162</v>
      </c>
      <c r="D55" s="419">
        <v>40.269</v>
      </c>
      <c r="E55" s="535"/>
      <c r="F55" s="338">
        <v>60</v>
      </c>
      <c r="G55" s="696"/>
      <c r="H55" s="242" t="s">
        <v>11</v>
      </c>
      <c r="I55" s="420">
        <f t="shared" si="4"/>
        <v>2416.14</v>
      </c>
      <c r="J55" s="420">
        <f t="shared" si="5"/>
        <v>483.228</v>
      </c>
    </row>
    <row r="56" spans="1:10" ht="12.75">
      <c r="A56" s="342" t="s">
        <v>108</v>
      </c>
      <c r="B56" s="383" t="s">
        <v>277</v>
      </c>
      <c r="C56" s="239" t="s">
        <v>164</v>
      </c>
      <c r="D56" s="263">
        <v>1.198</v>
      </c>
      <c r="E56" s="262"/>
      <c r="F56" s="338">
        <v>60</v>
      </c>
      <c r="G56" s="266" t="s">
        <v>572</v>
      </c>
      <c r="H56" s="242" t="s">
        <v>11</v>
      </c>
      <c r="I56" s="420">
        <f t="shared" si="4"/>
        <v>71.88</v>
      </c>
      <c r="J56" s="420">
        <f t="shared" si="5"/>
        <v>14.376</v>
      </c>
    </row>
    <row r="57" spans="1:10" ht="12.75">
      <c r="A57" s="342" t="s">
        <v>108</v>
      </c>
      <c r="B57" s="383" t="s">
        <v>278</v>
      </c>
      <c r="C57" s="239" t="s">
        <v>164</v>
      </c>
      <c r="D57" s="263">
        <v>1.063</v>
      </c>
      <c r="E57" s="262"/>
      <c r="F57" s="338">
        <v>60</v>
      </c>
      <c r="G57" s="266" t="s">
        <v>572</v>
      </c>
      <c r="H57" s="242" t="s">
        <v>11</v>
      </c>
      <c r="I57" s="420">
        <f t="shared" si="4"/>
        <v>63.779999999999994</v>
      </c>
      <c r="J57" s="420">
        <f t="shared" si="5"/>
        <v>12.756</v>
      </c>
    </row>
    <row r="58" spans="1:10" ht="12.75">
      <c r="A58" s="342" t="s">
        <v>108</v>
      </c>
      <c r="B58" s="383" t="s">
        <v>279</v>
      </c>
      <c r="C58" s="239" t="s">
        <v>164</v>
      </c>
      <c r="D58" s="263">
        <v>1.177</v>
      </c>
      <c r="E58" s="262"/>
      <c r="F58" s="338">
        <v>60</v>
      </c>
      <c r="G58" s="266" t="s">
        <v>572</v>
      </c>
      <c r="H58" s="242" t="s">
        <v>11</v>
      </c>
      <c r="I58" s="420">
        <f t="shared" si="4"/>
        <v>70.62</v>
      </c>
      <c r="J58" s="420">
        <f t="shared" si="5"/>
        <v>14.124000000000002</v>
      </c>
    </row>
    <row r="59" spans="1:10" ht="12.75">
      <c r="A59" s="342" t="s">
        <v>108</v>
      </c>
      <c r="B59" s="383" t="s">
        <v>280</v>
      </c>
      <c r="C59" s="239" t="s">
        <v>164</v>
      </c>
      <c r="D59" s="263">
        <v>1.125</v>
      </c>
      <c r="E59" s="262"/>
      <c r="F59" s="338">
        <v>60</v>
      </c>
      <c r="G59" s="266" t="s">
        <v>572</v>
      </c>
      <c r="H59" s="242" t="s">
        <v>11</v>
      </c>
      <c r="I59" s="420">
        <f t="shared" si="4"/>
        <v>67.5</v>
      </c>
      <c r="J59" s="420">
        <f t="shared" si="5"/>
        <v>13.5</v>
      </c>
    </row>
    <row r="60" spans="1:10" ht="12.75">
      <c r="A60" s="342" t="s">
        <v>108</v>
      </c>
      <c r="B60" s="383" t="s">
        <v>281</v>
      </c>
      <c r="C60" s="239" t="s">
        <v>164</v>
      </c>
      <c r="D60" s="263">
        <v>1.11</v>
      </c>
      <c r="E60" s="262"/>
      <c r="F60" s="338">
        <v>60</v>
      </c>
      <c r="G60" s="266" t="s">
        <v>572</v>
      </c>
      <c r="H60" s="242" t="s">
        <v>11</v>
      </c>
      <c r="I60" s="420">
        <f t="shared" si="4"/>
        <v>66.60000000000001</v>
      </c>
      <c r="J60" s="420">
        <f t="shared" si="5"/>
        <v>13.320000000000002</v>
      </c>
    </row>
    <row r="61" spans="1:10" ht="12.75">
      <c r="A61" s="342" t="s">
        <v>108</v>
      </c>
      <c r="B61" s="383" t="s">
        <v>282</v>
      </c>
      <c r="C61" s="239" t="s">
        <v>164</v>
      </c>
      <c r="D61" s="263">
        <v>1.158</v>
      </c>
      <c r="E61" s="262"/>
      <c r="F61" s="338">
        <v>60</v>
      </c>
      <c r="G61" s="266" t="s">
        <v>572</v>
      </c>
      <c r="H61" s="242" t="s">
        <v>11</v>
      </c>
      <c r="I61" s="420">
        <f t="shared" si="4"/>
        <v>69.47999999999999</v>
      </c>
      <c r="J61" s="420">
        <f t="shared" si="5"/>
        <v>13.895999999999999</v>
      </c>
    </row>
    <row r="62" spans="1:10" ht="12.75">
      <c r="A62" s="342" t="s">
        <v>108</v>
      </c>
      <c r="B62" s="383" t="s">
        <v>283</v>
      </c>
      <c r="C62" s="239" t="s">
        <v>164</v>
      </c>
      <c r="D62" s="263">
        <v>1.083</v>
      </c>
      <c r="E62" s="262"/>
      <c r="F62" s="338">
        <v>60</v>
      </c>
      <c r="G62" s="266" t="s">
        <v>572</v>
      </c>
      <c r="H62" s="242" t="s">
        <v>11</v>
      </c>
      <c r="I62" s="420">
        <f t="shared" si="4"/>
        <v>64.98</v>
      </c>
      <c r="J62" s="420">
        <f t="shared" si="5"/>
        <v>12.996000000000002</v>
      </c>
    </row>
    <row r="63" spans="1:10" ht="12.75">
      <c r="A63" s="342" t="s">
        <v>108</v>
      </c>
      <c r="B63" s="383" t="s">
        <v>284</v>
      </c>
      <c r="C63" s="239" t="s">
        <v>164</v>
      </c>
      <c r="D63" s="263">
        <v>1.043</v>
      </c>
      <c r="E63" s="262"/>
      <c r="F63" s="338">
        <v>60</v>
      </c>
      <c r="G63" s="266" t="s">
        <v>572</v>
      </c>
      <c r="H63" s="242" t="s">
        <v>11</v>
      </c>
      <c r="I63" s="420">
        <f t="shared" si="4"/>
        <v>62.58</v>
      </c>
      <c r="J63" s="420">
        <f t="shared" si="5"/>
        <v>12.516</v>
      </c>
    </row>
    <row r="64" spans="1:10" ht="12.75">
      <c r="A64" s="342" t="s">
        <v>108</v>
      </c>
      <c r="B64" s="383" t="s">
        <v>285</v>
      </c>
      <c r="C64" s="239" t="s">
        <v>164</v>
      </c>
      <c r="D64" s="263">
        <v>1.197</v>
      </c>
      <c r="E64" s="262"/>
      <c r="F64" s="338">
        <v>60</v>
      </c>
      <c r="G64" s="266" t="s">
        <v>572</v>
      </c>
      <c r="H64" s="242" t="s">
        <v>11</v>
      </c>
      <c r="I64" s="420">
        <f t="shared" si="4"/>
        <v>71.82000000000001</v>
      </c>
      <c r="J64" s="420">
        <f t="shared" si="5"/>
        <v>14.364000000000003</v>
      </c>
    </row>
    <row r="65" spans="1:10" ht="12.75">
      <c r="A65" s="342" t="s">
        <v>108</v>
      </c>
      <c r="B65" s="383" t="s">
        <v>286</v>
      </c>
      <c r="C65" s="262" t="s">
        <v>170</v>
      </c>
      <c r="D65" s="263">
        <v>1.217</v>
      </c>
      <c r="E65" s="262"/>
      <c r="F65" s="338">
        <v>60</v>
      </c>
      <c r="G65" s="266" t="s">
        <v>572</v>
      </c>
      <c r="H65" s="242" t="s">
        <v>11</v>
      </c>
      <c r="I65" s="420">
        <f t="shared" si="4"/>
        <v>73.02000000000001</v>
      </c>
      <c r="J65" s="420">
        <f t="shared" si="5"/>
        <v>14.604000000000003</v>
      </c>
    </row>
    <row r="66" spans="1:10" ht="12.75">
      <c r="A66" s="342" t="s">
        <v>108</v>
      </c>
      <c r="B66" s="383" t="s">
        <v>634</v>
      </c>
      <c r="C66" s="262" t="s">
        <v>164</v>
      </c>
      <c r="D66" s="263">
        <v>1.254</v>
      </c>
      <c r="E66" s="262"/>
      <c r="F66" s="338">
        <v>60</v>
      </c>
      <c r="G66" s="266" t="s">
        <v>572</v>
      </c>
      <c r="H66" s="242" t="s">
        <v>11</v>
      </c>
      <c r="I66" s="420">
        <f t="shared" si="4"/>
        <v>75.24</v>
      </c>
      <c r="J66" s="420">
        <f t="shared" si="5"/>
        <v>15.048</v>
      </c>
    </row>
    <row r="67" spans="1:10" ht="12.75">
      <c r="A67" s="342" t="s">
        <v>108</v>
      </c>
      <c r="B67" s="383" t="s">
        <v>635</v>
      </c>
      <c r="C67" s="262" t="s">
        <v>648</v>
      </c>
      <c r="D67" s="263">
        <v>1.259</v>
      </c>
      <c r="E67" s="262"/>
      <c r="F67" s="338">
        <v>60</v>
      </c>
      <c r="G67" s="266" t="s">
        <v>572</v>
      </c>
      <c r="H67" s="242" t="s">
        <v>11</v>
      </c>
      <c r="I67" s="420">
        <f t="shared" si="4"/>
        <v>75.53999999999999</v>
      </c>
      <c r="J67" s="420">
        <f t="shared" si="5"/>
        <v>15.107999999999999</v>
      </c>
    </row>
    <row r="68" spans="1:10" ht="12.75">
      <c r="A68" s="342" t="s">
        <v>108</v>
      </c>
      <c r="B68" s="383" t="s">
        <v>287</v>
      </c>
      <c r="C68" s="262" t="s">
        <v>170</v>
      </c>
      <c r="D68" s="263">
        <v>1.214</v>
      </c>
      <c r="E68" s="262"/>
      <c r="F68" s="338">
        <v>60</v>
      </c>
      <c r="G68" s="266" t="s">
        <v>572</v>
      </c>
      <c r="H68" s="242" t="s">
        <v>11</v>
      </c>
      <c r="I68" s="420">
        <f t="shared" si="4"/>
        <v>72.84</v>
      </c>
      <c r="J68" s="420">
        <f t="shared" si="5"/>
        <v>14.568000000000001</v>
      </c>
    </row>
    <row r="69" spans="1:10" ht="12.75">
      <c r="A69" s="342" t="s">
        <v>108</v>
      </c>
      <c r="B69" s="383" t="s">
        <v>637</v>
      </c>
      <c r="C69" s="262" t="s">
        <v>170</v>
      </c>
      <c r="D69" s="263">
        <v>1.213</v>
      </c>
      <c r="E69" s="262"/>
      <c r="F69" s="338">
        <v>60</v>
      </c>
      <c r="G69" s="266" t="s">
        <v>572</v>
      </c>
      <c r="H69" s="242" t="s">
        <v>11</v>
      </c>
      <c r="I69" s="420">
        <f t="shared" si="4"/>
        <v>72.78</v>
      </c>
      <c r="J69" s="420">
        <f t="shared" si="5"/>
        <v>14.556000000000001</v>
      </c>
    </row>
    <row r="70" spans="1:10" ht="12.75">
      <c r="A70" s="342" t="s">
        <v>108</v>
      </c>
      <c r="B70" s="383" t="s">
        <v>288</v>
      </c>
      <c r="C70" s="239" t="s">
        <v>164</v>
      </c>
      <c r="D70" s="263">
        <v>1.214</v>
      </c>
      <c r="E70" s="262"/>
      <c r="F70" s="338">
        <v>60</v>
      </c>
      <c r="G70" s="266" t="s">
        <v>572</v>
      </c>
      <c r="H70" s="242" t="s">
        <v>11</v>
      </c>
      <c r="I70" s="420">
        <f t="shared" si="4"/>
        <v>72.84</v>
      </c>
      <c r="J70" s="420">
        <f t="shared" si="5"/>
        <v>14.568000000000001</v>
      </c>
    </row>
    <row r="71" spans="1:10" ht="12.75">
      <c r="A71" s="342" t="s">
        <v>108</v>
      </c>
      <c r="B71" s="383" t="s">
        <v>289</v>
      </c>
      <c r="C71" s="239" t="s">
        <v>164</v>
      </c>
      <c r="D71" s="263">
        <v>1.251</v>
      </c>
      <c r="E71" s="262"/>
      <c r="F71" s="338">
        <v>60</v>
      </c>
      <c r="G71" s="266" t="s">
        <v>572</v>
      </c>
      <c r="H71" s="242" t="s">
        <v>11</v>
      </c>
      <c r="I71" s="420">
        <f t="shared" si="4"/>
        <v>75.05999999999999</v>
      </c>
      <c r="J71" s="420">
        <f t="shared" si="5"/>
        <v>15.011999999999999</v>
      </c>
    </row>
    <row r="72" spans="1:10" ht="12.75">
      <c r="A72" s="342" t="s">
        <v>108</v>
      </c>
      <c r="B72" s="383" t="s">
        <v>636</v>
      </c>
      <c r="C72" s="262" t="s">
        <v>170</v>
      </c>
      <c r="D72" s="263">
        <v>1.152</v>
      </c>
      <c r="E72" s="262"/>
      <c r="F72" s="338">
        <v>60</v>
      </c>
      <c r="G72" s="266" t="s">
        <v>572</v>
      </c>
      <c r="H72" s="242" t="s">
        <v>11</v>
      </c>
      <c r="I72" s="420">
        <f t="shared" si="4"/>
        <v>69.11999999999999</v>
      </c>
      <c r="J72" s="420">
        <f t="shared" si="5"/>
        <v>13.823999999999998</v>
      </c>
    </row>
    <row r="73" spans="1:10" ht="12.75">
      <c r="A73" s="342" t="s">
        <v>108</v>
      </c>
      <c r="B73" s="383" t="s">
        <v>290</v>
      </c>
      <c r="C73" s="262" t="s">
        <v>170</v>
      </c>
      <c r="D73" s="263">
        <v>1.323</v>
      </c>
      <c r="E73" s="262"/>
      <c r="F73" s="338">
        <v>60</v>
      </c>
      <c r="G73" s="266" t="s">
        <v>572</v>
      </c>
      <c r="H73" s="242" t="s">
        <v>11</v>
      </c>
      <c r="I73" s="420">
        <f t="shared" si="4"/>
        <v>79.38</v>
      </c>
      <c r="J73" s="420">
        <f t="shared" si="5"/>
        <v>15.876</v>
      </c>
    </row>
    <row r="74" spans="1:10" ht="12.75">
      <c r="A74" s="342" t="s">
        <v>108</v>
      </c>
      <c r="B74" s="383" t="s">
        <v>291</v>
      </c>
      <c r="C74" s="239" t="s">
        <v>164</v>
      </c>
      <c r="D74" s="263">
        <v>1.427</v>
      </c>
      <c r="E74" s="262"/>
      <c r="F74" s="338">
        <v>60</v>
      </c>
      <c r="G74" s="266" t="s">
        <v>572</v>
      </c>
      <c r="H74" s="242" t="s">
        <v>11</v>
      </c>
      <c r="I74" s="420">
        <f t="shared" si="4"/>
        <v>85.62</v>
      </c>
      <c r="J74" s="420">
        <f t="shared" si="5"/>
        <v>17.124000000000002</v>
      </c>
    </row>
    <row r="75" spans="1:10" ht="14.25" customHeight="1">
      <c r="A75" s="342" t="s">
        <v>108</v>
      </c>
      <c r="B75" s="383" t="s">
        <v>292</v>
      </c>
      <c r="C75" s="239" t="s">
        <v>164</v>
      </c>
      <c r="D75" s="263">
        <v>1.226</v>
      </c>
      <c r="E75" s="262"/>
      <c r="F75" s="338">
        <v>60</v>
      </c>
      <c r="G75" s="266" t="s">
        <v>572</v>
      </c>
      <c r="H75" s="242" t="s">
        <v>11</v>
      </c>
      <c r="I75" s="420">
        <f t="shared" si="4"/>
        <v>73.56</v>
      </c>
      <c r="J75" s="420">
        <f t="shared" si="5"/>
        <v>14.712000000000002</v>
      </c>
    </row>
    <row r="76" spans="1:10" ht="14.25" customHeight="1">
      <c r="A76" s="342" t="s">
        <v>108</v>
      </c>
      <c r="B76" s="383" t="s">
        <v>293</v>
      </c>
      <c r="C76" s="262" t="s">
        <v>170</v>
      </c>
      <c r="D76" s="263">
        <v>1.356</v>
      </c>
      <c r="E76" s="262"/>
      <c r="F76" s="338">
        <v>60</v>
      </c>
      <c r="G76" s="266" t="s">
        <v>572</v>
      </c>
      <c r="H76" s="242" t="s">
        <v>11</v>
      </c>
      <c r="I76" s="420">
        <f t="shared" si="4"/>
        <v>81.36</v>
      </c>
      <c r="J76" s="420">
        <f t="shared" si="5"/>
        <v>16.272000000000002</v>
      </c>
    </row>
    <row r="77" spans="1:10" ht="12.75">
      <c r="A77" s="342" t="s">
        <v>108</v>
      </c>
      <c r="B77" s="383" t="s">
        <v>294</v>
      </c>
      <c r="C77" s="262" t="s">
        <v>170</v>
      </c>
      <c r="D77" s="263">
        <v>1.296</v>
      </c>
      <c r="E77" s="262"/>
      <c r="F77" s="338">
        <v>60</v>
      </c>
      <c r="G77" s="266" t="s">
        <v>572</v>
      </c>
      <c r="H77" s="242" t="s">
        <v>11</v>
      </c>
      <c r="I77" s="420">
        <f t="shared" si="4"/>
        <v>77.76</v>
      </c>
      <c r="J77" s="420">
        <f t="shared" si="5"/>
        <v>15.552000000000001</v>
      </c>
    </row>
    <row r="78" spans="1:10" ht="12.75">
      <c r="A78" s="342" t="s">
        <v>108</v>
      </c>
      <c r="B78" s="383" t="s">
        <v>295</v>
      </c>
      <c r="C78" s="239" t="s">
        <v>164</v>
      </c>
      <c r="D78" s="263">
        <v>1.211</v>
      </c>
      <c r="E78" s="262"/>
      <c r="F78" s="338">
        <v>60</v>
      </c>
      <c r="G78" s="266" t="s">
        <v>572</v>
      </c>
      <c r="H78" s="242" t="s">
        <v>11</v>
      </c>
      <c r="I78" s="420">
        <f t="shared" si="4"/>
        <v>72.66000000000001</v>
      </c>
      <c r="J78" s="420">
        <f t="shared" si="5"/>
        <v>14.532000000000004</v>
      </c>
    </row>
    <row r="79" spans="1:10" ht="12.75">
      <c r="A79" s="342" t="s">
        <v>108</v>
      </c>
      <c r="B79" s="383" t="s">
        <v>296</v>
      </c>
      <c r="C79" s="239" t="s">
        <v>164</v>
      </c>
      <c r="D79" s="263">
        <v>1.434</v>
      </c>
      <c r="E79" s="262"/>
      <c r="F79" s="338">
        <v>60</v>
      </c>
      <c r="G79" s="266" t="s">
        <v>572</v>
      </c>
      <c r="H79" s="242" t="s">
        <v>11</v>
      </c>
      <c r="I79" s="420">
        <f t="shared" si="4"/>
        <v>86.03999999999999</v>
      </c>
      <c r="J79" s="420">
        <f t="shared" si="5"/>
        <v>17.208</v>
      </c>
    </row>
    <row r="80" spans="1:10" ht="12.75">
      <c r="A80" s="38" t="s">
        <v>20</v>
      </c>
      <c r="B80" s="213">
        <v>31</v>
      </c>
      <c r="C80" s="108" t="s">
        <v>27</v>
      </c>
      <c r="D80" s="209">
        <f>SUM(D49:D79)</f>
        <v>77.67</v>
      </c>
      <c r="E80" s="340" t="s">
        <v>47</v>
      </c>
      <c r="F80" s="240"/>
      <c r="G80" s="8"/>
      <c r="H80" s="16"/>
      <c r="I80" s="167"/>
      <c r="J80" s="274"/>
    </row>
    <row r="81" spans="1:10" ht="38.25">
      <c r="A81" s="58" t="s">
        <v>34</v>
      </c>
      <c r="B81" s="65">
        <f>B48+B80</f>
        <v>40</v>
      </c>
      <c r="C81" s="26" t="s">
        <v>27</v>
      </c>
      <c r="D81" s="63">
        <f>D48+D80</f>
        <v>132.21800000000002</v>
      </c>
      <c r="E81" s="56" t="s">
        <v>47</v>
      </c>
      <c r="F81" s="58"/>
      <c r="G81" s="59"/>
      <c r="H81" s="60"/>
      <c r="I81" s="61"/>
      <c r="J81" s="62"/>
    </row>
    <row r="82" spans="1:10" ht="15.75">
      <c r="A82" s="770" t="s">
        <v>15</v>
      </c>
      <c r="B82" s="770"/>
      <c r="C82" s="770"/>
      <c r="D82" s="770"/>
      <c r="E82" s="770"/>
      <c r="F82" s="770"/>
      <c r="G82" s="770"/>
      <c r="H82" s="770"/>
      <c r="I82" s="770"/>
      <c r="J82" s="770"/>
    </row>
    <row r="83" spans="1:10" ht="12.75">
      <c r="A83" s="613" t="s">
        <v>163</v>
      </c>
      <c r="B83" s="445" t="s">
        <v>1330</v>
      </c>
      <c r="C83" s="614" t="s">
        <v>164</v>
      </c>
      <c r="D83" s="615">
        <v>5.869</v>
      </c>
      <c r="E83" s="264"/>
      <c r="F83" s="338">
        <v>60</v>
      </c>
      <c r="G83" s="493">
        <v>3</v>
      </c>
      <c r="H83" s="242" t="s">
        <v>11</v>
      </c>
      <c r="I83" s="616">
        <f>D83*F83</f>
        <v>352.14</v>
      </c>
      <c r="J83" s="460">
        <f>I83*20%</f>
        <v>70.428</v>
      </c>
    </row>
    <row r="84" spans="1:10" ht="12.75">
      <c r="A84" s="613" t="s">
        <v>163</v>
      </c>
      <c r="B84" s="445" t="s">
        <v>927</v>
      </c>
      <c r="C84" s="614" t="s">
        <v>164</v>
      </c>
      <c r="D84" s="615">
        <v>9.273</v>
      </c>
      <c r="E84" s="264"/>
      <c r="F84" s="338">
        <v>60</v>
      </c>
      <c r="G84" s="493">
        <v>2</v>
      </c>
      <c r="H84" s="242" t="s">
        <v>11</v>
      </c>
      <c r="I84" s="616">
        <f>D84*F84</f>
        <v>556.38</v>
      </c>
      <c r="J84" s="460">
        <f>I84*20%</f>
        <v>111.27600000000001</v>
      </c>
    </row>
    <row r="85" spans="1:10" ht="12.75">
      <c r="A85" s="38" t="s">
        <v>20</v>
      </c>
      <c r="B85" s="213">
        <v>2</v>
      </c>
      <c r="C85" s="108" t="s">
        <v>27</v>
      </c>
      <c r="D85" s="209">
        <f>SUM(D83:D84)</f>
        <v>15.142</v>
      </c>
      <c r="E85" s="340" t="s">
        <v>47</v>
      </c>
      <c r="F85" s="240"/>
      <c r="G85" s="8"/>
      <c r="H85" s="16"/>
      <c r="I85" s="167"/>
      <c r="J85" s="274"/>
    </row>
    <row r="86" spans="1:10" ht="38.25">
      <c r="A86" s="215" t="s">
        <v>113</v>
      </c>
      <c r="B86" s="65">
        <f>B85</f>
        <v>2</v>
      </c>
      <c r="C86" s="26" t="s">
        <v>27</v>
      </c>
      <c r="D86" s="63">
        <f>D85</f>
        <v>15.142</v>
      </c>
      <c r="E86" s="56" t="s">
        <v>47</v>
      </c>
      <c r="F86" s="58"/>
      <c r="G86" s="59"/>
      <c r="H86" s="60"/>
      <c r="I86" s="61"/>
      <c r="J86" s="62"/>
    </row>
    <row r="87" spans="1:10" ht="15.75">
      <c r="A87" s="770" t="s">
        <v>2046</v>
      </c>
      <c r="B87" s="770"/>
      <c r="C87" s="770"/>
      <c r="D87" s="770"/>
      <c r="E87" s="770"/>
      <c r="F87" s="770"/>
      <c r="G87" s="770"/>
      <c r="H87" s="770"/>
      <c r="I87" s="770"/>
      <c r="J87" s="770"/>
    </row>
    <row r="88" spans="1:10" ht="12.75">
      <c r="A88" s="613" t="s">
        <v>2048</v>
      </c>
      <c r="B88" s="445" t="s">
        <v>2053</v>
      </c>
      <c r="C88" s="614" t="s">
        <v>164</v>
      </c>
      <c r="D88" s="615">
        <v>22.717</v>
      </c>
      <c r="E88" s="183"/>
      <c r="F88" s="718">
        <v>54</v>
      </c>
      <c r="G88" s="493">
        <v>3</v>
      </c>
      <c r="H88" s="242" t="s">
        <v>11</v>
      </c>
      <c r="I88" s="616">
        <f>D88*F88</f>
        <v>1226.7179999999998</v>
      </c>
      <c r="J88" s="460">
        <f>I88*20%</f>
        <v>245.34359999999998</v>
      </c>
    </row>
    <row r="89" spans="1:10" ht="12.75">
      <c r="A89" s="38" t="s">
        <v>20</v>
      </c>
      <c r="B89" s="213">
        <v>1</v>
      </c>
      <c r="C89" s="108" t="s">
        <v>27</v>
      </c>
      <c r="D89" s="209">
        <f>SUM(D88)</f>
        <v>22.717</v>
      </c>
      <c r="E89" s="340" t="s">
        <v>47</v>
      </c>
      <c r="F89" s="240"/>
      <c r="G89" s="8"/>
      <c r="H89" s="16"/>
      <c r="I89" s="167"/>
      <c r="J89" s="274"/>
    </row>
    <row r="90" spans="1:10" ht="38.25">
      <c r="A90" s="215" t="s">
        <v>2050</v>
      </c>
      <c r="B90" s="65">
        <f>B89</f>
        <v>1</v>
      </c>
      <c r="C90" s="26" t="s">
        <v>27</v>
      </c>
      <c r="D90" s="63">
        <f>D89</f>
        <v>22.717</v>
      </c>
      <c r="E90" s="56" t="s">
        <v>47</v>
      </c>
      <c r="F90" s="58"/>
      <c r="G90" s="59"/>
      <c r="H90" s="60"/>
      <c r="I90" s="61"/>
      <c r="J90" s="62"/>
    </row>
    <row r="91" spans="1:10" ht="15.75">
      <c r="A91" s="779" t="s">
        <v>16</v>
      </c>
      <c r="B91" s="780"/>
      <c r="C91" s="780"/>
      <c r="D91" s="780"/>
      <c r="E91" s="780"/>
      <c r="F91" s="780"/>
      <c r="G91" s="780"/>
      <c r="H91" s="780"/>
      <c r="I91" s="780"/>
      <c r="J91" s="781"/>
    </row>
    <row r="92" spans="1:10" ht="12.75">
      <c r="A92" s="341" t="s">
        <v>987</v>
      </c>
      <c r="B92" s="350" t="s">
        <v>988</v>
      </c>
      <c r="C92" s="239" t="s">
        <v>164</v>
      </c>
      <c r="D92" s="424">
        <v>1.453</v>
      </c>
      <c r="E92" s="31"/>
      <c r="F92" s="338">
        <v>60</v>
      </c>
      <c r="G92" s="345" t="s">
        <v>96</v>
      </c>
      <c r="H92" s="242" t="s">
        <v>11</v>
      </c>
      <c r="I92" s="325">
        <f>D92*F92</f>
        <v>87.18</v>
      </c>
      <c r="J92" s="325">
        <f>I92*20%</f>
        <v>17.436000000000003</v>
      </c>
    </row>
    <row r="93" spans="1:10" ht="12.75">
      <c r="A93" s="346" t="s">
        <v>987</v>
      </c>
      <c r="B93" s="350" t="s">
        <v>989</v>
      </c>
      <c r="C93" s="239" t="s">
        <v>164</v>
      </c>
      <c r="D93" s="424">
        <v>3.739</v>
      </c>
      <c r="E93" s="31"/>
      <c r="F93" s="338">
        <v>60</v>
      </c>
      <c r="G93" s="345" t="s">
        <v>96</v>
      </c>
      <c r="H93" s="242" t="s">
        <v>11</v>
      </c>
      <c r="I93" s="325">
        <f>D93*F93</f>
        <v>224.34</v>
      </c>
      <c r="J93" s="325">
        <f>I93*20%</f>
        <v>44.868</v>
      </c>
    </row>
    <row r="94" spans="1:10" ht="12.75">
      <c r="A94" s="341" t="s">
        <v>987</v>
      </c>
      <c r="B94" s="350" t="s">
        <v>990</v>
      </c>
      <c r="C94" s="239" t="s">
        <v>164</v>
      </c>
      <c r="D94" s="424">
        <v>0.405</v>
      </c>
      <c r="E94" s="31"/>
      <c r="F94" s="338">
        <v>60</v>
      </c>
      <c r="G94" s="345" t="s">
        <v>96</v>
      </c>
      <c r="H94" s="242" t="s">
        <v>11</v>
      </c>
      <c r="I94" s="325">
        <f>D94*F94</f>
        <v>24.3</v>
      </c>
      <c r="J94" s="325">
        <f>I94*20%</f>
        <v>4.86</v>
      </c>
    </row>
    <row r="95" spans="1:10" ht="12.75">
      <c r="A95" s="341" t="s">
        <v>987</v>
      </c>
      <c r="B95" s="350" t="s">
        <v>991</v>
      </c>
      <c r="C95" s="239" t="s">
        <v>164</v>
      </c>
      <c r="D95" s="424">
        <v>0.968</v>
      </c>
      <c r="E95" s="31"/>
      <c r="F95" s="338">
        <v>60</v>
      </c>
      <c r="G95" s="345" t="s">
        <v>99</v>
      </c>
      <c r="H95" s="242" t="s">
        <v>11</v>
      </c>
      <c r="I95" s="325">
        <f>D95*F95</f>
        <v>58.08</v>
      </c>
      <c r="J95" s="325">
        <f>I95*20%</f>
        <v>11.616</v>
      </c>
    </row>
    <row r="96" spans="1:10" ht="12.75">
      <c r="A96" s="90" t="s">
        <v>20</v>
      </c>
      <c r="B96" s="213">
        <v>4</v>
      </c>
      <c r="C96" s="108" t="s">
        <v>27</v>
      </c>
      <c r="D96" s="42">
        <f>SUM(D92:D95)</f>
        <v>6.565</v>
      </c>
      <c r="E96" s="118" t="s">
        <v>47</v>
      </c>
      <c r="F96" s="338"/>
      <c r="G96" s="345"/>
      <c r="H96" s="242"/>
      <c r="I96" s="325"/>
      <c r="J96" s="325"/>
    </row>
    <row r="97" spans="1:10" ht="12.75">
      <c r="A97" s="346" t="s">
        <v>925</v>
      </c>
      <c r="B97" s="350" t="s">
        <v>992</v>
      </c>
      <c r="C97" s="239" t="s">
        <v>164</v>
      </c>
      <c r="D97" s="424">
        <v>16.469</v>
      </c>
      <c r="E97" s="347"/>
      <c r="F97" s="338">
        <v>60</v>
      </c>
      <c r="G97" s="345" t="s">
        <v>96</v>
      </c>
      <c r="H97" s="242" t="s">
        <v>11</v>
      </c>
      <c r="I97" s="325">
        <f>D97*F97</f>
        <v>988.1400000000001</v>
      </c>
      <c r="J97" s="325">
        <f>I97*20%</f>
        <v>197.62800000000004</v>
      </c>
    </row>
    <row r="98" spans="1:10" ht="12.75">
      <c r="A98" s="346" t="s">
        <v>925</v>
      </c>
      <c r="B98" s="350" t="s">
        <v>993</v>
      </c>
      <c r="C98" s="239" t="s">
        <v>164</v>
      </c>
      <c r="D98" s="424">
        <v>19.293</v>
      </c>
      <c r="E98" s="347"/>
      <c r="F98" s="338">
        <v>60</v>
      </c>
      <c r="G98" s="345" t="s">
        <v>96</v>
      </c>
      <c r="H98" s="242" t="s">
        <v>11</v>
      </c>
      <c r="I98" s="325">
        <f>D98*F98</f>
        <v>1157.58</v>
      </c>
      <c r="J98" s="325">
        <f>I98*20%</f>
        <v>231.516</v>
      </c>
    </row>
    <row r="99" spans="1:10" ht="12.75">
      <c r="A99" s="90" t="s">
        <v>20</v>
      </c>
      <c r="B99" s="51">
        <v>2</v>
      </c>
      <c r="C99" s="108" t="s">
        <v>27</v>
      </c>
      <c r="D99" s="42">
        <f>SUM(D97:D98)</f>
        <v>35.762</v>
      </c>
      <c r="E99" s="118" t="s">
        <v>47</v>
      </c>
      <c r="F99" s="338"/>
      <c r="G99" s="345"/>
      <c r="H99" s="242"/>
      <c r="I99" s="325"/>
      <c r="J99" s="325"/>
    </row>
    <row r="100" spans="1:10" ht="12.75">
      <c r="A100" s="346" t="s">
        <v>166</v>
      </c>
      <c r="B100" s="350" t="s">
        <v>953</v>
      </c>
      <c r="C100" s="239" t="s">
        <v>164</v>
      </c>
      <c r="D100" s="424">
        <v>1.2</v>
      </c>
      <c r="E100" s="347"/>
      <c r="F100" s="338">
        <v>60</v>
      </c>
      <c r="G100" s="345" t="s">
        <v>96</v>
      </c>
      <c r="H100" s="242" t="s">
        <v>11</v>
      </c>
      <c r="I100" s="325">
        <f>D100*F100</f>
        <v>72</v>
      </c>
      <c r="J100" s="325">
        <f>I100*20%</f>
        <v>14.4</v>
      </c>
    </row>
    <row r="101" spans="1:10" ht="12.75">
      <c r="A101" s="346" t="s">
        <v>166</v>
      </c>
      <c r="B101" s="350" t="s">
        <v>954</v>
      </c>
      <c r="C101" s="239" t="s">
        <v>164</v>
      </c>
      <c r="D101" s="424">
        <v>1.2</v>
      </c>
      <c r="E101" s="347"/>
      <c r="F101" s="338">
        <v>60</v>
      </c>
      <c r="G101" s="345" t="s">
        <v>96</v>
      </c>
      <c r="H101" s="242" t="s">
        <v>11</v>
      </c>
      <c r="I101" s="325">
        <f aca="true" t="shared" si="6" ref="I101:I107">D101*F101</f>
        <v>72</v>
      </c>
      <c r="J101" s="325">
        <f aca="true" t="shared" si="7" ref="J101:J107">I101*20%</f>
        <v>14.4</v>
      </c>
    </row>
    <row r="102" spans="1:10" ht="12.75">
      <c r="A102" s="346" t="s">
        <v>166</v>
      </c>
      <c r="B102" s="350" t="s">
        <v>651</v>
      </c>
      <c r="C102" s="239" t="s">
        <v>164</v>
      </c>
      <c r="D102" s="424">
        <v>0.955</v>
      </c>
      <c r="E102" s="347"/>
      <c r="F102" s="338">
        <v>60</v>
      </c>
      <c r="G102" s="345" t="s">
        <v>96</v>
      </c>
      <c r="H102" s="242" t="s">
        <v>11</v>
      </c>
      <c r="I102" s="325">
        <f t="shared" si="6"/>
        <v>57.3</v>
      </c>
      <c r="J102" s="325">
        <f t="shared" si="7"/>
        <v>11.46</v>
      </c>
    </row>
    <row r="103" spans="1:10" ht="12.75">
      <c r="A103" s="346" t="s">
        <v>166</v>
      </c>
      <c r="B103" s="350" t="s">
        <v>652</v>
      </c>
      <c r="C103" s="239" t="s">
        <v>164</v>
      </c>
      <c r="D103" s="424">
        <v>1.2</v>
      </c>
      <c r="E103" s="347"/>
      <c r="F103" s="338">
        <v>60</v>
      </c>
      <c r="G103" s="345" t="s">
        <v>96</v>
      </c>
      <c r="H103" s="242" t="s">
        <v>11</v>
      </c>
      <c r="I103" s="325">
        <f t="shared" si="6"/>
        <v>72</v>
      </c>
      <c r="J103" s="325">
        <f t="shared" si="7"/>
        <v>14.4</v>
      </c>
    </row>
    <row r="104" spans="1:10" ht="12.75">
      <c r="A104" s="346" t="s">
        <v>166</v>
      </c>
      <c r="B104" s="350" t="s">
        <v>653</v>
      </c>
      <c r="C104" s="239" t="s">
        <v>164</v>
      </c>
      <c r="D104" s="424">
        <v>1.2</v>
      </c>
      <c r="E104" s="347"/>
      <c r="F104" s="338">
        <v>60</v>
      </c>
      <c r="G104" s="345" t="s">
        <v>96</v>
      </c>
      <c r="H104" s="242" t="s">
        <v>11</v>
      </c>
      <c r="I104" s="325">
        <f t="shared" si="6"/>
        <v>72</v>
      </c>
      <c r="J104" s="325">
        <f t="shared" si="7"/>
        <v>14.4</v>
      </c>
    </row>
    <row r="105" spans="1:10" ht="12.75">
      <c r="A105" s="346" t="s">
        <v>166</v>
      </c>
      <c r="B105" s="350" t="s">
        <v>654</v>
      </c>
      <c r="C105" s="239" t="s">
        <v>164</v>
      </c>
      <c r="D105" s="424">
        <v>1.206</v>
      </c>
      <c r="E105" s="347"/>
      <c r="F105" s="338">
        <v>60</v>
      </c>
      <c r="G105" s="345" t="s">
        <v>96</v>
      </c>
      <c r="H105" s="242" t="s">
        <v>11</v>
      </c>
      <c r="I105" s="325">
        <f t="shared" si="6"/>
        <v>72.36</v>
      </c>
      <c r="J105" s="325">
        <f t="shared" si="7"/>
        <v>14.472000000000001</v>
      </c>
    </row>
    <row r="106" spans="1:10" ht="12.75">
      <c r="A106" s="346" t="s">
        <v>166</v>
      </c>
      <c r="B106" s="350" t="s">
        <v>994</v>
      </c>
      <c r="C106" s="239" t="s">
        <v>164</v>
      </c>
      <c r="D106" s="424">
        <v>12.391</v>
      </c>
      <c r="E106" s="347"/>
      <c r="F106" s="338">
        <v>60</v>
      </c>
      <c r="G106" s="345" t="s">
        <v>96</v>
      </c>
      <c r="H106" s="242" t="s">
        <v>11</v>
      </c>
      <c r="I106" s="325">
        <f>D106*F106</f>
        <v>743.46</v>
      </c>
      <c r="J106" s="325">
        <f>I106*20%</f>
        <v>148.692</v>
      </c>
    </row>
    <row r="107" spans="1:10" ht="12.75">
      <c r="A107" s="341" t="s">
        <v>166</v>
      </c>
      <c r="B107" s="350" t="s">
        <v>610</v>
      </c>
      <c r="C107" s="239" t="s">
        <v>164</v>
      </c>
      <c r="D107" s="424">
        <v>5.403</v>
      </c>
      <c r="E107" s="31"/>
      <c r="F107" s="338">
        <v>60</v>
      </c>
      <c r="G107" s="345" t="s">
        <v>96</v>
      </c>
      <c r="H107" s="242" t="s">
        <v>11</v>
      </c>
      <c r="I107" s="325">
        <f t="shared" si="6"/>
        <v>324.17999999999995</v>
      </c>
      <c r="J107" s="325">
        <f t="shared" si="7"/>
        <v>64.836</v>
      </c>
    </row>
    <row r="108" spans="1:10" ht="12.75">
      <c r="A108" s="38" t="s">
        <v>20</v>
      </c>
      <c r="B108" s="213">
        <v>8</v>
      </c>
      <c r="C108" s="108" t="s">
        <v>27</v>
      </c>
      <c r="D108" s="195">
        <f>SUM(D100:D107)</f>
        <v>24.755</v>
      </c>
      <c r="E108" s="340" t="s">
        <v>47</v>
      </c>
      <c r="F108" s="240"/>
      <c r="G108" s="348"/>
      <c r="H108" s="242"/>
      <c r="I108" s="244"/>
      <c r="J108" s="325"/>
    </row>
    <row r="109" spans="1:10" ht="12.75">
      <c r="A109" s="480" t="s">
        <v>167</v>
      </c>
      <c r="B109" s="445" t="s">
        <v>611</v>
      </c>
      <c r="C109" s="239" t="s">
        <v>164</v>
      </c>
      <c r="D109" s="351">
        <v>14.319</v>
      </c>
      <c r="E109" s="729"/>
      <c r="F109" s="338">
        <v>60</v>
      </c>
      <c r="G109" s="345" t="s">
        <v>96</v>
      </c>
      <c r="H109" s="242" t="s">
        <v>11</v>
      </c>
      <c r="I109" s="325">
        <f>D109*F109</f>
        <v>859.1400000000001</v>
      </c>
      <c r="J109" s="325">
        <f>I109*20%</f>
        <v>171.82800000000003</v>
      </c>
    </row>
    <row r="110" spans="1:10" ht="12.75">
      <c r="A110" s="480" t="s">
        <v>167</v>
      </c>
      <c r="B110" s="445" t="s">
        <v>612</v>
      </c>
      <c r="C110" s="239" t="s">
        <v>164</v>
      </c>
      <c r="D110" s="351">
        <v>1.245</v>
      </c>
      <c r="E110" s="729"/>
      <c r="F110" s="338">
        <v>60</v>
      </c>
      <c r="G110" s="345" t="s">
        <v>96</v>
      </c>
      <c r="H110" s="242" t="s">
        <v>11</v>
      </c>
      <c r="I110" s="325">
        <f>D110*F110</f>
        <v>74.7</v>
      </c>
      <c r="J110" s="325">
        <f>I110*20%</f>
        <v>14.940000000000001</v>
      </c>
    </row>
    <row r="111" spans="1:10" ht="12.75">
      <c r="A111" s="480" t="s">
        <v>167</v>
      </c>
      <c r="B111" s="445" t="s">
        <v>995</v>
      </c>
      <c r="C111" s="239" t="s">
        <v>164</v>
      </c>
      <c r="D111" s="351">
        <v>2.78</v>
      </c>
      <c r="E111" s="729"/>
      <c r="F111" s="338">
        <v>60</v>
      </c>
      <c r="G111" s="345" t="s">
        <v>96</v>
      </c>
      <c r="H111" s="242" t="s">
        <v>11</v>
      </c>
      <c r="I111" s="325">
        <f>D111*F111</f>
        <v>166.79999999999998</v>
      </c>
      <c r="J111" s="325">
        <f>I111*20%</f>
        <v>33.36</v>
      </c>
    </row>
    <row r="112" spans="1:10" ht="12.75">
      <c r="A112" s="38" t="s">
        <v>20</v>
      </c>
      <c r="B112" s="51">
        <v>3</v>
      </c>
      <c r="C112" s="108" t="s">
        <v>27</v>
      </c>
      <c r="D112" s="42">
        <f>SUM(D109:D111)</f>
        <v>18.344</v>
      </c>
      <c r="E112" s="340" t="s">
        <v>47</v>
      </c>
      <c r="F112" s="92"/>
      <c r="G112" s="92"/>
      <c r="H112" s="93"/>
      <c r="I112" s="325"/>
      <c r="J112" s="261"/>
    </row>
    <row r="113" spans="1:10" ht="38.25">
      <c r="A113" s="144" t="s">
        <v>23</v>
      </c>
      <c r="B113" s="127">
        <f>B108+B112+B96+B99</f>
        <v>17</v>
      </c>
      <c r="C113" s="128" t="s">
        <v>27</v>
      </c>
      <c r="D113" s="129">
        <f>D108+D112+D99+D96</f>
        <v>85.426</v>
      </c>
      <c r="E113" s="130" t="s">
        <v>47</v>
      </c>
      <c r="F113" s="217"/>
      <c r="G113" s="217"/>
      <c r="H113" s="218"/>
      <c r="I113" s="413"/>
      <c r="J113" s="414"/>
    </row>
    <row r="114" spans="1:10" ht="15.75">
      <c r="A114" s="779" t="s">
        <v>17</v>
      </c>
      <c r="B114" s="780"/>
      <c r="C114" s="780"/>
      <c r="D114" s="780"/>
      <c r="E114" s="780"/>
      <c r="F114" s="780"/>
      <c r="G114" s="780"/>
      <c r="H114" s="780"/>
      <c r="I114" s="780"/>
      <c r="J114" s="781"/>
    </row>
    <row r="115" spans="1:10" ht="12.75">
      <c r="A115" s="366" t="s">
        <v>1926</v>
      </c>
      <c r="B115" s="350" t="s">
        <v>1986</v>
      </c>
      <c r="C115" s="239" t="s">
        <v>164</v>
      </c>
      <c r="D115" s="290">
        <v>8.054</v>
      </c>
      <c r="E115" s="346"/>
      <c r="F115" s="364">
        <v>54</v>
      </c>
      <c r="G115" s="596" t="s">
        <v>1987</v>
      </c>
      <c r="H115" s="540" t="s">
        <v>11</v>
      </c>
      <c r="I115" s="325">
        <f>D115*F115</f>
        <v>434.916</v>
      </c>
      <c r="J115" s="325">
        <f>I115*20%</f>
        <v>86.98320000000001</v>
      </c>
    </row>
    <row r="116" spans="1:10" ht="12.75">
      <c r="A116" s="366" t="s">
        <v>1926</v>
      </c>
      <c r="B116" s="350" t="s">
        <v>1988</v>
      </c>
      <c r="C116" s="239" t="s">
        <v>164</v>
      </c>
      <c r="D116" s="290">
        <v>1.614</v>
      </c>
      <c r="E116" s="346"/>
      <c r="F116" s="364">
        <v>54</v>
      </c>
      <c r="G116" s="596" t="s">
        <v>1987</v>
      </c>
      <c r="H116" s="540" t="s">
        <v>11</v>
      </c>
      <c r="I116" s="325">
        <f>D116*F116</f>
        <v>87.156</v>
      </c>
      <c r="J116" s="325">
        <f>I116*20%</f>
        <v>17.4312</v>
      </c>
    </row>
    <row r="117" spans="1:10" ht="12.75">
      <c r="A117" s="366" t="s">
        <v>1926</v>
      </c>
      <c r="B117" s="350" t="s">
        <v>1989</v>
      </c>
      <c r="C117" s="239" t="s">
        <v>164</v>
      </c>
      <c r="D117" s="290">
        <v>1.609</v>
      </c>
      <c r="E117" s="346"/>
      <c r="F117" s="364">
        <v>54</v>
      </c>
      <c r="G117" s="596" t="s">
        <v>1987</v>
      </c>
      <c r="H117" s="540" t="s">
        <v>11</v>
      </c>
      <c r="I117" s="325">
        <f>D117*F117</f>
        <v>86.886</v>
      </c>
      <c r="J117" s="325">
        <f>I117*20%</f>
        <v>17.3772</v>
      </c>
    </row>
    <row r="118" spans="1:10" ht="12.75">
      <c r="A118" s="366" t="s">
        <v>1926</v>
      </c>
      <c r="B118" s="350" t="s">
        <v>1990</v>
      </c>
      <c r="C118" s="239" t="s">
        <v>164</v>
      </c>
      <c r="D118" s="290">
        <v>1.591</v>
      </c>
      <c r="E118" s="346"/>
      <c r="F118" s="364">
        <v>54</v>
      </c>
      <c r="G118" s="596" t="s">
        <v>1987</v>
      </c>
      <c r="H118" s="540" t="s">
        <v>11</v>
      </c>
      <c r="I118" s="325">
        <f>D118*F118</f>
        <v>85.914</v>
      </c>
      <c r="J118" s="325">
        <f>I118*20%</f>
        <v>17.1828</v>
      </c>
    </row>
    <row r="119" spans="1:10" ht="12.75">
      <c r="A119" s="366" t="s">
        <v>1926</v>
      </c>
      <c r="B119" s="350" t="s">
        <v>1991</v>
      </c>
      <c r="C119" s="239" t="s">
        <v>164</v>
      </c>
      <c r="D119" s="290">
        <v>1.623</v>
      </c>
      <c r="E119" s="346"/>
      <c r="F119" s="364">
        <v>54</v>
      </c>
      <c r="G119" s="596" t="s">
        <v>1987</v>
      </c>
      <c r="H119" s="540" t="s">
        <v>11</v>
      </c>
      <c r="I119" s="325">
        <f>D119*F119</f>
        <v>87.642</v>
      </c>
      <c r="J119" s="325">
        <f>I119*20%</f>
        <v>17.5284</v>
      </c>
    </row>
    <row r="120" spans="1:10" ht="12.75">
      <c r="A120" s="668" t="s">
        <v>20</v>
      </c>
      <c r="B120" s="669">
        <v>5</v>
      </c>
      <c r="C120" s="108" t="s">
        <v>27</v>
      </c>
      <c r="D120" s="287">
        <f>SUM(D115:D119)</f>
        <v>14.491</v>
      </c>
      <c r="E120" s="469" t="s">
        <v>47</v>
      </c>
      <c r="F120" s="670"/>
      <c r="G120" s="446"/>
      <c r="H120" s="671"/>
      <c r="I120" s="93"/>
      <c r="J120" s="93"/>
    </row>
    <row r="121" spans="1:10" ht="12.75">
      <c r="A121" s="366" t="s">
        <v>59</v>
      </c>
      <c r="B121" s="350" t="s">
        <v>928</v>
      </c>
      <c r="C121" s="239" t="s">
        <v>164</v>
      </c>
      <c r="D121" s="290">
        <v>0.949</v>
      </c>
      <c r="E121" s="346"/>
      <c r="F121" s="364">
        <v>54</v>
      </c>
      <c r="G121" s="345" t="s">
        <v>96</v>
      </c>
      <c r="H121" s="540" t="s">
        <v>11</v>
      </c>
      <c r="I121" s="325">
        <f>D121*F121</f>
        <v>51.245999999999995</v>
      </c>
      <c r="J121" s="325">
        <f>I121*20%</f>
        <v>10.2492</v>
      </c>
    </row>
    <row r="122" spans="1:10" ht="12.75">
      <c r="A122" s="366" t="s">
        <v>59</v>
      </c>
      <c r="B122" s="350" t="s">
        <v>621</v>
      </c>
      <c r="C122" s="239" t="s">
        <v>164</v>
      </c>
      <c r="D122" s="290">
        <v>1.3</v>
      </c>
      <c r="E122" s="346"/>
      <c r="F122" s="364">
        <v>54</v>
      </c>
      <c r="G122" s="486">
        <v>4</v>
      </c>
      <c r="H122" s="540" t="s">
        <v>11</v>
      </c>
      <c r="I122" s="325">
        <f aca="true" t="shared" si="8" ref="I122:I130">D122*F122</f>
        <v>70.2</v>
      </c>
      <c r="J122" s="325">
        <f aca="true" t="shared" si="9" ref="J122:J130">I122*20%</f>
        <v>14.040000000000001</v>
      </c>
    </row>
    <row r="123" spans="1:10" ht="12.75">
      <c r="A123" s="366" t="s">
        <v>59</v>
      </c>
      <c r="B123" s="350" t="s">
        <v>622</v>
      </c>
      <c r="C123" s="239" t="s">
        <v>164</v>
      </c>
      <c r="D123" s="290">
        <v>1.3</v>
      </c>
      <c r="E123" s="346"/>
      <c r="F123" s="364">
        <v>54</v>
      </c>
      <c r="G123" s="486">
        <v>4</v>
      </c>
      <c r="H123" s="540" t="s">
        <v>11</v>
      </c>
      <c r="I123" s="325">
        <f t="shared" si="8"/>
        <v>70.2</v>
      </c>
      <c r="J123" s="325">
        <f t="shared" si="9"/>
        <v>14.040000000000001</v>
      </c>
    </row>
    <row r="124" spans="1:10" ht="12.75">
      <c r="A124" s="366" t="s">
        <v>59</v>
      </c>
      <c r="B124" s="350" t="s">
        <v>623</v>
      </c>
      <c r="C124" s="239" t="s">
        <v>164</v>
      </c>
      <c r="D124" s="290">
        <v>1.3</v>
      </c>
      <c r="E124" s="31"/>
      <c r="F124" s="364">
        <v>54</v>
      </c>
      <c r="G124" s="486">
        <v>4</v>
      </c>
      <c r="H124" s="540" t="s">
        <v>11</v>
      </c>
      <c r="I124" s="325">
        <f t="shared" si="8"/>
        <v>70.2</v>
      </c>
      <c r="J124" s="325">
        <f t="shared" si="9"/>
        <v>14.040000000000001</v>
      </c>
    </row>
    <row r="125" spans="1:10" ht="12.75">
      <c r="A125" s="366" t="s">
        <v>59</v>
      </c>
      <c r="B125" s="350" t="s">
        <v>624</v>
      </c>
      <c r="C125" s="239" t="s">
        <v>164</v>
      </c>
      <c r="D125" s="352">
        <v>1.291</v>
      </c>
      <c r="E125" s="344"/>
      <c r="F125" s="364">
        <v>54</v>
      </c>
      <c r="G125" s="486">
        <v>4</v>
      </c>
      <c r="H125" s="540" t="s">
        <v>11</v>
      </c>
      <c r="I125" s="325">
        <f t="shared" si="8"/>
        <v>69.714</v>
      </c>
      <c r="J125" s="325">
        <f t="shared" si="9"/>
        <v>13.9428</v>
      </c>
    </row>
    <row r="126" spans="1:10" ht="12.75">
      <c r="A126" s="366" t="s">
        <v>59</v>
      </c>
      <c r="B126" s="350" t="s">
        <v>625</v>
      </c>
      <c r="C126" s="239" t="s">
        <v>164</v>
      </c>
      <c r="D126" s="352">
        <v>1.641</v>
      </c>
      <c r="E126" s="31"/>
      <c r="F126" s="364">
        <v>54</v>
      </c>
      <c r="G126" s="448">
        <v>6</v>
      </c>
      <c r="H126" s="540" t="s">
        <v>11</v>
      </c>
      <c r="I126" s="325">
        <f t="shared" si="8"/>
        <v>88.614</v>
      </c>
      <c r="J126" s="325">
        <f t="shared" si="9"/>
        <v>17.722800000000003</v>
      </c>
    </row>
    <row r="127" spans="1:10" ht="12.75">
      <c r="A127" s="366" t="s">
        <v>59</v>
      </c>
      <c r="B127" s="350" t="s">
        <v>626</v>
      </c>
      <c r="C127" s="239" t="s">
        <v>164</v>
      </c>
      <c r="D127" s="457">
        <v>1.147</v>
      </c>
      <c r="E127" s="346"/>
      <c r="F127" s="364">
        <v>54</v>
      </c>
      <c r="G127" s="448">
        <v>7</v>
      </c>
      <c r="H127" s="540" t="s">
        <v>11</v>
      </c>
      <c r="I127" s="325">
        <f t="shared" si="8"/>
        <v>61.938</v>
      </c>
      <c r="J127" s="325">
        <f t="shared" si="9"/>
        <v>12.3876</v>
      </c>
    </row>
    <row r="128" spans="1:10" ht="12.75">
      <c r="A128" s="366" t="s">
        <v>59</v>
      </c>
      <c r="B128" s="350" t="s">
        <v>627</v>
      </c>
      <c r="C128" s="239" t="s">
        <v>164</v>
      </c>
      <c r="D128" s="457">
        <v>1.085</v>
      </c>
      <c r="E128" s="346"/>
      <c r="F128" s="364">
        <v>54</v>
      </c>
      <c r="G128" s="448">
        <v>6</v>
      </c>
      <c r="H128" s="540" t="s">
        <v>11</v>
      </c>
      <c r="I128" s="325">
        <f t="shared" si="8"/>
        <v>58.589999999999996</v>
      </c>
      <c r="J128" s="325">
        <f t="shared" si="9"/>
        <v>11.718</v>
      </c>
    </row>
    <row r="129" spans="1:10" ht="12.75">
      <c r="A129" s="366" t="s">
        <v>59</v>
      </c>
      <c r="B129" s="350" t="s">
        <v>628</v>
      </c>
      <c r="C129" s="239" t="s">
        <v>164</v>
      </c>
      <c r="D129" s="457">
        <v>1.619</v>
      </c>
      <c r="E129" s="346"/>
      <c r="F129" s="364">
        <v>54</v>
      </c>
      <c r="G129" s="448">
        <v>6</v>
      </c>
      <c r="H129" s="540" t="s">
        <v>11</v>
      </c>
      <c r="I129" s="325">
        <f t="shared" si="8"/>
        <v>87.426</v>
      </c>
      <c r="J129" s="325">
        <f t="shared" si="9"/>
        <v>17.485200000000003</v>
      </c>
    </row>
    <row r="130" spans="1:10" ht="12.75">
      <c r="A130" s="366" t="s">
        <v>59</v>
      </c>
      <c r="B130" s="350" t="s">
        <v>629</v>
      </c>
      <c r="C130" s="239" t="s">
        <v>164</v>
      </c>
      <c r="D130" s="457">
        <v>1.637</v>
      </c>
      <c r="E130" s="31"/>
      <c r="F130" s="364">
        <v>54</v>
      </c>
      <c r="G130" s="448">
        <v>6</v>
      </c>
      <c r="H130" s="540" t="s">
        <v>11</v>
      </c>
      <c r="I130" s="325">
        <f t="shared" si="8"/>
        <v>88.398</v>
      </c>
      <c r="J130" s="325">
        <f t="shared" si="9"/>
        <v>17.6796</v>
      </c>
    </row>
    <row r="131" spans="1:10" ht="12.75">
      <c r="A131" s="617" t="s">
        <v>20</v>
      </c>
      <c r="B131" s="618">
        <v>10</v>
      </c>
      <c r="C131" s="542" t="s">
        <v>27</v>
      </c>
      <c r="D131" s="619">
        <f>SUM(D121:D130)</f>
        <v>13.269000000000002</v>
      </c>
      <c r="E131" s="620" t="s">
        <v>47</v>
      </c>
      <c r="F131" s="349"/>
      <c r="G131" s="621"/>
      <c r="H131" s="622"/>
      <c r="I131" s="460"/>
      <c r="J131" s="623"/>
    </row>
    <row r="132" spans="1:10" ht="12.75">
      <c r="A132" s="366" t="s">
        <v>56</v>
      </c>
      <c r="B132" s="350" t="s">
        <v>630</v>
      </c>
      <c r="C132" s="239" t="s">
        <v>164</v>
      </c>
      <c r="D132" s="457">
        <v>1.398</v>
      </c>
      <c r="E132" s="346"/>
      <c r="F132" s="364">
        <v>54</v>
      </c>
      <c r="G132" s="241">
        <v>6</v>
      </c>
      <c r="H132" s="548" t="s">
        <v>11</v>
      </c>
      <c r="I132" s="325">
        <f>D132*F132</f>
        <v>75.49199999999999</v>
      </c>
      <c r="J132" s="325">
        <f>I132*20%</f>
        <v>15.098399999999998</v>
      </c>
    </row>
    <row r="133" spans="1:10" ht="12.75">
      <c r="A133" s="366" t="s">
        <v>56</v>
      </c>
      <c r="B133" s="484" t="s">
        <v>631</v>
      </c>
      <c r="C133" s="239" t="s">
        <v>245</v>
      </c>
      <c r="D133" s="352">
        <v>1.374</v>
      </c>
      <c r="E133" s="344"/>
      <c r="F133" s="364">
        <v>54</v>
      </c>
      <c r="G133" s="241">
        <v>6</v>
      </c>
      <c r="H133" s="548" t="s">
        <v>11</v>
      </c>
      <c r="I133" s="325">
        <f>D133*F133</f>
        <v>74.19600000000001</v>
      </c>
      <c r="J133" s="325">
        <f>I133*20%</f>
        <v>14.839200000000003</v>
      </c>
    </row>
    <row r="134" spans="1:10" ht="12.75">
      <c r="A134" s="366" t="s">
        <v>56</v>
      </c>
      <c r="B134" s="350" t="s">
        <v>632</v>
      </c>
      <c r="C134" s="239" t="s">
        <v>245</v>
      </c>
      <c r="D134" s="352">
        <v>1.461</v>
      </c>
      <c r="E134" s="31"/>
      <c r="F134" s="364">
        <v>54</v>
      </c>
      <c r="G134" s="241">
        <v>6</v>
      </c>
      <c r="H134" s="548" t="s">
        <v>11</v>
      </c>
      <c r="I134" s="325">
        <f>D134*F134</f>
        <v>78.894</v>
      </c>
      <c r="J134" s="325">
        <f>I134*20%</f>
        <v>15.778800000000002</v>
      </c>
    </row>
    <row r="135" spans="1:10" ht="12.75">
      <c r="A135" s="200" t="s">
        <v>20</v>
      </c>
      <c r="B135" s="201">
        <v>3</v>
      </c>
      <c r="C135" s="145" t="s">
        <v>27</v>
      </c>
      <c r="D135" s="110">
        <f>SUM(D132:D134)</f>
        <v>4.2330000000000005</v>
      </c>
      <c r="E135" s="111" t="s">
        <v>47</v>
      </c>
      <c r="F135" s="274"/>
      <c r="G135" s="107"/>
      <c r="H135" s="106"/>
      <c r="I135" s="363"/>
      <c r="J135" s="109"/>
    </row>
    <row r="136" spans="1:10" ht="38.25">
      <c r="A136" s="215" t="s">
        <v>24</v>
      </c>
      <c r="B136" s="138">
        <f>B131+B135+B120</f>
        <v>18</v>
      </c>
      <c r="C136" s="367" t="s">
        <v>27</v>
      </c>
      <c r="D136" s="368">
        <f>D131+D135+D120</f>
        <v>31.993000000000002</v>
      </c>
      <c r="E136" s="183" t="s">
        <v>47</v>
      </c>
      <c r="F136" s="369"/>
      <c r="G136" s="123"/>
      <c r="H136" s="216"/>
      <c r="I136" s="203"/>
      <c r="J136" s="62"/>
    </row>
    <row r="137" spans="1:10" ht="42.75">
      <c r="A137" s="71" t="s">
        <v>31</v>
      </c>
      <c r="B137" s="72">
        <f>B14+B23+B37+B81+B86+B90+B113+B136</f>
        <v>92</v>
      </c>
      <c r="C137" s="73" t="s">
        <v>27</v>
      </c>
      <c r="D137" s="74">
        <f>D14+D23+D37+D81+D86+D90+D113+D136</f>
        <v>489.199</v>
      </c>
      <c r="E137" s="75" t="s">
        <v>47</v>
      </c>
      <c r="F137" s="76"/>
      <c r="G137" s="77"/>
      <c r="H137" s="78"/>
      <c r="I137" s="79"/>
      <c r="J137" s="80"/>
    </row>
    <row r="139" spans="1:10" ht="12.75">
      <c r="A139" s="291"/>
      <c r="B139" s="163"/>
      <c r="C139" s="172"/>
      <c r="D139" s="162"/>
      <c r="E139" s="12"/>
      <c r="F139" s="37"/>
      <c r="G139" s="45"/>
      <c r="H139" s="37"/>
      <c r="I139" s="49"/>
      <c r="J139" s="9"/>
    </row>
    <row r="140" spans="1:10" ht="12.75">
      <c r="A140" s="291"/>
      <c r="B140" s="163"/>
      <c r="C140" s="172"/>
      <c r="D140" s="162"/>
      <c r="E140" s="291"/>
      <c r="F140" s="46"/>
      <c r="G140" s="761" t="s">
        <v>30</v>
      </c>
      <c r="H140" s="761"/>
      <c r="I140" s="761"/>
      <c r="J140" s="761"/>
    </row>
    <row r="141" spans="1:10" ht="12.75">
      <c r="A141" s="291"/>
      <c r="B141" s="163"/>
      <c r="C141" s="172"/>
      <c r="D141" s="162"/>
      <c r="E141" s="291"/>
      <c r="F141" s="37"/>
      <c r="G141" s="761" t="s">
        <v>2458</v>
      </c>
      <c r="H141" s="761"/>
      <c r="I141" s="761"/>
      <c r="J141" s="761"/>
    </row>
    <row r="142" spans="1:10" ht="12.75">
      <c r="A142" s="291"/>
      <c r="B142" s="163"/>
      <c r="C142" s="172"/>
      <c r="D142" s="162"/>
      <c r="E142" s="335"/>
      <c r="F142" s="37"/>
      <c r="G142" s="761" t="s">
        <v>924</v>
      </c>
      <c r="H142" s="761"/>
      <c r="I142" s="761"/>
      <c r="J142" s="761"/>
    </row>
    <row r="143" spans="1:5" ht="12.75">
      <c r="A143" s="291"/>
      <c r="B143" s="21"/>
      <c r="C143" s="24"/>
      <c r="D143" s="22"/>
      <c r="E143" s="335"/>
    </row>
    <row r="144" spans="1:5" ht="15">
      <c r="A144" s="759"/>
      <c r="B144" s="85"/>
      <c r="C144" s="84"/>
      <c r="D144" s="86"/>
      <c r="E144" s="335"/>
    </row>
  </sheetData>
  <sheetProtection/>
  <mergeCells count="25">
    <mergeCell ref="A2:J2"/>
    <mergeCell ref="A3:J3"/>
    <mergeCell ref="A4:J4"/>
    <mergeCell ref="A5:J5"/>
    <mergeCell ref="A7:J7"/>
    <mergeCell ref="H8:H9"/>
    <mergeCell ref="I8:I9"/>
    <mergeCell ref="B8:B9"/>
    <mergeCell ref="J8:J9"/>
    <mergeCell ref="A8:A9"/>
    <mergeCell ref="D8:E8"/>
    <mergeCell ref="F8:F9"/>
    <mergeCell ref="A91:J91"/>
    <mergeCell ref="C8:C9"/>
    <mergeCell ref="G140:J140"/>
    <mergeCell ref="G8:G9"/>
    <mergeCell ref="A11:J11"/>
    <mergeCell ref="A82:J82"/>
    <mergeCell ref="G141:J141"/>
    <mergeCell ref="G142:J142"/>
    <mergeCell ref="A114:J114"/>
    <mergeCell ref="A15:J15"/>
    <mergeCell ref="A24:J24"/>
    <mergeCell ref="A38:J38"/>
    <mergeCell ref="A87:J87"/>
  </mergeCells>
  <conditionalFormatting sqref="B12">
    <cfRule type="duplicateValues" priority="1" dxfId="0">
      <formula>AND(COUNTIF($B$12:$B$12,B12)&gt;1,NOT(ISBLANK(B12)))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>
    <oddFooter>&amp;CСтр. &amp;P от &amp;N&amp;RДИРЕКТОР НА ОД "ЗЕМЕДЕЛИЕ" - ПЛЕВЕН: ...............
/ИЛИЯНА НИНОВА/</oddFooter>
  </headerFooter>
  <ignoredErrors>
    <ignoredError sqref="F10 H10 A10 G121 G56:G79 G100:G107 G115:G119 G92:G98 G39:G47 G50:G53 G108:G112" numberStoredAsText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дългосрочни</dc:title>
  <dc:subject/>
  <dc:creator>Малинка Гецова</dc:creator>
  <cp:keywords/>
  <dc:description/>
  <cp:lastModifiedBy>Кристина Андреева</cp:lastModifiedBy>
  <cp:lastPrinted>2023-05-29T10:32:46Z</cp:lastPrinted>
  <dcterms:created xsi:type="dcterms:W3CDTF">2008-10-09T15:17:30Z</dcterms:created>
  <dcterms:modified xsi:type="dcterms:W3CDTF">2023-07-13T12:02:48Z</dcterms:modified>
  <cp:category/>
  <cp:version/>
  <cp:contentType/>
  <cp:contentStatus/>
</cp:coreProperties>
</file>