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80" windowHeight="7515" tabRatio="819" activeTab="2"/>
  </bookViews>
  <sheets>
    <sheet name="публ. собств." sheetId="1" r:id="rId1"/>
    <sheet name="ниви-едногод" sheetId="2" r:id="rId2"/>
    <sheet name="ниви-дългосрочно" sheetId="3" r:id="rId3"/>
    <sheet name="ниви дългоср. по чл. 47о, ал.2" sheetId="4" r:id="rId4"/>
    <sheet name="ЗА създаване на тр.нас." sheetId="5" r:id="rId5"/>
    <sheet name="съществуващи тр.нас." sheetId="6" r:id="rId6"/>
    <sheet name="имоти под наем 12а" sheetId="7" r:id="rId7"/>
  </sheets>
  <definedNames>
    <definedName name="_xlnm._FilterDatabase" localSheetId="2" hidden="1">'ниви-дългосрочно'!$A$11:$J$11</definedName>
  </definedNames>
  <calcPr fullCalcOnLoad="1"/>
</workbook>
</file>

<file path=xl/sharedStrings.xml><?xml version="1.0" encoding="utf-8"?>
<sst xmlns="http://schemas.openxmlformats.org/spreadsheetml/2006/main" count="7611" uniqueCount="1707">
  <si>
    <t>НАЛИЧНИ ИМОТИ ОТ ДПФ</t>
  </si>
  <si>
    <t>ЗЕМЛИЩЕ</t>
  </si>
  <si>
    <t>№ на имот</t>
  </si>
  <si>
    <t>Н Т П</t>
  </si>
  <si>
    <t>Площ  дка</t>
  </si>
  <si>
    <t>Категория</t>
  </si>
  <si>
    <t>Поливност</t>
  </si>
  <si>
    <t>Вид насажд.</t>
  </si>
  <si>
    <t>едного-дишни</t>
  </si>
  <si>
    <t>4а</t>
  </si>
  <si>
    <t>4б</t>
  </si>
  <si>
    <t>не</t>
  </si>
  <si>
    <t>Община Долна Митрополия</t>
  </si>
  <si>
    <t>Община Белене</t>
  </si>
  <si>
    <t>Община Гулянци</t>
  </si>
  <si>
    <t>Община Искър</t>
  </si>
  <si>
    <t>Община Левски</t>
  </si>
  <si>
    <t>Община Никопол</t>
  </si>
  <si>
    <t>Община Плевен</t>
  </si>
  <si>
    <t>Община Червен бряг</t>
  </si>
  <si>
    <t>Общо:</t>
  </si>
  <si>
    <t>Всичко за Община Белене:</t>
  </si>
  <si>
    <t>Всичко за Община Гулянци:</t>
  </si>
  <si>
    <t>Всичко за Община Левски:</t>
  </si>
  <si>
    <t>Всичко за Община Никопол:</t>
  </si>
  <si>
    <t>Всичко за Община Плевен:</t>
  </si>
  <si>
    <t>Всичко за Община Червен бряг:</t>
  </si>
  <si>
    <t>бр.</t>
  </si>
  <si>
    <t>ПРЕДЛОЖЕНИЕ</t>
  </si>
  <si>
    <t>1</t>
  </si>
  <si>
    <t>ДИРЕКТОР ОД "ЗЕМЕДЕЛИЕ":</t>
  </si>
  <si>
    <t>Всичко за Област Плевен:</t>
  </si>
  <si>
    <t>трайни</t>
  </si>
  <si>
    <t>Община Долни Дъбник</t>
  </si>
  <si>
    <t>Всичко за Община Долни Дъбник:</t>
  </si>
  <si>
    <t>Размер на наемната цена
(лева)</t>
  </si>
  <si>
    <t>5</t>
  </si>
  <si>
    <t>7</t>
  </si>
  <si>
    <t>8</t>
  </si>
  <si>
    <t xml:space="preserve">Депозит - 20%  от PНЦ </t>
  </si>
  <si>
    <t>Рибен</t>
  </si>
  <si>
    <t>Ореховица</t>
  </si>
  <si>
    <t>Плевен</t>
  </si>
  <si>
    <t>Биволаре</t>
  </si>
  <si>
    <t>Крушовене</t>
  </si>
  <si>
    <t>Трънчовица</t>
  </si>
  <si>
    <t>Санадиново</t>
  </si>
  <si>
    <t>дка</t>
  </si>
  <si>
    <t>Къртожабене</t>
  </si>
  <si>
    <t>Николаево</t>
  </si>
  <si>
    <t>Тученица</t>
  </si>
  <si>
    <t>Търнене</t>
  </si>
  <si>
    <t>Ясен</t>
  </si>
  <si>
    <t>Eдинична цена на дка</t>
  </si>
  <si>
    <t>Община Пордим</t>
  </si>
  <si>
    <t>Всичко за Община Пордим:</t>
  </si>
  <si>
    <t>Муселиево</t>
  </si>
  <si>
    <t>Славяново</t>
  </si>
  <si>
    <t>Бръшляница</t>
  </si>
  <si>
    <t>Въбел</t>
  </si>
  <si>
    <t>лозе</t>
  </si>
  <si>
    <t>Лозови насаждения /нетерасирани/</t>
  </si>
  <si>
    <t>Лозица</t>
  </si>
  <si>
    <t>овощна градина</t>
  </si>
  <si>
    <t>изостав.тр.нас.</t>
  </si>
  <si>
    <t>56722.50.1</t>
  </si>
  <si>
    <t>56722.51.10</t>
  </si>
  <si>
    <t>56722.51.12</t>
  </si>
  <si>
    <t>56722.51.20</t>
  </si>
  <si>
    <t>56722.53.12</t>
  </si>
  <si>
    <t>56722.337.4</t>
  </si>
  <si>
    <t>овощ.град</t>
  </si>
  <si>
    <t>56722.341.6</t>
  </si>
  <si>
    <t>56722.343.1</t>
  </si>
  <si>
    <t>56722.348.5</t>
  </si>
  <si>
    <t>56722.61.3</t>
  </si>
  <si>
    <t>56722.64.24</t>
  </si>
  <si>
    <t>56722.102.2</t>
  </si>
  <si>
    <t>56722.119.20</t>
  </si>
  <si>
    <t>56722.120.3</t>
  </si>
  <si>
    <t>56722.124.7</t>
  </si>
  <si>
    <t>56722.125.20</t>
  </si>
  <si>
    <t>Горталово</t>
  </si>
  <si>
    <t>овощ.град.</t>
  </si>
  <si>
    <t>Гривица</t>
  </si>
  <si>
    <t>овощ.гр.</t>
  </si>
  <si>
    <t>Опанец</t>
  </si>
  <si>
    <t>Всичко за Община Плевен :</t>
  </si>
  <si>
    <t>9</t>
  </si>
  <si>
    <t>Община ДОЛНА МИТРОПОЛИЯ</t>
  </si>
  <si>
    <t>др.тр.насажден.</t>
  </si>
  <si>
    <t>Всичко за Община Долна Митрополия:</t>
  </si>
  <si>
    <t>Гратисен период</t>
  </si>
  <si>
    <t>Срок на предоставяне за съществуващи трайни насаждения до 10 години.</t>
  </si>
  <si>
    <r>
      <t>за създаване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и отглеждане</t>
    </r>
    <r>
      <rPr>
        <sz val="11"/>
        <rFont val="Times New Roman"/>
        <family val="1"/>
      </rPr>
      <t xml:space="preserve"> на трайни насаждения ДПФ за</t>
    </r>
    <r>
      <rPr>
        <b/>
        <sz val="11"/>
        <rFont val="Times New Roman"/>
        <family val="1"/>
      </rPr>
      <t xml:space="preserve"> дългосрочно ползване</t>
    </r>
  </si>
  <si>
    <t>изост. тр. насаждения</t>
  </si>
  <si>
    <t>04</t>
  </si>
  <si>
    <t>05</t>
  </si>
  <si>
    <t>06</t>
  </si>
  <si>
    <t>03</t>
  </si>
  <si>
    <t>КУЛИНА ВОДА</t>
  </si>
  <si>
    <t>ПЕТОКЛАДЕНЦИ</t>
  </si>
  <si>
    <t>ТАТАРИ</t>
  </si>
  <si>
    <t>Лоз. насажд. /нетер./</t>
  </si>
  <si>
    <t>Лоз. насажд. /терас./</t>
  </si>
  <si>
    <t>Ов. насажд. /нетер./</t>
  </si>
  <si>
    <t>ОБЩО:</t>
  </si>
  <si>
    <t>Всичко за Община Долна Митрополия :</t>
  </si>
  <si>
    <t>Садовец</t>
  </si>
  <si>
    <t>Петърница</t>
  </si>
  <si>
    <t>2</t>
  </si>
  <si>
    <t>Бъркач</t>
  </si>
  <si>
    <t>Всичко за Община Долни Дъбник</t>
  </si>
  <si>
    <t>Всичко за Община Искър:</t>
  </si>
  <si>
    <t>Гиген</t>
  </si>
  <si>
    <t>Загражден</t>
  </si>
  <si>
    <t>Искър</t>
  </si>
  <si>
    <t>Ленково</t>
  </si>
  <si>
    <t>Милковица</t>
  </si>
  <si>
    <t>Сомовит</t>
  </si>
  <si>
    <t>Шияково</t>
  </si>
  <si>
    <t>Гулянци</t>
  </si>
  <si>
    <t>Долни Вит</t>
  </si>
  <si>
    <t>Дъбован</t>
  </si>
  <si>
    <t>ов.градина</t>
  </si>
  <si>
    <t>Беглеж</t>
  </si>
  <si>
    <t>Вълчитрън</t>
  </si>
  <si>
    <t>Община  Пордим</t>
  </si>
  <si>
    <t>изост. Тр. Насажд</t>
  </si>
  <si>
    <t>Върбица</t>
  </si>
  <si>
    <t>56722.154.1</t>
  </si>
  <si>
    <t>56722.255.809</t>
  </si>
  <si>
    <t>др.тр. Насажд</t>
  </si>
  <si>
    <t>56722.321.4</t>
  </si>
  <si>
    <t>56722.321.3</t>
  </si>
  <si>
    <t>Бресте</t>
  </si>
  <si>
    <t>Чомаковци</t>
  </si>
  <si>
    <t>Девенци</t>
  </si>
  <si>
    <t>Радомирци</t>
  </si>
  <si>
    <t>Ракита</t>
  </si>
  <si>
    <t>Сухаче</t>
  </si>
  <si>
    <t>Реселец</t>
  </si>
  <si>
    <t>Червен бряг</t>
  </si>
  <si>
    <t>Койнаре</t>
  </si>
  <si>
    <t>Лепица</t>
  </si>
  <si>
    <t>Рупци</t>
  </si>
  <si>
    <t>56722.255.814</t>
  </si>
  <si>
    <t>56722.255.803</t>
  </si>
  <si>
    <t>56722.255.812</t>
  </si>
  <si>
    <t>56722.255.805</t>
  </si>
  <si>
    <t>56722.255.811</t>
  </si>
  <si>
    <t>56722.255.806</t>
  </si>
  <si>
    <t>56722.255.813</t>
  </si>
  <si>
    <t>56722.255.804</t>
  </si>
  <si>
    <t>56722.255.810</t>
  </si>
  <si>
    <t>56722.255.807</t>
  </si>
  <si>
    <t>Къшин</t>
  </si>
  <si>
    <t>Забележка:Имотите в приложения списък са държавна публична собственост. Със Заповед №РД - 684/04.12.2000г. на</t>
  </si>
  <si>
    <t>изост. тр. нас.</t>
  </si>
  <si>
    <t>Ов.нас.-семкови, костилкови, черупкови</t>
  </si>
  <si>
    <t>5 - 7</t>
  </si>
  <si>
    <t>за останалия период на  плододаване</t>
  </si>
  <si>
    <t>изост. Тр. Насажд - лозе</t>
  </si>
  <si>
    <t>Продължителността на периода на плододаване за отделните видове трайни насаждения се определя от приложенията към чл. 5 от Наредбата за базисните цени на трайните насаждения, приета с ПМС № 151 от 1991г. (ДВ, бр. 65 от 1991г.; загл. изм., бр. 107 от 2000г.)</t>
  </si>
  <si>
    <t>Овощна градина</t>
  </si>
  <si>
    <r>
      <t xml:space="preserve"> за отглеждане на</t>
    </r>
    <r>
      <rPr>
        <b/>
        <sz val="10"/>
        <rFont val="Times New Roman"/>
        <family val="1"/>
      </rPr>
      <t xml:space="preserve"> съществуващи трайни насаждения</t>
    </r>
    <r>
      <rPr>
        <sz val="10"/>
        <rFont val="Times New Roman"/>
        <family val="1"/>
      </rPr>
      <t xml:space="preserve"> от ДПФ за дългосрочно ползване </t>
    </r>
    <r>
      <rPr>
        <b/>
        <sz val="10"/>
        <rFont val="Times New Roman"/>
        <family val="1"/>
      </rPr>
      <t>(до 10 стопански години)</t>
    </r>
  </si>
  <si>
    <t>нива</t>
  </si>
  <si>
    <t>Долни Луковит</t>
  </si>
  <si>
    <t>Стоп.двор-нива</t>
  </si>
  <si>
    <t>Асеновци</t>
  </si>
  <si>
    <t>Малчика</t>
  </si>
  <si>
    <t>Обнова</t>
  </si>
  <si>
    <t>Нива</t>
  </si>
  <si>
    <t>Крушовица</t>
  </si>
  <si>
    <t>Стоп.двор-вр.неизп.нива</t>
  </si>
  <si>
    <t>03366.173.15</t>
  </si>
  <si>
    <t>Изоставена орна земя</t>
  </si>
  <si>
    <t>03366.173.23</t>
  </si>
  <si>
    <t>03366.180.37</t>
  </si>
  <si>
    <t>03366.86.29</t>
  </si>
  <si>
    <t>03366.91.3</t>
  </si>
  <si>
    <t>03366.98.104</t>
  </si>
  <si>
    <t>Кулина вода</t>
  </si>
  <si>
    <t>Бяла вода</t>
  </si>
  <si>
    <t>56722.270.4</t>
  </si>
  <si>
    <t>56722.270.5</t>
  </si>
  <si>
    <t>56722.270.6</t>
  </si>
  <si>
    <t>56722.270.7</t>
  </si>
  <si>
    <t>56722.311.3</t>
  </si>
  <si>
    <t>67088.190.10</t>
  </si>
  <si>
    <t>03068.57.16</t>
  </si>
  <si>
    <t>03068.129.15</t>
  </si>
  <si>
    <t>Буковлък</t>
  </si>
  <si>
    <t>12752.110.2</t>
  </si>
  <si>
    <t>Дисевица</t>
  </si>
  <si>
    <t>24935.28.1</t>
  </si>
  <si>
    <t>Коиловци</t>
  </si>
  <si>
    <t>Ласкар</t>
  </si>
  <si>
    <t>изост.нива</t>
  </si>
  <si>
    <t>Мечка</t>
  </si>
  <si>
    <t>47963.72.38</t>
  </si>
  <si>
    <t>51620.21.31</t>
  </si>
  <si>
    <t>51620.46.43</t>
  </si>
  <si>
    <t>51620.47.86</t>
  </si>
  <si>
    <t>51620.49.4</t>
  </si>
  <si>
    <t>51620.50.12</t>
  </si>
  <si>
    <t>51620.115.8</t>
  </si>
  <si>
    <t>56722.77.1</t>
  </si>
  <si>
    <t>56722.92.4</t>
  </si>
  <si>
    <t>56722.95.1</t>
  </si>
  <si>
    <t>56722.510.42</t>
  </si>
  <si>
    <t>56722.124.16</t>
  </si>
  <si>
    <t>56722.138.4</t>
  </si>
  <si>
    <t>56722.146.1</t>
  </si>
  <si>
    <t>56722.200.3</t>
  </si>
  <si>
    <t>56722.208.21</t>
  </si>
  <si>
    <t>56722.320.6</t>
  </si>
  <si>
    <t>56722.320.9</t>
  </si>
  <si>
    <t>73523.22.3</t>
  </si>
  <si>
    <t>56722.270.2</t>
  </si>
  <si>
    <t>03068.83.80</t>
  </si>
  <si>
    <t>06690.50.8</t>
  </si>
  <si>
    <t>06690.50.9</t>
  </si>
  <si>
    <t>06690.50.10</t>
  </si>
  <si>
    <t>06690.53.9</t>
  </si>
  <si>
    <t>06690.492.9</t>
  </si>
  <si>
    <t>06690.511.8</t>
  </si>
  <si>
    <t>06690.511.9</t>
  </si>
  <si>
    <t>17258.43.36</t>
  </si>
  <si>
    <t>17854.74.9</t>
  </si>
  <si>
    <t>17854.77.21</t>
  </si>
  <si>
    <t>17854.121.17</t>
  </si>
  <si>
    <t>40974.38.4</t>
  </si>
  <si>
    <t>41037.52.1</t>
  </si>
  <si>
    <t>51620.19.11</t>
  </si>
  <si>
    <t>51620.46.111</t>
  </si>
  <si>
    <t>53583.48.1</t>
  </si>
  <si>
    <t>53583.48.23</t>
  </si>
  <si>
    <t>67088.144.260</t>
  </si>
  <si>
    <t>67088.376.370</t>
  </si>
  <si>
    <t>67088.381.250</t>
  </si>
  <si>
    <t>67088.381.320</t>
  </si>
  <si>
    <t>73523.47.55</t>
  </si>
  <si>
    <t>73523.47.62</t>
  </si>
  <si>
    <t>73523.48.61</t>
  </si>
  <si>
    <t>73523.50.20</t>
  </si>
  <si>
    <t>73523.76.13</t>
  </si>
  <si>
    <t>73523.80.9</t>
  </si>
  <si>
    <t>73523.85.26</t>
  </si>
  <si>
    <t>73523.86.20</t>
  </si>
  <si>
    <t>73674.55.167</t>
  </si>
  <si>
    <t>87597.97.14</t>
  </si>
  <si>
    <t>87597.99.15</t>
  </si>
  <si>
    <t>87597.101.9</t>
  </si>
  <si>
    <t>87597.105.5</t>
  </si>
  <si>
    <t>Стоп.двор-из.нива</t>
  </si>
  <si>
    <t>Байкал</t>
  </si>
  <si>
    <t>посевна площ</t>
  </si>
  <si>
    <t>изоставена нива</t>
  </si>
  <si>
    <t>Комарево</t>
  </si>
  <si>
    <t>врем.неизп.нива</t>
  </si>
  <si>
    <t>Победа</t>
  </si>
  <si>
    <t>из.нива-жп.кан.</t>
  </si>
  <si>
    <t>Подем</t>
  </si>
  <si>
    <t>Тръстеник</t>
  </si>
  <si>
    <t>Брегаре</t>
  </si>
  <si>
    <t>изост. нива</t>
  </si>
  <si>
    <t>18099.191.18</t>
  </si>
  <si>
    <t>Крета</t>
  </si>
  <si>
    <t>68045.2.1</t>
  </si>
  <si>
    <t>68045.8.1</t>
  </si>
  <si>
    <t>68045.33.14</t>
  </si>
  <si>
    <t>68045.41.14</t>
  </si>
  <si>
    <t>68045.225.1</t>
  </si>
  <si>
    <t>68045.225.3</t>
  </si>
  <si>
    <t>68045.225.4</t>
  </si>
  <si>
    <t>68045.232.28</t>
  </si>
  <si>
    <t>30199.19.5</t>
  </si>
  <si>
    <t>стопански двор-нива</t>
  </si>
  <si>
    <t>12752.110.210</t>
  </si>
  <si>
    <r>
      <t xml:space="preserve">за отдаване </t>
    </r>
    <r>
      <rPr>
        <b/>
        <sz val="11"/>
        <rFont val="Times New Roman"/>
        <family val="1"/>
      </rPr>
      <t xml:space="preserve">под наем </t>
    </r>
    <r>
      <rPr>
        <sz val="11"/>
        <rFont val="Times New Roman"/>
        <family val="1"/>
      </rPr>
      <t>на имоти от ДПФ за отглеждане на едногодишни полски култури или многогодишни фуражни култури</t>
    </r>
  </si>
  <si>
    <r>
      <t>за отдаване</t>
    </r>
    <r>
      <rPr>
        <b/>
        <sz val="11"/>
        <rFont val="Times New Roman"/>
        <family val="1"/>
      </rPr>
      <t xml:space="preserve"> под аренда </t>
    </r>
    <r>
      <rPr>
        <sz val="11"/>
        <rFont val="Times New Roman"/>
        <family val="1"/>
      </rPr>
      <t xml:space="preserve">на имоти от ДПФ  за отглеждане на едногодишни полски култури или многогодишни фуражни култури </t>
    </r>
  </si>
  <si>
    <r>
      <t>за отдаване</t>
    </r>
    <r>
      <rPr>
        <b/>
        <sz val="11"/>
        <rFont val="Times New Roman"/>
        <family val="1"/>
      </rPr>
      <t xml:space="preserve"> под наем </t>
    </r>
    <r>
      <rPr>
        <sz val="11"/>
        <rFont val="Times New Roman"/>
        <family val="1"/>
      </rPr>
      <t xml:space="preserve">на имоти от ДПФ за отглеждане на едногодишни полски култури </t>
    </r>
  </si>
  <si>
    <r>
      <t>за отдаване</t>
    </r>
    <r>
      <rPr>
        <b/>
        <sz val="11"/>
        <rFont val="Times New Roman"/>
        <family val="1"/>
      </rPr>
      <t xml:space="preserve"> под наем </t>
    </r>
    <r>
      <rPr>
        <sz val="11"/>
        <rFont val="Times New Roman"/>
        <family val="1"/>
      </rPr>
      <t xml:space="preserve">на имоти от ДПФ  под разпоредбата на § 12а от ПЗР на ЗСПЗЗ, </t>
    </r>
  </si>
  <si>
    <t>65070.11.6</t>
  </si>
  <si>
    <t>65070.11.7</t>
  </si>
  <si>
    <t>65070.11.8</t>
  </si>
  <si>
    <t>65070.11.9</t>
  </si>
  <si>
    <t>65070.12.12</t>
  </si>
  <si>
    <t>65070.12.22</t>
  </si>
  <si>
    <t>65070.12.23</t>
  </si>
  <si>
    <t>65070.12.24</t>
  </si>
  <si>
    <t>65070.12.25</t>
  </si>
  <si>
    <t>65070.12.26</t>
  </si>
  <si>
    <t>65070.12.27</t>
  </si>
  <si>
    <t>65070.12.28</t>
  </si>
  <si>
    <t>65070.12.29</t>
  </si>
  <si>
    <t>65070.12.37</t>
  </si>
  <si>
    <t>65070.12.40</t>
  </si>
  <si>
    <t>65070.12.42</t>
  </si>
  <si>
    <t>65070.12.43</t>
  </si>
  <si>
    <t>65070.12.45</t>
  </si>
  <si>
    <t>65070.12.46</t>
  </si>
  <si>
    <t>65070.12.47</t>
  </si>
  <si>
    <t>65070.12.52</t>
  </si>
  <si>
    <t>65070.12.53</t>
  </si>
  <si>
    <t>65070.12.54</t>
  </si>
  <si>
    <t>65070.12.55</t>
  </si>
  <si>
    <t>65070.192.119</t>
  </si>
  <si>
    <t>65070.192.182</t>
  </si>
  <si>
    <t>65070.209.1</t>
  </si>
  <si>
    <t>65070.214.96</t>
  </si>
  <si>
    <t>65070.215.47</t>
  </si>
  <si>
    <t>65070.215.56</t>
  </si>
  <si>
    <t>65070.222.18</t>
  </si>
  <si>
    <t>65070.222.37</t>
  </si>
  <si>
    <t>65070.224.53</t>
  </si>
  <si>
    <t>65070.224.100</t>
  </si>
  <si>
    <t>65070.224.110</t>
  </si>
  <si>
    <t>65070.227.1</t>
  </si>
  <si>
    <t>65070.239.46</t>
  </si>
  <si>
    <t>65070.239.77</t>
  </si>
  <si>
    <t>65070.287.50</t>
  </si>
  <si>
    <t>65070.287.107</t>
  </si>
  <si>
    <t xml:space="preserve">Продължителността на периода на плододаване за отделните видове трайни насаждения се определя от приложенията към чл. 5 от Наредбата за базисните цени на трайните насаждения (ДБ, бр. 107 от 2000г.) </t>
  </si>
  <si>
    <t>17854.127.69</t>
  </si>
  <si>
    <t>Радишево</t>
  </si>
  <si>
    <t>61426.41.1</t>
  </si>
  <si>
    <t>06433.23.18</t>
  </si>
  <si>
    <t>06433.33.6</t>
  </si>
  <si>
    <t>06433.33.7</t>
  </si>
  <si>
    <t>06433.42.9</t>
  </si>
  <si>
    <t>06433.48.18</t>
  </si>
  <si>
    <t>06433.119.36</t>
  </si>
  <si>
    <t>61580.454.2</t>
  </si>
  <si>
    <t>61580.461.9</t>
  </si>
  <si>
    <t>61580.562.22</t>
  </si>
  <si>
    <t>81551.16.139</t>
  </si>
  <si>
    <t>81551.16.155</t>
  </si>
  <si>
    <t>81551.19.45</t>
  </si>
  <si>
    <t>81551.89.34</t>
  </si>
  <si>
    <t>81551.123.59</t>
  </si>
  <si>
    <t>56201.124.2</t>
  </si>
  <si>
    <t>56201.228.22</t>
  </si>
  <si>
    <t>07524.88.9</t>
  </si>
  <si>
    <t>06433.42.8</t>
  </si>
  <si>
    <t>06433.45.2</t>
  </si>
  <si>
    <t>20383.393.17</t>
  </si>
  <si>
    <t>37863.225.2</t>
  </si>
  <si>
    <t>43311.35.22</t>
  </si>
  <si>
    <t>43311.39.15</t>
  </si>
  <si>
    <t>43311.40.1</t>
  </si>
  <si>
    <t>43311.40.19</t>
  </si>
  <si>
    <t>43311.67.68</t>
  </si>
  <si>
    <t>61580.434.17</t>
  </si>
  <si>
    <t>61580.464.7</t>
  </si>
  <si>
    <t>61580.464.60</t>
  </si>
  <si>
    <t>61580.464.77</t>
  </si>
  <si>
    <t>61580.464.182</t>
  </si>
  <si>
    <t>61580.464.236</t>
  </si>
  <si>
    <t>61580.464.259</t>
  </si>
  <si>
    <t>61580.464.365</t>
  </si>
  <si>
    <t>61580.464.509</t>
  </si>
  <si>
    <t>61580.538.28</t>
  </si>
  <si>
    <t>61580.538.45</t>
  </si>
  <si>
    <t>61950.119.29</t>
  </si>
  <si>
    <t>62503.22.1</t>
  </si>
  <si>
    <t>63361.39.39</t>
  </si>
  <si>
    <t>63361.109.45</t>
  </si>
  <si>
    <t>63361.57.5</t>
  </si>
  <si>
    <t>81551.16.75</t>
  </si>
  <si>
    <t>81551.19.46</t>
  </si>
  <si>
    <t>81551.95.8</t>
  </si>
  <si>
    <t>81551.123.44</t>
  </si>
  <si>
    <t>80501.343.25</t>
  </si>
  <si>
    <t>80501.135.6</t>
  </si>
  <si>
    <t>14876.24.1</t>
  </si>
  <si>
    <t>14876.223.2</t>
  </si>
  <si>
    <t>14876.224.1</t>
  </si>
  <si>
    <t>14876.915.3</t>
  </si>
  <si>
    <t>22335.26.4</t>
  </si>
  <si>
    <t>24308.21.49</t>
  </si>
  <si>
    <t>14888.16.232</t>
  </si>
  <si>
    <t>14888.27.2</t>
  </si>
  <si>
    <t>14888.27.39</t>
  </si>
  <si>
    <t>14888.27.42</t>
  </si>
  <si>
    <t>14888.27.43</t>
  </si>
  <si>
    <t>14888.27.60</t>
  </si>
  <si>
    <t>14888.27.61</t>
  </si>
  <si>
    <t>14888.28.106</t>
  </si>
  <si>
    <t>14888.28.108</t>
  </si>
  <si>
    <t>14888.28.119</t>
  </si>
  <si>
    <t>14888.28.132</t>
  </si>
  <si>
    <t>14888.28.134</t>
  </si>
  <si>
    <t>14888.30.26</t>
  </si>
  <si>
    <t>14888.30.41</t>
  </si>
  <si>
    <t>14888.31.186</t>
  </si>
  <si>
    <t>14888.32.8</t>
  </si>
  <si>
    <t>14888.33.1</t>
  </si>
  <si>
    <t>14888.34.11</t>
  </si>
  <si>
    <t>14888.34.12</t>
  </si>
  <si>
    <t>14888.34.18</t>
  </si>
  <si>
    <t>14888.34.21</t>
  </si>
  <si>
    <t>48204.49.1</t>
  </si>
  <si>
    <t>48204.74.8</t>
  </si>
  <si>
    <t>48204.108.14</t>
  </si>
  <si>
    <t>48204.108.15</t>
  </si>
  <si>
    <t>48204.126.7</t>
  </si>
  <si>
    <t>48204.127.9</t>
  </si>
  <si>
    <t>48204.127.21</t>
  </si>
  <si>
    <t>48204.134.3</t>
  </si>
  <si>
    <t>48204.134.6</t>
  </si>
  <si>
    <t>48204.236.35</t>
  </si>
  <si>
    <t>48204.265.12</t>
  </si>
  <si>
    <t>14888.36.21</t>
  </si>
  <si>
    <t>14888.36.25</t>
  </si>
  <si>
    <t>48204.32.1</t>
  </si>
  <si>
    <t>48204.32.2</t>
  </si>
  <si>
    <t>48204.32.6</t>
  </si>
  <si>
    <t>48204.32.51</t>
  </si>
  <si>
    <t>48204.32.52</t>
  </si>
  <si>
    <t>48204.32.53</t>
  </si>
  <si>
    <t>48204.32.102</t>
  </si>
  <si>
    <t>48204.32.106</t>
  </si>
  <si>
    <t>48204.32.115</t>
  </si>
  <si>
    <t>48204.32.129</t>
  </si>
  <si>
    <t>48204.33.110</t>
  </si>
  <si>
    <t>48204.118.1</t>
  </si>
  <si>
    <t>48204.118.5</t>
  </si>
  <si>
    <t>48204.118.6</t>
  </si>
  <si>
    <t>48204.118.16</t>
  </si>
  <si>
    <t>48204.118.34</t>
  </si>
  <si>
    <t>48204.118.58</t>
  </si>
  <si>
    <t>48204.119.2</t>
  </si>
  <si>
    <t>48204.119.9</t>
  </si>
  <si>
    <t>48204.119.19</t>
  </si>
  <si>
    <t>48204.119.36</t>
  </si>
  <si>
    <t>48204.119.49</t>
  </si>
  <si>
    <t>48204.119.53</t>
  </si>
  <si>
    <t>48204.120.4</t>
  </si>
  <si>
    <t>48204.120.5</t>
  </si>
  <si>
    <t>48204.120.6</t>
  </si>
  <si>
    <t>48204.120.11</t>
  </si>
  <si>
    <t>48204.120.16</t>
  </si>
  <si>
    <t>48204.120.19</t>
  </si>
  <si>
    <t>48204.120.42</t>
  </si>
  <si>
    <t>48204.120.48</t>
  </si>
  <si>
    <t>48204.120.70</t>
  </si>
  <si>
    <t>48204.120.87</t>
  </si>
  <si>
    <t>48204.120.91</t>
  </si>
  <si>
    <t>48204.120.104</t>
  </si>
  <si>
    <t>48204.121.2</t>
  </si>
  <si>
    <t>48204.121.4</t>
  </si>
  <si>
    <t>48204.121.7</t>
  </si>
  <si>
    <t>48204.121.9</t>
  </si>
  <si>
    <t>48204.121.14</t>
  </si>
  <si>
    <t>48204.121.17</t>
  </si>
  <si>
    <t>48204.121.21</t>
  </si>
  <si>
    <t>48204.121.22</t>
  </si>
  <si>
    <t>48204.121.23</t>
  </si>
  <si>
    <t>48204.121.24</t>
  </si>
  <si>
    <t>48204.121.26</t>
  </si>
  <si>
    <t>48204.121.34</t>
  </si>
  <si>
    <t>48204.121.35</t>
  </si>
  <si>
    <t>48204.121.36</t>
  </si>
  <si>
    <t>48204.121.45</t>
  </si>
  <si>
    <t>48204.121.48</t>
  </si>
  <si>
    <t>48204.121.51</t>
  </si>
  <si>
    <t>48204.121.52</t>
  </si>
  <si>
    <t>48204.121.53</t>
  </si>
  <si>
    <t>48204.121.56</t>
  </si>
  <si>
    <t>48204.121.57</t>
  </si>
  <si>
    <t>48204.121.59</t>
  </si>
  <si>
    <t>48204.121.68</t>
  </si>
  <si>
    <t>48204.121.71</t>
  </si>
  <si>
    <t>48204.121.73</t>
  </si>
  <si>
    <t>48204.121.75</t>
  </si>
  <si>
    <t>48204.121.76</t>
  </si>
  <si>
    <t>48204.121.81</t>
  </si>
  <si>
    <t>48204.121.83</t>
  </si>
  <si>
    <t>48204.121.89</t>
  </si>
  <si>
    <t>48204.121.90</t>
  </si>
  <si>
    <t>48204.121.93</t>
  </si>
  <si>
    <t>48204.121.96</t>
  </si>
  <si>
    <t>48204.121.98</t>
  </si>
  <si>
    <t>48204.121.104</t>
  </si>
  <si>
    <t>48204.121.105</t>
  </si>
  <si>
    <t>48204.121.106</t>
  </si>
  <si>
    <t>48204.121.110</t>
  </si>
  <si>
    <t>48204.121.112</t>
  </si>
  <si>
    <t>48204.121.114</t>
  </si>
  <si>
    <t>48204.121.118</t>
  </si>
  <si>
    <t>48204.121.120</t>
  </si>
  <si>
    <t>48204.121.136</t>
  </si>
  <si>
    <t>48204.121.141</t>
  </si>
  <si>
    <t>48204.121.154</t>
  </si>
  <si>
    <t>48204.121.155</t>
  </si>
  <si>
    <t>48204.121.158</t>
  </si>
  <si>
    <t>48204.121.166</t>
  </si>
  <si>
    <t>48204.121.176</t>
  </si>
  <si>
    <t>48204.121.177</t>
  </si>
  <si>
    <t>48204.121.178</t>
  </si>
  <si>
    <t>48204.121.180</t>
  </si>
  <si>
    <t>48204.122.1</t>
  </si>
  <si>
    <t>48204.122.7</t>
  </si>
  <si>
    <t>48204.122.12</t>
  </si>
  <si>
    <t>48204.122.13</t>
  </si>
  <si>
    <t>48204.122.14</t>
  </si>
  <si>
    <t>48204.122.19</t>
  </si>
  <si>
    <t>48204.122.20</t>
  </si>
  <si>
    <t>48204.122.21</t>
  </si>
  <si>
    <t>48204.122.22</t>
  </si>
  <si>
    <t>48204.122.23</t>
  </si>
  <si>
    <t>48204.122.32</t>
  </si>
  <si>
    <t>48204.122.33</t>
  </si>
  <si>
    <t>48204.122.43</t>
  </si>
  <si>
    <t>48204.122.44</t>
  </si>
  <si>
    <t>48204.122.48</t>
  </si>
  <si>
    <t>48204.122.49</t>
  </si>
  <si>
    <t>48204.122.51</t>
  </si>
  <si>
    <t>48204.122.52</t>
  </si>
  <si>
    <t>48204.122.59</t>
  </si>
  <si>
    <t>48204.122.61</t>
  </si>
  <si>
    <t>48204.122.62</t>
  </si>
  <si>
    <t>48204.122.63</t>
  </si>
  <si>
    <t>48204.122.71</t>
  </si>
  <si>
    <t>48204.122.73</t>
  </si>
  <si>
    <t>48204.122.77</t>
  </si>
  <si>
    <t>48204.122.85</t>
  </si>
  <si>
    <t>48204.122.89</t>
  </si>
  <si>
    <t>48204.122.93</t>
  </si>
  <si>
    <t>48204.122.94</t>
  </si>
  <si>
    <t>48204.122.96</t>
  </si>
  <si>
    <t>48204.122.98</t>
  </si>
  <si>
    <t>48204.122.99</t>
  </si>
  <si>
    <t>48204.122.102</t>
  </si>
  <si>
    <t>48204.122.104</t>
  </si>
  <si>
    <t>48204.122.105</t>
  </si>
  <si>
    <t>48204.122.108</t>
  </si>
  <si>
    <t>48204.122.111</t>
  </si>
  <si>
    <t>48204.122.112</t>
  </si>
  <si>
    <t>48204.122.114</t>
  </si>
  <si>
    <t>48204.122.115</t>
  </si>
  <si>
    <t>48204.122.122</t>
  </si>
  <si>
    <t>48204.122.124</t>
  </si>
  <si>
    <t>48204.122.126</t>
  </si>
  <si>
    <t>48204.122.128</t>
  </si>
  <si>
    <t>48204.122.129</t>
  </si>
  <si>
    <t>48204.122.130</t>
  </si>
  <si>
    <t>48204.122.131</t>
  </si>
  <si>
    <t>48204.122.145</t>
  </si>
  <si>
    <t>48204.122.149</t>
  </si>
  <si>
    <t>48204.122.153</t>
  </si>
  <si>
    <t>48204.122.154</t>
  </si>
  <si>
    <t>48204.122.155</t>
  </si>
  <si>
    <t>48204.122.159</t>
  </si>
  <si>
    <t>48204.122.163</t>
  </si>
  <si>
    <t>48204.122.166</t>
  </si>
  <si>
    <t>48204.122.167</t>
  </si>
  <si>
    <t>48204.122.170</t>
  </si>
  <si>
    <t>48204.122.172</t>
  </si>
  <si>
    <t>48204.122.173</t>
  </si>
  <si>
    <t>48204.122.182</t>
  </si>
  <si>
    <t>48204.122.184</t>
  </si>
  <si>
    <t>48204.122.188</t>
  </si>
  <si>
    <t>48204.122.191</t>
  </si>
  <si>
    <t>48204.122.192</t>
  </si>
  <si>
    <t>48204.122.199</t>
  </si>
  <si>
    <t>48204.122.204</t>
  </si>
  <si>
    <t>48204.122.205</t>
  </si>
  <si>
    <t>43284.815.5</t>
  </si>
  <si>
    <t>14876.502.1</t>
  </si>
  <si>
    <t>40195.605.20</t>
  </si>
  <si>
    <t>53655.13.23</t>
  </si>
  <si>
    <t>53655.13.38</t>
  </si>
  <si>
    <t>53655.36.8</t>
  </si>
  <si>
    <t>53655.37.44</t>
  </si>
  <si>
    <t>53655.76.1</t>
  </si>
  <si>
    <t>53655.76.2</t>
  </si>
  <si>
    <t>53655.117.14</t>
  </si>
  <si>
    <t>53655.156.60</t>
  </si>
  <si>
    <t>56865.139.103</t>
  </si>
  <si>
    <t>56865.139.204</t>
  </si>
  <si>
    <t>56865.139.209</t>
  </si>
  <si>
    <t>56865.139.253</t>
  </si>
  <si>
    <t>57025.299.10</t>
  </si>
  <si>
    <t>62596.28.10</t>
  </si>
  <si>
    <t>40195.22.16</t>
  </si>
  <si>
    <t>53655.130.16</t>
  </si>
  <si>
    <t>06210.150.1</t>
  </si>
  <si>
    <t>06210.150.2</t>
  </si>
  <si>
    <t>06210.150.3</t>
  </si>
  <si>
    <t>06210.150.4</t>
  </si>
  <si>
    <t>06210.150.5</t>
  </si>
  <si>
    <t>06210.150.14</t>
  </si>
  <si>
    <t>06210.150.15</t>
  </si>
  <si>
    <t>06210.150.63</t>
  </si>
  <si>
    <t>14888.35.52</t>
  </si>
  <si>
    <t>48204.133.1</t>
  </si>
  <si>
    <t>02</t>
  </si>
  <si>
    <t>Стежерово</t>
  </si>
  <si>
    <t>00761.63.21</t>
  </si>
  <si>
    <t>00761.64.13</t>
  </si>
  <si>
    <t>73345.79.14</t>
  </si>
  <si>
    <t>73345.84.38</t>
  </si>
  <si>
    <t>03068.57.13</t>
  </si>
  <si>
    <t>03068.57.19</t>
  </si>
  <si>
    <t>Еница</t>
  </si>
  <si>
    <t>53655.116.60</t>
  </si>
  <si>
    <t>Белене</t>
  </si>
  <si>
    <t>Изоставена нива</t>
  </si>
  <si>
    <t>03366.15.69</t>
  </si>
  <si>
    <t>40573.106.4</t>
  </si>
  <si>
    <t>07630.256.1</t>
  </si>
  <si>
    <t>40573.11.5</t>
  </si>
  <si>
    <t>40573.11.13</t>
  </si>
  <si>
    <t>40573.17.8</t>
  </si>
  <si>
    <t>40573.18.5</t>
  </si>
  <si>
    <t>40573.31.12</t>
  </si>
  <si>
    <t>40573.45.11</t>
  </si>
  <si>
    <t>40573.45.12</t>
  </si>
  <si>
    <t>40573.63.146</t>
  </si>
  <si>
    <t>56085.68.24</t>
  </si>
  <si>
    <t>56085.104.82</t>
  </si>
  <si>
    <t>56085.108.3</t>
  </si>
  <si>
    <t>56085.114.7</t>
  </si>
  <si>
    <t>56085.114.61</t>
  </si>
  <si>
    <t>56085.145.15</t>
  </si>
  <si>
    <t>72117.113.63</t>
  </si>
  <si>
    <t>72117.63.1</t>
  </si>
  <si>
    <t>72117.57.19</t>
  </si>
  <si>
    <t>друг вид нива</t>
  </si>
  <si>
    <t>65070.189.144</t>
  </si>
  <si>
    <t>65070.273.1</t>
  </si>
  <si>
    <t>61950.55.9</t>
  </si>
  <si>
    <t>61950.104.2</t>
  </si>
  <si>
    <t>стоп. двор-изост. нива</t>
  </si>
  <si>
    <t xml:space="preserve">Министъра на МОСВ имотите са включени в границите на Природен парк ПЕРСИНА. Същите следва да се използват при спазване </t>
  </si>
  <si>
    <t>ограниченията на чл.31 от Закона за защитените територии.</t>
  </si>
  <si>
    <t>46841.142.80</t>
  </si>
  <si>
    <t>46841.592.4</t>
  </si>
  <si>
    <t>53089.334.7</t>
  </si>
  <si>
    <t>53089.506.17</t>
  </si>
  <si>
    <t>22438.171.8</t>
  </si>
  <si>
    <t>22438.416.1</t>
  </si>
  <si>
    <t>65320.41.2</t>
  </si>
  <si>
    <t>44152.36.2</t>
  </si>
  <si>
    <t>65320.38.1</t>
  </si>
  <si>
    <t>12601.49.157</t>
  </si>
  <si>
    <t>12601.49.266</t>
  </si>
  <si>
    <t>12601.50.168</t>
  </si>
  <si>
    <t>12365.256.13</t>
  </si>
  <si>
    <t>12365.256.14</t>
  </si>
  <si>
    <t>12365.256.15</t>
  </si>
  <si>
    <t>12365.256.16</t>
  </si>
  <si>
    <t>12365.257.7</t>
  </si>
  <si>
    <t>12365.261.1</t>
  </si>
  <si>
    <t>12365.263.3</t>
  </si>
  <si>
    <t>12365.264.3</t>
  </si>
  <si>
    <t>12365.264.4</t>
  </si>
  <si>
    <t>49415.1.12</t>
  </si>
  <si>
    <t>49415.1.16</t>
  </si>
  <si>
    <t>49415.2.13</t>
  </si>
  <si>
    <t>69153.246.34</t>
  </si>
  <si>
    <t>65070.71.33</t>
  </si>
  <si>
    <t>07524.163.5</t>
  </si>
  <si>
    <t>07524.163.8</t>
  </si>
  <si>
    <t>65070.12.38</t>
  </si>
  <si>
    <t>65070.12.39</t>
  </si>
  <si>
    <t>65070.12.44</t>
  </si>
  <si>
    <t>65070.12.41</t>
  </si>
  <si>
    <t>03068.25.19</t>
  </si>
  <si>
    <t>03068.29.6</t>
  </si>
  <si>
    <t>24935.19.22</t>
  </si>
  <si>
    <t>24935.40.13</t>
  </si>
  <si>
    <t>43147.28.27</t>
  </si>
  <si>
    <t>56722.31.16</t>
  </si>
  <si>
    <t>56722.132.5</t>
  </si>
  <si>
    <t>87597.23.12</t>
  </si>
  <si>
    <t>38145.121.33</t>
  </si>
  <si>
    <t>38145.228.12</t>
  </si>
  <si>
    <t>56865.139.118</t>
  </si>
  <si>
    <t>65070.214.111</t>
  </si>
  <si>
    <t>Стоп.двор-вр. неизп. нива</t>
  </si>
  <si>
    <t>Депозит - 20лв./дка</t>
  </si>
  <si>
    <t xml:space="preserve">Депозит - 20 лв/дка </t>
  </si>
  <si>
    <t>40573.207.1</t>
  </si>
  <si>
    <t>46841.142.50</t>
  </si>
  <si>
    <t>46841.142.56</t>
  </si>
  <si>
    <t>46841.142.57</t>
  </si>
  <si>
    <t>46841.142.64</t>
  </si>
  <si>
    <t>12601.59.1</t>
  </si>
  <si>
    <t>14876.203.1</t>
  </si>
  <si>
    <t>14876.203.2</t>
  </si>
  <si>
    <t>14876.203.3</t>
  </si>
  <si>
    <t>14876.203.4</t>
  </si>
  <si>
    <t>14876.203.5</t>
  </si>
  <si>
    <t>14876.203.6</t>
  </si>
  <si>
    <t>14888.31.228</t>
  </si>
  <si>
    <t>48204.9.15</t>
  </si>
  <si>
    <t>48204.47.3</t>
  </si>
  <si>
    <t>48204.133.18</t>
  </si>
  <si>
    <t>48204.133.28</t>
  </si>
  <si>
    <t>48204.134.15</t>
  </si>
  <si>
    <t>68045.231.41</t>
  </si>
  <si>
    <t>06210.54.1</t>
  </si>
  <si>
    <t>38145.93.9</t>
  </si>
  <si>
    <t>38145.98.13</t>
  </si>
  <si>
    <t>Из. трайно насаждение</t>
  </si>
  <si>
    <t>38145.228.5</t>
  </si>
  <si>
    <t>40195.24.15</t>
  </si>
  <si>
    <t>40195.24.18</t>
  </si>
  <si>
    <t>40195.321.1</t>
  </si>
  <si>
    <t>53655.13.36</t>
  </si>
  <si>
    <t>56865.139.167</t>
  </si>
  <si>
    <t>44152.143.1</t>
  </si>
  <si>
    <t>06999.26.7</t>
  </si>
  <si>
    <t>Вр. неизп. нива</t>
  </si>
  <si>
    <t>43147.45.4</t>
  </si>
  <si>
    <t>51620.41.20</t>
  </si>
  <si>
    <t>56722.133.4</t>
  </si>
  <si>
    <t>70281.40.68</t>
  </si>
  <si>
    <t>70281.156.1</t>
  </si>
  <si>
    <t>70281.40.25</t>
  </si>
  <si>
    <t>80501.94.15</t>
  </si>
  <si>
    <t>80501.279.10</t>
  </si>
  <si>
    <r>
      <rPr>
        <b/>
        <sz val="11"/>
        <rFont val="Times New Roman"/>
        <family val="1"/>
      </rPr>
      <t>на основание чл. 47о, ал. 2 от ППЗСПЗЗ</t>
    </r>
    <r>
      <rPr>
        <sz val="11"/>
        <rFont val="Times New Roman"/>
        <family val="1"/>
      </rPr>
      <t xml:space="preserve"> (имоти, за които на три последователни тръжни сесии не са подавани предложения и попадат изцяло извън допустимия слой за подпомагане)</t>
    </r>
  </si>
  <si>
    <t>40573.29.5</t>
  </si>
  <si>
    <t>Татари</t>
  </si>
  <si>
    <t>72117.154.1</t>
  </si>
  <si>
    <t>14876.154.13</t>
  </si>
  <si>
    <t>14876.158.34</t>
  </si>
  <si>
    <t>14876.203.8</t>
  </si>
  <si>
    <t>14876.204.4</t>
  </si>
  <si>
    <t>14876.204.6</t>
  </si>
  <si>
    <t>14876.215.1</t>
  </si>
  <si>
    <t>14876.227.4</t>
  </si>
  <si>
    <t>14876.228.3</t>
  </si>
  <si>
    <t>14876.228.4</t>
  </si>
  <si>
    <t>14876.260.11</t>
  </si>
  <si>
    <t>14876.266.1</t>
  </si>
  <si>
    <t>14876.266.2</t>
  </si>
  <si>
    <t>14876.266.5</t>
  </si>
  <si>
    <t>14876.266.10</t>
  </si>
  <si>
    <t>14876.266.18</t>
  </si>
  <si>
    <t>14876.266.29</t>
  </si>
  <si>
    <t>14876.266.30</t>
  </si>
  <si>
    <t>14876.266.31</t>
  </si>
  <si>
    <t>14876.266.33</t>
  </si>
  <si>
    <t>14876.266.34</t>
  </si>
  <si>
    <t>14876.401.2</t>
  </si>
  <si>
    <t>14876.923.1</t>
  </si>
  <si>
    <t>14876.997.4</t>
  </si>
  <si>
    <t>22335.45.15</t>
  </si>
  <si>
    <t>22335.46.64</t>
  </si>
  <si>
    <t>22335.55.44</t>
  </si>
  <si>
    <t>30199.15.34</t>
  </si>
  <si>
    <t>30199.22.72</t>
  </si>
  <si>
    <t>14888.14.18</t>
  </si>
  <si>
    <t>14888.14.19</t>
  </si>
  <si>
    <t>14888.21.2</t>
  </si>
  <si>
    <t>14888.26.4</t>
  </si>
  <si>
    <t>14888.26.6</t>
  </si>
  <si>
    <t>14888.26.14</t>
  </si>
  <si>
    <t>14888.26.15</t>
  </si>
  <si>
    <t>14888.26.16</t>
  </si>
  <si>
    <t>14888.27.11</t>
  </si>
  <si>
    <t>14888.27.23</t>
  </si>
  <si>
    <t>14888.27.24</t>
  </si>
  <si>
    <t>14888.27.62</t>
  </si>
  <si>
    <t>14888.31.175</t>
  </si>
  <si>
    <t>14888.31.194</t>
  </si>
  <si>
    <t>14888.35.3</t>
  </si>
  <si>
    <t>14888.35.9</t>
  </si>
  <si>
    <t>14888.35.10</t>
  </si>
  <si>
    <t>14888.35.40</t>
  </si>
  <si>
    <t>14888.35.42</t>
  </si>
  <si>
    <t>14888.35.51</t>
  </si>
  <si>
    <t>14888.37.1</t>
  </si>
  <si>
    <t>14888.37.2</t>
  </si>
  <si>
    <t>14888.37.9</t>
  </si>
  <si>
    <t>14888.37.35</t>
  </si>
  <si>
    <t>14888.38.16</t>
  </si>
  <si>
    <t>39712.51.17</t>
  </si>
  <si>
    <t>39712.52.11</t>
  </si>
  <si>
    <t>39712.58.4</t>
  </si>
  <si>
    <t>43284.12.5</t>
  </si>
  <si>
    <t>43284.56.10</t>
  </si>
  <si>
    <t>43284.86.24</t>
  </si>
  <si>
    <t>48204.9.12</t>
  </si>
  <si>
    <t>48204.126.19</t>
  </si>
  <si>
    <t>48204.126.21</t>
  </si>
  <si>
    <t>48204.127.2</t>
  </si>
  <si>
    <t>48204.127.6</t>
  </si>
  <si>
    <t>48204.134.1</t>
  </si>
  <si>
    <t>48204.146.18</t>
  </si>
  <si>
    <t>68045.2.8</t>
  </si>
  <si>
    <t>68045.25.1</t>
  </si>
  <si>
    <t>68045.31.17</t>
  </si>
  <si>
    <t>68045.49.22</t>
  </si>
  <si>
    <t>68045.137.3</t>
  </si>
  <si>
    <t>68045.150.2</t>
  </si>
  <si>
    <t>68045.152.6</t>
  </si>
  <si>
    <t>02227.189.1</t>
  </si>
  <si>
    <t>02227.281.1</t>
  </si>
  <si>
    <t>03993.133.2</t>
  </si>
  <si>
    <t>03993.133.4</t>
  </si>
  <si>
    <t>03993.134.5</t>
  </si>
  <si>
    <t>03993.134.12</t>
  </si>
  <si>
    <t>Божурица</t>
  </si>
  <si>
    <t>05013.77.6</t>
  </si>
  <si>
    <t>05013.105.8</t>
  </si>
  <si>
    <t>05013.105.9</t>
  </si>
  <si>
    <t>38145.133.10</t>
  </si>
  <si>
    <t>38145.226.59</t>
  </si>
  <si>
    <t>40195.601.14</t>
  </si>
  <si>
    <t>40195.601.24</t>
  </si>
  <si>
    <t>40195.601.25</t>
  </si>
  <si>
    <t>40195.605.16</t>
  </si>
  <si>
    <t>53655.23.30</t>
  </si>
  <si>
    <t>53655.35.13</t>
  </si>
  <si>
    <t>56865.139.116</t>
  </si>
  <si>
    <t>62596.29.1</t>
  </si>
  <si>
    <t>62596.90.10</t>
  </si>
  <si>
    <t>62596.138.18</t>
  </si>
  <si>
    <t>62596.185.2</t>
  </si>
  <si>
    <t>Ставерци</t>
  </si>
  <si>
    <t>68607.382.1</t>
  </si>
  <si>
    <t>40213.139.3</t>
  </si>
  <si>
    <t>40213.139.4</t>
  </si>
  <si>
    <t>40213.144.33</t>
  </si>
  <si>
    <t>40213.144.35</t>
  </si>
  <si>
    <t>40213.144.38</t>
  </si>
  <si>
    <t>40213.144.57</t>
  </si>
  <si>
    <t>40213.301.1</t>
  </si>
  <si>
    <t>40213.301.2</t>
  </si>
  <si>
    <t>40213.301.6</t>
  </si>
  <si>
    <t>65070.65.29</t>
  </si>
  <si>
    <t>65070.65.37</t>
  </si>
  <si>
    <t>65070.72.20</t>
  </si>
  <si>
    <t>65070.72.29</t>
  </si>
  <si>
    <t>65070.72.33</t>
  </si>
  <si>
    <t>65070.189.174</t>
  </si>
  <si>
    <t>65070.286.7</t>
  </si>
  <si>
    <t>6507.292.12</t>
  </si>
  <si>
    <t>65070.307.2</t>
  </si>
  <si>
    <t>Община КНЕЖА</t>
  </si>
  <si>
    <t>27509.77.119</t>
  </si>
  <si>
    <t>27509.77.120</t>
  </si>
  <si>
    <t>27509.77.122</t>
  </si>
  <si>
    <t>27509.80.146</t>
  </si>
  <si>
    <t>Всичко за Община Кнежа</t>
  </si>
  <si>
    <t>Евлогиево</t>
  </si>
  <si>
    <t>27019.219.2</t>
  </si>
  <si>
    <t>44152.146.2</t>
  </si>
  <si>
    <t>03068.17.7</t>
  </si>
  <si>
    <t>03068.57.25</t>
  </si>
  <si>
    <t>03068.83.280</t>
  </si>
  <si>
    <t>06690.50.61</t>
  </si>
  <si>
    <t>06690.51.3</t>
  </si>
  <si>
    <t>06690.110.142</t>
  </si>
  <si>
    <t>06690.122.33</t>
  </si>
  <si>
    <t>06690.122.217</t>
  </si>
  <si>
    <t>06690.122.743</t>
  </si>
  <si>
    <t>06690.431.11</t>
  </si>
  <si>
    <t>06690.501.5</t>
  </si>
  <si>
    <t>06690.501.6</t>
  </si>
  <si>
    <t>06690.501.8</t>
  </si>
  <si>
    <t>06690.501.9</t>
  </si>
  <si>
    <t>06999.10.2</t>
  </si>
  <si>
    <t>12752.110.744</t>
  </si>
  <si>
    <t>24935.29.1</t>
  </si>
  <si>
    <t>37856.97.39</t>
  </si>
  <si>
    <t>43147.15.3</t>
  </si>
  <si>
    <t>43147.15.21</t>
  </si>
  <si>
    <t>Изост.нива</t>
  </si>
  <si>
    <t>43147.18.10</t>
  </si>
  <si>
    <t>43147.40.27</t>
  </si>
  <si>
    <t>43147.42.5</t>
  </si>
  <si>
    <t>51620.23.53</t>
  </si>
  <si>
    <t>51620.42.1</t>
  </si>
  <si>
    <t>51620.42.3</t>
  </si>
  <si>
    <t>51620.42.8</t>
  </si>
  <si>
    <t>51620.45.97</t>
  </si>
  <si>
    <t>51620.46.69</t>
  </si>
  <si>
    <t>51620.46.70</t>
  </si>
  <si>
    <t>51620.47.6</t>
  </si>
  <si>
    <t>51620.47.9</t>
  </si>
  <si>
    <t>51620.47.20</t>
  </si>
  <si>
    <t>51620.47.45</t>
  </si>
  <si>
    <t>51620.47.98</t>
  </si>
  <si>
    <t>51620.48.8</t>
  </si>
  <si>
    <t>51620.49.6</t>
  </si>
  <si>
    <t>51620.51.45</t>
  </si>
  <si>
    <t>51620.55.12</t>
  </si>
  <si>
    <t>51620.61.30</t>
  </si>
  <si>
    <t>51620.63.67</t>
  </si>
  <si>
    <t>51620.65.57</t>
  </si>
  <si>
    <t>51620.66.205</t>
  </si>
  <si>
    <t>51620.66.216</t>
  </si>
  <si>
    <t>51620.66.250</t>
  </si>
  <si>
    <t>51620.66.264</t>
  </si>
  <si>
    <t>51620.82.11</t>
  </si>
  <si>
    <t>51620.103.36</t>
  </si>
  <si>
    <t>51620.110.14</t>
  </si>
  <si>
    <t>51620.110.24</t>
  </si>
  <si>
    <t>51620.110.56</t>
  </si>
  <si>
    <t>51620.110.76</t>
  </si>
  <si>
    <t>51620.111.2</t>
  </si>
  <si>
    <t>51620.111.18</t>
  </si>
  <si>
    <t>51620.112.51</t>
  </si>
  <si>
    <t>51620.113.38</t>
  </si>
  <si>
    <t>51620.129.10</t>
  </si>
  <si>
    <t>51620.129.13</t>
  </si>
  <si>
    <t>51620.150.44</t>
  </si>
  <si>
    <t>51620.170.12</t>
  </si>
  <si>
    <t>56722.46.3</t>
  </si>
  <si>
    <t>56722.48.15</t>
  </si>
  <si>
    <t>56722.54.1</t>
  </si>
  <si>
    <t>56722.78.9</t>
  </si>
  <si>
    <t>56722.82.5</t>
  </si>
  <si>
    <t>56722.105.9</t>
  </si>
  <si>
    <t>56722.124.8</t>
  </si>
  <si>
    <t>56722.126.1</t>
  </si>
  <si>
    <t>56722.131.4</t>
  </si>
  <si>
    <t>56722.151.3</t>
  </si>
  <si>
    <t>56722.201.4</t>
  </si>
  <si>
    <t>56722.208.16</t>
  </si>
  <si>
    <t>56722.214.7</t>
  </si>
  <si>
    <t>56722.228.3</t>
  </si>
  <si>
    <t>56722.228.4</t>
  </si>
  <si>
    <t>56722.262.13</t>
  </si>
  <si>
    <t>56722.262.14</t>
  </si>
  <si>
    <t>56722.262.15</t>
  </si>
  <si>
    <t>56722.329.1</t>
  </si>
  <si>
    <t>56722.329.6</t>
  </si>
  <si>
    <t>56722.333.1</t>
  </si>
  <si>
    <t>Ралево</t>
  </si>
  <si>
    <t>62116.78.263</t>
  </si>
  <si>
    <t>67088.190.11</t>
  </si>
  <si>
    <t>67088.327.241</t>
  </si>
  <si>
    <t>67088.374.12</t>
  </si>
  <si>
    <t>87597.71.29</t>
  </si>
  <si>
    <t>87597.81.8</t>
  </si>
  <si>
    <t>87597.106.1</t>
  </si>
  <si>
    <t>87597.120.1</t>
  </si>
  <si>
    <t>87597.123.2</t>
  </si>
  <si>
    <t>87597.135.1</t>
  </si>
  <si>
    <t>Борислав</t>
  </si>
  <si>
    <t>05493.14.1</t>
  </si>
  <si>
    <t>изост.орна земя</t>
  </si>
  <si>
    <t xml:space="preserve">не </t>
  </si>
  <si>
    <t>Горник</t>
  </si>
  <si>
    <t>16540.67.6</t>
  </si>
  <si>
    <t>16540.67.15</t>
  </si>
  <si>
    <t>61580.476.11</t>
  </si>
  <si>
    <t>70281.156.176</t>
  </si>
  <si>
    <t>81551.89.5</t>
  </si>
  <si>
    <t>81551.89.36</t>
  </si>
  <si>
    <t xml:space="preserve">Забележка: Описаните имоти в предложението се предоставят за ползване при условията на чл. 47о, ал. 2 от ППЗСПЗЗ. За тези </t>
  </si>
  <si>
    <t>Имотите се отдават за срок от 10 стопански години. За първата стопанска година не се дължи арендна вноска, при условията на</t>
  </si>
  <si>
    <t>00761.64.36</t>
  </si>
  <si>
    <t>16540.40.2</t>
  </si>
  <si>
    <t>(първа тръжна сесия)</t>
  </si>
  <si>
    <r>
      <t xml:space="preserve">за срок от </t>
    </r>
    <r>
      <rPr>
        <b/>
        <sz val="11"/>
        <rFont val="Times New Roman"/>
        <family val="1"/>
      </rPr>
      <t xml:space="preserve">5 /пет/ </t>
    </r>
    <r>
      <rPr>
        <sz val="11"/>
        <rFont val="Times New Roman"/>
        <family val="1"/>
      </rPr>
      <t xml:space="preserve">стопански години в Област Плевен за </t>
    </r>
    <r>
      <rPr>
        <b/>
        <sz val="11"/>
        <rFont val="Times New Roman"/>
        <family val="1"/>
      </rPr>
      <t>2022/2023 стопанска година</t>
    </r>
  </si>
  <si>
    <r>
      <t xml:space="preserve">за срок от </t>
    </r>
    <r>
      <rPr>
        <b/>
        <sz val="11"/>
        <rFont val="Times New Roman"/>
        <family val="1"/>
      </rPr>
      <t>1 /ЕДНА/</t>
    </r>
    <r>
      <rPr>
        <sz val="11"/>
        <rFont val="Times New Roman"/>
        <family val="1"/>
      </rPr>
      <t xml:space="preserve"> стопанска година в Област Плевен за </t>
    </r>
    <r>
      <rPr>
        <b/>
        <sz val="11"/>
        <rFont val="Times New Roman"/>
        <family val="1"/>
      </rPr>
      <t>2022/2023 стопанска година</t>
    </r>
  </si>
  <si>
    <r>
      <t xml:space="preserve">за срок от </t>
    </r>
    <r>
      <rPr>
        <b/>
        <sz val="11"/>
        <rFont val="Times New Roman"/>
        <family val="1"/>
      </rPr>
      <t>5 /ПЕТ/</t>
    </r>
    <r>
      <rPr>
        <sz val="11"/>
        <rFont val="Times New Roman"/>
        <family val="1"/>
      </rPr>
      <t xml:space="preserve"> стопански години  в Област Плевен за </t>
    </r>
    <r>
      <rPr>
        <b/>
        <sz val="11"/>
        <rFont val="Times New Roman"/>
        <family val="1"/>
      </rPr>
      <t>2022/2023 стопанска година</t>
    </r>
  </si>
  <si>
    <r>
      <t>за срок от</t>
    </r>
    <r>
      <rPr>
        <b/>
        <sz val="11"/>
        <rFont val="Times New Roman"/>
        <family val="1"/>
      </rPr>
      <t xml:space="preserve"> 10 /ДЕСЕТ/</t>
    </r>
    <r>
      <rPr>
        <sz val="11"/>
        <rFont val="Times New Roman"/>
        <family val="1"/>
      </rPr>
      <t xml:space="preserve"> стопански години  в Област Плевен за </t>
    </r>
    <r>
      <rPr>
        <b/>
        <sz val="11"/>
        <rFont val="Times New Roman"/>
        <family val="1"/>
      </rPr>
      <t>2022/2023 стопанска година,</t>
    </r>
  </si>
  <si>
    <r>
      <t xml:space="preserve">под аренда в Област Плевен за </t>
    </r>
    <r>
      <rPr>
        <b/>
        <sz val="11"/>
        <rFont val="Times New Roman"/>
        <family val="1"/>
      </rPr>
      <t>2022/2023 стопанска година</t>
    </r>
  </si>
  <si>
    <r>
      <t xml:space="preserve">под наем или аренда в Област Плевен за </t>
    </r>
    <r>
      <rPr>
        <b/>
        <sz val="10"/>
        <rFont val="Times New Roman"/>
        <family val="1"/>
      </rPr>
      <t>2022/2023 стопанска година</t>
    </r>
  </si>
  <si>
    <r>
      <t xml:space="preserve">за отглеждане на едногодишни полски култури за срок от 1 /ЕДНА/ стопанска година в Област Плевен за </t>
    </r>
    <r>
      <rPr>
        <b/>
        <sz val="11"/>
        <rFont val="Times New Roman"/>
        <family val="1"/>
      </rPr>
      <t>2022/2023 стопанска година</t>
    </r>
  </si>
  <si>
    <t>(ИЛИЯНА НИНОВА)</t>
  </si>
  <si>
    <t>Градище</t>
  </si>
  <si>
    <t>17556.300.4</t>
  </si>
  <si>
    <t>17556.300.7</t>
  </si>
  <si>
    <t>17556.300.24</t>
  </si>
  <si>
    <t>17556.469.3</t>
  </si>
  <si>
    <t>Изгрев</t>
  </si>
  <si>
    <t>32531.54.28</t>
  </si>
  <si>
    <t>32531.54.29</t>
  </si>
  <si>
    <t>53089.666.2</t>
  </si>
  <si>
    <t>53089.666.6</t>
  </si>
  <si>
    <t>Стоп.двор.-нива</t>
  </si>
  <si>
    <t>03366.11.20</t>
  </si>
  <si>
    <t>03366.11.21</t>
  </si>
  <si>
    <t>03366.11.27</t>
  </si>
  <si>
    <t>03366.13.4</t>
  </si>
  <si>
    <t>03366.15.35</t>
  </si>
  <si>
    <t>03366.15.45</t>
  </si>
  <si>
    <t>03366.19.13</t>
  </si>
  <si>
    <t>03366.31.1</t>
  </si>
  <si>
    <t>03366.31.6</t>
  </si>
  <si>
    <t>03366.37.3</t>
  </si>
  <si>
    <t>03366.38.2</t>
  </si>
  <si>
    <t>03366.39.19</t>
  </si>
  <si>
    <t>03366.42.54</t>
  </si>
  <si>
    <t>03366.45.75</t>
  </si>
  <si>
    <t>03366.46.16</t>
  </si>
  <si>
    <t>03366.47.36</t>
  </si>
  <si>
    <t>03366.53.37</t>
  </si>
  <si>
    <t>03366.55.2</t>
  </si>
  <si>
    <t>03366.55.5</t>
  </si>
  <si>
    <t>03366.55.17</t>
  </si>
  <si>
    <t>03366.56.15</t>
  </si>
  <si>
    <t>03366.56.16</t>
  </si>
  <si>
    <t>03366.56.26</t>
  </si>
  <si>
    <t>03366.61.29</t>
  </si>
  <si>
    <t>03366.62.5</t>
  </si>
  <si>
    <t>03366.62.20</t>
  </si>
  <si>
    <t>03366.62.21</t>
  </si>
  <si>
    <t>03366.62.22</t>
  </si>
  <si>
    <t>03366.62.25</t>
  </si>
  <si>
    <t>03366.66.1</t>
  </si>
  <si>
    <t>03366.68.7</t>
  </si>
  <si>
    <t>03366.68.8</t>
  </si>
  <si>
    <t>03366.69.41</t>
  </si>
  <si>
    <t>03366.69.44</t>
  </si>
  <si>
    <t>03366.69.68</t>
  </si>
  <si>
    <t>03366.73.35</t>
  </si>
  <si>
    <t>03366.73.39</t>
  </si>
  <si>
    <t>03366.75.2</t>
  </si>
  <si>
    <t>03366.75.16</t>
  </si>
  <si>
    <t>03366.79.7</t>
  </si>
  <si>
    <t>03366.80.13</t>
  </si>
  <si>
    <t>03366.80.50</t>
  </si>
  <si>
    <t>03366.82.14</t>
  </si>
  <si>
    <t>03366.85.26</t>
  </si>
  <si>
    <t>03366.86.27</t>
  </si>
  <si>
    <t>03366.91.1</t>
  </si>
  <si>
    <t>03366.91.12</t>
  </si>
  <si>
    <t>03366.91.29</t>
  </si>
  <si>
    <t>03366.92.67</t>
  </si>
  <si>
    <t>03366.92.68</t>
  </si>
  <si>
    <t>03366.92.74</t>
  </si>
  <si>
    <t>03366.92.78</t>
  </si>
  <si>
    <t>03366.92.89</t>
  </si>
  <si>
    <t>03366.94.7</t>
  </si>
  <si>
    <t>03366.94.40</t>
  </si>
  <si>
    <t>03366.97.1</t>
  </si>
  <si>
    <t>03366.97.10</t>
  </si>
  <si>
    <t>03366.97.30</t>
  </si>
  <si>
    <t>03366.97.32</t>
  </si>
  <si>
    <t>03366.98.23</t>
  </si>
  <si>
    <t>03366.98.31</t>
  </si>
  <si>
    <t>03366.104.15</t>
  </si>
  <si>
    <t>03366.109.11</t>
  </si>
  <si>
    <t>03366.114.18</t>
  </si>
  <si>
    <t>03366.120.17</t>
  </si>
  <si>
    <t>03366.121.9</t>
  </si>
  <si>
    <t>03366.126.5</t>
  </si>
  <si>
    <t>03366.129.7</t>
  </si>
  <si>
    <t>03366.135.16</t>
  </si>
  <si>
    <t>03366.135.17</t>
  </si>
  <si>
    <t>03366.136.9</t>
  </si>
  <si>
    <t>03366.137.7</t>
  </si>
  <si>
    <t>03366.140.28</t>
  </si>
  <si>
    <t>03366.142.20</t>
  </si>
  <si>
    <t>03366.146.26</t>
  </si>
  <si>
    <t>03366.147.1</t>
  </si>
  <si>
    <t>03366.148.30</t>
  </si>
  <si>
    <t>03366.150.9</t>
  </si>
  <si>
    <t>03366.150.13</t>
  </si>
  <si>
    <t>03366.151.22</t>
  </si>
  <si>
    <t>03366.155.56</t>
  </si>
  <si>
    <t>03366.158.73</t>
  </si>
  <si>
    <t>03366.159.19</t>
  </si>
  <si>
    <t>03366.162.12</t>
  </si>
  <si>
    <t>03366.304.2</t>
  </si>
  <si>
    <t>03366.306.65</t>
  </si>
  <si>
    <t>03366.307.57</t>
  </si>
  <si>
    <t>03366.307.71</t>
  </si>
  <si>
    <t>07630.159.57</t>
  </si>
  <si>
    <t>40573.23.10</t>
  </si>
  <si>
    <t>40573.52.13</t>
  </si>
  <si>
    <t>40573.80.12</t>
  </si>
  <si>
    <t>40573.89.2</t>
  </si>
  <si>
    <t>40573.110.11</t>
  </si>
  <si>
    <t>72117.30.5</t>
  </si>
  <si>
    <t>72117.32.6</t>
  </si>
  <si>
    <t>72117.53.4</t>
  </si>
  <si>
    <t>72117.114.9</t>
  </si>
  <si>
    <t>72117.173.115</t>
  </si>
  <si>
    <t>22438.411.2</t>
  </si>
  <si>
    <t>55782.90.5</t>
  </si>
  <si>
    <t>Писарово</t>
  </si>
  <si>
    <t>56483.701.1</t>
  </si>
  <si>
    <t>Староселци</t>
  </si>
  <si>
    <t>69095.108.10</t>
  </si>
  <si>
    <t>69095.126.17</t>
  </si>
  <si>
    <t>69095.137.7</t>
  </si>
  <si>
    <t>22438.502.362</t>
  </si>
  <si>
    <t>40573.202.3</t>
  </si>
  <si>
    <t>Никопол</t>
  </si>
  <si>
    <t>51723.83.2</t>
  </si>
  <si>
    <t>51723.84.3</t>
  </si>
  <si>
    <t>Драгаш войвода</t>
  </si>
  <si>
    <t>23193.4.1</t>
  </si>
  <si>
    <t>23193.4.9</t>
  </si>
  <si>
    <t>23193.4.10</t>
  </si>
  <si>
    <t>23193.16.23</t>
  </si>
  <si>
    <t>23193.57.1</t>
  </si>
  <si>
    <t>нав. нива</t>
  </si>
  <si>
    <t>23193.57.3</t>
  </si>
  <si>
    <t>23193.170.1</t>
  </si>
  <si>
    <t>108.090</t>
  </si>
  <si>
    <t>23193.170.2</t>
  </si>
  <si>
    <t>23193.170.3</t>
  </si>
  <si>
    <t>23193.171.1</t>
  </si>
  <si>
    <t>изос. нива</t>
  </si>
  <si>
    <t>23193.171.3</t>
  </si>
  <si>
    <t>23193.101.7</t>
  </si>
  <si>
    <t>23193.130.11</t>
  </si>
  <si>
    <t>23193.107.12</t>
  </si>
  <si>
    <t>23193.22.1</t>
  </si>
  <si>
    <t>23193.31.5</t>
  </si>
  <si>
    <t>23193.1.7</t>
  </si>
  <si>
    <t>из.нива</t>
  </si>
  <si>
    <t>23193.1.11</t>
  </si>
  <si>
    <t>23193.1.12</t>
  </si>
  <si>
    <t>23193.1.56</t>
  </si>
  <si>
    <t>23193.1.17</t>
  </si>
  <si>
    <t>23193.1.18</t>
  </si>
  <si>
    <t>23193.1.19</t>
  </si>
  <si>
    <t>23193.1.20</t>
  </si>
  <si>
    <t>23193.1.21</t>
  </si>
  <si>
    <t>23193.1.22</t>
  </si>
  <si>
    <t>23193.1.23</t>
  </si>
  <si>
    <t>23193.1.24</t>
  </si>
  <si>
    <t>23193.1.25</t>
  </si>
  <si>
    <t>23193.1.26</t>
  </si>
  <si>
    <t>23193.1.27</t>
  </si>
  <si>
    <t>23193.1.28</t>
  </si>
  <si>
    <t>23193.1.57</t>
  </si>
  <si>
    <t>23193.1.31</t>
  </si>
  <si>
    <t>23193.1.58</t>
  </si>
  <si>
    <t>23193.1.34</t>
  </si>
  <si>
    <t>23193.1.59</t>
  </si>
  <si>
    <t>23193.1.38</t>
  </si>
  <si>
    <t>23193.1.60</t>
  </si>
  <si>
    <t>23193.1.41</t>
  </si>
  <si>
    <t>23193.1.42</t>
  </si>
  <si>
    <t>23193.1.43</t>
  </si>
  <si>
    <t>23193.1.44</t>
  </si>
  <si>
    <t>23193.1.45</t>
  </si>
  <si>
    <t>23193.1.61</t>
  </si>
  <si>
    <t>23193.1.48</t>
  </si>
  <si>
    <t>23193.1.49</t>
  </si>
  <si>
    <t>23193.1.50</t>
  </si>
  <si>
    <t>23193.1.51</t>
  </si>
  <si>
    <t>23193.1.52</t>
  </si>
  <si>
    <t>23193.1.53</t>
  </si>
  <si>
    <t>23193.1.62</t>
  </si>
  <si>
    <t>23193.2.4</t>
  </si>
  <si>
    <t>23193.2.5</t>
  </si>
  <si>
    <t>23193.2.25</t>
  </si>
  <si>
    <t>23193.2.11</t>
  </si>
  <si>
    <t>23193.2.12</t>
  </si>
  <si>
    <t>23193.2.13</t>
  </si>
  <si>
    <t>23193.2.14</t>
  </si>
  <si>
    <t>23193.2.15</t>
  </si>
  <si>
    <t>23193.2.24</t>
  </si>
  <si>
    <t>23193.2.19</t>
  </si>
  <si>
    <t>23193.2.21</t>
  </si>
  <si>
    <t>23193.2.22</t>
  </si>
  <si>
    <t>23193.2.23</t>
  </si>
  <si>
    <t>23193.88.9</t>
  </si>
  <si>
    <t>Бацова махала</t>
  </si>
  <si>
    <t>02957.10.122</t>
  </si>
  <si>
    <t>02957.39.171</t>
  </si>
  <si>
    <t>02957.48.117</t>
  </si>
  <si>
    <t>02957.69.105</t>
  </si>
  <si>
    <t>44152.50.8</t>
  </si>
  <si>
    <t>44152.110.9</t>
  </si>
  <si>
    <t>Любеново</t>
  </si>
  <si>
    <t>44536.164.3</t>
  </si>
  <si>
    <t>12365.12.10</t>
  </si>
  <si>
    <t>12365.63.22</t>
  </si>
  <si>
    <t xml:space="preserve">Новачене </t>
  </si>
  <si>
    <t>51932.37.50</t>
  </si>
  <si>
    <t>51932.144.49</t>
  </si>
  <si>
    <t>51932.165.46</t>
  </si>
  <si>
    <t>51932.168.30</t>
  </si>
  <si>
    <t>51932.158.5</t>
  </si>
  <si>
    <t>51932.158.76</t>
  </si>
  <si>
    <t>51932.49.13</t>
  </si>
  <si>
    <t>51932.74.3</t>
  </si>
  <si>
    <t>65320.42.48</t>
  </si>
  <si>
    <t>65320.50.10</t>
  </si>
  <si>
    <t>65320.90.40</t>
  </si>
  <si>
    <t>65320.11.4</t>
  </si>
  <si>
    <t>65320.85.24</t>
  </si>
  <si>
    <t>65320.94.29</t>
  </si>
  <si>
    <t>12365.256.1</t>
  </si>
  <si>
    <t>12365.256.2</t>
  </si>
  <si>
    <t>12365.256.10</t>
  </si>
  <si>
    <t>12365.256.11</t>
  </si>
  <si>
    <t>Община Кнежа</t>
  </si>
  <si>
    <t>27509.93.9</t>
  </si>
  <si>
    <t>Бреница</t>
  </si>
  <si>
    <t>06375.448.2</t>
  </si>
  <si>
    <t>Стоп.двор- нива</t>
  </si>
  <si>
    <t>Всичко за Община Кнежа:</t>
  </si>
  <si>
    <t>Долни Дъбник</t>
  </si>
  <si>
    <t>22407.11.29</t>
  </si>
  <si>
    <t>22407.18.9</t>
  </si>
  <si>
    <t>22407.18.11</t>
  </si>
  <si>
    <t>22407.20.13</t>
  </si>
  <si>
    <t>22407.21.4</t>
  </si>
  <si>
    <t>22407.28.19</t>
  </si>
  <si>
    <t>22407.52.23</t>
  </si>
  <si>
    <t>22407.53.26</t>
  </si>
  <si>
    <t>22407.62.45</t>
  </si>
  <si>
    <t>22407.104.28</t>
  </si>
  <si>
    <t>22407.119.17</t>
  </si>
  <si>
    <t>22407.141.10</t>
  </si>
  <si>
    <t>22407.153.4</t>
  </si>
  <si>
    <t>22407.156.9</t>
  </si>
  <si>
    <t>22407.162.6</t>
  </si>
  <si>
    <t>22407.163.6</t>
  </si>
  <si>
    <t>22407.167.5</t>
  </si>
  <si>
    <t>22407.172.9</t>
  </si>
  <si>
    <t>22407.173.7</t>
  </si>
  <si>
    <t>22407.173.17</t>
  </si>
  <si>
    <t>22407.183.14</t>
  </si>
  <si>
    <t>22407.210.31</t>
  </si>
  <si>
    <t>22407.235.17</t>
  </si>
  <si>
    <t>22407.250.6</t>
  </si>
  <si>
    <t>22407.255.24</t>
  </si>
  <si>
    <t>22407.256.10</t>
  </si>
  <si>
    <t>22407.268.53</t>
  </si>
  <si>
    <t>40213.144.39</t>
  </si>
  <si>
    <t>65070.189.129</t>
  </si>
  <si>
    <t>65070.194.26</t>
  </si>
  <si>
    <t>65070.264.40</t>
  </si>
  <si>
    <t>65070.286.16</t>
  </si>
  <si>
    <t>65070.311.2</t>
  </si>
  <si>
    <t>65070.315.1</t>
  </si>
  <si>
    <t>65070.323.128</t>
  </si>
  <si>
    <t>65070.323.146</t>
  </si>
  <si>
    <t>65070.326.184</t>
  </si>
  <si>
    <t>20</t>
  </si>
  <si>
    <t>22407.292.4</t>
  </si>
  <si>
    <t>05493.15.1</t>
  </si>
  <si>
    <t>12601.123.18</t>
  </si>
  <si>
    <t>Каменец</t>
  </si>
  <si>
    <t>35780.11.39</t>
  </si>
  <si>
    <t>35780.12.15</t>
  </si>
  <si>
    <t>35780.18.49</t>
  </si>
  <si>
    <t>35780.59.19</t>
  </si>
  <si>
    <t>61950.7.18</t>
  </si>
  <si>
    <t>61950.8.21</t>
  </si>
  <si>
    <t>61950.22.38</t>
  </si>
  <si>
    <t>61950.25.4</t>
  </si>
  <si>
    <t>61950.31.17</t>
  </si>
  <si>
    <t>61950.31.18</t>
  </si>
  <si>
    <t>61950.32.5</t>
  </si>
  <si>
    <t>61950.34.6</t>
  </si>
  <si>
    <t>61950.36.4</t>
  </si>
  <si>
    <t>61950.36.14</t>
  </si>
  <si>
    <t>61950.37.5</t>
  </si>
  <si>
    <t>61950.37.7</t>
  </si>
  <si>
    <t>61950.37.11</t>
  </si>
  <si>
    <t>61950.38.10</t>
  </si>
  <si>
    <t>61950.39.1</t>
  </si>
  <si>
    <t>61950.39.24</t>
  </si>
  <si>
    <t>61950.39.27</t>
  </si>
  <si>
    <t>61950.40.13</t>
  </si>
  <si>
    <t>61950.52.8</t>
  </si>
  <si>
    <t>61950.64.2</t>
  </si>
  <si>
    <t>61950.64.6</t>
  </si>
  <si>
    <t>61950.64.13</t>
  </si>
  <si>
    <t>61950.65.6</t>
  </si>
  <si>
    <t>61950.65.19</t>
  </si>
  <si>
    <t>61950.68.6</t>
  </si>
  <si>
    <t>61950.79.17</t>
  </si>
  <si>
    <t>61950.87.24</t>
  </si>
  <si>
    <t>61950.94.8</t>
  </si>
  <si>
    <t>61950.95.8</t>
  </si>
  <si>
    <t>61950.98.17</t>
  </si>
  <si>
    <t>61950.107.1</t>
  </si>
  <si>
    <t>61950.107.5</t>
  </si>
  <si>
    <t>61950.107.9</t>
  </si>
  <si>
    <t>61950.108.21</t>
  </si>
  <si>
    <t>61950.109.4</t>
  </si>
  <si>
    <t>61950.109.8</t>
  </si>
  <si>
    <t>61950.111.16</t>
  </si>
  <si>
    <t>61950.112.17</t>
  </si>
  <si>
    <t>61950.112.23</t>
  </si>
  <si>
    <t>61950.112.28</t>
  </si>
  <si>
    <t>61950.112.29</t>
  </si>
  <si>
    <t>61950.112.33</t>
  </si>
  <si>
    <t>61950.116.32</t>
  </si>
  <si>
    <t>61950.122.7</t>
  </si>
  <si>
    <t>61950.135.22</t>
  </si>
  <si>
    <t>61950.135.35</t>
  </si>
  <si>
    <t>61950.136.12</t>
  </si>
  <si>
    <t>61580.232.4</t>
  </si>
  <si>
    <t>61580.351.27</t>
  </si>
  <si>
    <t>61580.493.21</t>
  </si>
  <si>
    <t>70281.5.31</t>
  </si>
  <si>
    <t>70281.47.72</t>
  </si>
  <si>
    <t>70281.50.63</t>
  </si>
  <si>
    <t>Телиш</t>
  </si>
  <si>
    <t>72206.52.23</t>
  </si>
  <si>
    <t>72206.103.8</t>
  </si>
  <si>
    <t>72206.200.70</t>
  </si>
  <si>
    <t>72206.200.130</t>
  </si>
  <si>
    <t>72206.466.1</t>
  </si>
  <si>
    <t>72206.475.7</t>
  </si>
  <si>
    <t>37863.16.1</t>
  </si>
  <si>
    <t>37863.40.22</t>
  </si>
  <si>
    <t>37863.46.27</t>
  </si>
  <si>
    <t>37863.152.3</t>
  </si>
  <si>
    <t>37863.192.13</t>
  </si>
  <si>
    <t>37863.248.34</t>
  </si>
  <si>
    <t>37863.269.7</t>
  </si>
  <si>
    <t>37863.284.35</t>
  </si>
  <si>
    <t>37863.304.6</t>
  </si>
  <si>
    <t>37863.324.23</t>
  </si>
  <si>
    <t>37863.329.2</t>
  </si>
  <si>
    <t>37863.364.1</t>
  </si>
  <si>
    <t>37863.368.1</t>
  </si>
  <si>
    <t>37863.368.10</t>
  </si>
  <si>
    <t>37863.368.13</t>
  </si>
  <si>
    <t>37863.369.7</t>
  </si>
  <si>
    <t>80501.6.8</t>
  </si>
  <si>
    <t>80501.13.14</t>
  </si>
  <si>
    <t>80501.30.2</t>
  </si>
  <si>
    <t>80501.49.15</t>
  </si>
  <si>
    <t>80501.73.7</t>
  </si>
  <si>
    <t>80501.95.22</t>
  </si>
  <si>
    <t>80501.119.8</t>
  </si>
  <si>
    <t>80501.127.16</t>
  </si>
  <si>
    <t>80501.127.18</t>
  </si>
  <si>
    <t>80501.199.2</t>
  </si>
  <si>
    <t>80501.199.3</t>
  </si>
  <si>
    <t>80501.200.10</t>
  </si>
  <si>
    <t>80501.203.1</t>
  </si>
  <si>
    <t>80501.206.1</t>
  </si>
  <si>
    <t>80501.221.2</t>
  </si>
  <si>
    <t>80501.297.16</t>
  </si>
  <si>
    <t>80501.341.6</t>
  </si>
  <si>
    <t>81551.60.17</t>
  </si>
  <si>
    <t>81551.98.15</t>
  </si>
  <si>
    <t>02227.7.2</t>
  </si>
  <si>
    <t>Друг вид нива</t>
  </si>
  <si>
    <t>02227.93.48</t>
  </si>
  <si>
    <t>02227.93.50</t>
  </si>
  <si>
    <t>02227.93.51</t>
  </si>
  <si>
    <t>02227.93.53</t>
  </si>
  <si>
    <t>02227.96.74</t>
  </si>
  <si>
    <t>02227.111.43</t>
  </si>
  <si>
    <t>02227.111.48</t>
  </si>
  <si>
    <t>02227.111.49</t>
  </si>
  <si>
    <t>02227.111.50</t>
  </si>
  <si>
    <t>02227.111.51</t>
  </si>
  <si>
    <t>02227.179.9</t>
  </si>
  <si>
    <t>03993.129.15</t>
  </si>
  <si>
    <t>03993.134.37</t>
  </si>
  <si>
    <t>Г.Митрополия</t>
  </si>
  <si>
    <t>16345.2.36</t>
  </si>
  <si>
    <t>16345.2.38</t>
  </si>
  <si>
    <t>16345.4.30</t>
  </si>
  <si>
    <t>16345.4.31</t>
  </si>
  <si>
    <t>16345.10.4</t>
  </si>
  <si>
    <t>16345.15.3</t>
  </si>
  <si>
    <t>16345.15.7</t>
  </si>
  <si>
    <t>16345.19.5</t>
  </si>
  <si>
    <t>16345.51.23</t>
  </si>
  <si>
    <t>16345.94.23</t>
  </si>
  <si>
    <t>16345.96.3</t>
  </si>
  <si>
    <t>16345.96.20</t>
  </si>
  <si>
    <t>16345.99.1</t>
  </si>
  <si>
    <t>16345.99.3</t>
  </si>
  <si>
    <t>16345.104.15</t>
  </si>
  <si>
    <t>16345.104.17</t>
  </si>
  <si>
    <t>16345.107.7</t>
  </si>
  <si>
    <t>16345.118.11</t>
  </si>
  <si>
    <t>16345.148.27</t>
  </si>
  <si>
    <t>16345.160.20</t>
  </si>
  <si>
    <t>16345.160.22</t>
  </si>
  <si>
    <t>16345.169.4</t>
  </si>
  <si>
    <t>16345.173.7</t>
  </si>
  <si>
    <t>16345.176.25</t>
  </si>
  <si>
    <t>16345.183.11</t>
  </si>
  <si>
    <t>16345.188.4</t>
  </si>
  <si>
    <t>Гостиля</t>
  </si>
  <si>
    <t>17364.77.4</t>
  </si>
  <si>
    <t>Д.Митрополия</t>
  </si>
  <si>
    <t>22215.1.5</t>
  </si>
  <si>
    <t>22215.13.12</t>
  </si>
  <si>
    <t>22215.47.4</t>
  </si>
  <si>
    <t>22215.77.22</t>
  </si>
  <si>
    <t>22215.120.6</t>
  </si>
  <si>
    <t>38145.8.9</t>
  </si>
  <si>
    <t>38145.39.5</t>
  </si>
  <si>
    <t>38145.41.5</t>
  </si>
  <si>
    <t>38145.79.3</t>
  </si>
  <si>
    <t>38145.85.5</t>
  </si>
  <si>
    <t>38145.99.14</t>
  </si>
  <si>
    <t>38145.123.20</t>
  </si>
  <si>
    <t>40195.16.34</t>
  </si>
  <si>
    <t>40195.64.4</t>
  </si>
  <si>
    <t>40195.65.14</t>
  </si>
  <si>
    <t>40195.103.18</t>
  </si>
  <si>
    <t>40195.120.3</t>
  </si>
  <si>
    <t>40195.142.12</t>
  </si>
  <si>
    <t>40195.142.16</t>
  </si>
  <si>
    <t>40195.162.11</t>
  </si>
  <si>
    <t>40195.181.71</t>
  </si>
  <si>
    <t>40195.606.30</t>
  </si>
  <si>
    <t>53655.85.49</t>
  </si>
  <si>
    <t>53655.85.50</t>
  </si>
  <si>
    <t>53655.115.23</t>
  </si>
  <si>
    <t>53655.116.39</t>
  </si>
  <si>
    <t>57025.42.35</t>
  </si>
  <si>
    <t>57025.299.35</t>
  </si>
  <si>
    <t>62596.81.2</t>
  </si>
  <si>
    <t>62596.127.10</t>
  </si>
  <si>
    <t>62596.184.7</t>
  </si>
  <si>
    <t>68607.81.11</t>
  </si>
  <si>
    <t>68607.112.18</t>
  </si>
  <si>
    <t>68607.162.28</t>
  </si>
  <si>
    <t>38145.142.1</t>
  </si>
  <si>
    <t>40195.64.13</t>
  </si>
  <si>
    <t>40195.75.7</t>
  </si>
  <si>
    <t>40195.75.9</t>
  </si>
  <si>
    <t>40195.312.1</t>
  </si>
  <si>
    <t>Из. тр. насаждение</t>
  </si>
  <si>
    <t>62503.328.2</t>
  </si>
  <si>
    <t>62503.328.7</t>
  </si>
  <si>
    <t>62503.328.8</t>
  </si>
  <si>
    <t>03068.5.50</t>
  </si>
  <si>
    <t>03068.9.16</t>
  </si>
  <si>
    <t>03068.27.16</t>
  </si>
  <si>
    <t>03068.31.8</t>
  </si>
  <si>
    <t>03068.32.4</t>
  </si>
  <si>
    <t>03068.35.32</t>
  </si>
  <si>
    <t>03068.55.24</t>
  </si>
  <si>
    <t>03068.57.23</t>
  </si>
  <si>
    <t>03068.57.24</t>
  </si>
  <si>
    <t>03068.58.2</t>
  </si>
  <si>
    <t>03068.62.27</t>
  </si>
  <si>
    <t>03068.88.6</t>
  </si>
  <si>
    <t>03068.90.23</t>
  </si>
  <si>
    <t>03068.96.20</t>
  </si>
  <si>
    <t>03068.100.31</t>
  </si>
  <si>
    <t>03068.111.14</t>
  </si>
  <si>
    <t>Бохот</t>
  </si>
  <si>
    <t>05921.25.2</t>
  </si>
  <si>
    <t>05921.83.15</t>
  </si>
  <si>
    <t>05921.97.58</t>
  </si>
  <si>
    <t>Брестовец</t>
  </si>
  <si>
    <t>06495.9.19</t>
  </si>
  <si>
    <t>06495.24.9</t>
  </si>
  <si>
    <t>06495.138.9</t>
  </si>
  <si>
    <t>06495.139.14</t>
  </si>
  <si>
    <t>06495.143.14</t>
  </si>
  <si>
    <t>06495.145.32</t>
  </si>
  <si>
    <t>06690.11.1</t>
  </si>
  <si>
    <t>06690.47.9</t>
  </si>
  <si>
    <t>06690.49.5</t>
  </si>
  <si>
    <t>06690.112.7</t>
  </si>
  <si>
    <t>06690.116.2</t>
  </si>
  <si>
    <t>06690.126.4</t>
  </si>
  <si>
    <t>06690.492.4</t>
  </si>
  <si>
    <t>06690.501.1</t>
  </si>
  <si>
    <t>06999.33.3</t>
  </si>
  <si>
    <t>24935.57.1</t>
  </si>
  <si>
    <t>24935.71.1</t>
  </si>
  <si>
    <t>37856.12.13</t>
  </si>
  <si>
    <t>47963.72.19</t>
  </si>
  <si>
    <t>51620.21.28</t>
  </si>
  <si>
    <t>51620.24.13</t>
  </si>
  <si>
    <t>51620.31.102</t>
  </si>
  <si>
    <t>51620.31.106</t>
  </si>
  <si>
    <t>51620.37.2</t>
  </si>
  <si>
    <t>51620.40.18</t>
  </si>
  <si>
    <t>51620.41.53</t>
  </si>
  <si>
    <t>51620.45.62</t>
  </si>
  <si>
    <t>51620.51.158</t>
  </si>
  <si>
    <t>51620.51.159</t>
  </si>
  <si>
    <t>51620.54.15</t>
  </si>
  <si>
    <t>51620.65.135</t>
  </si>
  <si>
    <t>51620.88.22</t>
  </si>
  <si>
    <t>51620.97.20</t>
  </si>
  <si>
    <t>51620.116.19</t>
  </si>
  <si>
    <t>51620.118.14</t>
  </si>
  <si>
    <t>51620.119.52</t>
  </si>
  <si>
    <t>51620.152.116</t>
  </si>
  <si>
    <t>53583.1.26</t>
  </si>
  <si>
    <t>53583.2.53</t>
  </si>
  <si>
    <t>53583.23.20</t>
  </si>
  <si>
    <t>53583.26.4</t>
  </si>
  <si>
    <t>53583.26.9</t>
  </si>
  <si>
    <t>53583.30.1</t>
  </si>
  <si>
    <t>53583.34.33</t>
  </si>
  <si>
    <t>53583.35.1</t>
  </si>
  <si>
    <t>53583.37.28</t>
  </si>
  <si>
    <t>Пелишат</t>
  </si>
  <si>
    <t>55765.115.10</t>
  </si>
  <si>
    <t>56722.77.2</t>
  </si>
  <si>
    <t>56722.98.5</t>
  </si>
  <si>
    <t>56722.147.8</t>
  </si>
  <si>
    <t>56722.189.7</t>
  </si>
  <si>
    <t>56722.252.21</t>
  </si>
  <si>
    <t>56722.257.8</t>
  </si>
  <si>
    <t>61426.12.17</t>
  </si>
  <si>
    <t>61426.36.9</t>
  </si>
  <si>
    <t>61426.68.24</t>
  </si>
  <si>
    <t>61426.123.15</t>
  </si>
  <si>
    <t>67088.139.280</t>
  </si>
  <si>
    <t>67088.141.10</t>
  </si>
  <si>
    <t>67088.143.260</t>
  </si>
  <si>
    <t>67088.311.90</t>
  </si>
  <si>
    <t>67088.327.240</t>
  </si>
  <si>
    <t>67088.352.110</t>
  </si>
  <si>
    <t>67088.382.90</t>
  </si>
  <si>
    <t>Тодорово</t>
  </si>
  <si>
    <t>72566.8.57</t>
  </si>
  <si>
    <t>72566.9.39</t>
  </si>
  <si>
    <t>72566.12.25</t>
  </si>
  <si>
    <t>72566.18.6</t>
  </si>
  <si>
    <t>72566.26.26</t>
  </si>
  <si>
    <t>72566.27.23</t>
  </si>
  <si>
    <t>72566.36.43</t>
  </si>
  <si>
    <t>72566.36.47</t>
  </si>
  <si>
    <t>72566.40.17</t>
  </si>
  <si>
    <t>09</t>
  </si>
  <si>
    <t>73523.34.7</t>
  </si>
  <si>
    <t>73523.70.5</t>
  </si>
  <si>
    <t>73523.73.5</t>
  </si>
  <si>
    <t>73523.91.27</t>
  </si>
  <si>
    <t>73523.101.37</t>
  </si>
  <si>
    <t>87597.14.7</t>
  </si>
  <si>
    <t>87597.19.13</t>
  </si>
  <si>
    <t>87597.77.1</t>
  </si>
  <si>
    <t>51620.126.6</t>
  </si>
  <si>
    <t>87597.1.56</t>
  </si>
  <si>
    <t>51620.24.14</t>
  </si>
  <si>
    <t>51620.24.15</t>
  </si>
  <si>
    <t>51620.64.49</t>
  </si>
  <si>
    <t>06999.26.8</t>
  </si>
  <si>
    <t>06999.36.1</t>
  </si>
  <si>
    <t>43284.15.8</t>
  </si>
  <si>
    <t>43284.18.10</t>
  </si>
  <si>
    <t>43284.40.22</t>
  </si>
  <si>
    <t>43284.58.17</t>
  </si>
  <si>
    <t>43284.84.16</t>
  </si>
  <si>
    <t>43284.85.17</t>
  </si>
  <si>
    <t>43284.106.7</t>
  </si>
  <si>
    <t>43284.107.9</t>
  </si>
  <si>
    <t>43284.127.29</t>
  </si>
  <si>
    <t>43284.127.30</t>
  </si>
  <si>
    <t>43284.132.16</t>
  </si>
  <si>
    <t>39712.59.1</t>
  </si>
  <si>
    <t>83394.36.1</t>
  </si>
  <si>
    <t>83394.36.6</t>
  </si>
  <si>
    <t>14876.11.4</t>
  </si>
  <si>
    <t>14876.18.3</t>
  </si>
  <si>
    <t>14876.18.4</t>
  </si>
  <si>
    <t>14876.26.10</t>
  </si>
  <si>
    <t>14876.34.16</t>
  </si>
  <si>
    <t>14876.45.7</t>
  </si>
  <si>
    <t>14876.46.4</t>
  </si>
  <si>
    <t>14876.47.14</t>
  </si>
  <si>
    <t>14876.49.6</t>
  </si>
  <si>
    <t>14876.49.8</t>
  </si>
  <si>
    <t>14876.62.3</t>
  </si>
  <si>
    <t>14876.63.22</t>
  </si>
  <si>
    <t>14876.64.22</t>
  </si>
  <si>
    <t>14876.64.23</t>
  </si>
  <si>
    <t>14876.65.34</t>
  </si>
  <si>
    <t>14876.116.6</t>
  </si>
  <si>
    <t>14876.127.21</t>
  </si>
  <si>
    <t>14876.132.10</t>
  </si>
  <si>
    <t>14876.134.15</t>
  </si>
  <si>
    <t>14876.135.22</t>
  </si>
  <si>
    <t>14876.135.23</t>
  </si>
  <si>
    <t>14876.158.13</t>
  </si>
  <si>
    <t>14876.181.6</t>
  </si>
  <si>
    <t>14876.187.28</t>
  </si>
  <si>
    <t>14876.200.26</t>
  </si>
  <si>
    <t>14876.200.27</t>
  </si>
  <si>
    <t>14876.201.18</t>
  </si>
  <si>
    <t>14876.202.7</t>
  </si>
  <si>
    <t>14876.204.8</t>
  </si>
  <si>
    <t>14876.214.25</t>
  </si>
  <si>
    <t>14876.215.2</t>
  </si>
  <si>
    <t>14876.215.4</t>
  </si>
  <si>
    <t>14876.226.1</t>
  </si>
  <si>
    <t>14876.227.5</t>
  </si>
  <si>
    <t>14876.281.19</t>
  </si>
  <si>
    <t>14876.281.27</t>
  </si>
  <si>
    <t>14876.281.74</t>
  </si>
  <si>
    <t>14876.301.18</t>
  </si>
  <si>
    <t>14876.751.2</t>
  </si>
  <si>
    <t>14876.757.8</t>
  </si>
  <si>
    <t>14876.759.1</t>
  </si>
  <si>
    <t>14876.762.4</t>
  </si>
  <si>
    <t>14876.763.3</t>
  </si>
  <si>
    <t>14876.763.20</t>
  </si>
  <si>
    <t>14876.766.1</t>
  </si>
  <si>
    <t>14876.773.19</t>
  </si>
  <si>
    <t>14876.921.1</t>
  </si>
  <si>
    <t>14876.924.4</t>
  </si>
  <si>
    <t>14876.948.2</t>
  </si>
  <si>
    <t>14876.949.2</t>
  </si>
  <si>
    <t>14876.998.1</t>
  </si>
  <si>
    <t>18099.144.7</t>
  </si>
  <si>
    <t>18099.201.26</t>
  </si>
  <si>
    <t>18099.206.24</t>
  </si>
  <si>
    <t>18099.218.43</t>
  </si>
  <si>
    <t>18099.218.44</t>
  </si>
  <si>
    <t>18099.220.3</t>
  </si>
  <si>
    <t>18099.239.45</t>
  </si>
  <si>
    <t>18099.239.47</t>
  </si>
  <si>
    <t>18099.243.46</t>
  </si>
  <si>
    <t>18099.247.8</t>
  </si>
  <si>
    <t>18099.255.14</t>
  </si>
  <si>
    <t>18099.256.20</t>
  </si>
  <si>
    <t>18099.256.21</t>
  </si>
  <si>
    <t>18099.262.18</t>
  </si>
  <si>
    <t>18099.272.56</t>
  </si>
  <si>
    <t>18099.333.59</t>
  </si>
  <si>
    <t>18099.335.23</t>
  </si>
  <si>
    <t>18099.336.1</t>
  </si>
  <si>
    <t>18099.337.7</t>
  </si>
  <si>
    <t>18099.348.59</t>
  </si>
  <si>
    <t>18099.348.62</t>
  </si>
  <si>
    <t>18099.397.47</t>
  </si>
  <si>
    <t>18099.601.9</t>
  </si>
  <si>
    <t>18099.601.28</t>
  </si>
  <si>
    <t>24308.7.42</t>
  </si>
  <si>
    <t>24308.17.49</t>
  </si>
  <si>
    <t>24308.32.14</t>
  </si>
  <si>
    <t>24308.32.34</t>
  </si>
  <si>
    <t>24308.32.38</t>
  </si>
  <si>
    <t>14888.20.84</t>
  </si>
  <si>
    <t>14888.20.87</t>
  </si>
  <si>
    <t>14888.20.89</t>
  </si>
  <si>
    <t>14888.20.97</t>
  </si>
  <si>
    <t>14888.20.98</t>
  </si>
  <si>
    <t>14888.27.36</t>
  </si>
  <si>
    <t>14888.28.113</t>
  </si>
  <si>
    <t>14888.31.182</t>
  </si>
  <si>
    <t>14888.31.205</t>
  </si>
  <si>
    <t>14888.31.206</t>
  </si>
  <si>
    <t>14888.35.32</t>
  </si>
  <si>
    <t>14888.35.34</t>
  </si>
  <si>
    <t>14888.35.35</t>
  </si>
  <si>
    <t>14888.35.36</t>
  </si>
  <si>
    <t>14888.36.32</t>
  </si>
  <si>
    <t>14888.37.8</t>
  </si>
  <si>
    <t>14888.37.33</t>
  </si>
  <si>
    <t>14888.38.13</t>
  </si>
  <si>
    <t>14888.41.43</t>
  </si>
  <si>
    <t>48204.14.33</t>
  </si>
  <si>
    <t>48204.98.2</t>
  </si>
  <si>
    <t>48204.109.7</t>
  </si>
  <si>
    <t>48204.127.39</t>
  </si>
  <si>
    <t>48204.128.21</t>
  </si>
  <si>
    <t>48204.128.27</t>
  </si>
  <si>
    <t>48204.128.29</t>
  </si>
  <si>
    <t>48204.132.4</t>
  </si>
  <si>
    <t>48204.133.31</t>
  </si>
  <si>
    <t>48204.146.16</t>
  </si>
  <si>
    <t>48204.146.20</t>
  </si>
  <si>
    <t>48204.146.21</t>
  </si>
  <si>
    <t>48204.236.68</t>
  </si>
  <si>
    <t>48204.269.9</t>
  </si>
  <si>
    <t>48204.269.15</t>
  </si>
  <si>
    <t>68045.20.45</t>
  </si>
  <si>
    <t>68045.54.3</t>
  </si>
  <si>
    <t>68045.221.13</t>
  </si>
  <si>
    <t>68045.221.14</t>
  </si>
  <si>
    <t xml:space="preserve">               </t>
  </si>
  <si>
    <t>14876.839.11</t>
  </si>
  <si>
    <t>32531.3.43</t>
  </si>
  <si>
    <t>32531.3.49</t>
  </si>
  <si>
    <t>32531.14.27</t>
  </si>
  <si>
    <t>32531.25.49</t>
  </si>
  <si>
    <t>32531.32.14</t>
  </si>
  <si>
    <t>32531.32.26</t>
  </si>
  <si>
    <t>32531.46.82</t>
  </si>
  <si>
    <t>32531.53.4</t>
  </si>
  <si>
    <t>73345.3.64</t>
  </si>
  <si>
    <t>73345.23.16</t>
  </si>
  <si>
    <t>73345.24.53</t>
  </si>
  <si>
    <t>73345.25.10</t>
  </si>
  <si>
    <t>73345.65.61</t>
  </si>
  <si>
    <t>73345.71.15</t>
  </si>
  <si>
    <t>73345.74.3</t>
  </si>
  <si>
    <t>46841.142.48</t>
  </si>
  <si>
    <t>46841.142.49</t>
  </si>
  <si>
    <t>32531.19.12</t>
  </si>
  <si>
    <t>Козар Белене</t>
  </si>
  <si>
    <t>37647.10.60</t>
  </si>
  <si>
    <t>46841.142.74</t>
  </si>
  <si>
    <t>Всичко за Община Левски</t>
  </si>
  <si>
    <t>"Площи, допустими за подпомагане".</t>
  </si>
  <si>
    <t>чл. 24а, ал. 9 от ЗСПЗЗ. Арендаторът е задължен да привежда в добро земеделско състояние не по-малко от 20% от площта на имота всяка</t>
  </si>
  <si>
    <t>стопанска година от датата на влизане на сила на договора, до изтичане на петата стопанска година от договора.</t>
  </si>
  <si>
    <t>имоти не са подавани предложения в три последователни търга (тръжни сесии) и попадат до 20% в специализирания слой</t>
  </si>
  <si>
    <t>......................./п/................................</t>
  </si>
  <si>
    <t>......................../п/...............................</t>
  </si>
  <si>
    <t>......................../п/.................................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</si>
</sst>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"/>
    <numFmt numFmtId="183" formatCode="000000"/>
    <numFmt numFmtId="184" formatCode="0.000"/>
    <numFmt numFmtId="185" formatCode="#,##0.000"/>
    <numFmt numFmtId="186" formatCode="#,##0.000_ ;\-#,##0.000\ "/>
    <numFmt numFmtId="187" formatCode="0.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&quot;0&quot;"/>
    <numFmt numFmtId="194" formatCode="#.000&quot; &quot;\д\к\а"/>
    <numFmt numFmtId="195" formatCode="0.000&quot;&quot;\ &quot;дка&quot;"/>
    <numFmt numFmtId="196" formatCode="&quot;Да&quot;;&quot;Да&quot;;&quot;Не&quot;"/>
    <numFmt numFmtId="197" formatCode="&quot;Истина&quot;;&quot; Истина &quot;;&quot; Неистина &quot;"/>
    <numFmt numFmtId="198" formatCode="&quot;Вкл.&quot;;&quot; Вкл. &quot;;&quot; Изкл.&quot;"/>
    <numFmt numFmtId="199" formatCode="[$¥€-2]\ #,##0.00_);[Red]\([$¥€-2]\ #,##0.00\)"/>
  </numFmts>
  <fonts count="6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8" borderId="6" applyNumberFormat="0" applyAlignment="0" applyProtection="0"/>
    <xf numFmtId="0" fontId="52" fillId="28" borderId="2" applyNumberFormat="0" applyAlignment="0" applyProtection="0"/>
    <xf numFmtId="0" fontId="53" fillId="29" borderId="7" applyNumberFormat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184" fontId="5" fillId="32" borderId="10" xfId="35" applyNumberFormat="1" applyFont="1" applyFill="1" applyBorder="1" applyAlignment="1">
      <alignment horizontal="center" vertical="center" wrapText="1"/>
      <protection/>
    </xf>
    <xf numFmtId="49" fontId="5" fillId="32" borderId="10" xfId="35" applyNumberFormat="1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vertical="center"/>
    </xf>
    <xf numFmtId="184" fontId="1" fillId="32" borderId="10" xfId="0" applyNumberFormat="1" applyFont="1" applyFill="1" applyBorder="1" applyAlignment="1">
      <alignment horizontal="right" vertical="center"/>
    </xf>
    <xf numFmtId="1" fontId="5" fillId="32" borderId="10" xfId="35" applyNumberFormat="1" applyFont="1" applyFill="1" applyBorder="1" applyAlignment="1">
      <alignment horizontal="center" vertical="center"/>
      <protection/>
    </xf>
    <xf numFmtId="1" fontId="5" fillId="32" borderId="10" xfId="0" applyNumberFormat="1" applyFont="1" applyFill="1" applyBorder="1" applyAlignment="1">
      <alignment horizontal="center" vertical="center"/>
    </xf>
    <xf numFmtId="184" fontId="5" fillId="32" borderId="10" xfId="35" applyNumberFormat="1" applyFont="1" applyFill="1" applyBorder="1" applyAlignment="1">
      <alignment horizontal="center" vertical="center"/>
      <protection/>
    </xf>
    <xf numFmtId="182" fontId="1" fillId="0" borderId="10" xfId="0" applyNumberFormat="1" applyFont="1" applyBorder="1" applyAlignment="1">
      <alignment horizontal="center" vertical="center"/>
    </xf>
    <xf numFmtId="2" fontId="1" fillId="32" borderId="0" xfId="0" applyNumberFormat="1" applyFont="1" applyFill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4" fontId="5" fillId="32" borderId="10" xfId="35" applyNumberFormat="1" applyFont="1" applyFill="1" applyBorder="1" applyAlignment="1">
      <alignment vertical="center"/>
      <protection/>
    </xf>
    <xf numFmtId="0" fontId="5" fillId="32" borderId="10" xfId="35" applyFont="1" applyFill="1" applyBorder="1" applyAlignment="1">
      <alignment vertical="center"/>
      <protection/>
    </xf>
    <xf numFmtId="184" fontId="5" fillId="32" borderId="10" xfId="35" applyNumberFormat="1" applyFont="1" applyFill="1" applyBorder="1" applyAlignment="1">
      <alignment horizontal="right" vertical="center"/>
      <protection/>
    </xf>
    <xf numFmtId="0" fontId="5" fillId="32" borderId="0" xfId="0" applyFont="1" applyFill="1" applyAlignment="1">
      <alignment vertical="center"/>
    </xf>
    <xf numFmtId="183" fontId="5" fillId="32" borderId="0" xfId="0" applyNumberFormat="1" applyFont="1" applyFill="1" applyAlignment="1">
      <alignment horizontal="center" vertical="center"/>
    </xf>
    <xf numFmtId="184" fontId="5" fillId="32" borderId="0" xfId="0" applyNumberFormat="1" applyFont="1" applyFill="1" applyAlignment="1">
      <alignment horizontal="right" vertical="center"/>
    </xf>
    <xf numFmtId="182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84" fontId="7" fillId="0" borderId="10" xfId="0" applyNumberFormat="1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84" fontId="5" fillId="0" borderId="10" xfId="35" applyNumberFormat="1" applyFont="1" applyFill="1" applyBorder="1" applyAlignment="1">
      <alignment vertical="center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/>
    </xf>
    <xf numFmtId="184" fontId="5" fillId="0" borderId="10" xfId="0" applyNumberFormat="1" applyFont="1" applyBorder="1" applyAlignment="1">
      <alignment horizontal="right"/>
    </xf>
    <xf numFmtId="0" fontId="0" fillId="32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/>
    </xf>
    <xf numFmtId="184" fontId="0" fillId="32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left"/>
    </xf>
    <xf numFmtId="184" fontId="5" fillId="0" borderId="10" xfId="0" applyNumberFormat="1" applyFont="1" applyFill="1" applyBorder="1" applyAlignment="1">
      <alignment horizontal="right" vertical="center" wrapText="1"/>
    </xf>
    <xf numFmtId="1" fontId="5" fillId="32" borderId="10" xfId="35" applyNumberFormat="1" applyFont="1" applyFill="1" applyBorder="1" applyAlignment="1">
      <alignment horizontal="right" vertical="center"/>
      <protection/>
    </xf>
    <xf numFmtId="0" fontId="0" fillId="32" borderId="0" xfId="0" applyFont="1" applyFill="1" applyAlignment="1">
      <alignment horizontal="center" vertical="center"/>
    </xf>
    <xf numFmtId="182" fontId="0" fillId="32" borderId="0" xfId="0" applyNumberFormat="1" applyFont="1" applyFill="1" applyAlignment="1">
      <alignment horizontal="center" vertical="center"/>
    </xf>
    <xf numFmtId="183" fontId="5" fillId="32" borderId="0" xfId="0" applyNumberFormat="1" applyFont="1" applyFill="1" applyAlignment="1">
      <alignment horizontal="left" vertical="center"/>
    </xf>
    <xf numFmtId="2" fontId="5" fillId="32" borderId="0" xfId="0" applyNumberFormat="1" applyFont="1" applyFill="1" applyAlignment="1">
      <alignment horizontal="right" vertical="center"/>
    </xf>
    <xf numFmtId="183" fontId="0" fillId="32" borderId="0" xfId="0" applyNumberFormat="1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83" fontId="1" fillId="32" borderId="10" xfId="0" applyNumberFormat="1" applyFont="1" applyFill="1" applyBorder="1" applyAlignment="1">
      <alignment horizontal="center" vertical="center"/>
    </xf>
    <xf numFmtId="184" fontId="7" fillId="0" borderId="10" xfId="35" applyNumberFormat="1" applyFont="1" applyFill="1" applyBorder="1" applyAlignment="1">
      <alignment vertical="center"/>
      <protection/>
    </xf>
    <xf numFmtId="2" fontId="12" fillId="0" borderId="10" xfId="0" applyNumberFormat="1" applyFont="1" applyBorder="1" applyAlignment="1">
      <alignment horizontal="right" vertical="center" wrapText="1"/>
    </xf>
    <xf numFmtId="0" fontId="7" fillId="32" borderId="10" xfId="35" applyNumberFormat="1" applyFont="1" applyFill="1" applyBorder="1" applyAlignment="1">
      <alignment vertical="center" wrapText="1"/>
      <protection/>
    </xf>
    <xf numFmtId="182" fontId="7" fillId="32" borderId="10" xfId="35" applyNumberFormat="1" applyFont="1" applyFill="1" applyBorder="1" applyAlignment="1">
      <alignment horizontal="center" vertical="center" wrapText="1"/>
      <protection/>
    </xf>
    <xf numFmtId="0" fontId="7" fillId="32" borderId="10" xfId="35" applyNumberFormat="1" applyFont="1" applyFill="1" applyBorder="1" applyAlignment="1">
      <alignment horizontal="center" vertical="center" wrapText="1"/>
      <protection/>
    </xf>
    <xf numFmtId="2" fontId="7" fillId="32" borderId="10" xfId="35" applyNumberFormat="1" applyFont="1" applyFill="1" applyBorder="1" applyAlignment="1">
      <alignment horizontal="right" vertical="center" wrapText="1"/>
      <protection/>
    </xf>
    <xf numFmtId="2" fontId="12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vertical="center" wrapText="1"/>
      <protection/>
    </xf>
    <xf numFmtId="0" fontId="7" fillId="32" borderId="10" xfId="35" applyFont="1" applyFill="1" applyBorder="1" applyAlignment="1">
      <alignment vertical="center" wrapText="1"/>
      <protection/>
    </xf>
    <xf numFmtId="1" fontId="7" fillId="32" borderId="10" xfId="0" applyNumberFormat="1" applyFont="1" applyFill="1" applyBorder="1" applyAlignment="1">
      <alignment horizontal="right" vertical="center"/>
    </xf>
    <xf numFmtId="1" fontId="5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center"/>
    </xf>
    <xf numFmtId="182" fontId="12" fillId="32" borderId="10" xfId="35" applyNumberFormat="1" applyFont="1" applyFill="1" applyBorder="1" applyAlignment="1" applyProtection="1">
      <alignment horizontal="center" vertical="center" wrapText="1"/>
      <protection/>
    </xf>
    <xf numFmtId="2" fontId="12" fillId="32" borderId="10" xfId="35" applyNumberFormat="1" applyFont="1" applyFill="1" applyBorder="1" applyAlignment="1" applyProtection="1">
      <alignment horizontal="right" vertical="center" wrapText="1"/>
      <protection/>
    </xf>
    <xf numFmtId="0" fontId="7" fillId="32" borderId="10" xfId="35" applyFont="1" applyFill="1" applyBorder="1" applyAlignment="1">
      <alignment horizontal="center" vertical="center" wrapText="1"/>
      <protection/>
    </xf>
    <xf numFmtId="0" fontId="9" fillId="4" borderId="10" xfId="35" applyNumberFormat="1" applyFont="1" applyFill="1" applyBorder="1" applyAlignment="1">
      <alignment vertical="center" wrapText="1"/>
      <protection/>
    </xf>
    <xf numFmtId="1" fontId="9" fillId="4" borderId="10" xfId="35" applyNumberFormat="1" applyFont="1" applyFill="1" applyBorder="1" applyAlignment="1">
      <alignment horizontal="right" vertical="center" wrapText="1"/>
      <protection/>
    </xf>
    <xf numFmtId="1" fontId="9" fillId="4" borderId="10" xfId="35" applyNumberFormat="1" applyFont="1" applyFill="1" applyBorder="1" applyAlignment="1">
      <alignment horizontal="left" vertical="center" wrapText="1"/>
      <protection/>
    </xf>
    <xf numFmtId="184" fontId="9" fillId="4" borderId="10" xfId="35" applyNumberFormat="1" applyFont="1" applyFill="1" applyBorder="1" applyAlignment="1">
      <alignment horizontal="right" vertical="center" wrapText="1"/>
      <protection/>
    </xf>
    <xf numFmtId="0" fontId="9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182" fontId="9" fillId="4" borderId="10" xfId="35" applyNumberFormat="1" applyFont="1" applyFill="1" applyBorder="1" applyAlignment="1">
      <alignment horizontal="center" vertical="center" wrapText="1"/>
      <protection/>
    </xf>
    <xf numFmtId="0" fontId="9" fillId="4" borderId="10" xfId="35" applyFont="1" applyFill="1" applyBorder="1" applyAlignment="1">
      <alignment vertical="center" wrapText="1"/>
      <protection/>
    </xf>
    <xf numFmtId="2" fontId="9" fillId="4" borderId="10" xfId="35" applyNumberFormat="1" applyFont="1" applyFill="1" applyBorder="1" applyAlignment="1">
      <alignment horizontal="right" vertical="center" wrapText="1"/>
      <protection/>
    </xf>
    <xf numFmtId="2" fontId="10" fillId="4" borderId="10" xfId="0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center" vertical="center" wrapText="1"/>
    </xf>
    <xf numFmtId="183" fontId="10" fillId="32" borderId="0" xfId="0" applyNumberFormat="1" applyFont="1" applyFill="1" applyBorder="1" applyAlignment="1">
      <alignment horizontal="center" vertical="center" wrapText="1"/>
    </xf>
    <xf numFmtId="184" fontId="10" fillId="32" borderId="0" xfId="0" applyNumberFormat="1" applyFont="1" applyFill="1" applyBorder="1" applyAlignment="1">
      <alignment horizontal="right" vertical="center" wrapText="1"/>
    </xf>
    <xf numFmtId="182" fontId="10" fillId="32" borderId="0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0" xfId="35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32" borderId="10" xfId="35" applyNumberFormat="1" applyFont="1" applyFill="1" applyBorder="1" applyAlignment="1">
      <alignment horizontal="right" vertical="center" wrapText="1"/>
      <protection/>
    </xf>
    <xf numFmtId="2" fontId="1" fillId="32" borderId="10" xfId="0" applyNumberFormat="1" applyFont="1" applyFill="1" applyBorder="1" applyAlignment="1">
      <alignment vertical="center" wrapText="1"/>
    </xf>
    <xf numFmtId="184" fontId="7" fillId="32" borderId="10" xfId="0" applyNumberFormat="1" applyFont="1" applyFill="1" applyBorder="1" applyAlignment="1">
      <alignment/>
    </xf>
    <xf numFmtId="2" fontId="7" fillId="32" borderId="10" xfId="35" applyNumberFormat="1" applyFont="1" applyFill="1" applyBorder="1" applyAlignment="1">
      <alignment/>
      <protection/>
    </xf>
    <xf numFmtId="4" fontId="7" fillId="0" borderId="10" xfId="0" applyNumberFormat="1" applyFont="1" applyBorder="1" applyAlignment="1">
      <alignment vertical="center" wrapText="1"/>
    </xf>
    <xf numFmtId="182" fontId="7" fillId="0" borderId="10" xfId="0" applyNumberFormat="1" applyFont="1" applyFill="1" applyBorder="1" applyAlignment="1">
      <alignment vertical="center" wrapText="1"/>
    </xf>
    <xf numFmtId="2" fontId="7" fillId="32" borderId="10" xfId="35" applyNumberFormat="1" applyFont="1" applyFill="1" applyBorder="1" applyAlignment="1">
      <alignment vertical="center"/>
      <protection/>
    </xf>
    <xf numFmtId="2" fontId="7" fillId="32" borderId="10" xfId="0" applyNumberFormat="1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2" fontId="5" fillId="0" borderId="10" xfId="0" applyNumberFormat="1" applyFont="1" applyBorder="1" applyAlignment="1">
      <alignment horizontal="right" vertical="center" wrapText="1"/>
    </xf>
    <xf numFmtId="0" fontId="16" fillId="32" borderId="10" xfId="0" applyFont="1" applyFill="1" applyBorder="1" applyAlignment="1">
      <alignment horizontal="center" vertical="center"/>
    </xf>
    <xf numFmtId="182" fontId="16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2" fontId="16" fillId="32" borderId="10" xfId="0" applyNumberFormat="1" applyFont="1" applyFill="1" applyBorder="1" applyAlignment="1">
      <alignment horizontal="right" vertical="center"/>
    </xf>
    <xf numFmtId="184" fontId="17" fillId="32" borderId="10" xfId="0" applyNumberFormat="1" applyFont="1" applyFill="1" applyBorder="1" applyAlignment="1">
      <alignment horizontal="right" vertical="center"/>
    </xf>
    <xf numFmtId="0" fontId="17" fillId="32" borderId="10" xfId="0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/>
    </xf>
    <xf numFmtId="2" fontId="5" fillId="32" borderId="10" xfId="35" applyNumberFormat="1" applyFont="1" applyFill="1" applyBorder="1" applyAlignment="1">
      <alignment horizontal="right" vertical="center"/>
      <protection/>
    </xf>
    <xf numFmtId="184" fontId="5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" fontId="7" fillId="32" borderId="10" xfId="0" applyNumberFormat="1" applyFont="1" applyFill="1" applyBorder="1" applyAlignment="1">
      <alignment horizontal="left" vertical="center"/>
    </xf>
    <xf numFmtId="184" fontId="1" fillId="0" borderId="11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left" vertical="center" wrapText="1"/>
    </xf>
    <xf numFmtId="1" fontId="7" fillId="32" borderId="10" xfId="35" applyNumberFormat="1" applyFont="1" applyFill="1" applyBorder="1" applyAlignment="1">
      <alignment horizontal="right" vertical="center" wrapText="1"/>
      <protection/>
    </xf>
    <xf numFmtId="184" fontId="7" fillId="0" borderId="10" xfId="0" applyNumberFormat="1" applyFont="1" applyFill="1" applyBorder="1" applyAlignment="1">
      <alignment horizontal="left" vertical="center" wrapText="1"/>
    </xf>
    <xf numFmtId="182" fontId="7" fillId="32" borderId="10" xfId="35" applyNumberFormat="1" applyFont="1" applyFill="1" applyBorder="1" applyAlignment="1">
      <alignment horizontal="center" vertical="center" wrapText="1"/>
      <protection/>
    </xf>
    <xf numFmtId="0" fontId="7" fillId="32" borderId="10" xfId="35" applyFont="1" applyFill="1" applyBorder="1" applyAlignment="1">
      <alignment horizontal="center" vertical="center" wrapText="1"/>
      <protection/>
    </xf>
    <xf numFmtId="184" fontId="7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horizontal="right" vertical="center" wrapText="1"/>
      <protection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4" fontId="7" fillId="0" borderId="10" xfId="35" applyNumberFormat="1" applyFont="1" applyFill="1" applyBorder="1" applyAlignment="1">
      <alignment vertical="center" wrapText="1"/>
      <protection/>
    </xf>
    <xf numFmtId="184" fontId="5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horizontal="right" vertical="center" wrapText="1"/>
    </xf>
    <xf numFmtId="182" fontId="18" fillId="0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32" borderId="10" xfId="35" applyFont="1" applyFill="1" applyBorder="1" applyAlignment="1">
      <alignment horizontal="left" vertical="center"/>
      <protection/>
    </xf>
    <xf numFmtId="182" fontId="5" fillId="32" borderId="10" xfId="0" applyNumberFormat="1" applyFont="1" applyFill="1" applyBorder="1" applyAlignment="1">
      <alignment horizontal="center" vertical="center"/>
    </xf>
    <xf numFmtId="184" fontId="5" fillId="32" borderId="10" xfId="0" applyNumberFormat="1" applyFont="1" applyFill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/>
    </xf>
    <xf numFmtId="184" fontId="1" fillId="32" borderId="10" xfId="0" applyNumberFormat="1" applyFont="1" applyFill="1" applyBorder="1" applyAlignment="1">
      <alignment/>
    </xf>
    <xf numFmtId="183" fontId="5" fillId="32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83" fontId="1" fillId="32" borderId="0" xfId="0" applyNumberFormat="1" applyFont="1" applyFill="1" applyBorder="1" applyAlignment="1">
      <alignment horizontal="center" vertical="center" wrapText="1"/>
    </xf>
    <xf numFmtId="184" fontId="1" fillId="32" borderId="0" xfId="0" applyNumberFormat="1" applyFont="1" applyFill="1" applyBorder="1" applyAlignment="1">
      <alignment horizontal="right" vertical="center" wrapText="1"/>
    </xf>
    <xf numFmtId="182" fontId="1" fillId="32" borderId="0" xfId="0" applyNumberFormat="1" applyFont="1" applyFill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35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wrapText="1"/>
    </xf>
    <xf numFmtId="0" fontId="12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vertical="center"/>
    </xf>
    <xf numFmtId="184" fontId="1" fillId="32" borderId="0" xfId="0" applyNumberFormat="1" applyFont="1" applyFill="1" applyAlignment="1">
      <alignment horizontal="right" vertical="center"/>
    </xf>
    <xf numFmtId="183" fontId="1" fillId="32" borderId="0" xfId="0" applyNumberFormat="1" applyFont="1" applyFill="1" applyAlignment="1">
      <alignment horizontal="center" vertical="center"/>
    </xf>
    <xf numFmtId="182" fontId="1" fillId="32" borderId="0" xfId="0" applyNumberFormat="1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7" fillId="32" borderId="10" xfId="35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 horizontal="left" vertical="center" wrapText="1"/>
    </xf>
    <xf numFmtId="49" fontId="5" fillId="32" borderId="10" xfId="35" applyNumberFormat="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horizontal="left" vertical="center"/>
    </xf>
    <xf numFmtId="0" fontId="60" fillId="0" borderId="10" xfId="0" applyFont="1" applyBorder="1" applyAlignment="1">
      <alignment/>
    </xf>
    <xf numFmtId="0" fontId="60" fillId="32" borderId="10" xfId="0" applyFont="1" applyFill="1" applyBorder="1" applyAlignment="1">
      <alignment horizontal="center" vertical="center"/>
    </xf>
    <xf numFmtId="2" fontId="60" fillId="0" borderId="10" xfId="0" applyNumberFormat="1" applyFont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/>
    </xf>
    <xf numFmtId="184" fontId="60" fillId="0" borderId="10" xfId="0" applyNumberFormat="1" applyFont="1" applyFill="1" applyBorder="1" applyAlignment="1">
      <alignment vertical="center"/>
    </xf>
    <xf numFmtId="182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84" fontId="7" fillId="0" borderId="10" xfId="35" applyNumberFormat="1" applyFont="1" applyFill="1" applyBorder="1" applyAlignment="1">
      <alignment vertical="center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vertical="center"/>
    </xf>
    <xf numFmtId="0" fontId="61" fillId="0" borderId="10" xfId="0" applyFont="1" applyBorder="1" applyAlignment="1">
      <alignment/>
    </xf>
    <xf numFmtId="184" fontId="61" fillId="0" borderId="10" xfId="0" applyNumberFormat="1" applyFont="1" applyFill="1" applyBorder="1" applyAlignment="1">
      <alignment vertical="center"/>
    </xf>
    <xf numFmtId="1" fontId="61" fillId="0" borderId="10" xfId="0" applyNumberFormat="1" applyFont="1" applyBorder="1" applyAlignment="1">
      <alignment vertical="center"/>
    </xf>
    <xf numFmtId="184" fontId="61" fillId="0" borderId="10" xfId="0" applyNumberFormat="1" applyFont="1" applyFill="1" applyBorder="1" applyAlignment="1">
      <alignment vertical="center" wrapText="1"/>
    </xf>
    <xf numFmtId="184" fontId="61" fillId="0" borderId="10" xfId="0" applyNumberFormat="1" applyFont="1" applyFill="1" applyBorder="1" applyAlignment="1">
      <alignment horizontal="right" vertical="center" wrapText="1"/>
    </xf>
    <xf numFmtId="0" fontId="60" fillId="32" borderId="10" xfId="0" applyFont="1" applyFill="1" applyBorder="1" applyAlignment="1" quotePrefix="1">
      <alignment horizontal="center" vertical="center"/>
    </xf>
    <xf numFmtId="0" fontId="61" fillId="0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184" fontId="5" fillId="0" borderId="10" xfId="0" applyNumberFormat="1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right" vertical="center" wrapText="1"/>
    </xf>
    <xf numFmtId="184" fontId="62" fillId="32" borderId="0" xfId="0" applyNumberFormat="1" applyFont="1" applyFill="1" applyAlignment="1">
      <alignment vertical="center" wrapText="1"/>
    </xf>
    <xf numFmtId="182" fontId="5" fillId="0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1" xfId="35" applyFont="1" applyFill="1" applyBorder="1" applyAlignment="1">
      <alignment vertical="center"/>
      <protection/>
    </xf>
    <xf numFmtId="1" fontId="17" fillId="32" borderId="10" xfId="0" applyNumberFormat="1" applyFont="1" applyFill="1" applyBorder="1" applyAlignment="1">
      <alignment horizontal="right" vertical="center"/>
    </xf>
    <xf numFmtId="184" fontId="7" fillId="32" borderId="10" xfId="35" applyNumberFormat="1" applyFont="1" applyFill="1" applyBorder="1" applyAlignment="1">
      <alignment horizontal="left" vertical="center" wrapText="1"/>
      <protection/>
    </xf>
    <xf numFmtId="2" fontId="7" fillId="32" borderId="10" xfId="35" applyNumberFormat="1" applyFont="1" applyFill="1" applyBorder="1" applyAlignment="1">
      <alignment horizontal="right" vertical="center" wrapText="1"/>
      <protection/>
    </xf>
    <xf numFmtId="49" fontId="16" fillId="32" borderId="10" xfId="0" applyNumberFormat="1" applyFont="1" applyFill="1" applyBorder="1" applyAlignment="1">
      <alignment horizontal="right" vertical="center"/>
    </xf>
    <xf numFmtId="182" fontId="18" fillId="0" borderId="10" xfId="0" applyNumberFormat="1" applyFont="1" applyFill="1" applyBorder="1" applyAlignment="1">
      <alignment horizontal="center" vertical="center" wrapText="1"/>
    </xf>
    <xf numFmtId="184" fontId="62" fillId="32" borderId="10" xfId="0" applyNumberFormat="1" applyFont="1" applyFill="1" applyBorder="1" applyAlignment="1">
      <alignment vertical="center"/>
    </xf>
    <xf numFmtId="184" fontId="62" fillId="0" borderId="10" xfId="35" applyNumberFormat="1" applyFont="1" applyFill="1" applyBorder="1" applyAlignment="1">
      <alignment vertical="center" wrapText="1"/>
      <protection/>
    </xf>
    <xf numFmtId="184" fontId="20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/>
    </xf>
    <xf numFmtId="184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49" fontId="62" fillId="32" borderId="10" xfId="35" applyNumberFormat="1" applyFont="1" applyFill="1" applyBorder="1" applyAlignment="1">
      <alignment horizontal="left" vertical="center"/>
      <protection/>
    </xf>
    <xf numFmtId="0" fontId="7" fillId="32" borderId="10" xfId="35" applyNumberFormat="1" applyFont="1" applyFill="1" applyBorder="1" applyAlignment="1">
      <alignment vertical="center" wrapText="1"/>
      <protection/>
    </xf>
    <xf numFmtId="0" fontId="7" fillId="32" borderId="10" xfId="3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right"/>
    </xf>
    <xf numFmtId="184" fontId="5" fillId="33" borderId="10" xfId="35" applyNumberFormat="1" applyFont="1" applyFill="1" applyBorder="1" applyAlignment="1">
      <alignment vertical="center"/>
      <protection/>
    </xf>
    <xf numFmtId="18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4" fontId="5" fillId="33" borderId="10" xfId="35" applyNumberFormat="1" applyFont="1" applyFill="1" applyBorder="1" applyAlignment="1">
      <alignment horizontal="right" vertical="center"/>
      <protection/>
    </xf>
    <xf numFmtId="0" fontId="5" fillId="33" borderId="10" xfId="35" applyNumberFormat="1" applyFont="1" applyFill="1" applyBorder="1" applyAlignment="1">
      <alignment horizontal="left" vertical="center"/>
      <protection/>
    </xf>
    <xf numFmtId="0" fontId="5" fillId="33" borderId="10" xfId="35" applyNumberFormat="1" applyFont="1" applyFill="1" applyBorder="1" applyAlignment="1">
      <alignment horizontal="right" vertical="center"/>
      <protection/>
    </xf>
    <xf numFmtId="0" fontId="5" fillId="33" borderId="10" xfId="35" applyNumberFormat="1" applyFont="1" applyFill="1" applyBorder="1" applyAlignment="1">
      <alignment horizontal="right" vertical="center" wrapText="1"/>
      <protection/>
    </xf>
    <xf numFmtId="182" fontId="5" fillId="33" borderId="10" xfId="35" applyNumberFormat="1" applyFont="1" applyFill="1" applyBorder="1" applyAlignment="1">
      <alignment horizontal="center" vertical="center" wrapText="1"/>
      <protection/>
    </xf>
    <xf numFmtId="2" fontId="5" fillId="33" borderId="10" xfId="35" applyNumberFormat="1" applyFont="1" applyFill="1" applyBorder="1" applyAlignment="1">
      <alignment horizontal="right" vertical="center" wrapText="1"/>
      <protection/>
    </xf>
    <xf numFmtId="2" fontId="1" fillId="33" borderId="10" xfId="0" applyNumberFormat="1" applyFont="1" applyFill="1" applyBorder="1" applyAlignment="1">
      <alignment horizontal="right" vertical="center"/>
    </xf>
    <xf numFmtId="0" fontId="62" fillId="33" borderId="10" xfId="35" applyNumberFormat="1" applyFont="1" applyFill="1" applyBorder="1" applyAlignment="1">
      <alignment vertical="center" wrapText="1"/>
      <protection/>
    </xf>
    <xf numFmtId="1" fontId="62" fillId="33" borderId="10" xfId="0" applyNumberFormat="1" applyFont="1" applyFill="1" applyBorder="1" applyAlignment="1">
      <alignment horizontal="right" vertical="center"/>
    </xf>
    <xf numFmtId="1" fontId="62" fillId="33" borderId="10" xfId="0" applyNumberFormat="1" applyFont="1" applyFill="1" applyBorder="1" applyAlignment="1">
      <alignment horizontal="left" vertical="center"/>
    </xf>
    <xf numFmtId="184" fontId="62" fillId="33" borderId="10" xfId="0" applyNumberFormat="1" applyFont="1" applyFill="1" applyBorder="1" applyAlignment="1">
      <alignment horizontal="right" vertical="center"/>
    </xf>
    <xf numFmtId="184" fontId="62" fillId="33" borderId="10" xfId="35" applyNumberFormat="1" applyFont="1" applyFill="1" applyBorder="1" applyAlignment="1">
      <alignment vertical="center"/>
      <protection/>
    </xf>
    <xf numFmtId="0" fontId="5" fillId="32" borderId="10" xfId="35" applyFont="1" applyFill="1" applyBorder="1" applyAlignment="1">
      <alignment horizontal="right" vertical="center"/>
      <protection/>
    </xf>
    <xf numFmtId="182" fontId="5" fillId="32" borderId="10" xfId="35" applyNumberFormat="1" applyFont="1" applyFill="1" applyBorder="1" applyAlignment="1">
      <alignment horizontal="center" vertical="center"/>
      <protection/>
    </xf>
    <xf numFmtId="184" fontId="5" fillId="32" borderId="10" xfId="35" applyNumberFormat="1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 vertical="center" wrapText="1"/>
    </xf>
    <xf numFmtId="184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right"/>
    </xf>
    <xf numFmtId="0" fontId="62" fillId="32" borderId="10" xfId="35" applyFont="1" applyFill="1" applyBorder="1" applyAlignment="1">
      <alignment horizontal="left"/>
      <protection/>
    </xf>
    <xf numFmtId="184" fontId="62" fillId="0" borderId="11" xfId="0" applyNumberFormat="1" applyFont="1" applyFill="1" applyBorder="1" applyAlignment="1">
      <alignment horizontal="right"/>
    </xf>
    <xf numFmtId="184" fontId="62" fillId="32" borderId="10" xfId="0" applyNumberFormat="1" applyFont="1" applyFill="1" applyBorder="1" applyAlignment="1">
      <alignment/>
    </xf>
    <xf numFmtId="0" fontId="1" fillId="32" borderId="10" xfId="35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/>
    </xf>
    <xf numFmtId="184" fontId="1" fillId="32" borderId="10" xfId="0" applyNumberFormat="1" applyFont="1" applyFill="1" applyBorder="1" applyAlignment="1">
      <alignment/>
    </xf>
    <xf numFmtId="2" fontId="1" fillId="32" borderId="10" xfId="35" applyNumberFormat="1" applyFont="1" applyFill="1" applyBorder="1" applyAlignment="1">
      <alignment vertical="center"/>
      <protection/>
    </xf>
    <xf numFmtId="2" fontId="1" fillId="32" borderId="10" xfId="0" applyNumberFormat="1" applyFont="1" applyFill="1" applyBorder="1" applyAlignment="1">
      <alignment vertical="center" wrapText="1"/>
    </xf>
    <xf numFmtId="49" fontId="1" fillId="32" borderId="10" xfId="35" applyNumberFormat="1" applyFont="1" applyFill="1" applyBorder="1" applyAlignment="1">
      <alignment horizontal="center" vertical="center"/>
      <protection/>
    </xf>
    <xf numFmtId="184" fontId="1" fillId="32" borderId="10" xfId="35" applyNumberFormat="1" applyFont="1" applyFill="1" applyBorder="1" applyAlignment="1">
      <alignment horizontal="right" vertical="center"/>
      <protection/>
    </xf>
    <xf numFmtId="184" fontId="1" fillId="0" borderId="10" xfId="35" applyNumberFormat="1" applyFont="1" applyFill="1" applyBorder="1" applyAlignment="1">
      <alignment vertical="center"/>
      <protection/>
    </xf>
    <xf numFmtId="0" fontId="1" fillId="32" borderId="10" xfId="0" applyFont="1" applyFill="1" applyBorder="1" applyAlignment="1">
      <alignment horizontal="center" vertical="center"/>
    </xf>
    <xf numFmtId="1" fontId="1" fillId="32" borderId="10" xfId="35" applyNumberFormat="1" applyFont="1" applyFill="1" applyBorder="1" applyAlignment="1" quotePrefix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183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right" vertical="center"/>
    </xf>
    <xf numFmtId="182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32" borderId="10" xfId="3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184" fontId="1" fillId="0" borderId="10" xfId="0" applyNumberFormat="1" applyFont="1" applyFill="1" applyBorder="1" applyAlignment="1">
      <alignment/>
    </xf>
    <xf numFmtId="2" fontId="1" fillId="0" borderId="10" xfId="35" applyNumberFormat="1" applyFont="1" applyFill="1" applyBorder="1" applyAlignment="1">
      <alignment horizontal="center" vertical="center"/>
      <protection/>
    </xf>
    <xf numFmtId="182" fontId="1" fillId="0" borderId="10" xfId="35" applyNumberFormat="1" applyFont="1" applyFill="1" applyBorder="1" applyAlignment="1">
      <alignment horizontal="center" vertical="center"/>
      <protection/>
    </xf>
    <xf numFmtId="2" fontId="1" fillId="0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/>
    </xf>
    <xf numFmtId="182" fontId="1" fillId="0" borderId="10" xfId="35" applyNumberFormat="1" applyFont="1" applyFill="1" applyBorder="1" applyAlignment="1">
      <alignment horizontal="left" vertical="center" indent="2"/>
      <protection/>
    </xf>
    <xf numFmtId="0" fontId="7" fillId="32" borderId="10" xfId="35" applyNumberFormat="1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>
      <alignment horizontal="right"/>
    </xf>
    <xf numFmtId="0" fontId="1" fillId="32" borderId="0" xfId="0" applyFont="1" applyFill="1" applyAlignment="1">
      <alignment vertical="center"/>
    </xf>
    <xf numFmtId="183" fontId="0" fillId="32" borderId="0" xfId="0" applyNumberFormat="1" applyFont="1" applyFill="1" applyAlignment="1">
      <alignment horizontal="center" vertical="center"/>
    </xf>
    <xf numFmtId="184" fontId="0" fillId="32" borderId="10" xfId="0" applyNumberFormat="1" applyFont="1" applyFill="1" applyBorder="1" applyAlignment="1">
      <alignment horizontal="right" vertical="center"/>
    </xf>
    <xf numFmtId="0" fontId="62" fillId="33" borderId="10" xfId="0" applyFont="1" applyFill="1" applyBorder="1" applyAlignment="1">
      <alignment horizontal="left"/>
    </xf>
    <xf numFmtId="184" fontId="62" fillId="32" borderId="10" xfId="35" applyNumberFormat="1" applyFont="1" applyFill="1" applyBorder="1" applyAlignment="1">
      <alignment horizontal="right" vertical="center"/>
      <protection/>
    </xf>
    <xf numFmtId="1" fontId="62" fillId="32" borderId="10" xfId="35" applyNumberFormat="1" applyFont="1" applyFill="1" applyBorder="1" applyAlignment="1">
      <alignment horizontal="right"/>
      <protection/>
    </xf>
    <xf numFmtId="0" fontId="62" fillId="32" borderId="10" xfId="0" applyFont="1" applyFill="1" applyBorder="1" applyAlignment="1">
      <alignment/>
    </xf>
    <xf numFmtId="0" fontId="62" fillId="0" borderId="10" xfId="0" applyFont="1" applyFill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3" fillId="32" borderId="10" xfId="0" applyFont="1" applyFill="1" applyBorder="1" applyAlignment="1">
      <alignment horizontal="center" vertical="center"/>
    </xf>
    <xf numFmtId="2" fontId="63" fillId="0" borderId="10" xfId="0" applyNumberFormat="1" applyFont="1" applyBorder="1" applyAlignment="1">
      <alignment horizontal="right" vertical="center" wrapText="1"/>
    </xf>
    <xf numFmtId="4" fontId="63" fillId="0" borderId="10" xfId="0" applyNumberFormat="1" applyFont="1" applyFill="1" applyBorder="1" applyAlignment="1">
      <alignment horizontal="right" vertical="center" wrapText="1"/>
    </xf>
    <xf numFmtId="184" fontId="62" fillId="0" borderId="10" xfId="0" applyNumberFormat="1" applyFont="1" applyFill="1" applyBorder="1" applyAlignment="1">
      <alignment horizontal="right" wrapText="1"/>
    </xf>
    <xf numFmtId="182" fontId="1" fillId="33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 quotePrefix="1">
      <alignment horizontal="center" vertical="center"/>
    </xf>
    <xf numFmtId="0" fontId="4" fillId="33" borderId="10" xfId="35" applyNumberFormat="1" applyFont="1" applyFill="1" applyBorder="1" applyAlignment="1">
      <alignment horizontal="center" vertical="center"/>
      <protection/>
    </xf>
    <xf numFmtId="0" fontId="22" fillId="32" borderId="0" xfId="0" applyFont="1" applyFill="1" applyAlignment="1">
      <alignment vertical="center"/>
    </xf>
    <xf numFmtId="183" fontId="23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184" fontId="22" fillId="32" borderId="0" xfId="0" applyNumberFormat="1" applyFont="1" applyFill="1" applyAlignment="1">
      <alignment horizontal="right" vertical="center"/>
    </xf>
    <xf numFmtId="182" fontId="22" fillId="32" borderId="0" xfId="0" applyNumberFormat="1" applyFont="1" applyFill="1" applyAlignment="1">
      <alignment horizontal="center" vertical="center"/>
    </xf>
    <xf numFmtId="2" fontId="22" fillId="32" borderId="0" xfId="0" applyNumberFormat="1" applyFont="1" applyFill="1" applyAlignment="1">
      <alignment horizontal="right" vertical="center"/>
    </xf>
    <xf numFmtId="0" fontId="24" fillId="32" borderId="0" xfId="0" applyFont="1" applyFill="1" applyAlignment="1">
      <alignment vertical="center"/>
    </xf>
    <xf numFmtId="0" fontId="22" fillId="32" borderId="0" xfId="0" applyFont="1" applyFill="1" applyBorder="1" applyAlignment="1">
      <alignment horizontal="left" vertical="center"/>
    </xf>
    <xf numFmtId="183" fontId="22" fillId="32" borderId="0" xfId="0" applyNumberFormat="1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184" fontId="22" fillId="32" borderId="0" xfId="0" applyNumberFormat="1" applyFont="1" applyFill="1" applyBorder="1" applyAlignment="1">
      <alignment horizontal="right" vertical="center" wrapText="1"/>
    </xf>
    <xf numFmtId="182" fontId="22" fillId="32" borderId="0" xfId="0" applyNumberFormat="1" applyFont="1" applyFill="1" applyBorder="1" applyAlignment="1">
      <alignment horizontal="center" vertical="center" wrapText="1"/>
    </xf>
    <xf numFmtId="2" fontId="22" fillId="32" borderId="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 quotePrefix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right" vertical="center"/>
    </xf>
    <xf numFmtId="2" fontId="4" fillId="33" borderId="10" xfId="35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84" fontId="18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2" fontId="0" fillId="32" borderId="0" xfId="0" applyNumberFormat="1" applyFont="1" applyFill="1" applyAlignment="1">
      <alignment horizontal="right" vertical="center"/>
    </xf>
    <xf numFmtId="0" fontId="0" fillId="32" borderId="0" xfId="0" applyFont="1" applyFill="1" applyAlignment="1">
      <alignment vertical="center"/>
    </xf>
    <xf numFmtId="184" fontId="0" fillId="32" borderId="0" xfId="0" applyNumberFormat="1" applyFont="1" applyFill="1" applyAlignment="1">
      <alignment horizontal="right" vertical="center"/>
    </xf>
    <xf numFmtId="182" fontId="0" fillId="32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vertical="center"/>
    </xf>
    <xf numFmtId="49" fontId="1" fillId="32" borderId="10" xfId="35" applyNumberFormat="1" applyFont="1" applyFill="1" applyBorder="1" applyAlignment="1">
      <alignment horizontal="left" vertical="center"/>
      <protection/>
    </xf>
    <xf numFmtId="183" fontId="1" fillId="0" borderId="10" xfId="0" applyNumberFormat="1" applyFont="1" applyFill="1" applyBorder="1" applyAlignment="1">
      <alignment horizontal="right"/>
    </xf>
    <xf numFmtId="0" fontId="1" fillId="0" borderId="10" xfId="35" applyNumberFormat="1" applyFont="1" applyFill="1" applyBorder="1" applyAlignment="1">
      <alignment horizontal="center" vertical="center"/>
      <protection/>
    </xf>
    <xf numFmtId="0" fontId="1" fillId="0" borderId="10" xfId="35" applyNumberFormat="1" applyFont="1" applyFill="1" applyBorder="1" applyAlignment="1" quotePrefix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2" fontId="1" fillId="0" borderId="10" xfId="35" applyNumberFormat="1" applyFont="1" applyFill="1" applyBorder="1" applyAlignment="1">
      <alignment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35" applyNumberFormat="1" applyFont="1" applyFill="1" applyBorder="1" applyAlignment="1">
      <alignment horizontal="right" vertical="center"/>
      <protection/>
    </xf>
    <xf numFmtId="0" fontId="1" fillId="32" borderId="10" xfId="35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3" fontId="1" fillId="0" borderId="10" xfId="0" applyNumberFormat="1" applyFont="1" applyFill="1" applyBorder="1" applyAlignment="1">
      <alignment horizontal="right" vertical="center" wrapText="1"/>
    </xf>
    <xf numFmtId="0" fontId="5" fillId="33" borderId="10" xfId="35" applyNumberFormat="1" applyFont="1" applyFill="1" applyBorder="1" applyAlignment="1">
      <alignment horizontal="right"/>
      <protection/>
    </xf>
    <xf numFmtId="184" fontId="5" fillId="32" borderId="10" xfId="35" applyNumberFormat="1" applyFont="1" applyFill="1" applyBorder="1" applyAlignment="1">
      <alignment horizontal="right"/>
      <protection/>
    </xf>
    <xf numFmtId="184" fontId="60" fillId="0" borderId="10" xfId="35" applyNumberFormat="1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184" fontId="61" fillId="0" borderId="10" xfId="0" applyNumberFormat="1" applyFont="1" applyBorder="1" applyAlignment="1">
      <alignment vertical="center"/>
    </xf>
    <xf numFmtId="184" fontId="61" fillId="0" borderId="10" xfId="0" applyNumberFormat="1" applyFont="1" applyFill="1" applyBorder="1" applyAlignment="1">
      <alignment horizontal="left" vertical="center"/>
    </xf>
    <xf numFmtId="1" fontId="5" fillId="0" borderId="10" xfId="35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right"/>
    </xf>
    <xf numFmtId="183" fontId="1" fillId="0" borderId="10" xfId="0" applyNumberFormat="1" applyFont="1" applyFill="1" applyBorder="1" applyAlignment="1">
      <alignment horizontal="left" vertical="center"/>
    </xf>
    <xf numFmtId="1" fontId="7" fillId="32" borderId="10" xfId="0" applyNumberFormat="1" applyFont="1" applyFill="1" applyBorder="1" applyAlignment="1">
      <alignment horizontal="left" vertical="center"/>
    </xf>
    <xf numFmtId="184" fontId="7" fillId="32" borderId="10" xfId="0" applyNumberFormat="1" applyFont="1" applyFill="1" applyBorder="1" applyAlignment="1">
      <alignment horizontal="right" vertical="center"/>
    </xf>
    <xf numFmtId="0" fontId="7" fillId="32" borderId="10" xfId="35" applyNumberFormat="1" applyFont="1" applyFill="1" applyBorder="1" applyAlignment="1">
      <alignment horizontal="right" vertical="center" wrapText="1"/>
      <protection/>
    </xf>
    <xf numFmtId="18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/>
    </xf>
    <xf numFmtId="0" fontId="1" fillId="33" borderId="10" xfId="35" applyNumberFormat="1" applyFont="1" applyFill="1" applyBorder="1" applyAlignment="1">
      <alignment horizontal="center" vertical="center"/>
      <protection/>
    </xf>
    <xf numFmtId="184" fontId="1" fillId="33" borderId="10" xfId="35" applyNumberFormat="1" applyFont="1" applyFill="1" applyBorder="1" applyAlignment="1">
      <alignment vertical="center"/>
      <protection/>
    </xf>
    <xf numFmtId="0" fontId="5" fillId="33" borderId="10" xfId="35" applyNumberFormat="1" applyFont="1" applyFill="1" applyBorder="1" applyAlignment="1">
      <alignment horizontal="center" vertical="center"/>
      <protection/>
    </xf>
    <xf numFmtId="182" fontId="5" fillId="33" borderId="10" xfId="35" applyNumberFormat="1" applyFont="1" applyFill="1" applyBorder="1" applyAlignment="1">
      <alignment horizontal="center" vertical="center"/>
      <protection/>
    </xf>
    <xf numFmtId="184" fontId="1" fillId="33" borderId="10" xfId="0" applyNumberFormat="1" applyFont="1" applyFill="1" applyBorder="1" applyAlignment="1">
      <alignment horizontal="right" vertical="center"/>
    </xf>
    <xf numFmtId="182" fontId="1" fillId="33" borderId="10" xfId="35" applyNumberFormat="1" applyFont="1" applyFill="1" applyBorder="1" applyAlignment="1">
      <alignment horizontal="center" vertical="center" wrapText="1"/>
      <protection/>
    </xf>
    <xf numFmtId="184" fontId="1" fillId="33" borderId="10" xfId="0" applyNumberFormat="1" applyFont="1" applyFill="1" applyBorder="1" applyAlignment="1">
      <alignment vertical="center"/>
    </xf>
    <xf numFmtId="183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35" applyNumberFormat="1" applyFont="1" applyFill="1" applyBorder="1" applyAlignment="1">
      <alignment horizontal="right" vertical="center"/>
      <protection/>
    </xf>
    <xf numFmtId="0" fontId="1" fillId="33" borderId="12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182" fontId="1" fillId="33" borderId="12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right" vertical="center" wrapText="1"/>
    </xf>
    <xf numFmtId="183" fontId="60" fillId="0" borderId="10" xfId="0" applyNumberFormat="1" applyFont="1" applyFill="1" applyBorder="1" applyAlignment="1">
      <alignment horizontal="right" vertical="center"/>
    </xf>
    <xf numFmtId="1" fontId="61" fillId="0" borderId="10" xfId="0" applyNumberFormat="1" applyFont="1" applyFill="1" applyBorder="1" applyAlignment="1">
      <alignment horizontal="right" vertical="center"/>
    </xf>
    <xf numFmtId="183" fontId="1" fillId="33" borderId="10" xfId="35" applyNumberFormat="1" applyFont="1" applyFill="1" applyBorder="1" applyAlignment="1">
      <alignment horizontal="right" vertical="center"/>
      <protection/>
    </xf>
    <xf numFmtId="183" fontId="1" fillId="33" borderId="10" xfId="0" applyNumberFormat="1" applyFont="1" applyFill="1" applyBorder="1" applyAlignment="1">
      <alignment horizontal="right"/>
    </xf>
    <xf numFmtId="1" fontId="1" fillId="0" borderId="10" xfId="35" applyNumberFormat="1" applyFont="1" applyFill="1" applyBorder="1" applyAlignment="1">
      <alignment horizontal="right" vertical="center"/>
      <protection/>
    </xf>
    <xf numFmtId="1" fontId="7" fillId="32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3" fontId="0" fillId="32" borderId="0" xfId="0" applyNumberFormat="1" applyFont="1" applyFill="1" applyAlignment="1">
      <alignment horizontal="right" vertical="center"/>
    </xf>
    <xf numFmtId="183" fontId="1" fillId="33" borderId="10" xfId="0" applyNumberFormat="1" applyFont="1" applyFill="1" applyBorder="1" applyAlignment="1" quotePrefix="1">
      <alignment horizontal="right" vertical="center"/>
    </xf>
    <xf numFmtId="183" fontId="1" fillId="33" borderId="10" xfId="0" applyNumberFormat="1" applyFont="1" applyFill="1" applyBorder="1" applyAlignment="1" quotePrefix="1">
      <alignment horizontal="right" vertical="center" wrapText="1"/>
    </xf>
    <xf numFmtId="0" fontId="1" fillId="0" borderId="10" xfId="35" applyFont="1" applyFill="1" applyBorder="1" applyAlignment="1">
      <alignment vertical="center"/>
      <protection/>
    </xf>
    <xf numFmtId="0" fontId="9" fillId="0" borderId="0" xfId="35" applyNumberFormat="1" applyFont="1" applyFill="1" applyBorder="1" applyAlignment="1">
      <alignment vertical="center" wrapText="1"/>
      <protection/>
    </xf>
    <xf numFmtId="1" fontId="9" fillId="0" borderId="0" xfId="35" applyNumberFormat="1" applyFont="1" applyFill="1" applyBorder="1" applyAlignment="1">
      <alignment horizontal="right" vertical="center" wrapText="1"/>
      <protection/>
    </xf>
    <xf numFmtId="1" fontId="9" fillId="0" borderId="0" xfId="35" applyNumberFormat="1" applyFont="1" applyFill="1" applyBorder="1" applyAlignment="1">
      <alignment horizontal="left" vertical="center" wrapText="1"/>
      <protection/>
    </xf>
    <xf numFmtId="184" fontId="9" fillId="0" borderId="0" xfId="35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9" fillId="0" borderId="0" xfId="35" applyNumberFormat="1" applyFont="1" applyFill="1" applyBorder="1" applyAlignment="1">
      <alignment horizontal="center" vertical="center" wrapText="1"/>
      <protection/>
    </xf>
    <xf numFmtId="2" fontId="9" fillId="0" borderId="0" xfId="35" applyNumberFormat="1" applyFont="1" applyFill="1" applyBorder="1" applyAlignment="1">
      <alignment horizontal="right" vertical="center" wrapText="1"/>
      <protection/>
    </xf>
    <xf numFmtId="2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" fontId="10" fillId="32" borderId="0" xfId="0" applyNumberFormat="1" applyFont="1" applyFill="1" applyBorder="1" applyAlignment="1">
      <alignment horizontal="left" vertical="center" wrapText="1"/>
    </xf>
    <xf numFmtId="2" fontId="14" fillId="32" borderId="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right" vertical="center" wrapText="1"/>
    </xf>
    <xf numFmtId="2" fontId="60" fillId="32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2" fontId="12" fillId="32" borderId="10" xfId="0" applyNumberFormat="1" applyFont="1" applyFill="1" applyBorder="1" applyAlignment="1">
      <alignment vertical="center" wrapText="1"/>
    </xf>
    <xf numFmtId="2" fontId="5" fillId="32" borderId="0" xfId="0" applyNumberFormat="1" applyFont="1" applyFill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9" fillId="4" borderId="10" xfId="35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84" fontId="1" fillId="0" borderId="10" xfId="35" applyNumberFormat="1" applyFont="1" applyFill="1" applyBorder="1" applyAlignment="1">
      <alignment horizontal="right"/>
      <protection/>
    </xf>
    <xf numFmtId="2" fontId="1" fillId="0" borderId="10" xfId="35" applyNumberFormat="1" applyFont="1" applyFill="1" applyBorder="1" applyAlignment="1">
      <alignment horizontal="center"/>
      <protection/>
    </xf>
    <xf numFmtId="2" fontId="1" fillId="0" borderId="10" xfId="35" applyNumberFormat="1" applyFont="1" applyFill="1" applyBorder="1" applyAlignment="1">
      <alignment horizontal="right"/>
      <protection/>
    </xf>
    <xf numFmtId="49" fontId="1" fillId="0" borderId="10" xfId="0" applyNumberFormat="1" applyFont="1" applyFill="1" applyBorder="1" applyAlignment="1">
      <alignment horizontal="left"/>
    </xf>
    <xf numFmtId="184" fontId="5" fillId="0" borderId="10" xfId="35" applyNumberFormat="1" applyFont="1" applyFill="1" applyBorder="1" applyAlignment="1">
      <alignment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 horizontal="center"/>
    </xf>
    <xf numFmtId="2" fontId="1" fillId="32" borderId="10" xfId="0" applyNumberFormat="1" applyFont="1" applyFill="1" applyBorder="1" applyAlignment="1">
      <alignment vertical="center"/>
    </xf>
    <xf numFmtId="184" fontId="6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top" wrapText="1" readingOrder="1"/>
    </xf>
    <xf numFmtId="49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/>
    </xf>
    <xf numFmtId="183" fontId="16" fillId="0" borderId="10" xfId="0" applyNumberFormat="1" applyFont="1" applyFill="1" applyBorder="1" applyAlignment="1">
      <alignment horizontal="right" vertical="center"/>
    </xf>
    <xf numFmtId="1" fontId="1" fillId="32" borderId="10" xfId="0" applyNumberFormat="1" applyFont="1" applyFill="1" applyBorder="1" applyAlignment="1" quotePrefix="1">
      <alignment horizontal="right" vertical="center"/>
    </xf>
    <xf numFmtId="0" fontId="1" fillId="32" borderId="10" xfId="0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right" wrapText="1"/>
    </xf>
    <xf numFmtId="1" fontId="1" fillId="32" borderId="10" xfId="0" applyNumberFormat="1" applyFont="1" applyFill="1" applyBorder="1" applyAlignment="1" quotePrefix="1">
      <alignment horizontal="right" vertical="center" wrapText="1"/>
    </xf>
    <xf numFmtId="1" fontId="1" fillId="32" borderId="10" xfId="0" applyNumberFormat="1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 quotePrefix="1">
      <alignment horizontal="right"/>
    </xf>
    <xf numFmtId="0" fontId="1" fillId="32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Border="1" applyAlignment="1">
      <alignment horizontal="left"/>
    </xf>
    <xf numFmtId="0" fontId="5" fillId="0" borderId="10" xfId="35" applyNumberFormat="1" applyFont="1" applyFill="1" applyBorder="1" applyAlignment="1" quotePrefix="1">
      <alignment horizontal="center" vertical="center"/>
      <protection/>
    </xf>
    <xf numFmtId="184" fontId="1" fillId="0" borderId="10" xfId="0" applyNumberFormat="1" applyFont="1" applyFill="1" applyBorder="1" applyAlignment="1" quotePrefix="1">
      <alignment horizontal="center"/>
    </xf>
    <xf numFmtId="0" fontId="1" fillId="33" borderId="10" xfId="35" applyNumberFormat="1" applyFont="1" applyFill="1" applyBorder="1" applyAlignment="1" quotePrefix="1">
      <alignment horizontal="center" vertical="center"/>
      <protection/>
    </xf>
    <xf numFmtId="18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  <xf numFmtId="2" fontId="1" fillId="33" borderId="10" xfId="35" applyNumberFormat="1" applyFont="1" applyFill="1" applyBorder="1" applyAlignment="1">
      <alignment horizontal="right" vertical="center"/>
      <protection/>
    </xf>
    <xf numFmtId="49" fontId="18" fillId="0" borderId="10" xfId="0" applyNumberFormat="1" applyFont="1" applyFill="1" applyBorder="1" applyAlignment="1">
      <alignment horizontal="right" vertical="center" wrapText="1"/>
    </xf>
    <xf numFmtId="183" fontId="18" fillId="0" borderId="10" xfId="0" applyNumberFormat="1" applyFont="1" applyFill="1" applyBorder="1" applyAlignment="1">
      <alignment horizontal="right" vertical="center" wrapText="1"/>
    </xf>
    <xf numFmtId="0" fontId="1" fillId="0" borderId="10" xfId="35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right" vertical="center"/>
    </xf>
    <xf numFmtId="2" fontId="60" fillId="0" borderId="10" xfId="0" applyNumberFormat="1" applyFont="1" applyFill="1" applyBorder="1" applyAlignment="1">
      <alignment horizontal="center"/>
    </xf>
    <xf numFmtId="0" fontId="5" fillId="0" borderId="10" xfId="35" applyFont="1" applyFill="1" applyBorder="1" applyAlignment="1">
      <alignment vertical="center"/>
      <protection/>
    </xf>
    <xf numFmtId="2" fontId="1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83" fontId="16" fillId="0" borderId="13" xfId="0" applyNumberFormat="1" applyFont="1" applyFill="1" applyBorder="1" applyAlignment="1">
      <alignment horizontal="right" vertical="center"/>
    </xf>
    <xf numFmtId="184" fontId="1" fillId="0" borderId="13" xfId="0" applyNumberFormat="1" applyFont="1" applyFill="1" applyBorder="1" applyAlignment="1">
      <alignment horizontal="right" vertical="center"/>
    </xf>
    <xf numFmtId="184" fontId="5" fillId="0" borderId="14" xfId="35" applyNumberFormat="1" applyFont="1" applyFill="1" applyBorder="1" applyAlignment="1">
      <alignment vertical="center"/>
      <protection/>
    </xf>
    <xf numFmtId="0" fontId="46" fillId="27" borderId="10" xfId="46" applyBorder="1" applyAlignment="1">
      <alignment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35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/>
    </xf>
    <xf numFmtId="18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2" fontId="0" fillId="32" borderId="10" xfId="0" applyNumberFormat="1" applyFont="1" applyFill="1" applyBorder="1" applyAlignment="1">
      <alignment horizontal="right" vertical="center"/>
    </xf>
    <xf numFmtId="2" fontId="1" fillId="32" borderId="0" xfId="0" applyNumberFormat="1" applyFont="1" applyFill="1" applyAlignment="1">
      <alignment horizontal="right" vertical="center"/>
    </xf>
    <xf numFmtId="183" fontId="1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184" fontId="1" fillId="32" borderId="0" xfId="0" applyNumberFormat="1" applyFont="1" applyFill="1" applyAlignment="1">
      <alignment horizontal="right" vertical="center"/>
    </xf>
    <xf numFmtId="0" fontId="5" fillId="0" borderId="10" xfId="35" applyNumberFormat="1" applyFont="1" applyFill="1" applyBorder="1" applyAlignment="1">
      <alignment horizontal="left" vertical="center"/>
      <protection/>
    </xf>
    <xf numFmtId="2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/>
    </xf>
    <xf numFmtId="2" fontId="60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183" fontId="1" fillId="0" borderId="10" xfId="35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82" fontId="1" fillId="0" borderId="10" xfId="35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35" applyNumberFormat="1" applyFont="1" applyFill="1" applyBorder="1" applyAlignment="1">
      <alignment vertical="center" wrapText="1"/>
      <protection/>
    </xf>
    <xf numFmtId="2" fontId="1" fillId="32" borderId="11" xfId="0" applyNumberFormat="1" applyFont="1" applyFill="1" applyBorder="1" applyAlignment="1">
      <alignment vertical="center" wrapText="1"/>
    </xf>
    <xf numFmtId="2" fontId="1" fillId="32" borderId="11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5" fillId="32" borderId="11" xfId="35" applyNumberFormat="1" applyFont="1" applyFill="1" applyBorder="1" applyAlignment="1">
      <alignment horizontal="right" vertical="center"/>
      <protection/>
    </xf>
    <xf numFmtId="1" fontId="5" fillId="32" borderId="10" xfId="0" applyNumberFormat="1" applyFont="1" applyFill="1" applyBorder="1" applyAlignment="1">
      <alignment horizontal="center" vertical="center"/>
    </xf>
    <xf numFmtId="1" fontId="5" fillId="32" borderId="11" xfId="35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7" fillId="32" borderId="11" xfId="35" applyNumberFormat="1" applyFont="1" applyFill="1" applyBorder="1" applyAlignment="1">
      <alignment horizontal="right" vertical="center"/>
      <protection/>
    </xf>
    <xf numFmtId="2" fontId="1" fillId="32" borderId="11" xfId="35" applyNumberFormat="1" applyFont="1" applyFill="1" applyBorder="1" applyAlignment="1">
      <alignment horizontal="right" vertical="center"/>
      <protection/>
    </xf>
    <xf numFmtId="2" fontId="5" fillId="32" borderId="11" xfId="35" applyNumberFormat="1" applyFont="1" applyFill="1" applyBorder="1" applyAlignment="1">
      <alignment horizontal="center" vertical="center"/>
      <protection/>
    </xf>
    <xf numFmtId="2" fontId="7" fillId="32" borderId="11" xfId="35" applyNumberFormat="1" applyFont="1" applyFill="1" applyBorder="1" applyAlignment="1">
      <alignment horizontal="right" vertical="center"/>
      <protection/>
    </xf>
    <xf numFmtId="2" fontId="9" fillId="4" borderId="11" xfId="35" applyNumberFormat="1" applyFont="1" applyFill="1" applyBorder="1" applyAlignment="1">
      <alignment horizontal="center" vertical="center" wrapText="1"/>
      <protection/>
    </xf>
    <xf numFmtId="2" fontId="1" fillId="32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left" vertical="center" wrapText="1"/>
    </xf>
    <xf numFmtId="184" fontId="60" fillId="0" borderId="10" xfId="0" applyNumberFormat="1" applyFont="1" applyFill="1" applyBorder="1" applyAlignment="1">
      <alignment horizontal="right" vertical="center" wrapText="1"/>
    </xf>
    <xf numFmtId="184" fontId="61" fillId="0" borderId="10" xfId="35" applyNumberFormat="1" applyFont="1" applyFill="1" applyBorder="1" applyAlignment="1">
      <alignment vertical="center" wrapText="1"/>
      <protection/>
    </xf>
    <xf numFmtId="0" fontId="7" fillId="0" borderId="10" xfId="35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5" fillId="33" borderId="10" xfId="35" applyNumberFormat="1" applyFont="1" applyFill="1" applyBorder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/>
    </xf>
    <xf numFmtId="183" fontId="18" fillId="0" borderId="10" xfId="0" applyNumberFormat="1" applyFont="1" applyFill="1" applyBorder="1" applyAlignment="1">
      <alignment horizontal="right" vertical="center"/>
    </xf>
    <xf numFmtId="184" fontId="18" fillId="0" borderId="10" xfId="0" applyNumberFormat="1" applyFont="1" applyFill="1" applyBorder="1" applyAlignment="1">
      <alignment horizontal="right" vertical="center"/>
    </xf>
    <xf numFmtId="184" fontId="18" fillId="0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49" fontId="1" fillId="0" borderId="10" xfId="35" applyNumberFormat="1" applyFont="1" applyFill="1" applyBorder="1" applyAlignment="1">
      <alignment horizontal="center" vertical="center"/>
      <protection/>
    </xf>
    <xf numFmtId="182" fontId="18" fillId="0" borderId="10" xfId="0" applyNumberFormat="1" applyFont="1" applyFill="1" applyBorder="1" applyAlignment="1" quotePrefix="1">
      <alignment horizontal="center" vertical="center" wrapText="1"/>
    </xf>
    <xf numFmtId="184" fontId="60" fillId="0" borderId="10" xfId="0" applyNumberFormat="1" applyFont="1" applyFill="1" applyBorder="1" applyAlignment="1">
      <alignment vertical="center" wrapText="1"/>
    </xf>
    <xf numFmtId="183" fontId="60" fillId="0" borderId="10" xfId="0" applyNumberFormat="1" applyFont="1" applyFill="1" applyBorder="1" applyAlignment="1">
      <alignment horizontal="right"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0" fontId="1" fillId="0" borderId="15" xfId="35" applyFont="1" applyFill="1" applyBorder="1" applyAlignment="1">
      <alignment horizontal="center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10" xfId="3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2" fontId="5" fillId="0" borderId="10" xfId="35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1" fontId="1" fillId="0" borderId="10" xfId="35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1" fillId="0" borderId="10" xfId="35" applyFont="1" applyFill="1" applyBorder="1" applyAlignment="1">
      <alignment horizontal="center" vertical="center"/>
      <protection/>
    </xf>
    <xf numFmtId="2" fontId="1" fillId="0" borderId="12" xfId="35" applyNumberFormat="1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184" fontId="12" fillId="32" borderId="10" xfId="35" applyNumberFormat="1" applyFont="1" applyFill="1" applyBorder="1" applyAlignment="1" applyProtection="1">
      <alignment vertical="center" wrapText="1"/>
      <protection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182" fontId="1" fillId="0" borderId="12" xfId="35" applyNumberFormat="1" applyFont="1" applyFill="1" applyBorder="1" applyAlignment="1">
      <alignment horizontal="left" vertical="center" indent="2"/>
      <protection/>
    </xf>
    <xf numFmtId="182" fontId="1" fillId="0" borderId="12" xfId="35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right" vertical="center"/>
    </xf>
    <xf numFmtId="0" fontId="1" fillId="0" borderId="13" xfId="3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3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8" fillId="0" borderId="0" xfId="34">
      <alignment/>
      <protection/>
    </xf>
    <xf numFmtId="49" fontId="17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1" fontId="5" fillId="32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" fontId="5" fillId="32" borderId="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horizontal="right" vertical="center" wrapText="1"/>
    </xf>
    <xf numFmtId="0" fontId="1" fillId="33" borderId="10" xfId="57" applyNumberFormat="1" applyFont="1" applyFill="1" applyBorder="1" applyAlignment="1">
      <alignment horizontal="center" vertical="center"/>
    </xf>
    <xf numFmtId="1" fontId="1" fillId="32" borderId="10" xfId="35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center"/>
    </xf>
    <xf numFmtId="184" fontId="5" fillId="0" borderId="10" xfId="3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0" fillId="4" borderId="10" xfId="0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 quotePrefix="1">
      <alignment horizontal="center" vertical="center"/>
    </xf>
    <xf numFmtId="183" fontId="1" fillId="0" borderId="11" xfId="62" applyNumberFormat="1" applyFont="1" applyFill="1" applyBorder="1" applyAlignment="1">
      <alignment horizontal="right"/>
    </xf>
    <xf numFmtId="0" fontId="1" fillId="0" borderId="10" xfId="62" applyFont="1" applyFill="1" applyBorder="1" applyAlignment="1">
      <alignment horizontal="left"/>
    </xf>
    <xf numFmtId="0" fontId="1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0" fontId="62" fillId="0" borderId="10" xfId="0" applyFont="1" applyFill="1" applyBorder="1" applyAlignment="1">
      <alignment/>
    </xf>
    <xf numFmtId="2" fontId="6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0" fontId="62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49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" fontId="1" fillId="0" borderId="10" xfId="35" applyNumberFormat="1" applyFont="1" applyFill="1" applyBorder="1" applyAlignment="1">
      <alignment horizontal="right"/>
      <protection/>
    </xf>
    <xf numFmtId="49" fontId="5" fillId="0" borderId="10" xfId="35" applyNumberFormat="1" applyFont="1" applyFill="1" applyBorder="1" applyAlignment="1">
      <alignment horizontal="left" vertical="center"/>
      <protection/>
    </xf>
    <xf numFmtId="49" fontId="5" fillId="0" borderId="10" xfId="35" applyNumberFormat="1" applyFont="1" applyFill="1" applyBorder="1" applyAlignment="1">
      <alignment horizontal="center" vertical="center"/>
      <protection/>
    </xf>
    <xf numFmtId="0" fontId="4" fillId="0" borderId="10" xfId="35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right"/>
    </xf>
    <xf numFmtId="184" fontId="60" fillId="0" borderId="10" xfId="0" applyNumberFormat="1" applyFont="1" applyFill="1" applyBorder="1" applyAlignment="1">
      <alignment/>
    </xf>
    <xf numFmtId="0" fontId="1" fillId="0" borderId="10" xfId="59" applyFont="1" applyFill="1" applyBorder="1" applyAlignment="1">
      <alignment vertical="center"/>
      <protection/>
    </xf>
    <xf numFmtId="0" fontId="1" fillId="0" borderId="12" xfId="35" applyNumberFormat="1" applyFont="1" applyFill="1" applyBorder="1" applyAlignment="1">
      <alignment horizontal="left" vertical="center"/>
      <protection/>
    </xf>
    <xf numFmtId="18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1" fillId="0" borderId="10" xfId="35" applyNumberFormat="1" applyFont="1" applyFill="1" applyBorder="1" applyAlignment="1">
      <alignment horizontal="left" vertical="center"/>
      <protection/>
    </xf>
    <xf numFmtId="49" fontId="5" fillId="0" borderId="13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13" xfId="35" applyNumberFormat="1" applyFont="1" applyFill="1" applyBorder="1" applyAlignment="1">
      <alignment vertical="center"/>
      <protection/>
    </xf>
    <xf numFmtId="182" fontId="1" fillId="0" borderId="13" xfId="0" applyNumberFormat="1" applyFont="1" applyFill="1" applyBorder="1" applyAlignment="1">
      <alignment horizontal="center" vertical="center"/>
    </xf>
    <xf numFmtId="0" fontId="1" fillId="0" borderId="10" xfId="35" applyNumberFormat="1" applyFont="1" applyFill="1" applyBorder="1" applyAlignment="1">
      <alignment vertical="center"/>
      <protection/>
    </xf>
    <xf numFmtId="182" fontId="1" fillId="0" borderId="10" xfId="0" applyNumberFormat="1" applyFont="1" applyFill="1" applyBorder="1" applyAlignment="1" quotePrefix="1">
      <alignment horizontal="center" vertical="center"/>
    </xf>
    <xf numFmtId="0" fontId="5" fillId="0" borderId="10" xfId="35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2" fontId="1" fillId="0" borderId="10" xfId="0" applyNumberFormat="1" applyFont="1" applyFill="1" applyBorder="1" applyAlignment="1">
      <alignment vertical="center"/>
    </xf>
    <xf numFmtId="49" fontId="1" fillId="0" borderId="10" xfId="35" applyNumberFormat="1" applyFont="1" applyFill="1" applyBorder="1" applyAlignment="1">
      <alignment horizontal="left" vertical="center"/>
      <protection/>
    </xf>
    <xf numFmtId="182" fontId="1" fillId="0" borderId="10" xfId="35" applyNumberFormat="1" applyFont="1" applyFill="1" applyBorder="1" applyAlignment="1">
      <alignment horizontal="center" vertical="center"/>
      <protection/>
    </xf>
    <xf numFmtId="2" fontId="1" fillId="0" borderId="10" xfId="35" applyNumberFormat="1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left" vertical="center" wrapText="1"/>
    </xf>
    <xf numFmtId="184" fontId="20" fillId="0" borderId="12" xfId="0" applyNumberFormat="1" applyFont="1" applyFill="1" applyBorder="1" applyAlignment="1">
      <alignment horizontal="right" vertical="center" wrapText="1"/>
    </xf>
    <xf numFmtId="49" fontId="1" fillId="0" borderId="10" xfId="35" applyNumberFormat="1" applyFont="1" applyFill="1" applyBorder="1" applyAlignment="1" quotePrefix="1">
      <alignment horizontal="center" vertical="center"/>
      <protection/>
    </xf>
    <xf numFmtId="0" fontId="7" fillId="0" borderId="10" xfId="35" applyNumberFormat="1" applyFont="1" applyFill="1" applyBorder="1" applyAlignment="1">
      <alignment vertical="center" wrapText="1"/>
      <protection/>
    </xf>
    <xf numFmtId="1" fontId="7" fillId="0" borderId="10" xfId="0" applyNumberFormat="1" applyFont="1" applyFill="1" applyBorder="1" applyAlignment="1">
      <alignment horizontal="right" vertical="center"/>
    </xf>
    <xf numFmtId="184" fontId="7" fillId="0" borderId="10" xfId="35" applyNumberFormat="1" applyFont="1" applyFill="1" applyBorder="1" applyAlignment="1">
      <alignment vertical="center" wrapText="1"/>
      <protection/>
    </xf>
    <xf numFmtId="182" fontId="7" fillId="0" borderId="10" xfId="35" applyNumberFormat="1" applyFont="1" applyFill="1" applyBorder="1" applyAlignment="1">
      <alignment horizontal="center" vertical="center" wrapText="1"/>
      <protection/>
    </xf>
    <xf numFmtId="2" fontId="7" fillId="0" borderId="10" xfId="35" applyNumberFormat="1" applyFont="1" applyFill="1" applyBorder="1" applyAlignment="1">
      <alignment horizontal="right" vertical="center" wrapText="1"/>
      <protection/>
    </xf>
    <xf numFmtId="2" fontId="12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1" fontId="60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/>
    </xf>
    <xf numFmtId="0" fontId="1" fillId="0" borderId="13" xfId="35" applyFont="1" applyFill="1" applyBorder="1" applyAlignment="1">
      <alignment horizontal="right" vertical="center"/>
      <protection/>
    </xf>
    <xf numFmtId="184" fontId="1" fillId="0" borderId="13" xfId="35" applyNumberFormat="1" applyFont="1" applyFill="1" applyBorder="1" applyAlignment="1">
      <alignment vertical="center"/>
      <protection/>
    </xf>
    <xf numFmtId="0" fontId="1" fillId="0" borderId="14" xfId="35" applyFont="1" applyFill="1" applyBorder="1" applyAlignment="1">
      <alignment vertical="center"/>
      <protection/>
    </xf>
    <xf numFmtId="0" fontId="5" fillId="0" borderId="13" xfId="35" applyFont="1" applyFill="1" applyBorder="1" applyAlignment="1">
      <alignment horizontal="right" vertical="center"/>
      <protection/>
    </xf>
    <xf numFmtId="0" fontId="5" fillId="0" borderId="14" xfId="35" applyFont="1" applyFill="1" applyBorder="1" applyAlignment="1">
      <alignment vertical="center"/>
      <protection/>
    </xf>
    <xf numFmtId="182" fontId="5" fillId="0" borderId="10" xfId="35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 quotePrefix="1">
      <alignment horizontal="center" vertical="center"/>
    </xf>
    <xf numFmtId="0" fontId="5" fillId="0" borderId="10" xfId="35" applyFont="1" applyFill="1" applyBorder="1" applyAlignment="1">
      <alignment vertical="center" wrapText="1"/>
      <protection/>
    </xf>
    <xf numFmtId="1" fontId="5" fillId="0" borderId="10" xfId="35" applyNumberFormat="1" applyFont="1" applyFill="1" applyBorder="1" applyAlignment="1">
      <alignment horizontal="right" vertical="center" wrapText="1"/>
      <protection/>
    </xf>
    <xf numFmtId="0" fontId="5" fillId="0" borderId="10" xfId="35" applyFont="1" applyFill="1" applyBorder="1" applyAlignment="1">
      <alignment horizontal="left" vertical="center" wrapText="1"/>
      <protection/>
    </xf>
    <xf numFmtId="184" fontId="5" fillId="0" borderId="10" xfId="35" applyNumberFormat="1" applyFont="1" applyFill="1" applyBorder="1" applyAlignment="1">
      <alignment horizontal="right" vertical="center" wrapText="1"/>
      <protection/>
    </xf>
    <xf numFmtId="184" fontId="5" fillId="0" borderId="10" xfId="35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right"/>
    </xf>
    <xf numFmtId="182" fontId="60" fillId="0" borderId="12" xfId="0" applyNumberFormat="1" applyFont="1" applyFill="1" applyBorder="1" applyAlignment="1">
      <alignment horizontal="center" vertical="center" wrapText="1"/>
    </xf>
    <xf numFmtId="182" fontId="1" fillId="0" borderId="10" xfId="35" applyNumberFormat="1" applyFont="1" applyFill="1" applyBorder="1" applyAlignment="1" quotePrefix="1">
      <alignment horizontal="center" vertical="center"/>
      <protection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35" applyNumberFormat="1" applyFont="1" applyFill="1" applyBorder="1" applyAlignment="1">
      <alignment horizontal="right" vertical="center" wrapText="1"/>
      <protection/>
    </xf>
    <xf numFmtId="0" fontId="5" fillId="0" borderId="10" xfId="35" applyNumberFormat="1" applyFont="1" applyFill="1" applyBorder="1" applyAlignment="1">
      <alignment horizontal="left" vertical="center" wrapText="1"/>
      <protection/>
    </xf>
    <xf numFmtId="0" fontId="5" fillId="0" borderId="11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left"/>
      <protection/>
    </xf>
    <xf numFmtId="2" fontId="1" fillId="0" borderId="12" xfId="0" applyNumberFormat="1" applyFont="1" applyFill="1" applyBorder="1" applyAlignment="1">
      <alignment horizontal="center"/>
    </xf>
    <xf numFmtId="0" fontId="1" fillId="0" borderId="10" xfId="35" applyNumberFormat="1" applyFont="1" applyFill="1" applyBorder="1" applyAlignment="1">
      <alignment vertical="center" wrapText="1"/>
      <protection/>
    </xf>
    <xf numFmtId="184" fontId="1" fillId="0" borderId="10" xfId="0" applyNumberFormat="1" applyFont="1" applyFill="1" applyBorder="1" applyAlignment="1">
      <alignment horizontal="left" vertical="center" wrapText="1"/>
    </xf>
    <xf numFmtId="184" fontId="1" fillId="0" borderId="10" xfId="35" applyNumberFormat="1" applyFont="1" applyFill="1" applyBorder="1" applyAlignment="1">
      <alignment vertical="center" wrapText="1"/>
      <protection/>
    </xf>
    <xf numFmtId="2" fontId="1" fillId="0" borderId="10" xfId="35" applyNumberFormat="1" applyFont="1" applyFill="1" applyBorder="1" applyAlignment="1">
      <alignment horizontal="right" vertical="center" wrapText="1"/>
      <protection/>
    </xf>
    <xf numFmtId="0" fontId="1" fillId="0" borderId="10" xfId="35" applyNumberFormat="1" applyFont="1" applyFill="1" applyBorder="1" applyAlignment="1">
      <alignment horizontal="left" vertical="center" wrapText="1"/>
      <protection/>
    </xf>
    <xf numFmtId="0" fontId="1" fillId="0" borderId="10" xfId="35" applyNumberFormat="1" applyFont="1" applyFill="1" applyBorder="1" applyAlignment="1">
      <alignment horizontal="right" vertical="center" wrapText="1"/>
      <protection/>
    </xf>
    <xf numFmtId="0" fontId="5" fillId="0" borderId="10" xfId="35" applyNumberFormat="1" applyFont="1" applyFill="1" applyBorder="1" applyAlignment="1">
      <alignment horizontal="center" vertical="center" wrapText="1"/>
      <protection/>
    </xf>
    <xf numFmtId="0" fontId="1" fillId="0" borderId="10" xfId="35" applyNumberFormat="1" applyFont="1" applyFill="1" applyBorder="1" applyAlignment="1" quotePrefix="1">
      <alignment horizontal="center" vertical="center" wrapText="1"/>
      <protection/>
    </xf>
    <xf numFmtId="2" fontId="1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2" fontId="5" fillId="0" borderId="10" xfId="35" applyNumberFormat="1" applyFont="1" applyFill="1" applyBorder="1" applyAlignment="1">
      <alignment vertical="center"/>
      <protection/>
    </xf>
    <xf numFmtId="184" fontId="1" fillId="0" borderId="10" xfId="0" applyNumberFormat="1" applyFont="1" applyFill="1" applyBorder="1" applyAlignment="1">
      <alignment horizontal="left"/>
    </xf>
    <xf numFmtId="0" fontId="5" fillId="0" borderId="11" xfId="35" applyFont="1" applyFill="1" applyBorder="1" applyAlignment="1">
      <alignment vertical="center"/>
      <protection/>
    </xf>
    <xf numFmtId="1" fontId="17" fillId="0" borderId="10" xfId="0" applyNumberFormat="1" applyFont="1" applyFill="1" applyBorder="1" applyAlignment="1">
      <alignment horizontal="right" vertical="center"/>
    </xf>
    <xf numFmtId="184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18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right" vertical="center"/>
    </xf>
    <xf numFmtId="184" fontId="5" fillId="0" borderId="12" xfId="35" applyNumberFormat="1" applyFont="1" applyFill="1" applyBorder="1" applyAlignment="1">
      <alignment vertical="center"/>
      <protection/>
    </xf>
    <xf numFmtId="0" fontId="62" fillId="33" borderId="10" xfId="35" applyNumberFormat="1" applyFont="1" applyFill="1" applyBorder="1" applyAlignment="1">
      <alignment horizontal="right" vertical="center" wrapText="1"/>
      <protection/>
    </xf>
    <xf numFmtId="0" fontId="62" fillId="33" borderId="10" xfId="35" applyNumberFormat="1" applyFont="1" applyFill="1" applyBorder="1" applyAlignment="1">
      <alignment horizontal="left" vertical="center" wrapText="1"/>
      <protection/>
    </xf>
    <xf numFmtId="184" fontId="62" fillId="0" borderId="10" xfId="0" applyNumberFormat="1" applyFont="1" applyBorder="1" applyAlignment="1">
      <alignment horizontal="left" vertical="center"/>
    </xf>
    <xf numFmtId="184" fontId="6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3" fontId="5" fillId="32" borderId="10" xfId="35" applyNumberFormat="1" applyFont="1" applyFill="1" applyBorder="1" applyAlignment="1">
      <alignment horizontal="center" vertical="center" wrapText="1"/>
      <protection/>
    </xf>
    <xf numFmtId="0" fontId="5" fillId="32" borderId="10" xfId="35" applyFont="1" applyFill="1" applyBorder="1" applyAlignment="1">
      <alignment horizontal="center" vertical="center" wrapText="1"/>
      <protection/>
    </xf>
    <xf numFmtId="0" fontId="5" fillId="32" borderId="0" xfId="0" applyFont="1" applyFill="1" applyAlignment="1">
      <alignment horizontal="center" vertical="center"/>
    </xf>
    <xf numFmtId="0" fontId="21" fillId="32" borderId="0" xfId="35" applyFont="1" applyFill="1" applyBorder="1" applyAlignment="1">
      <alignment horizontal="left" vertical="center" wrapText="1"/>
      <protection/>
    </xf>
    <xf numFmtId="2" fontId="5" fillId="32" borderId="10" xfId="0" applyNumberFormat="1" applyFont="1" applyFill="1" applyBorder="1" applyAlignment="1">
      <alignment horizontal="center" vertical="center" textRotation="90" wrapText="1"/>
    </xf>
    <xf numFmtId="0" fontId="4" fillId="34" borderId="10" xfId="35" applyNumberFormat="1" applyFont="1" applyFill="1" applyBorder="1" applyAlignment="1">
      <alignment horizontal="center" vertical="center"/>
      <protection/>
    </xf>
    <xf numFmtId="182" fontId="5" fillId="32" borderId="10" xfId="35" applyNumberFormat="1" applyFont="1" applyFill="1" applyBorder="1" applyAlignment="1">
      <alignment horizontal="center" vertical="center" textRotation="90" wrapText="1"/>
      <protection/>
    </xf>
    <xf numFmtId="2" fontId="5" fillId="32" borderId="10" xfId="35" applyNumberFormat="1" applyFont="1" applyFill="1" applyBorder="1" applyAlignment="1">
      <alignment horizontal="center" vertical="center" wrapText="1"/>
      <protection/>
    </xf>
    <xf numFmtId="0" fontId="5" fillId="32" borderId="10" xfId="35" applyFont="1" applyFill="1" applyBorder="1" applyAlignment="1">
      <alignment horizontal="center" vertical="center" textRotation="90" wrapText="1"/>
      <protection/>
    </xf>
    <xf numFmtId="0" fontId="4" fillId="32" borderId="0" xfId="35" applyFont="1" applyFill="1" applyBorder="1" applyAlignment="1">
      <alignment horizontal="center" vertical="center" wrapText="1"/>
      <protection/>
    </xf>
    <xf numFmtId="0" fontId="10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49" fontId="5" fillId="32" borderId="10" xfId="35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4" fillId="34" borderId="11" xfId="35" applyNumberFormat="1" applyFont="1" applyFill="1" applyBorder="1" applyAlignment="1">
      <alignment horizontal="center" vertical="center"/>
      <protection/>
    </xf>
    <xf numFmtId="0" fontId="4" fillId="34" borderId="16" xfId="35" applyNumberFormat="1" applyFont="1" applyFill="1" applyBorder="1" applyAlignment="1">
      <alignment horizontal="center" vertical="center"/>
      <protection/>
    </xf>
    <xf numFmtId="0" fontId="4" fillId="34" borderId="15" xfId="35" applyNumberFormat="1" applyFont="1" applyFill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83" fontId="5" fillId="32" borderId="10" xfId="3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 wrapText="1"/>
    </xf>
    <xf numFmtId="0" fontId="5" fillId="32" borderId="13" xfId="35" applyFont="1" applyFill="1" applyBorder="1" applyAlignment="1">
      <alignment horizontal="center" vertical="center" textRotation="90" wrapText="1"/>
      <protection/>
    </xf>
    <xf numFmtId="0" fontId="5" fillId="32" borderId="12" xfId="35" applyFont="1" applyFill="1" applyBorder="1" applyAlignment="1">
      <alignment horizontal="center" vertical="center" textRotation="90" wrapText="1"/>
      <protection/>
    </xf>
    <xf numFmtId="0" fontId="9" fillId="34" borderId="11" xfId="35" applyNumberFormat="1" applyFont="1" applyFill="1" applyBorder="1" applyAlignment="1">
      <alignment horizontal="center" vertical="center"/>
      <protection/>
    </xf>
    <xf numFmtId="0" fontId="9" fillId="34" borderId="16" xfId="35" applyNumberFormat="1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3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34" borderId="10" xfId="35" applyNumberFormat="1" applyFont="1" applyFill="1" applyBorder="1" applyAlignment="1">
      <alignment horizontal="center" vertical="center"/>
      <protection/>
    </xf>
    <xf numFmtId="0" fontId="1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vertical="center"/>
    </xf>
    <xf numFmtId="0" fontId="5" fillId="32" borderId="10" xfId="35" applyFont="1" applyFill="1" applyBorder="1" applyAlignment="1">
      <alignment horizontal="left" vertical="center" wrapText="1"/>
      <protection/>
    </xf>
    <xf numFmtId="49" fontId="5" fillId="32" borderId="18" xfId="35" applyNumberFormat="1" applyFont="1" applyFill="1" applyBorder="1" applyAlignment="1">
      <alignment horizontal="center" vertical="center" wrapText="1"/>
      <protection/>
    </xf>
    <xf numFmtId="2" fontId="5" fillId="32" borderId="11" xfId="35" applyNumberFormat="1" applyFont="1" applyFill="1" applyBorder="1" applyAlignment="1">
      <alignment horizontal="center" vertical="center" wrapText="1"/>
      <protection/>
    </xf>
    <xf numFmtId="0" fontId="5" fillId="32" borderId="0" xfId="35" applyFont="1" applyFill="1" applyBorder="1" applyAlignment="1">
      <alignment horizontal="center" vertical="center" wrapText="1"/>
      <protection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3" xfId="34"/>
    <cellStyle name="Normal_Sheet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 2" xfId="59"/>
    <cellStyle name="Нормален 4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72"/>
  <sheetViews>
    <sheetView workbookViewId="0" topLeftCell="A1">
      <selection activeCell="L177" sqref="L177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19.00390625" style="0" customWidth="1"/>
    <col min="4" max="4" width="10.7109375" style="0" customWidth="1"/>
  </cols>
  <sheetData>
    <row r="4" spans="1:10" s="37" customFormat="1" ht="16.5" customHeight="1">
      <c r="A4" s="737" t="s">
        <v>28</v>
      </c>
      <c r="B4" s="737"/>
      <c r="C4" s="737"/>
      <c r="D4" s="737"/>
      <c r="E4" s="737"/>
      <c r="F4" s="737"/>
      <c r="G4" s="737"/>
      <c r="H4" s="737"/>
      <c r="I4" s="737"/>
      <c r="J4" s="737"/>
    </row>
    <row r="5" spans="1:10" s="37" customFormat="1" ht="15" customHeight="1">
      <c r="A5" s="738" t="s">
        <v>280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1:10" s="37" customFormat="1" ht="15" customHeight="1">
      <c r="A6" s="738" t="s">
        <v>964</v>
      </c>
      <c r="B6" s="738"/>
      <c r="C6" s="738"/>
      <c r="D6" s="738"/>
      <c r="E6" s="738"/>
      <c r="F6" s="738"/>
      <c r="G6" s="738"/>
      <c r="H6" s="738"/>
      <c r="I6" s="738"/>
      <c r="J6" s="738"/>
    </row>
    <row r="7" spans="1:10" s="37" customFormat="1" ht="15">
      <c r="A7" s="739" t="s">
        <v>963</v>
      </c>
      <c r="B7" s="739"/>
      <c r="C7" s="739"/>
      <c r="D7" s="739"/>
      <c r="E7" s="739"/>
      <c r="F7" s="739"/>
      <c r="G7" s="739"/>
      <c r="H7" s="739"/>
      <c r="I7" s="739"/>
      <c r="J7" s="739"/>
    </row>
    <row r="8" spans="1:10" s="37" customFormat="1" ht="15">
      <c r="A8" s="84"/>
      <c r="B8" s="85"/>
      <c r="C8" s="84"/>
      <c r="D8" s="86"/>
      <c r="E8" s="84"/>
      <c r="F8" s="84"/>
      <c r="G8" s="87"/>
      <c r="H8" s="87"/>
      <c r="I8" s="88"/>
      <c r="J8" s="88"/>
    </row>
    <row r="9" spans="1:10" s="44" customFormat="1" ht="12.75">
      <c r="A9" s="740" t="s">
        <v>0</v>
      </c>
      <c r="B9" s="740"/>
      <c r="C9" s="740"/>
      <c r="D9" s="740"/>
      <c r="E9" s="740"/>
      <c r="F9" s="740"/>
      <c r="G9" s="740"/>
      <c r="H9" s="740"/>
      <c r="I9" s="740"/>
      <c r="J9" s="740"/>
    </row>
    <row r="10" spans="1:10" s="44" customFormat="1" ht="12.75" customHeight="1">
      <c r="A10" s="729" t="s">
        <v>1</v>
      </c>
      <c r="B10" s="728" t="s">
        <v>2</v>
      </c>
      <c r="C10" s="729" t="s">
        <v>3</v>
      </c>
      <c r="D10" s="729" t="s">
        <v>4</v>
      </c>
      <c r="E10" s="729"/>
      <c r="F10" s="729" t="s">
        <v>53</v>
      </c>
      <c r="G10" s="734" t="s">
        <v>5</v>
      </c>
      <c r="H10" s="736" t="s">
        <v>6</v>
      </c>
      <c r="I10" s="735" t="s">
        <v>35</v>
      </c>
      <c r="J10" s="732" t="s">
        <v>39</v>
      </c>
    </row>
    <row r="11" spans="1:10" s="44" customFormat="1" ht="46.5" customHeight="1">
      <c r="A11" s="729"/>
      <c r="B11" s="728"/>
      <c r="C11" s="729"/>
      <c r="D11" s="1" t="s">
        <v>8</v>
      </c>
      <c r="E11" s="1" t="s">
        <v>32</v>
      </c>
      <c r="F11" s="729"/>
      <c r="G11" s="734"/>
      <c r="H11" s="736"/>
      <c r="I11" s="735"/>
      <c r="J11" s="732"/>
    </row>
    <row r="12" spans="1:10" s="44" customFormat="1" ht="12.75">
      <c r="A12" s="2" t="s">
        <v>29</v>
      </c>
      <c r="B12" s="5">
        <v>2</v>
      </c>
      <c r="C12" s="2">
        <v>3</v>
      </c>
      <c r="D12" s="7" t="s">
        <v>9</v>
      </c>
      <c r="E12" s="2" t="s">
        <v>10</v>
      </c>
      <c r="F12" s="2" t="s">
        <v>36</v>
      </c>
      <c r="G12" s="5">
        <v>6</v>
      </c>
      <c r="H12" s="2" t="s">
        <v>37</v>
      </c>
      <c r="I12" s="5">
        <v>8</v>
      </c>
      <c r="J12" s="6">
        <v>9</v>
      </c>
    </row>
    <row r="13" spans="1:10" s="44" customFormat="1" ht="15.75">
      <c r="A13" s="733" t="s">
        <v>13</v>
      </c>
      <c r="B13" s="733"/>
      <c r="C13" s="733"/>
      <c r="D13" s="733"/>
      <c r="E13" s="733"/>
      <c r="F13" s="733"/>
      <c r="G13" s="733"/>
      <c r="H13" s="733"/>
      <c r="I13" s="733"/>
      <c r="J13" s="733"/>
    </row>
    <row r="14" spans="1:10" s="44" customFormat="1" ht="12.75">
      <c r="A14" s="350" t="s">
        <v>609</v>
      </c>
      <c r="B14" s="612" t="s">
        <v>983</v>
      </c>
      <c r="C14" s="290" t="s">
        <v>172</v>
      </c>
      <c r="D14" s="291">
        <v>16.503</v>
      </c>
      <c r="E14" s="272"/>
      <c r="F14" s="487">
        <v>46</v>
      </c>
      <c r="G14" s="249">
        <v>4</v>
      </c>
      <c r="H14" s="583" t="s">
        <v>11</v>
      </c>
      <c r="I14" s="334">
        <f aca="true" t="shared" si="0" ref="I14:I77">D14*F14</f>
        <v>759.138</v>
      </c>
      <c r="J14" s="253">
        <f aca="true" t="shared" si="1" ref="J14:J77">I14*20%</f>
        <v>151.82760000000002</v>
      </c>
    </row>
    <row r="15" spans="1:10" s="44" customFormat="1" ht="12.75">
      <c r="A15" s="350" t="s">
        <v>609</v>
      </c>
      <c r="B15" s="612" t="s">
        <v>984</v>
      </c>
      <c r="C15" s="290" t="s">
        <v>172</v>
      </c>
      <c r="D15" s="291">
        <v>10.001</v>
      </c>
      <c r="E15" s="254"/>
      <c r="F15" s="487">
        <v>46</v>
      </c>
      <c r="G15" s="249">
        <v>4</v>
      </c>
      <c r="H15" s="583" t="s">
        <v>11</v>
      </c>
      <c r="I15" s="334">
        <f t="shared" si="0"/>
        <v>460.046</v>
      </c>
      <c r="J15" s="253">
        <f t="shared" si="1"/>
        <v>92.0092</v>
      </c>
    </row>
    <row r="16" spans="1:10" s="44" customFormat="1" ht="12.75">
      <c r="A16" s="350" t="s">
        <v>609</v>
      </c>
      <c r="B16" s="612" t="s">
        <v>985</v>
      </c>
      <c r="C16" s="290" t="s">
        <v>172</v>
      </c>
      <c r="D16" s="291">
        <v>3.001</v>
      </c>
      <c r="E16" s="254"/>
      <c r="F16" s="487">
        <v>46</v>
      </c>
      <c r="G16" s="249">
        <v>4</v>
      </c>
      <c r="H16" s="583" t="s">
        <v>11</v>
      </c>
      <c r="I16" s="334">
        <f t="shared" si="0"/>
        <v>138.046</v>
      </c>
      <c r="J16" s="253">
        <f t="shared" si="1"/>
        <v>27.6092</v>
      </c>
    </row>
    <row r="17" spans="1:10" s="44" customFormat="1" ht="12.75">
      <c r="A17" s="350" t="s">
        <v>609</v>
      </c>
      <c r="B17" s="612" t="s">
        <v>986</v>
      </c>
      <c r="C17" s="290" t="s">
        <v>172</v>
      </c>
      <c r="D17" s="291">
        <v>10.002</v>
      </c>
      <c r="E17" s="254"/>
      <c r="F17" s="487">
        <v>46</v>
      </c>
      <c r="G17" s="249">
        <v>5</v>
      </c>
      <c r="H17" s="583" t="s">
        <v>11</v>
      </c>
      <c r="I17" s="334">
        <f t="shared" si="0"/>
        <v>460.09200000000004</v>
      </c>
      <c r="J17" s="253">
        <f t="shared" si="1"/>
        <v>92.01840000000001</v>
      </c>
    </row>
    <row r="18" spans="1:10" s="44" customFormat="1" ht="12.75">
      <c r="A18" s="350" t="s">
        <v>609</v>
      </c>
      <c r="B18" s="612" t="s">
        <v>987</v>
      </c>
      <c r="C18" s="290" t="s">
        <v>172</v>
      </c>
      <c r="D18" s="291">
        <v>6.3</v>
      </c>
      <c r="E18" s="254"/>
      <c r="F18" s="487">
        <v>46</v>
      </c>
      <c r="G18" s="249">
        <v>4</v>
      </c>
      <c r="H18" s="583" t="s">
        <v>11</v>
      </c>
      <c r="I18" s="334">
        <f t="shared" si="0"/>
        <v>289.8</v>
      </c>
      <c r="J18" s="253">
        <f t="shared" si="1"/>
        <v>57.96000000000001</v>
      </c>
    </row>
    <row r="19" spans="1:10" s="44" customFormat="1" ht="12.75">
      <c r="A19" s="350" t="s">
        <v>609</v>
      </c>
      <c r="B19" s="612" t="s">
        <v>988</v>
      </c>
      <c r="C19" s="290" t="s">
        <v>172</v>
      </c>
      <c r="D19" s="291">
        <v>10.201</v>
      </c>
      <c r="E19" s="254"/>
      <c r="F19" s="487">
        <v>46</v>
      </c>
      <c r="G19" s="249">
        <v>4</v>
      </c>
      <c r="H19" s="583" t="s">
        <v>11</v>
      </c>
      <c r="I19" s="334">
        <f t="shared" si="0"/>
        <v>469.24600000000004</v>
      </c>
      <c r="J19" s="253">
        <f t="shared" si="1"/>
        <v>93.84920000000001</v>
      </c>
    </row>
    <row r="20" spans="1:10" s="44" customFormat="1" ht="12.75">
      <c r="A20" s="350" t="s">
        <v>609</v>
      </c>
      <c r="B20" s="359" t="s">
        <v>611</v>
      </c>
      <c r="C20" s="469" t="s">
        <v>610</v>
      </c>
      <c r="D20" s="469">
        <v>151</v>
      </c>
      <c r="E20" s="272"/>
      <c r="F20" s="487">
        <v>46</v>
      </c>
      <c r="G20" s="249">
        <v>4</v>
      </c>
      <c r="H20" s="583" t="s">
        <v>11</v>
      </c>
      <c r="I20" s="334">
        <f t="shared" si="0"/>
        <v>6946</v>
      </c>
      <c r="J20" s="253">
        <f t="shared" si="1"/>
        <v>1389.2</v>
      </c>
    </row>
    <row r="21" spans="1:10" s="44" customFormat="1" ht="12.75">
      <c r="A21" s="350" t="s">
        <v>609</v>
      </c>
      <c r="B21" s="612" t="s">
        <v>989</v>
      </c>
      <c r="C21" s="290" t="s">
        <v>172</v>
      </c>
      <c r="D21" s="291">
        <v>8.313</v>
      </c>
      <c r="E21" s="501"/>
      <c r="F21" s="487">
        <v>46</v>
      </c>
      <c r="G21" s="249">
        <v>3</v>
      </c>
      <c r="H21" s="583" t="s">
        <v>11</v>
      </c>
      <c r="I21" s="334">
        <f t="shared" si="0"/>
        <v>382.398</v>
      </c>
      <c r="J21" s="253">
        <f t="shared" si="1"/>
        <v>76.4796</v>
      </c>
    </row>
    <row r="22" spans="1:10" s="44" customFormat="1" ht="12.75">
      <c r="A22" s="350" t="s">
        <v>609</v>
      </c>
      <c r="B22" s="612" t="s">
        <v>990</v>
      </c>
      <c r="C22" s="290" t="s">
        <v>172</v>
      </c>
      <c r="D22" s="291">
        <v>15.002</v>
      </c>
      <c r="E22" s="501"/>
      <c r="F22" s="487">
        <v>46</v>
      </c>
      <c r="G22" s="249">
        <v>5</v>
      </c>
      <c r="H22" s="583" t="s">
        <v>11</v>
      </c>
      <c r="I22" s="334">
        <f t="shared" si="0"/>
        <v>690.092</v>
      </c>
      <c r="J22" s="253">
        <f t="shared" si="1"/>
        <v>138.0184</v>
      </c>
    </row>
    <row r="23" spans="1:10" s="44" customFormat="1" ht="12.75">
      <c r="A23" s="350" t="s">
        <v>609</v>
      </c>
      <c r="B23" s="612" t="s">
        <v>991</v>
      </c>
      <c r="C23" s="290" t="s">
        <v>172</v>
      </c>
      <c r="D23" s="291">
        <v>10.083</v>
      </c>
      <c r="E23" s="501"/>
      <c r="F23" s="487">
        <v>46</v>
      </c>
      <c r="G23" s="249">
        <v>4</v>
      </c>
      <c r="H23" s="583" t="s">
        <v>11</v>
      </c>
      <c r="I23" s="334">
        <f t="shared" si="0"/>
        <v>463.818</v>
      </c>
      <c r="J23" s="253">
        <f t="shared" si="1"/>
        <v>92.7636</v>
      </c>
    </row>
    <row r="24" spans="1:10" s="44" customFormat="1" ht="12.75">
      <c r="A24" s="350" t="s">
        <v>609</v>
      </c>
      <c r="B24" s="612" t="s">
        <v>992</v>
      </c>
      <c r="C24" s="290" t="s">
        <v>172</v>
      </c>
      <c r="D24" s="291">
        <v>12.002</v>
      </c>
      <c r="E24" s="501"/>
      <c r="F24" s="487">
        <v>46</v>
      </c>
      <c r="G24" s="249">
        <v>5</v>
      </c>
      <c r="H24" s="583" t="s">
        <v>11</v>
      </c>
      <c r="I24" s="334">
        <f t="shared" si="0"/>
        <v>552.092</v>
      </c>
      <c r="J24" s="253">
        <f t="shared" si="1"/>
        <v>110.4184</v>
      </c>
    </row>
    <row r="25" spans="1:10" s="44" customFormat="1" ht="12.75">
      <c r="A25" s="350" t="s">
        <v>609</v>
      </c>
      <c r="B25" s="612" t="s">
        <v>993</v>
      </c>
      <c r="C25" s="290" t="s">
        <v>172</v>
      </c>
      <c r="D25" s="291">
        <v>5.001</v>
      </c>
      <c r="E25" s="501"/>
      <c r="F25" s="487">
        <v>46</v>
      </c>
      <c r="G25" s="249">
        <v>5</v>
      </c>
      <c r="H25" s="583" t="s">
        <v>11</v>
      </c>
      <c r="I25" s="334">
        <f t="shared" si="0"/>
        <v>230.04600000000002</v>
      </c>
      <c r="J25" s="253">
        <f t="shared" si="1"/>
        <v>46.00920000000001</v>
      </c>
    </row>
    <row r="26" spans="1:10" s="44" customFormat="1" ht="12.75">
      <c r="A26" s="350" t="s">
        <v>609</v>
      </c>
      <c r="B26" s="612" t="s">
        <v>994</v>
      </c>
      <c r="C26" s="290" t="s">
        <v>172</v>
      </c>
      <c r="D26" s="291">
        <v>23.036</v>
      </c>
      <c r="E26" s="501"/>
      <c r="F26" s="487">
        <v>46</v>
      </c>
      <c r="G26" s="249">
        <v>4</v>
      </c>
      <c r="H26" s="583" t="s">
        <v>11</v>
      </c>
      <c r="I26" s="334">
        <f t="shared" si="0"/>
        <v>1059.656</v>
      </c>
      <c r="J26" s="253">
        <f t="shared" si="1"/>
        <v>211.9312</v>
      </c>
    </row>
    <row r="27" spans="1:10" s="44" customFormat="1" ht="12.75">
      <c r="A27" s="350" t="s">
        <v>609</v>
      </c>
      <c r="B27" s="612" t="s">
        <v>995</v>
      </c>
      <c r="C27" s="290" t="s">
        <v>172</v>
      </c>
      <c r="D27" s="291">
        <v>6.192</v>
      </c>
      <c r="E27" s="501"/>
      <c r="F27" s="487">
        <v>46</v>
      </c>
      <c r="G27" s="249">
        <v>4</v>
      </c>
      <c r="H27" s="583" t="s">
        <v>11</v>
      </c>
      <c r="I27" s="334">
        <f t="shared" si="0"/>
        <v>284.832</v>
      </c>
      <c r="J27" s="253">
        <f t="shared" si="1"/>
        <v>56.9664</v>
      </c>
    </row>
    <row r="28" spans="1:10" s="44" customFormat="1" ht="12.75">
      <c r="A28" s="350" t="s">
        <v>609</v>
      </c>
      <c r="B28" s="612" t="s">
        <v>996</v>
      </c>
      <c r="C28" s="290" t="s">
        <v>172</v>
      </c>
      <c r="D28" s="291">
        <v>4.994</v>
      </c>
      <c r="E28" s="501"/>
      <c r="F28" s="487">
        <v>46</v>
      </c>
      <c r="G28" s="249">
        <v>4</v>
      </c>
      <c r="H28" s="583" t="s">
        <v>11</v>
      </c>
      <c r="I28" s="334">
        <f t="shared" si="0"/>
        <v>229.724</v>
      </c>
      <c r="J28" s="253">
        <f t="shared" si="1"/>
        <v>45.9448</v>
      </c>
    </row>
    <row r="29" spans="1:10" s="37" customFormat="1" ht="12.75">
      <c r="A29" s="350" t="s">
        <v>609</v>
      </c>
      <c r="B29" s="612" t="s">
        <v>997</v>
      </c>
      <c r="C29" s="290" t="s">
        <v>172</v>
      </c>
      <c r="D29" s="291">
        <v>14</v>
      </c>
      <c r="E29" s="501"/>
      <c r="F29" s="487">
        <v>46</v>
      </c>
      <c r="G29" s="249">
        <v>3</v>
      </c>
      <c r="H29" s="583" t="s">
        <v>11</v>
      </c>
      <c r="I29" s="334">
        <f t="shared" si="0"/>
        <v>644</v>
      </c>
      <c r="J29" s="253">
        <f t="shared" si="1"/>
        <v>128.8</v>
      </c>
    </row>
    <row r="30" spans="1:10" s="37" customFormat="1" ht="12.75">
      <c r="A30" s="350" t="s">
        <v>609</v>
      </c>
      <c r="B30" s="612" t="s">
        <v>998</v>
      </c>
      <c r="C30" s="290" t="s">
        <v>172</v>
      </c>
      <c r="D30" s="291">
        <v>5.001</v>
      </c>
      <c r="E30" s="501"/>
      <c r="F30" s="487">
        <v>46</v>
      </c>
      <c r="G30" s="249">
        <v>3</v>
      </c>
      <c r="H30" s="583" t="s">
        <v>11</v>
      </c>
      <c r="I30" s="334">
        <f t="shared" si="0"/>
        <v>230.04600000000002</v>
      </c>
      <c r="J30" s="253">
        <f t="shared" si="1"/>
        <v>46.00920000000001</v>
      </c>
    </row>
    <row r="31" spans="1:10" s="37" customFormat="1" ht="12.75">
      <c r="A31" s="350" t="s">
        <v>609</v>
      </c>
      <c r="B31" s="612" t="s">
        <v>999</v>
      </c>
      <c r="C31" s="290" t="s">
        <v>172</v>
      </c>
      <c r="D31" s="291">
        <v>17.719</v>
      </c>
      <c r="E31" s="501"/>
      <c r="F31" s="487">
        <v>46</v>
      </c>
      <c r="G31" s="249">
        <v>5</v>
      </c>
      <c r="H31" s="583" t="s">
        <v>11</v>
      </c>
      <c r="I31" s="334">
        <f t="shared" si="0"/>
        <v>815.0740000000001</v>
      </c>
      <c r="J31" s="253">
        <f t="shared" si="1"/>
        <v>163.01480000000004</v>
      </c>
    </row>
    <row r="32" spans="1:10" s="322" customFormat="1" ht="14.25" customHeight="1">
      <c r="A32" s="350" t="s">
        <v>609</v>
      </c>
      <c r="B32" s="612" t="s">
        <v>1000</v>
      </c>
      <c r="C32" s="290" t="s">
        <v>172</v>
      </c>
      <c r="D32" s="291">
        <v>3.153</v>
      </c>
      <c r="E32" s="501"/>
      <c r="F32" s="487">
        <v>46</v>
      </c>
      <c r="G32" s="249">
        <v>5</v>
      </c>
      <c r="H32" s="583" t="s">
        <v>11</v>
      </c>
      <c r="I32" s="334">
        <f t="shared" si="0"/>
        <v>145.038</v>
      </c>
      <c r="J32" s="253">
        <f t="shared" si="1"/>
        <v>29.007600000000004</v>
      </c>
    </row>
    <row r="33" spans="1:10" s="322" customFormat="1" ht="12.75" customHeight="1">
      <c r="A33" s="350" t="s">
        <v>609</v>
      </c>
      <c r="B33" s="612" t="s">
        <v>1001</v>
      </c>
      <c r="C33" s="290" t="s">
        <v>172</v>
      </c>
      <c r="D33" s="291">
        <v>7.001</v>
      </c>
      <c r="E33" s="501"/>
      <c r="F33" s="487">
        <v>46</v>
      </c>
      <c r="G33" s="249">
        <v>5</v>
      </c>
      <c r="H33" s="583" t="s">
        <v>11</v>
      </c>
      <c r="I33" s="334">
        <f t="shared" si="0"/>
        <v>322.046</v>
      </c>
      <c r="J33" s="253">
        <f t="shared" si="1"/>
        <v>64.4092</v>
      </c>
    </row>
    <row r="34" spans="1:10" s="37" customFormat="1" ht="12.75">
      <c r="A34" s="350" t="s">
        <v>609</v>
      </c>
      <c r="B34" s="612" t="s">
        <v>1002</v>
      </c>
      <c r="C34" s="290" t="s">
        <v>172</v>
      </c>
      <c r="D34" s="291">
        <v>4.8</v>
      </c>
      <c r="E34" s="501"/>
      <c r="F34" s="487">
        <v>46</v>
      </c>
      <c r="G34" s="249">
        <v>5</v>
      </c>
      <c r="H34" s="583" t="s">
        <v>11</v>
      </c>
      <c r="I34" s="334">
        <f t="shared" si="0"/>
        <v>220.79999999999998</v>
      </c>
      <c r="J34" s="253">
        <f t="shared" si="1"/>
        <v>44.16</v>
      </c>
    </row>
    <row r="35" spans="1:10" s="37" customFormat="1" ht="12.75">
      <c r="A35" s="350" t="s">
        <v>609</v>
      </c>
      <c r="B35" s="612" t="s">
        <v>1003</v>
      </c>
      <c r="C35" s="290" t="s">
        <v>172</v>
      </c>
      <c r="D35" s="291">
        <v>4.601</v>
      </c>
      <c r="E35" s="501"/>
      <c r="F35" s="487">
        <v>46</v>
      </c>
      <c r="G35" s="249">
        <v>4</v>
      </c>
      <c r="H35" s="583" t="s">
        <v>11</v>
      </c>
      <c r="I35" s="334">
        <f t="shared" si="0"/>
        <v>211.646</v>
      </c>
      <c r="J35" s="253">
        <f t="shared" si="1"/>
        <v>42.3292</v>
      </c>
    </row>
    <row r="36" spans="1:10" s="37" customFormat="1" ht="12.75">
      <c r="A36" s="350" t="s">
        <v>609</v>
      </c>
      <c r="B36" s="612" t="s">
        <v>1004</v>
      </c>
      <c r="C36" s="290" t="s">
        <v>172</v>
      </c>
      <c r="D36" s="291">
        <v>4.086</v>
      </c>
      <c r="E36" s="501"/>
      <c r="F36" s="487">
        <v>46</v>
      </c>
      <c r="G36" s="249">
        <v>5</v>
      </c>
      <c r="H36" s="583" t="s">
        <v>11</v>
      </c>
      <c r="I36" s="334">
        <f t="shared" si="0"/>
        <v>187.95600000000002</v>
      </c>
      <c r="J36" s="253">
        <f t="shared" si="1"/>
        <v>37.59120000000001</v>
      </c>
    </row>
    <row r="37" spans="1:10" s="37" customFormat="1" ht="12.75">
      <c r="A37" s="350" t="s">
        <v>609</v>
      </c>
      <c r="B37" s="612" t="s">
        <v>1005</v>
      </c>
      <c r="C37" s="290" t="s">
        <v>172</v>
      </c>
      <c r="D37" s="291">
        <v>4.602</v>
      </c>
      <c r="E37" s="501"/>
      <c r="F37" s="487">
        <v>46</v>
      </c>
      <c r="G37" s="249">
        <v>4</v>
      </c>
      <c r="H37" s="583" t="s">
        <v>11</v>
      </c>
      <c r="I37" s="334">
        <f t="shared" si="0"/>
        <v>211.692</v>
      </c>
      <c r="J37" s="253">
        <f t="shared" si="1"/>
        <v>42.33840000000001</v>
      </c>
    </row>
    <row r="38" spans="1:10" s="37" customFormat="1" ht="12.75">
      <c r="A38" s="350" t="s">
        <v>609</v>
      </c>
      <c r="B38" s="612" t="s">
        <v>1006</v>
      </c>
      <c r="C38" s="290" t="s">
        <v>172</v>
      </c>
      <c r="D38" s="291">
        <v>27.315</v>
      </c>
      <c r="E38" s="501"/>
      <c r="F38" s="487">
        <v>46</v>
      </c>
      <c r="G38" s="249">
        <v>5</v>
      </c>
      <c r="H38" s="583" t="s">
        <v>11</v>
      </c>
      <c r="I38" s="334">
        <f t="shared" si="0"/>
        <v>1256.49</v>
      </c>
      <c r="J38" s="253">
        <f t="shared" si="1"/>
        <v>251.298</v>
      </c>
    </row>
    <row r="39" spans="1:10" s="37" customFormat="1" ht="12.75">
      <c r="A39" s="350" t="s">
        <v>609</v>
      </c>
      <c r="B39" s="612" t="s">
        <v>1007</v>
      </c>
      <c r="C39" s="290" t="s">
        <v>172</v>
      </c>
      <c r="D39" s="291">
        <v>10.001</v>
      </c>
      <c r="E39" s="501"/>
      <c r="F39" s="487">
        <v>46</v>
      </c>
      <c r="G39" s="249">
        <v>5</v>
      </c>
      <c r="H39" s="583" t="s">
        <v>11</v>
      </c>
      <c r="I39" s="334">
        <f t="shared" si="0"/>
        <v>460.046</v>
      </c>
      <c r="J39" s="253">
        <f t="shared" si="1"/>
        <v>92.0092</v>
      </c>
    </row>
    <row r="40" spans="1:10" s="37" customFormat="1" ht="12.75">
      <c r="A40" s="350" t="s">
        <v>609</v>
      </c>
      <c r="B40" s="612" t="s">
        <v>1008</v>
      </c>
      <c r="C40" s="290" t="s">
        <v>172</v>
      </c>
      <c r="D40" s="291">
        <v>4.531</v>
      </c>
      <c r="E40" s="501"/>
      <c r="F40" s="487">
        <v>46</v>
      </c>
      <c r="G40" s="249">
        <v>5</v>
      </c>
      <c r="H40" s="583" t="s">
        <v>11</v>
      </c>
      <c r="I40" s="334">
        <f t="shared" si="0"/>
        <v>208.426</v>
      </c>
      <c r="J40" s="253">
        <f t="shared" si="1"/>
        <v>41.6852</v>
      </c>
    </row>
    <row r="41" spans="1:10" s="37" customFormat="1" ht="12.75">
      <c r="A41" s="350" t="s">
        <v>609</v>
      </c>
      <c r="B41" s="612" t="s">
        <v>1009</v>
      </c>
      <c r="C41" s="290" t="s">
        <v>172</v>
      </c>
      <c r="D41" s="291">
        <v>63.374</v>
      </c>
      <c r="E41" s="501"/>
      <c r="F41" s="487">
        <v>46</v>
      </c>
      <c r="G41" s="249">
        <v>5</v>
      </c>
      <c r="H41" s="583" t="s">
        <v>11</v>
      </c>
      <c r="I41" s="334">
        <f t="shared" si="0"/>
        <v>2915.204</v>
      </c>
      <c r="J41" s="253">
        <f t="shared" si="1"/>
        <v>583.0408000000001</v>
      </c>
    </row>
    <row r="42" spans="1:10" s="37" customFormat="1" ht="12.75">
      <c r="A42" s="350" t="s">
        <v>609</v>
      </c>
      <c r="B42" s="612" t="s">
        <v>1010</v>
      </c>
      <c r="C42" s="290" t="s">
        <v>172</v>
      </c>
      <c r="D42" s="291">
        <v>9.501</v>
      </c>
      <c r="E42" s="501"/>
      <c r="F42" s="487">
        <v>46</v>
      </c>
      <c r="G42" s="249">
        <v>5</v>
      </c>
      <c r="H42" s="583" t="s">
        <v>11</v>
      </c>
      <c r="I42" s="334">
        <f t="shared" si="0"/>
        <v>437.046</v>
      </c>
      <c r="J42" s="253">
        <f t="shared" si="1"/>
        <v>87.4092</v>
      </c>
    </row>
    <row r="43" spans="1:10" s="37" customFormat="1" ht="12.75">
      <c r="A43" s="350" t="s">
        <v>609</v>
      </c>
      <c r="B43" s="612" t="s">
        <v>1011</v>
      </c>
      <c r="C43" s="290" t="s">
        <v>172</v>
      </c>
      <c r="D43" s="291">
        <v>7.531</v>
      </c>
      <c r="E43" s="501"/>
      <c r="F43" s="487">
        <v>46</v>
      </c>
      <c r="G43" s="249">
        <v>5</v>
      </c>
      <c r="H43" s="583" t="s">
        <v>11</v>
      </c>
      <c r="I43" s="334">
        <f t="shared" si="0"/>
        <v>346.426</v>
      </c>
      <c r="J43" s="253">
        <f t="shared" si="1"/>
        <v>69.2852</v>
      </c>
    </row>
    <row r="44" spans="1:10" s="37" customFormat="1" ht="12.75">
      <c r="A44" s="350" t="s">
        <v>609</v>
      </c>
      <c r="B44" s="613" t="s">
        <v>1012</v>
      </c>
      <c r="C44" s="290" t="s">
        <v>172</v>
      </c>
      <c r="D44" s="291">
        <v>92.565</v>
      </c>
      <c r="E44" s="501"/>
      <c r="F44" s="487">
        <v>46</v>
      </c>
      <c r="G44" s="249">
        <v>3</v>
      </c>
      <c r="H44" s="583" t="s">
        <v>11</v>
      </c>
      <c r="I44" s="334">
        <f t="shared" si="0"/>
        <v>4257.99</v>
      </c>
      <c r="J44" s="253">
        <f t="shared" si="1"/>
        <v>851.598</v>
      </c>
    </row>
    <row r="45" spans="1:10" s="37" customFormat="1" ht="12.75">
      <c r="A45" s="350" t="s">
        <v>609</v>
      </c>
      <c r="B45" s="612" t="s">
        <v>1013</v>
      </c>
      <c r="C45" s="290" t="s">
        <v>172</v>
      </c>
      <c r="D45" s="291">
        <v>6.3</v>
      </c>
      <c r="E45" s="501"/>
      <c r="F45" s="487">
        <v>46</v>
      </c>
      <c r="G45" s="249">
        <v>3</v>
      </c>
      <c r="H45" s="583" t="s">
        <v>11</v>
      </c>
      <c r="I45" s="334">
        <f t="shared" si="0"/>
        <v>289.8</v>
      </c>
      <c r="J45" s="253">
        <f t="shared" si="1"/>
        <v>57.96000000000001</v>
      </c>
    </row>
    <row r="46" spans="1:10" s="37" customFormat="1" ht="12.75">
      <c r="A46" s="350" t="s">
        <v>609</v>
      </c>
      <c r="B46" s="612" t="s">
        <v>1014</v>
      </c>
      <c r="C46" s="290" t="s">
        <v>172</v>
      </c>
      <c r="D46" s="291">
        <v>6.306</v>
      </c>
      <c r="E46" s="501"/>
      <c r="F46" s="487">
        <v>46</v>
      </c>
      <c r="G46" s="249">
        <v>3</v>
      </c>
      <c r="H46" s="583" t="s">
        <v>11</v>
      </c>
      <c r="I46" s="334">
        <f t="shared" si="0"/>
        <v>290.076</v>
      </c>
      <c r="J46" s="253">
        <f t="shared" si="1"/>
        <v>58.01520000000001</v>
      </c>
    </row>
    <row r="47" spans="1:10" s="37" customFormat="1" ht="12.75">
      <c r="A47" s="350" t="s">
        <v>609</v>
      </c>
      <c r="B47" s="612" t="s">
        <v>1015</v>
      </c>
      <c r="C47" s="290" t="s">
        <v>172</v>
      </c>
      <c r="D47" s="291">
        <v>4.502</v>
      </c>
      <c r="E47" s="501"/>
      <c r="F47" s="487">
        <v>46</v>
      </c>
      <c r="G47" s="249">
        <v>3</v>
      </c>
      <c r="H47" s="583" t="s">
        <v>11</v>
      </c>
      <c r="I47" s="334">
        <f t="shared" si="0"/>
        <v>207.09199999999998</v>
      </c>
      <c r="J47" s="253">
        <f t="shared" si="1"/>
        <v>41.4184</v>
      </c>
    </row>
    <row r="48" spans="1:10" s="37" customFormat="1" ht="12.75">
      <c r="A48" s="350" t="s">
        <v>609</v>
      </c>
      <c r="B48" s="612" t="s">
        <v>1016</v>
      </c>
      <c r="C48" s="290" t="s">
        <v>172</v>
      </c>
      <c r="D48" s="291">
        <v>3.941</v>
      </c>
      <c r="E48" s="501"/>
      <c r="F48" s="487">
        <v>46</v>
      </c>
      <c r="G48" s="249">
        <v>5</v>
      </c>
      <c r="H48" s="583" t="s">
        <v>11</v>
      </c>
      <c r="I48" s="334">
        <f t="shared" si="0"/>
        <v>181.286</v>
      </c>
      <c r="J48" s="253">
        <f t="shared" si="1"/>
        <v>36.257200000000005</v>
      </c>
    </row>
    <row r="49" spans="1:10" s="37" customFormat="1" ht="12.75">
      <c r="A49" s="350" t="s">
        <v>609</v>
      </c>
      <c r="B49" s="612" t="s">
        <v>1017</v>
      </c>
      <c r="C49" s="290" t="s">
        <v>172</v>
      </c>
      <c r="D49" s="291">
        <v>9.998</v>
      </c>
      <c r="E49" s="501"/>
      <c r="F49" s="487">
        <v>46</v>
      </c>
      <c r="G49" s="249">
        <v>3</v>
      </c>
      <c r="H49" s="583" t="s">
        <v>11</v>
      </c>
      <c r="I49" s="334">
        <f t="shared" si="0"/>
        <v>459.90799999999996</v>
      </c>
      <c r="J49" s="253">
        <f t="shared" si="1"/>
        <v>91.9816</v>
      </c>
    </row>
    <row r="50" spans="1:10" s="37" customFormat="1" ht="12.75">
      <c r="A50" s="350" t="s">
        <v>609</v>
      </c>
      <c r="B50" s="612" t="s">
        <v>1018</v>
      </c>
      <c r="C50" s="290" t="s">
        <v>172</v>
      </c>
      <c r="D50" s="291">
        <v>16.041</v>
      </c>
      <c r="E50" s="501"/>
      <c r="F50" s="487">
        <v>46</v>
      </c>
      <c r="G50" s="249">
        <v>5</v>
      </c>
      <c r="H50" s="583" t="s">
        <v>11</v>
      </c>
      <c r="I50" s="334">
        <f t="shared" si="0"/>
        <v>737.886</v>
      </c>
      <c r="J50" s="253">
        <f t="shared" si="1"/>
        <v>147.5772</v>
      </c>
    </row>
    <row r="51" spans="1:10" s="37" customFormat="1" ht="12.75">
      <c r="A51" s="350" t="s">
        <v>609</v>
      </c>
      <c r="B51" s="612" t="s">
        <v>1019</v>
      </c>
      <c r="C51" s="290" t="s">
        <v>172</v>
      </c>
      <c r="D51" s="291">
        <v>3.182</v>
      </c>
      <c r="E51" s="501"/>
      <c r="F51" s="487">
        <v>46</v>
      </c>
      <c r="G51" s="249">
        <v>5</v>
      </c>
      <c r="H51" s="583" t="s">
        <v>11</v>
      </c>
      <c r="I51" s="334">
        <f t="shared" si="0"/>
        <v>146.37199999999999</v>
      </c>
      <c r="J51" s="253">
        <f t="shared" si="1"/>
        <v>29.2744</v>
      </c>
    </row>
    <row r="52" spans="1:10" s="37" customFormat="1" ht="12.75">
      <c r="A52" s="350" t="s">
        <v>609</v>
      </c>
      <c r="B52" s="612" t="s">
        <v>1020</v>
      </c>
      <c r="C52" s="290" t="s">
        <v>172</v>
      </c>
      <c r="D52" s="291">
        <v>12.499</v>
      </c>
      <c r="E52" s="501"/>
      <c r="F52" s="487">
        <v>46</v>
      </c>
      <c r="G52" s="249">
        <v>5</v>
      </c>
      <c r="H52" s="583" t="s">
        <v>11</v>
      </c>
      <c r="I52" s="334">
        <f t="shared" si="0"/>
        <v>574.9540000000001</v>
      </c>
      <c r="J52" s="253">
        <f t="shared" si="1"/>
        <v>114.99080000000002</v>
      </c>
    </row>
    <row r="53" spans="1:10" s="37" customFormat="1" ht="12.75">
      <c r="A53" s="350" t="s">
        <v>609</v>
      </c>
      <c r="B53" s="612" t="s">
        <v>1021</v>
      </c>
      <c r="C53" s="290" t="s">
        <v>172</v>
      </c>
      <c r="D53" s="291">
        <v>4</v>
      </c>
      <c r="E53" s="501"/>
      <c r="F53" s="487">
        <v>46</v>
      </c>
      <c r="G53" s="249">
        <v>6</v>
      </c>
      <c r="H53" s="583" t="s">
        <v>11</v>
      </c>
      <c r="I53" s="334">
        <f t="shared" si="0"/>
        <v>184</v>
      </c>
      <c r="J53" s="253">
        <f t="shared" si="1"/>
        <v>36.800000000000004</v>
      </c>
    </row>
    <row r="54" spans="1:10" s="37" customFormat="1" ht="12.75">
      <c r="A54" s="350" t="s">
        <v>609</v>
      </c>
      <c r="B54" s="612" t="s">
        <v>1022</v>
      </c>
      <c r="C54" s="290" t="s">
        <v>172</v>
      </c>
      <c r="D54" s="291">
        <v>3.397</v>
      </c>
      <c r="E54" s="501"/>
      <c r="F54" s="487">
        <v>46</v>
      </c>
      <c r="G54" s="249">
        <v>5</v>
      </c>
      <c r="H54" s="583" t="s">
        <v>11</v>
      </c>
      <c r="I54" s="334">
        <f t="shared" si="0"/>
        <v>156.262</v>
      </c>
      <c r="J54" s="253">
        <f t="shared" si="1"/>
        <v>31.2524</v>
      </c>
    </row>
    <row r="55" spans="1:10" s="37" customFormat="1" ht="12.75">
      <c r="A55" s="350" t="s">
        <v>609</v>
      </c>
      <c r="B55" s="612" t="s">
        <v>1023</v>
      </c>
      <c r="C55" s="290" t="s">
        <v>172</v>
      </c>
      <c r="D55" s="291">
        <v>5.003</v>
      </c>
      <c r="E55" s="501"/>
      <c r="F55" s="487">
        <v>46</v>
      </c>
      <c r="G55" s="249">
        <v>6</v>
      </c>
      <c r="H55" s="583" t="s">
        <v>11</v>
      </c>
      <c r="I55" s="334">
        <f t="shared" si="0"/>
        <v>230.138</v>
      </c>
      <c r="J55" s="253">
        <f t="shared" si="1"/>
        <v>46.02760000000001</v>
      </c>
    </row>
    <row r="56" spans="1:10" s="37" customFormat="1" ht="12.75">
      <c r="A56" s="350" t="s">
        <v>609</v>
      </c>
      <c r="B56" s="612" t="s">
        <v>1024</v>
      </c>
      <c r="C56" s="290" t="s">
        <v>172</v>
      </c>
      <c r="D56" s="291">
        <v>112.852</v>
      </c>
      <c r="E56" s="501"/>
      <c r="F56" s="487">
        <v>46</v>
      </c>
      <c r="G56" s="249">
        <v>6</v>
      </c>
      <c r="H56" s="583" t="s">
        <v>11</v>
      </c>
      <c r="I56" s="334">
        <f t="shared" si="0"/>
        <v>5191.192</v>
      </c>
      <c r="J56" s="253">
        <f t="shared" si="1"/>
        <v>1038.2384</v>
      </c>
    </row>
    <row r="57" spans="1:10" s="37" customFormat="1" ht="12.75">
      <c r="A57" s="350" t="s">
        <v>609</v>
      </c>
      <c r="B57" s="612" t="s">
        <v>1025</v>
      </c>
      <c r="C57" s="290" t="s">
        <v>172</v>
      </c>
      <c r="D57" s="291">
        <v>5.219</v>
      </c>
      <c r="E57" s="501"/>
      <c r="F57" s="487">
        <v>46</v>
      </c>
      <c r="G57" s="249">
        <v>5</v>
      </c>
      <c r="H57" s="583" t="s">
        <v>11</v>
      </c>
      <c r="I57" s="334">
        <f t="shared" si="0"/>
        <v>240.074</v>
      </c>
      <c r="J57" s="253">
        <f t="shared" si="1"/>
        <v>48.01480000000001</v>
      </c>
    </row>
    <row r="58" spans="1:10" s="37" customFormat="1" ht="12.75">
      <c r="A58" s="350" t="s">
        <v>609</v>
      </c>
      <c r="B58" s="612" t="s">
        <v>1026</v>
      </c>
      <c r="C58" s="290" t="s">
        <v>172</v>
      </c>
      <c r="D58" s="291">
        <v>13.002</v>
      </c>
      <c r="E58" s="501"/>
      <c r="F58" s="487">
        <v>46</v>
      </c>
      <c r="G58" s="249">
        <v>6</v>
      </c>
      <c r="H58" s="583" t="s">
        <v>11</v>
      </c>
      <c r="I58" s="334">
        <f t="shared" si="0"/>
        <v>598.092</v>
      </c>
      <c r="J58" s="253">
        <f t="shared" si="1"/>
        <v>119.61840000000001</v>
      </c>
    </row>
    <row r="59" spans="1:10" s="37" customFormat="1" ht="12.75">
      <c r="A59" s="350" t="s">
        <v>609</v>
      </c>
      <c r="B59" s="612" t="s">
        <v>1027</v>
      </c>
      <c r="C59" s="290" t="s">
        <v>172</v>
      </c>
      <c r="D59" s="291">
        <v>3.937</v>
      </c>
      <c r="E59" s="501"/>
      <c r="F59" s="487">
        <v>46</v>
      </c>
      <c r="G59" s="249">
        <v>5</v>
      </c>
      <c r="H59" s="583" t="s">
        <v>11</v>
      </c>
      <c r="I59" s="334">
        <f t="shared" si="0"/>
        <v>181.102</v>
      </c>
      <c r="J59" s="253">
        <f t="shared" si="1"/>
        <v>36.220400000000005</v>
      </c>
    </row>
    <row r="60" spans="1:10" s="37" customFormat="1" ht="12.75">
      <c r="A60" s="350" t="s">
        <v>609</v>
      </c>
      <c r="B60" s="459" t="s">
        <v>179</v>
      </c>
      <c r="C60" s="254" t="s">
        <v>172</v>
      </c>
      <c r="D60" s="470">
        <v>3.048</v>
      </c>
      <c r="E60" s="254"/>
      <c r="F60" s="487">
        <v>46</v>
      </c>
      <c r="G60" s="614" t="s">
        <v>97</v>
      </c>
      <c r="H60" s="583" t="s">
        <v>11</v>
      </c>
      <c r="I60" s="334">
        <f t="shared" si="0"/>
        <v>140.208</v>
      </c>
      <c r="J60" s="253">
        <f t="shared" si="1"/>
        <v>28.041600000000003</v>
      </c>
    </row>
    <row r="61" spans="1:10" s="37" customFormat="1" ht="12.75">
      <c r="A61" s="350" t="s">
        <v>609</v>
      </c>
      <c r="B61" s="612" t="s">
        <v>1028</v>
      </c>
      <c r="C61" s="290" t="s">
        <v>172</v>
      </c>
      <c r="D61" s="291">
        <v>274.425</v>
      </c>
      <c r="E61" s="501"/>
      <c r="F61" s="487">
        <v>46</v>
      </c>
      <c r="G61" s="249">
        <v>5</v>
      </c>
      <c r="H61" s="583" t="s">
        <v>11</v>
      </c>
      <c r="I61" s="334">
        <f t="shared" si="0"/>
        <v>12623.550000000001</v>
      </c>
      <c r="J61" s="253">
        <f t="shared" si="1"/>
        <v>2524.7100000000005</v>
      </c>
    </row>
    <row r="62" spans="1:10" s="37" customFormat="1" ht="12.75">
      <c r="A62" s="350" t="s">
        <v>609</v>
      </c>
      <c r="B62" s="510" t="s">
        <v>180</v>
      </c>
      <c r="C62" s="290" t="s">
        <v>172</v>
      </c>
      <c r="D62" s="470">
        <v>27.619</v>
      </c>
      <c r="E62" s="254"/>
      <c r="F62" s="487">
        <v>46</v>
      </c>
      <c r="G62" s="614" t="s">
        <v>97</v>
      </c>
      <c r="H62" s="583" t="s">
        <v>11</v>
      </c>
      <c r="I62" s="334">
        <f t="shared" si="0"/>
        <v>1270.474</v>
      </c>
      <c r="J62" s="253">
        <f t="shared" si="1"/>
        <v>254.0948</v>
      </c>
    </row>
    <row r="63" spans="1:10" s="37" customFormat="1" ht="12.75">
      <c r="A63" s="350" t="s">
        <v>609</v>
      </c>
      <c r="B63" s="612" t="s">
        <v>1029</v>
      </c>
      <c r="C63" s="290" t="s">
        <v>172</v>
      </c>
      <c r="D63" s="291">
        <v>5.08</v>
      </c>
      <c r="E63" s="501"/>
      <c r="F63" s="487">
        <v>46</v>
      </c>
      <c r="G63" s="249">
        <v>4</v>
      </c>
      <c r="H63" s="583" t="s">
        <v>11</v>
      </c>
      <c r="I63" s="334">
        <f t="shared" si="0"/>
        <v>233.68</v>
      </c>
      <c r="J63" s="253">
        <f t="shared" si="1"/>
        <v>46.736000000000004</v>
      </c>
    </row>
    <row r="64" spans="1:10" s="37" customFormat="1" ht="12.75">
      <c r="A64" s="350" t="s">
        <v>609</v>
      </c>
      <c r="B64" s="612" t="s">
        <v>1030</v>
      </c>
      <c r="C64" s="290" t="s">
        <v>172</v>
      </c>
      <c r="D64" s="291">
        <v>8.395</v>
      </c>
      <c r="E64" s="501"/>
      <c r="F64" s="487">
        <v>46</v>
      </c>
      <c r="G64" s="249">
        <v>5</v>
      </c>
      <c r="H64" s="583" t="s">
        <v>11</v>
      </c>
      <c r="I64" s="334">
        <f t="shared" si="0"/>
        <v>386.16999999999996</v>
      </c>
      <c r="J64" s="253">
        <f t="shared" si="1"/>
        <v>77.234</v>
      </c>
    </row>
    <row r="65" spans="1:10" s="37" customFormat="1" ht="12.75">
      <c r="A65" s="350" t="s">
        <v>609</v>
      </c>
      <c r="B65" s="612" t="s">
        <v>1031</v>
      </c>
      <c r="C65" s="290" t="s">
        <v>172</v>
      </c>
      <c r="D65" s="291">
        <v>11.105</v>
      </c>
      <c r="E65" s="501"/>
      <c r="F65" s="487">
        <v>46</v>
      </c>
      <c r="G65" s="249">
        <v>4</v>
      </c>
      <c r="H65" s="583" t="s">
        <v>11</v>
      </c>
      <c r="I65" s="334">
        <f t="shared" si="0"/>
        <v>510.83000000000004</v>
      </c>
      <c r="J65" s="253">
        <f t="shared" si="1"/>
        <v>102.16600000000001</v>
      </c>
    </row>
    <row r="66" spans="1:10" s="37" customFormat="1" ht="12.75">
      <c r="A66" s="350" t="s">
        <v>609</v>
      </c>
      <c r="B66" s="612" t="s">
        <v>1032</v>
      </c>
      <c r="C66" s="290" t="s">
        <v>172</v>
      </c>
      <c r="D66" s="291">
        <v>216.571</v>
      </c>
      <c r="E66" s="501"/>
      <c r="F66" s="487">
        <v>46</v>
      </c>
      <c r="G66" s="249">
        <v>5</v>
      </c>
      <c r="H66" s="583" t="s">
        <v>11</v>
      </c>
      <c r="I66" s="334">
        <f t="shared" si="0"/>
        <v>9962.266</v>
      </c>
      <c r="J66" s="253">
        <f t="shared" si="1"/>
        <v>1992.4532</v>
      </c>
    </row>
    <row r="67" spans="1:10" s="37" customFormat="1" ht="12.75">
      <c r="A67" s="350" t="s">
        <v>609</v>
      </c>
      <c r="B67" s="612" t="s">
        <v>1033</v>
      </c>
      <c r="C67" s="290" t="s">
        <v>172</v>
      </c>
      <c r="D67" s="291">
        <v>4.963</v>
      </c>
      <c r="E67" s="501"/>
      <c r="F67" s="487">
        <v>46</v>
      </c>
      <c r="G67" s="249">
        <v>5</v>
      </c>
      <c r="H67" s="583" t="s">
        <v>11</v>
      </c>
      <c r="I67" s="334">
        <f t="shared" si="0"/>
        <v>228.298</v>
      </c>
      <c r="J67" s="253">
        <f t="shared" si="1"/>
        <v>45.659600000000005</v>
      </c>
    </row>
    <row r="68" spans="1:10" s="37" customFormat="1" ht="12.75">
      <c r="A68" s="350" t="s">
        <v>609</v>
      </c>
      <c r="B68" s="612" t="s">
        <v>1034</v>
      </c>
      <c r="C68" s="290" t="s">
        <v>172</v>
      </c>
      <c r="D68" s="291">
        <v>23.63</v>
      </c>
      <c r="E68" s="501"/>
      <c r="F68" s="487">
        <v>46</v>
      </c>
      <c r="G68" s="249">
        <v>4</v>
      </c>
      <c r="H68" s="583" t="s">
        <v>11</v>
      </c>
      <c r="I68" s="334">
        <f t="shared" si="0"/>
        <v>1086.98</v>
      </c>
      <c r="J68" s="253">
        <f t="shared" si="1"/>
        <v>217.39600000000002</v>
      </c>
    </row>
    <row r="69" spans="1:10" s="37" customFormat="1" ht="12.75">
      <c r="A69" s="350" t="s">
        <v>609</v>
      </c>
      <c r="B69" s="612" t="s">
        <v>1035</v>
      </c>
      <c r="C69" s="290" t="s">
        <v>172</v>
      </c>
      <c r="D69" s="291">
        <v>13.001</v>
      </c>
      <c r="E69" s="501"/>
      <c r="F69" s="487">
        <v>46</v>
      </c>
      <c r="G69" s="249">
        <v>4</v>
      </c>
      <c r="H69" s="583" t="s">
        <v>11</v>
      </c>
      <c r="I69" s="334">
        <f t="shared" si="0"/>
        <v>598.0459999999999</v>
      </c>
      <c r="J69" s="253">
        <f t="shared" si="1"/>
        <v>119.60919999999999</v>
      </c>
    </row>
    <row r="70" spans="1:10" s="37" customFormat="1" ht="12.75">
      <c r="A70" s="350" t="s">
        <v>609</v>
      </c>
      <c r="B70" s="612" t="s">
        <v>1036</v>
      </c>
      <c r="C70" s="290" t="s">
        <v>172</v>
      </c>
      <c r="D70" s="291">
        <v>12.808</v>
      </c>
      <c r="E70" s="501"/>
      <c r="F70" s="487">
        <v>46</v>
      </c>
      <c r="G70" s="249">
        <v>4</v>
      </c>
      <c r="H70" s="583" t="s">
        <v>11</v>
      </c>
      <c r="I70" s="334">
        <f t="shared" si="0"/>
        <v>589.168</v>
      </c>
      <c r="J70" s="253">
        <f t="shared" si="1"/>
        <v>117.8336</v>
      </c>
    </row>
    <row r="71" spans="1:10" s="37" customFormat="1" ht="12.75">
      <c r="A71" s="350" t="s">
        <v>609</v>
      </c>
      <c r="B71" s="612" t="s">
        <v>1037</v>
      </c>
      <c r="C71" s="290" t="s">
        <v>172</v>
      </c>
      <c r="D71" s="291">
        <v>15.212</v>
      </c>
      <c r="E71" s="501"/>
      <c r="F71" s="487">
        <v>46</v>
      </c>
      <c r="G71" s="249">
        <v>4</v>
      </c>
      <c r="H71" s="583" t="s">
        <v>11</v>
      </c>
      <c r="I71" s="334">
        <f t="shared" si="0"/>
        <v>699.752</v>
      </c>
      <c r="J71" s="253">
        <f t="shared" si="1"/>
        <v>139.9504</v>
      </c>
    </row>
    <row r="72" spans="1:10" s="37" customFormat="1" ht="12.75">
      <c r="A72" s="350" t="s">
        <v>609</v>
      </c>
      <c r="B72" s="612" t="s">
        <v>1038</v>
      </c>
      <c r="C72" s="290" t="s">
        <v>172</v>
      </c>
      <c r="D72" s="291">
        <v>5.002</v>
      </c>
      <c r="E72" s="501"/>
      <c r="F72" s="487">
        <v>46</v>
      </c>
      <c r="G72" s="249">
        <v>4</v>
      </c>
      <c r="H72" s="583" t="s">
        <v>11</v>
      </c>
      <c r="I72" s="334">
        <f t="shared" si="0"/>
        <v>230.09199999999998</v>
      </c>
      <c r="J72" s="253">
        <f t="shared" si="1"/>
        <v>46.0184</v>
      </c>
    </row>
    <row r="73" spans="1:10" s="37" customFormat="1" ht="12.75">
      <c r="A73" s="350" t="s">
        <v>609</v>
      </c>
      <c r="B73" s="612" t="s">
        <v>1039</v>
      </c>
      <c r="C73" s="290" t="s">
        <v>172</v>
      </c>
      <c r="D73" s="291">
        <v>10.001</v>
      </c>
      <c r="E73" s="501"/>
      <c r="F73" s="487">
        <v>46</v>
      </c>
      <c r="G73" s="249">
        <v>4</v>
      </c>
      <c r="H73" s="583" t="s">
        <v>11</v>
      </c>
      <c r="I73" s="334">
        <f t="shared" si="0"/>
        <v>460.046</v>
      </c>
      <c r="J73" s="253">
        <f t="shared" si="1"/>
        <v>92.0092</v>
      </c>
    </row>
    <row r="74" spans="1:10" s="37" customFormat="1" ht="12.75">
      <c r="A74" s="350" t="s">
        <v>609</v>
      </c>
      <c r="B74" s="612" t="s">
        <v>1040</v>
      </c>
      <c r="C74" s="290" t="s">
        <v>172</v>
      </c>
      <c r="D74" s="291">
        <v>10.293</v>
      </c>
      <c r="E74" s="501"/>
      <c r="F74" s="487">
        <v>46</v>
      </c>
      <c r="G74" s="249">
        <v>4</v>
      </c>
      <c r="H74" s="583" t="s">
        <v>11</v>
      </c>
      <c r="I74" s="334">
        <f t="shared" si="0"/>
        <v>473.47799999999995</v>
      </c>
      <c r="J74" s="253">
        <f t="shared" si="1"/>
        <v>94.6956</v>
      </c>
    </row>
    <row r="75" spans="1:10" s="37" customFormat="1" ht="12.75">
      <c r="A75" s="350" t="s">
        <v>609</v>
      </c>
      <c r="B75" s="612" t="s">
        <v>1041</v>
      </c>
      <c r="C75" s="290" t="s">
        <v>172</v>
      </c>
      <c r="D75" s="291">
        <v>7.222</v>
      </c>
      <c r="E75" s="501"/>
      <c r="F75" s="487">
        <v>46</v>
      </c>
      <c r="G75" s="249">
        <v>4</v>
      </c>
      <c r="H75" s="583" t="s">
        <v>11</v>
      </c>
      <c r="I75" s="334">
        <f t="shared" si="0"/>
        <v>332.21200000000005</v>
      </c>
      <c r="J75" s="253">
        <f t="shared" si="1"/>
        <v>66.4424</v>
      </c>
    </row>
    <row r="76" spans="1:10" s="37" customFormat="1" ht="12.75">
      <c r="A76" s="350" t="s">
        <v>609</v>
      </c>
      <c r="B76" s="615" t="s">
        <v>1042</v>
      </c>
      <c r="C76" s="616" t="s">
        <v>172</v>
      </c>
      <c r="D76" s="291">
        <v>10.021</v>
      </c>
      <c r="E76" s="501"/>
      <c r="F76" s="487">
        <v>46</v>
      </c>
      <c r="G76" s="249">
        <v>6</v>
      </c>
      <c r="H76" s="583" t="s">
        <v>11</v>
      </c>
      <c r="I76" s="334">
        <f t="shared" si="0"/>
        <v>460.966</v>
      </c>
      <c r="J76" s="253">
        <f t="shared" si="1"/>
        <v>92.1932</v>
      </c>
    </row>
    <row r="77" spans="1:10" s="37" customFormat="1" ht="12.75">
      <c r="A77" s="350" t="s">
        <v>609</v>
      </c>
      <c r="B77" s="612" t="s">
        <v>1043</v>
      </c>
      <c r="C77" s="290" t="s">
        <v>172</v>
      </c>
      <c r="D77" s="291">
        <v>181.941</v>
      </c>
      <c r="E77" s="501"/>
      <c r="F77" s="487">
        <v>46</v>
      </c>
      <c r="G77" s="249">
        <v>6</v>
      </c>
      <c r="H77" s="583" t="s">
        <v>11</v>
      </c>
      <c r="I77" s="334">
        <f t="shared" si="0"/>
        <v>8369.286</v>
      </c>
      <c r="J77" s="253">
        <f t="shared" si="1"/>
        <v>1673.8572000000001</v>
      </c>
    </row>
    <row r="78" spans="1:10" s="37" customFormat="1" ht="12.75">
      <c r="A78" s="350" t="s">
        <v>609</v>
      </c>
      <c r="B78" s="510" t="s">
        <v>181</v>
      </c>
      <c r="C78" s="254" t="s">
        <v>172</v>
      </c>
      <c r="D78" s="470">
        <v>3.861</v>
      </c>
      <c r="E78" s="254"/>
      <c r="F78" s="487">
        <v>46</v>
      </c>
      <c r="G78" s="614" t="s">
        <v>98</v>
      </c>
      <c r="H78" s="583" t="s">
        <v>11</v>
      </c>
      <c r="I78" s="334">
        <f aca="true" t="shared" si="2" ref="I78:I108">D78*F78</f>
        <v>177.60600000000002</v>
      </c>
      <c r="J78" s="253">
        <f aca="true" t="shared" si="3" ref="J78:J108">I78*20%</f>
        <v>35.52120000000001</v>
      </c>
    </row>
    <row r="79" spans="1:10" s="37" customFormat="1" ht="12.75">
      <c r="A79" s="350" t="s">
        <v>609</v>
      </c>
      <c r="B79" s="612" t="s">
        <v>1044</v>
      </c>
      <c r="C79" s="290" t="s">
        <v>172</v>
      </c>
      <c r="D79" s="291">
        <v>12.002</v>
      </c>
      <c r="E79" s="501"/>
      <c r="F79" s="487">
        <v>46</v>
      </c>
      <c r="G79" s="249">
        <v>4</v>
      </c>
      <c r="H79" s="583" t="s">
        <v>11</v>
      </c>
      <c r="I79" s="334">
        <f t="shared" si="2"/>
        <v>552.092</v>
      </c>
      <c r="J79" s="253">
        <f t="shared" si="3"/>
        <v>110.4184</v>
      </c>
    </row>
    <row r="80" spans="1:10" s="37" customFormat="1" ht="12.75">
      <c r="A80" s="350" t="s">
        <v>609</v>
      </c>
      <c r="B80" s="612" t="s">
        <v>1045</v>
      </c>
      <c r="C80" s="290" t="s">
        <v>172</v>
      </c>
      <c r="D80" s="291">
        <v>10.007</v>
      </c>
      <c r="E80" s="501"/>
      <c r="F80" s="487">
        <v>46</v>
      </c>
      <c r="G80" s="249">
        <v>4</v>
      </c>
      <c r="H80" s="583" t="s">
        <v>11</v>
      </c>
      <c r="I80" s="334">
        <f t="shared" si="2"/>
        <v>460.322</v>
      </c>
      <c r="J80" s="253">
        <f t="shared" si="3"/>
        <v>92.0644</v>
      </c>
    </row>
    <row r="81" spans="1:10" s="37" customFormat="1" ht="12.75">
      <c r="A81" s="350" t="s">
        <v>609</v>
      </c>
      <c r="B81" s="612" t="s">
        <v>1046</v>
      </c>
      <c r="C81" s="290" t="s">
        <v>172</v>
      </c>
      <c r="D81" s="291">
        <v>10.002</v>
      </c>
      <c r="E81" s="501"/>
      <c r="F81" s="487">
        <v>46</v>
      </c>
      <c r="G81" s="249">
        <v>4</v>
      </c>
      <c r="H81" s="583" t="s">
        <v>11</v>
      </c>
      <c r="I81" s="334">
        <f t="shared" si="2"/>
        <v>460.09200000000004</v>
      </c>
      <c r="J81" s="253">
        <f t="shared" si="3"/>
        <v>92.01840000000001</v>
      </c>
    </row>
    <row r="82" spans="1:10" s="37" customFormat="1" ht="12.75">
      <c r="A82" s="350" t="s">
        <v>609</v>
      </c>
      <c r="B82" s="612" t="s">
        <v>1047</v>
      </c>
      <c r="C82" s="290" t="s">
        <v>172</v>
      </c>
      <c r="D82" s="291">
        <v>7.691</v>
      </c>
      <c r="E82" s="501"/>
      <c r="F82" s="487">
        <v>46</v>
      </c>
      <c r="G82" s="249">
        <v>3</v>
      </c>
      <c r="H82" s="583" t="s">
        <v>11</v>
      </c>
      <c r="I82" s="334">
        <f t="shared" si="2"/>
        <v>353.786</v>
      </c>
      <c r="J82" s="253">
        <f t="shared" si="3"/>
        <v>70.7572</v>
      </c>
    </row>
    <row r="83" spans="1:10" s="37" customFormat="1" ht="12.75">
      <c r="A83" s="350" t="s">
        <v>609</v>
      </c>
      <c r="B83" s="612" t="s">
        <v>1048</v>
      </c>
      <c r="C83" s="290" t="s">
        <v>172</v>
      </c>
      <c r="D83" s="291">
        <v>2.003</v>
      </c>
      <c r="E83" s="501"/>
      <c r="F83" s="487">
        <v>46</v>
      </c>
      <c r="G83" s="249">
        <v>4</v>
      </c>
      <c r="H83" s="583" t="s">
        <v>11</v>
      </c>
      <c r="I83" s="334">
        <f t="shared" si="2"/>
        <v>92.138</v>
      </c>
      <c r="J83" s="253">
        <f t="shared" si="3"/>
        <v>18.4276</v>
      </c>
    </row>
    <row r="84" spans="1:10" s="37" customFormat="1" ht="12.75">
      <c r="A84" s="350" t="s">
        <v>609</v>
      </c>
      <c r="B84" s="612" t="s">
        <v>1049</v>
      </c>
      <c r="C84" s="290" t="s">
        <v>172</v>
      </c>
      <c r="D84" s="291">
        <v>9.944</v>
      </c>
      <c r="E84" s="501"/>
      <c r="F84" s="487">
        <v>46</v>
      </c>
      <c r="G84" s="249">
        <v>4</v>
      </c>
      <c r="H84" s="583" t="s">
        <v>11</v>
      </c>
      <c r="I84" s="334">
        <f t="shared" si="2"/>
        <v>457.42400000000004</v>
      </c>
      <c r="J84" s="253">
        <f t="shared" si="3"/>
        <v>91.4848</v>
      </c>
    </row>
    <row r="85" spans="1:10" s="37" customFormat="1" ht="12.75">
      <c r="A85" s="350" t="s">
        <v>609</v>
      </c>
      <c r="B85" s="612" t="s">
        <v>1050</v>
      </c>
      <c r="C85" s="290" t="s">
        <v>172</v>
      </c>
      <c r="D85" s="291">
        <v>10.951</v>
      </c>
      <c r="E85" s="501"/>
      <c r="F85" s="487">
        <v>46</v>
      </c>
      <c r="G85" s="249">
        <v>4</v>
      </c>
      <c r="H85" s="583" t="s">
        <v>11</v>
      </c>
      <c r="I85" s="334">
        <f t="shared" si="2"/>
        <v>503.74600000000004</v>
      </c>
      <c r="J85" s="253">
        <f t="shared" si="3"/>
        <v>100.74920000000002</v>
      </c>
    </row>
    <row r="86" spans="1:10" s="37" customFormat="1" ht="12.75">
      <c r="A86" s="350" t="s">
        <v>609</v>
      </c>
      <c r="B86" s="612" t="s">
        <v>1051</v>
      </c>
      <c r="C86" s="290" t="s">
        <v>172</v>
      </c>
      <c r="D86" s="291">
        <v>17.001</v>
      </c>
      <c r="E86" s="501"/>
      <c r="F86" s="487">
        <v>46</v>
      </c>
      <c r="G86" s="249">
        <v>3</v>
      </c>
      <c r="H86" s="583" t="s">
        <v>11</v>
      </c>
      <c r="I86" s="334">
        <f t="shared" si="2"/>
        <v>782.046</v>
      </c>
      <c r="J86" s="253">
        <f t="shared" si="3"/>
        <v>156.40920000000003</v>
      </c>
    </row>
    <row r="87" spans="1:10" s="37" customFormat="1" ht="12.75">
      <c r="A87" s="350" t="s">
        <v>609</v>
      </c>
      <c r="B87" s="612" t="s">
        <v>1052</v>
      </c>
      <c r="C87" s="290" t="s">
        <v>172</v>
      </c>
      <c r="D87" s="291">
        <v>12.422</v>
      </c>
      <c r="E87" s="501"/>
      <c r="F87" s="487">
        <v>46</v>
      </c>
      <c r="G87" s="249">
        <v>3</v>
      </c>
      <c r="H87" s="583" t="s">
        <v>11</v>
      </c>
      <c r="I87" s="334">
        <f t="shared" si="2"/>
        <v>571.412</v>
      </c>
      <c r="J87" s="253">
        <f t="shared" si="3"/>
        <v>114.28240000000001</v>
      </c>
    </row>
    <row r="88" spans="1:10" s="37" customFormat="1" ht="12.75">
      <c r="A88" s="350" t="s">
        <v>609</v>
      </c>
      <c r="B88" s="612" t="s">
        <v>1053</v>
      </c>
      <c r="C88" s="290" t="s">
        <v>172</v>
      </c>
      <c r="D88" s="291">
        <v>10.904</v>
      </c>
      <c r="E88" s="501"/>
      <c r="F88" s="487">
        <v>46</v>
      </c>
      <c r="G88" s="249">
        <v>3</v>
      </c>
      <c r="H88" s="583" t="s">
        <v>11</v>
      </c>
      <c r="I88" s="334">
        <f t="shared" si="2"/>
        <v>501.584</v>
      </c>
      <c r="J88" s="253">
        <f t="shared" si="3"/>
        <v>100.3168</v>
      </c>
    </row>
    <row r="89" spans="1:10" s="37" customFormat="1" ht="12.75">
      <c r="A89" s="350" t="s">
        <v>609</v>
      </c>
      <c r="B89" s="612" t="s">
        <v>1054</v>
      </c>
      <c r="C89" s="290" t="s">
        <v>172</v>
      </c>
      <c r="D89" s="291">
        <v>5.8</v>
      </c>
      <c r="E89" s="501"/>
      <c r="F89" s="487">
        <v>46</v>
      </c>
      <c r="G89" s="249">
        <v>4</v>
      </c>
      <c r="H89" s="583" t="s">
        <v>11</v>
      </c>
      <c r="I89" s="334">
        <f t="shared" si="2"/>
        <v>266.8</v>
      </c>
      <c r="J89" s="253">
        <f t="shared" si="3"/>
        <v>53.36000000000001</v>
      </c>
    </row>
    <row r="90" spans="1:10" s="37" customFormat="1" ht="12.75">
      <c r="A90" s="350" t="s">
        <v>609</v>
      </c>
      <c r="B90" s="612" t="s">
        <v>1055</v>
      </c>
      <c r="C90" s="290" t="s">
        <v>172</v>
      </c>
      <c r="D90" s="291">
        <v>8.524</v>
      </c>
      <c r="E90" s="501"/>
      <c r="F90" s="487">
        <v>46</v>
      </c>
      <c r="G90" s="249">
        <v>3</v>
      </c>
      <c r="H90" s="583" t="s">
        <v>11</v>
      </c>
      <c r="I90" s="334">
        <f t="shared" si="2"/>
        <v>392.104</v>
      </c>
      <c r="J90" s="253">
        <f t="shared" si="3"/>
        <v>78.4208</v>
      </c>
    </row>
    <row r="91" spans="1:10" s="37" customFormat="1" ht="12.75">
      <c r="A91" s="350" t="s">
        <v>609</v>
      </c>
      <c r="B91" s="612" t="s">
        <v>1056</v>
      </c>
      <c r="C91" s="290" t="s">
        <v>172</v>
      </c>
      <c r="D91" s="291">
        <v>10.21</v>
      </c>
      <c r="E91" s="501"/>
      <c r="F91" s="487">
        <v>46</v>
      </c>
      <c r="G91" s="249">
        <v>3</v>
      </c>
      <c r="H91" s="583" t="s">
        <v>11</v>
      </c>
      <c r="I91" s="334">
        <f t="shared" si="2"/>
        <v>469.66</v>
      </c>
      <c r="J91" s="253">
        <f t="shared" si="3"/>
        <v>93.93200000000002</v>
      </c>
    </row>
    <row r="92" spans="1:10" s="37" customFormat="1" ht="12.75">
      <c r="A92" s="350" t="s">
        <v>609</v>
      </c>
      <c r="B92" s="612" t="s">
        <v>1057</v>
      </c>
      <c r="C92" s="290" t="s">
        <v>172</v>
      </c>
      <c r="D92" s="291">
        <v>14.802</v>
      </c>
      <c r="E92" s="501"/>
      <c r="F92" s="487">
        <v>46</v>
      </c>
      <c r="G92" s="249">
        <v>3</v>
      </c>
      <c r="H92" s="583" t="s">
        <v>11</v>
      </c>
      <c r="I92" s="334">
        <f t="shared" si="2"/>
        <v>680.8919999999999</v>
      </c>
      <c r="J92" s="253">
        <f t="shared" si="3"/>
        <v>136.17839999999998</v>
      </c>
    </row>
    <row r="93" spans="1:10" s="37" customFormat="1" ht="12.75">
      <c r="A93" s="350" t="s">
        <v>609</v>
      </c>
      <c r="B93" s="612" t="s">
        <v>1058</v>
      </c>
      <c r="C93" s="290" t="s">
        <v>172</v>
      </c>
      <c r="D93" s="291">
        <v>10.953</v>
      </c>
      <c r="E93" s="501"/>
      <c r="F93" s="487">
        <v>46</v>
      </c>
      <c r="G93" s="249">
        <v>3</v>
      </c>
      <c r="H93" s="583" t="s">
        <v>11</v>
      </c>
      <c r="I93" s="334">
        <f t="shared" si="2"/>
        <v>503.83799999999997</v>
      </c>
      <c r="J93" s="253">
        <f t="shared" si="3"/>
        <v>100.7676</v>
      </c>
    </row>
    <row r="94" spans="1:10" s="37" customFormat="1" ht="12.75">
      <c r="A94" s="350" t="s">
        <v>609</v>
      </c>
      <c r="B94" s="612" t="s">
        <v>1059</v>
      </c>
      <c r="C94" s="290" t="s">
        <v>172</v>
      </c>
      <c r="D94" s="291">
        <v>15.007</v>
      </c>
      <c r="E94" s="501"/>
      <c r="F94" s="487">
        <v>46</v>
      </c>
      <c r="G94" s="249">
        <v>3</v>
      </c>
      <c r="H94" s="583" t="s">
        <v>11</v>
      </c>
      <c r="I94" s="334">
        <f t="shared" si="2"/>
        <v>690.322</v>
      </c>
      <c r="J94" s="253">
        <f t="shared" si="3"/>
        <v>138.0644</v>
      </c>
    </row>
    <row r="95" spans="1:10" s="37" customFormat="1" ht="12.75">
      <c r="A95" s="350" t="s">
        <v>609</v>
      </c>
      <c r="B95" s="612" t="s">
        <v>1060</v>
      </c>
      <c r="C95" s="290" t="s">
        <v>172</v>
      </c>
      <c r="D95" s="291">
        <v>10.001</v>
      </c>
      <c r="E95" s="501"/>
      <c r="F95" s="487">
        <v>46</v>
      </c>
      <c r="G95" s="249">
        <v>3</v>
      </c>
      <c r="H95" s="583" t="s">
        <v>11</v>
      </c>
      <c r="I95" s="334">
        <f t="shared" si="2"/>
        <v>460.046</v>
      </c>
      <c r="J95" s="253">
        <f t="shared" si="3"/>
        <v>92.0092</v>
      </c>
    </row>
    <row r="96" spans="1:10" s="37" customFormat="1" ht="12.75">
      <c r="A96" s="350" t="s">
        <v>609</v>
      </c>
      <c r="B96" s="612" t="s">
        <v>1061</v>
      </c>
      <c r="C96" s="290" t="s">
        <v>172</v>
      </c>
      <c r="D96" s="291">
        <v>15.001</v>
      </c>
      <c r="E96" s="501"/>
      <c r="F96" s="487">
        <v>46</v>
      </c>
      <c r="G96" s="249">
        <v>3</v>
      </c>
      <c r="H96" s="583" t="s">
        <v>11</v>
      </c>
      <c r="I96" s="334">
        <f t="shared" si="2"/>
        <v>690.0459999999999</v>
      </c>
      <c r="J96" s="253">
        <f t="shared" si="3"/>
        <v>138.0092</v>
      </c>
    </row>
    <row r="97" spans="1:10" s="37" customFormat="1" ht="12.75">
      <c r="A97" s="350" t="s">
        <v>609</v>
      </c>
      <c r="B97" s="612" t="s">
        <v>1062</v>
      </c>
      <c r="C97" s="290" t="s">
        <v>172</v>
      </c>
      <c r="D97" s="291">
        <v>16.364</v>
      </c>
      <c r="E97" s="501"/>
      <c r="F97" s="487">
        <v>46</v>
      </c>
      <c r="G97" s="249">
        <v>3</v>
      </c>
      <c r="H97" s="583" t="s">
        <v>11</v>
      </c>
      <c r="I97" s="334">
        <f t="shared" si="2"/>
        <v>752.744</v>
      </c>
      <c r="J97" s="253">
        <f t="shared" si="3"/>
        <v>150.5488</v>
      </c>
    </row>
    <row r="98" spans="1:10" s="37" customFormat="1" ht="12.75">
      <c r="A98" s="350" t="s">
        <v>609</v>
      </c>
      <c r="B98" s="612" t="s">
        <v>1063</v>
      </c>
      <c r="C98" s="290" t="s">
        <v>172</v>
      </c>
      <c r="D98" s="291">
        <v>13.906</v>
      </c>
      <c r="E98" s="501"/>
      <c r="F98" s="487">
        <v>46</v>
      </c>
      <c r="G98" s="249">
        <v>3</v>
      </c>
      <c r="H98" s="583" t="s">
        <v>11</v>
      </c>
      <c r="I98" s="334">
        <f t="shared" si="2"/>
        <v>639.676</v>
      </c>
      <c r="J98" s="253">
        <f t="shared" si="3"/>
        <v>127.93520000000001</v>
      </c>
    </row>
    <row r="99" spans="1:10" s="37" customFormat="1" ht="12.75">
      <c r="A99" s="350" t="s">
        <v>609</v>
      </c>
      <c r="B99" s="612" t="s">
        <v>1064</v>
      </c>
      <c r="C99" s="290" t="s">
        <v>172</v>
      </c>
      <c r="D99" s="291">
        <v>34.809</v>
      </c>
      <c r="E99" s="501"/>
      <c r="F99" s="487">
        <v>46</v>
      </c>
      <c r="G99" s="249">
        <v>3</v>
      </c>
      <c r="H99" s="583" t="s">
        <v>11</v>
      </c>
      <c r="I99" s="334">
        <f t="shared" si="2"/>
        <v>1601.214</v>
      </c>
      <c r="J99" s="253">
        <f t="shared" si="3"/>
        <v>320.2428</v>
      </c>
    </row>
    <row r="100" spans="1:10" s="37" customFormat="1" ht="12.75">
      <c r="A100" s="350" t="s">
        <v>609</v>
      </c>
      <c r="B100" s="612" t="s">
        <v>1065</v>
      </c>
      <c r="C100" s="290" t="s">
        <v>172</v>
      </c>
      <c r="D100" s="291">
        <v>13.662</v>
      </c>
      <c r="E100" s="501"/>
      <c r="F100" s="487">
        <v>46</v>
      </c>
      <c r="G100" s="249">
        <v>3</v>
      </c>
      <c r="H100" s="583" t="s">
        <v>11</v>
      </c>
      <c r="I100" s="334">
        <f t="shared" si="2"/>
        <v>628.452</v>
      </c>
      <c r="J100" s="253">
        <f t="shared" si="3"/>
        <v>125.69040000000001</v>
      </c>
    </row>
    <row r="101" spans="1:10" s="37" customFormat="1" ht="12.75">
      <c r="A101" s="350" t="s">
        <v>609</v>
      </c>
      <c r="B101" s="612" t="s">
        <v>1066</v>
      </c>
      <c r="C101" s="290" t="s">
        <v>172</v>
      </c>
      <c r="D101" s="291">
        <v>12.802</v>
      </c>
      <c r="E101" s="501"/>
      <c r="F101" s="487">
        <v>46</v>
      </c>
      <c r="G101" s="249">
        <v>3</v>
      </c>
      <c r="H101" s="583" t="s">
        <v>11</v>
      </c>
      <c r="I101" s="334">
        <f t="shared" si="2"/>
        <v>588.8919999999999</v>
      </c>
      <c r="J101" s="253">
        <f t="shared" si="3"/>
        <v>117.77839999999999</v>
      </c>
    </row>
    <row r="102" spans="1:10" s="37" customFormat="1" ht="12.75">
      <c r="A102" s="350" t="s">
        <v>609</v>
      </c>
      <c r="B102" s="510" t="s">
        <v>175</v>
      </c>
      <c r="C102" s="254" t="s">
        <v>176</v>
      </c>
      <c r="D102" s="470">
        <v>10.228</v>
      </c>
      <c r="E102" s="254"/>
      <c r="F102" s="487">
        <v>46</v>
      </c>
      <c r="G102" s="614" t="s">
        <v>99</v>
      </c>
      <c r="H102" s="583" t="s">
        <v>11</v>
      </c>
      <c r="I102" s="334">
        <f t="shared" si="2"/>
        <v>470.488</v>
      </c>
      <c r="J102" s="253">
        <f t="shared" si="3"/>
        <v>94.0976</v>
      </c>
    </row>
    <row r="103" spans="1:10" s="37" customFormat="1" ht="12.75">
      <c r="A103" s="350" t="s">
        <v>609</v>
      </c>
      <c r="B103" s="510" t="s">
        <v>177</v>
      </c>
      <c r="C103" s="254" t="s">
        <v>176</v>
      </c>
      <c r="D103" s="470">
        <v>9.72</v>
      </c>
      <c r="E103" s="254"/>
      <c r="F103" s="487">
        <v>46</v>
      </c>
      <c r="G103" s="614" t="s">
        <v>99</v>
      </c>
      <c r="H103" s="583" t="s">
        <v>11</v>
      </c>
      <c r="I103" s="334">
        <f t="shared" si="2"/>
        <v>447.12</v>
      </c>
      <c r="J103" s="253">
        <f t="shared" si="3"/>
        <v>89.424</v>
      </c>
    </row>
    <row r="104" spans="1:10" s="37" customFormat="1" ht="12.75">
      <c r="A104" s="350" t="s">
        <v>609</v>
      </c>
      <c r="B104" s="510" t="s">
        <v>178</v>
      </c>
      <c r="C104" s="254" t="s">
        <v>172</v>
      </c>
      <c r="D104" s="470">
        <v>92.012</v>
      </c>
      <c r="E104" s="254"/>
      <c r="F104" s="487">
        <v>46</v>
      </c>
      <c r="G104" s="614" t="s">
        <v>98</v>
      </c>
      <c r="H104" s="583" t="s">
        <v>11</v>
      </c>
      <c r="I104" s="334">
        <f t="shared" si="2"/>
        <v>4232.552</v>
      </c>
      <c r="J104" s="253">
        <f t="shared" si="3"/>
        <v>846.5104</v>
      </c>
    </row>
    <row r="105" spans="1:10" s="37" customFormat="1" ht="12.75">
      <c r="A105" s="350" t="s">
        <v>609</v>
      </c>
      <c r="B105" s="612" t="s">
        <v>1067</v>
      </c>
      <c r="C105" s="290" t="s">
        <v>172</v>
      </c>
      <c r="D105" s="291">
        <v>1</v>
      </c>
      <c r="E105" s="501"/>
      <c r="F105" s="487">
        <v>46</v>
      </c>
      <c r="G105" s="249">
        <v>4</v>
      </c>
      <c r="H105" s="583" t="s">
        <v>11</v>
      </c>
      <c r="I105" s="334">
        <f t="shared" si="2"/>
        <v>46</v>
      </c>
      <c r="J105" s="253">
        <f t="shared" si="3"/>
        <v>9.200000000000001</v>
      </c>
    </row>
    <row r="106" spans="1:10" s="37" customFormat="1" ht="12.75">
      <c r="A106" s="350" t="s">
        <v>609</v>
      </c>
      <c r="B106" s="612" t="s">
        <v>1068</v>
      </c>
      <c r="C106" s="290" t="s">
        <v>172</v>
      </c>
      <c r="D106" s="291">
        <v>1</v>
      </c>
      <c r="E106" s="501"/>
      <c r="F106" s="487">
        <v>46</v>
      </c>
      <c r="G106" s="249">
        <v>4</v>
      </c>
      <c r="H106" s="583" t="s">
        <v>11</v>
      </c>
      <c r="I106" s="334">
        <f t="shared" si="2"/>
        <v>46</v>
      </c>
      <c r="J106" s="253">
        <f t="shared" si="3"/>
        <v>9.200000000000001</v>
      </c>
    </row>
    <row r="107" spans="1:10" s="37" customFormat="1" ht="12.75">
      <c r="A107" s="350" t="s">
        <v>609</v>
      </c>
      <c r="B107" s="612" t="s">
        <v>1069</v>
      </c>
      <c r="C107" s="290" t="s">
        <v>172</v>
      </c>
      <c r="D107" s="291">
        <v>1</v>
      </c>
      <c r="E107" s="501"/>
      <c r="F107" s="487">
        <v>46</v>
      </c>
      <c r="G107" s="249">
        <v>4</v>
      </c>
      <c r="H107" s="583" t="s">
        <v>11</v>
      </c>
      <c r="I107" s="334">
        <f t="shared" si="2"/>
        <v>46</v>
      </c>
      <c r="J107" s="253">
        <f t="shared" si="3"/>
        <v>9.200000000000001</v>
      </c>
    </row>
    <row r="108" spans="1:10" s="37" customFormat="1" ht="12.75">
      <c r="A108" s="350" t="s">
        <v>609</v>
      </c>
      <c r="B108" s="612" t="s">
        <v>1070</v>
      </c>
      <c r="C108" s="290" t="s">
        <v>172</v>
      </c>
      <c r="D108" s="291">
        <v>1</v>
      </c>
      <c r="E108" s="501"/>
      <c r="F108" s="487">
        <v>46</v>
      </c>
      <c r="G108" s="249">
        <v>4</v>
      </c>
      <c r="H108" s="583" t="s">
        <v>11</v>
      </c>
      <c r="I108" s="334">
        <f t="shared" si="2"/>
        <v>46</v>
      </c>
      <c r="J108" s="253">
        <f t="shared" si="3"/>
        <v>9.200000000000001</v>
      </c>
    </row>
    <row r="109" spans="1:10" s="37" customFormat="1" ht="12.75">
      <c r="A109" s="38" t="s">
        <v>20</v>
      </c>
      <c r="B109" s="189">
        <v>95</v>
      </c>
      <c r="C109" s="196" t="s">
        <v>27</v>
      </c>
      <c r="D109" s="194">
        <f>SUM(D14:D108)</f>
        <v>2026.5169999999994</v>
      </c>
      <c r="E109" s="190" t="s">
        <v>47</v>
      </c>
      <c r="F109" s="177"/>
      <c r="G109" s="178"/>
      <c r="H109" s="178"/>
      <c r="I109" s="179"/>
      <c r="J109" s="180"/>
    </row>
    <row r="110" spans="1:10" s="37" customFormat="1" ht="33.75" customHeight="1">
      <c r="A110" s="144" t="s">
        <v>21</v>
      </c>
      <c r="B110" s="305">
        <f>B109</f>
        <v>95</v>
      </c>
      <c r="C110" s="306" t="s">
        <v>27</v>
      </c>
      <c r="D110" s="312">
        <f>D109</f>
        <v>2026.5169999999994</v>
      </c>
      <c r="E110" s="307" t="s">
        <v>47</v>
      </c>
      <c r="F110" s="308"/>
      <c r="G110" s="309"/>
      <c r="H110" s="309"/>
      <c r="I110" s="310"/>
      <c r="J110" s="311"/>
    </row>
    <row r="111" spans="1:10" s="37" customFormat="1" ht="15.75" customHeight="1">
      <c r="A111" s="733" t="s">
        <v>17</v>
      </c>
      <c r="B111" s="733"/>
      <c r="C111" s="733"/>
      <c r="D111" s="733"/>
      <c r="E111" s="733"/>
      <c r="F111" s="733"/>
      <c r="G111" s="733"/>
      <c r="H111" s="733"/>
      <c r="I111" s="733"/>
      <c r="J111" s="733"/>
    </row>
    <row r="112" spans="1:10" s="37" customFormat="1" ht="12.75">
      <c r="A112" s="570" t="s">
        <v>1092</v>
      </c>
      <c r="B112" s="408" t="s">
        <v>1093</v>
      </c>
      <c r="C112" s="290" t="s">
        <v>166</v>
      </c>
      <c r="D112" s="617">
        <v>12.594</v>
      </c>
      <c r="E112" s="254"/>
      <c r="F112" s="487">
        <v>46</v>
      </c>
      <c r="G112" s="476">
        <v>10</v>
      </c>
      <c r="H112" s="250" t="s">
        <v>11</v>
      </c>
      <c r="I112" s="334">
        <f>D112*F112</f>
        <v>579.324</v>
      </c>
      <c r="J112" s="253">
        <f>I112*20%</f>
        <v>115.8648</v>
      </c>
    </row>
    <row r="113" spans="1:10" s="37" customFormat="1" ht="12.75">
      <c r="A113" s="570" t="s">
        <v>1092</v>
      </c>
      <c r="B113" s="408" t="s">
        <v>1094</v>
      </c>
      <c r="C113" s="290" t="s">
        <v>166</v>
      </c>
      <c r="D113" s="617">
        <v>2.012</v>
      </c>
      <c r="E113" s="254"/>
      <c r="F113" s="487">
        <v>46</v>
      </c>
      <c r="G113" s="476">
        <v>10</v>
      </c>
      <c r="H113" s="250" t="s">
        <v>11</v>
      </c>
      <c r="I113" s="334">
        <f>D113*F113</f>
        <v>92.552</v>
      </c>
      <c r="J113" s="253">
        <f>I113*20%</f>
        <v>18.5104</v>
      </c>
    </row>
    <row r="114" spans="1:10" s="37" customFormat="1" ht="12.75">
      <c r="A114" s="50" t="s">
        <v>20</v>
      </c>
      <c r="B114" s="618">
        <v>2</v>
      </c>
      <c r="C114" s="108" t="s">
        <v>27</v>
      </c>
      <c r="D114" s="619">
        <v>14.606</v>
      </c>
      <c r="E114" s="620" t="s">
        <v>47</v>
      </c>
      <c r="F114" s="620"/>
      <c r="G114" s="621"/>
      <c r="H114" s="33"/>
      <c r="I114" s="93"/>
      <c r="J114" s="622"/>
    </row>
    <row r="115" spans="1:10" s="37" customFormat="1" ht="12.75">
      <c r="A115" s="570" t="s">
        <v>1095</v>
      </c>
      <c r="B115" s="623" t="s">
        <v>1115</v>
      </c>
      <c r="C115" s="624" t="s">
        <v>1116</v>
      </c>
      <c r="D115" s="625">
        <v>6.714</v>
      </c>
      <c r="E115" s="254"/>
      <c r="F115" s="487">
        <v>46</v>
      </c>
      <c r="G115" s="476" t="s">
        <v>97</v>
      </c>
      <c r="H115" s="250" t="s">
        <v>11</v>
      </c>
      <c r="I115" s="334">
        <f>D115*F115</f>
        <v>308.844</v>
      </c>
      <c r="J115" s="253">
        <f>I115*20%</f>
        <v>61.7688</v>
      </c>
    </row>
    <row r="116" spans="1:10" s="37" customFormat="1" ht="12.75">
      <c r="A116" s="570" t="s">
        <v>1095</v>
      </c>
      <c r="B116" s="623" t="s">
        <v>1117</v>
      </c>
      <c r="C116" s="624" t="s">
        <v>166</v>
      </c>
      <c r="D116" s="625">
        <v>10.004</v>
      </c>
      <c r="E116" s="254"/>
      <c r="F116" s="487">
        <v>46</v>
      </c>
      <c r="G116" s="476" t="s">
        <v>97</v>
      </c>
      <c r="H116" s="250" t="s">
        <v>11</v>
      </c>
      <c r="I116" s="334">
        <f aca="true" t="shared" si="4" ref="I116:I179">D116*F116</f>
        <v>460.18399999999997</v>
      </c>
      <c r="J116" s="253">
        <f aca="true" t="shared" si="5" ref="J116:J179">I116*20%</f>
        <v>92.0368</v>
      </c>
    </row>
    <row r="117" spans="1:10" s="37" customFormat="1" ht="12.75">
      <c r="A117" s="570" t="s">
        <v>1095</v>
      </c>
      <c r="B117" s="623" t="s">
        <v>1118</v>
      </c>
      <c r="C117" s="626" t="s">
        <v>166</v>
      </c>
      <c r="D117" s="627">
        <v>3.001</v>
      </c>
      <c r="E117" s="254"/>
      <c r="F117" s="487">
        <v>46</v>
      </c>
      <c r="G117" s="476" t="s">
        <v>97</v>
      </c>
      <c r="H117" s="250" t="s">
        <v>11</v>
      </c>
      <c r="I117" s="334">
        <f t="shared" si="4"/>
        <v>138.046</v>
      </c>
      <c r="J117" s="253">
        <f t="shared" si="5"/>
        <v>27.6092</v>
      </c>
    </row>
    <row r="118" spans="1:10" s="37" customFormat="1" ht="12.75">
      <c r="A118" s="570" t="s">
        <v>1095</v>
      </c>
      <c r="B118" s="623" t="s">
        <v>1119</v>
      </c>
      <c r="C118" s="624" t="s">
        <v>166</v>
      </c>
      <c r="D118" s="625">
        <v>16.003</v>
      </c>
      <c r="E118" s="254"/>
      <c r="F118" s="487">
        <v>46</v>
      </c>
      <c r="G118" s="476" t="s">
        <v>97</v>
      </c>
      <c r="H118" s="250" t="s">
        <v>11</v>
      </c>
      <c r="I118" s="334">
        <f t="shared" si="4"/>
        <v>736.138</v>
      </c>
      <c r="J118" s="253">
        <f t="shared" si="5"/>
        <v>147.22760000000002</v>
      </c>
    </row>
    <row r="119" spans="1:10" s="37" customFormat="1" ht="12.75">
      <c r="A119" s="570" t="s">
        <v>1095</v>
      </c>
      <c r="B119" s="623" t="s">
        <v>1120</v>
      </c>
      <c r="C119" s="626" t="s">
        <v>166</v>
      </c>
      <c r="D119" s="627">
        <v>5.001</v>
      </c>
      <c r="E119" s="254"/>
      <c r="F119" s="487">
        <v>46</v>
      </c>
      <c r="G119" s="476" t="s">
        <v>97</v>
      </c>
      <c r="H119" s="250" t="s">
        <v>11</v>
      </c>
      <c r="I119" s="334">
        <f t="shared" si="4"/>
        <v>230.04600000000002</v>
      </c>
      <c r="J119" s="253">
        <f t="shared" si="5"/>
        <v>46.00920000000001</v>
      </c>
    </row>
    <row r="120" spans="1:10" s="37" customFormat="1" ht="12.75">
      <c r="A120" s="570" t="s">
        <v>1095</v>
      </c>
      <c r="B120" s="623" t="s">
        <v>1121</v>
      </c>
      <c r="C120" s="626" t="s">
        <v>166</v>
      </c>
      <c r="D120" s="627">
        <v>5.001</v>
      </c>
      <c r="E120" s="254"/>
      <c r="F120" s="487">
        <v>46</v>
      </c>
      <c r="G120" s="476" t="s">
        <v>97</v>
      </c>
      <c r="H120" s="250" t="s">
        <v>11</v>
      </c>
      <c r="I120" s="334">
        <f t="shared" si="4"/>
        <v>230.04600000000002</v>
      </c>
      <c r="J120" s="253">
        <f t="shared" si="5"/>
        <v>46.00920000000001</v>
      </c>
    </row>
    <row r="121" spans="1:10" s="37" customFormat="1" ht="12.75">
      <c r="A121" s="570" t="s">
        <v>1095</v>
      </c>
      <c r="B121" s="623" t="s">
        <v>1122</v>
      </c>
      <c r="C121" s="626" t="s">
        <v>166</v>
      </c>
      <c r="D121" s="627">
        <v>15.003</v>
      </c>
      <c r="E121" s="254"/>
      <c r="F121" s="487">
        <v>46</v>
      </c>
      <c r="G121" s="476" t="s">
        <v>97</v>
      </c>
      <c r="H121" s="250" t="s">
        <v>11</v>
      </c>
      <c r="I121" s="334">
        <f t="shared" si="4"/>
        <v>690.138</v>
      </c>
      <c r="J121" s="253">
        <f t="shared" si="5"/>
        <v>138.0276</v>
      </c>
    </row>
    <row r="122" spans="1:10" s="37" customFormat="1" ht="12.75">
      <c r="A122" s="570" t="s">
        <v>1095</v>
      </c>
      <c r="B122" s="623" t="s">
        <v>1123</v>
      </c>
      <c r="C122" s="626" t="s">
        <v>166</v>
      </c>
      <c r="D122" s="627">
        <v>10.002</v>
      </c>
      <c r="E122" s="254"/>
      <c r="F122" s="487">
        <v>46</v>
      </c>
      <c r="G122" s="476" t="s">
        <v>97</v>
      </c>
      <c r="H122" s="250" t="s">
        <v>11</v>
      </c>
      <c r="I122" s="334">
        <f t="shared" si="4"/>
        <v>460.09200000000004</v>
      </c>
      <c r="J122" s="253">
        <f t="shared" si="5"/>
        <v>92.01840000000001</v>
      </c>
    </row>
    <row r="123" spans="1:10" s="37" customFormat="1" ht="12.75">
      <c r="A123" s="570" t="s">
        <v>1095</v>
      </c>
      <c r="B123" s="623" t="s">
        <v>1124</v>
      </c>
      <c r="C123" s="626" t="s">
        <v>166</v>
      </c>
      <c r="D123" s="627">
        <v>8.001</v>
      </c>
      <c r="E123" s="254"/>
      <c r="F123" s="487">
        <v>46</v>
      </c>
      <c r="G123" s="476" t="s">
        <v>97</v>
      </c>
      <c r="H123" s="250" t="s">
        <v>11</v>
      </c>
      <c r="I123" s="334">
        <f t="shared" si="4"/>
        <v>368.046</v>
      </c>
      <c r="J123" s="253">
        <f t="shared" si="5"/>
        <v>73.6092</v>
      </c>
    </row>
    <row r="124" spans="1:10" s="37" customFormat="1" ht="12.75">
      <c r="A124" s="570" t="s">
        <v>1095</v>
      </c>
      <c r="B124" s="623" t="s">
        <v>1125</v>
      </c>
      <c r="C124" s="626" t="s">
        <v>166</v>
      </c>
      <c r="D124" s="627">
        <v>8.001</v>
      </c>
      <c r="E124" s="254"/>
      <c r="F124" s="487">
        <v>46</v>
      </c>
      <c r="G124" s="476" t="s">
        <v>97</v>
      </c>
      <c r="H124" s="250" t="s">
        <v>11</v>
      </c>
      <c r="I124" s="334">
        <f t="shared" si="4"/>
        <v>368.046</v>
      </c>
      <c r="J124" s="253">
        <f t="shared" si="5"/>
        <v>73.6092</v>
      </c>
    </row>
    <row r="125" spans="1:10" s="37" customFormat="1" ht="12.75">
      <c r="A125" s="570" t="s">
        <v>1095</v>
      </c>
      <c r="B125" s="623" t="s">
        <v>1126</v>
      </c>
      <c r="C125" s="626" t="s">
        <v>166</v>
      </c>
      <c r="D125" s="627">
        <v>9.001</v>
      </c>
      <c r="E125" s="254"/>
      <c r="F125" s="487">
        <v>46</v>
      </c>
      <c r="G125" s="476" t="s">
        <v>97</v>
      </c>
      <c r="H125" s="250" t="s">
        <v>11</v>
      </c>
      <c r="I125" s="334">
        <f t="shared" si="4"/>
        <v>414.046</v>
      </c>
      <c r="J125" s="253">
        <f t="shared" si="5"/>
        <v>82.8092</v>
      </c>
    </row>
    <row r="126" spans="1:10" s="37" customFormat="1" ht="12.75">
      <c r="A126" s="570" t="s">
        <v>1095</v>
      </c>
      <c r="B126" s="623" t="s">
        <v>1127</v>
      </c>
      <c r="C126" s="626" t="s">
        <v>166</v>
      </c>
      <c r="D126" s="627">
        <v>15.003</v>
      </c>
      <c r="E126" s="254"/>
      <c r="F126" s="487">
        <v>46</v>
      </c>
      <c r="G126" s="476" t="s">
        <v>97</v>
      </c>
      <c r="H126" s="250" t="s">
        <v>11</v>
      </c>
      <c r="I126" s="334">
        <f t="shared" si="4"/>
        <v>690.138</v>
      </c>
      <c r="J126" s="253">
        <f t="shared" si="5"/>
        <v>138.0276</v>
      </c>
    </row>
    <row r="127" spans="1:10" s="37" customFormat="1" ht="12.75">
      <c r="A127" s="570" t="s">
        <v>1095</v>
      </c>
      <c r="B127" s="623" t="s">
        <v>1128</v>
      </c>
      <c r="C127" s="626" t="s">
        <v>166</v>
      </c>
      <c r="D127" s="627">
        <v>9.002</v>
      </c>
      <c r="E127" s="254"/>
      <c r="F127" s="487">
        <v>46</v>
      </c>
      <c r="G127" s="476" t="s">
        <v>97</v>
      </c>
      <c r="H127" s="250" t="s">
        <v>11</v>
      </c>
      <c r="I127" s="334">
        <f t="shared" si="4"/>
        <v>414.09200000000004</v>
      </c>
      <c r="J127" s="253">
        <f t="shared" si="5"/>
        <v>82.81840000000001</v>
      </c>
    </row>
    <row r="128" spans="1:10" s="37" customFormat="1" ht="12.75">
      <c r="A128" s="570" t="s">
        <v>1095</v>
      </c>
      <c r="B128" s="623" t="s">
        <v>1129</v>
      </c>
      <c r="C128" s="626" t="s">
        <v>166</v>
      </c>
      <c r="D128" s="627">
        <v>8.001</v>
      </c>
      <c r="E128" s="254"/>
      <c r="F128" s="487">
        <v>46</v>
      </c>
      <c r="G128" s="476" t="s">
        <v>97</v>
      </c>
      <c r="H128" s="250" t="s">
        <v>11</v>
      </c>
      <c r="I128" s="334">
        <f t="shared" si="4"/>
        <v>368.046</v>
      </c>
      <c r="J128" s="253">
        <f t="shared" si="5"/>
        <v>73.6092</v>
      </c>
    </row>
    <row r="129" spans="1:10" s="37" customFormat="1" ht="12.75">
      <c r="A129" s="570" t="s">
        <v>1095</v>
      </c>
      <c r="B129" s="623" t="s">
        <v>1130</v>
      </c>
      <c r="C129" s="626" t="s">
        <v>166</v>
      </c>
      <c r="D129" s="627">
        <v>10.002</v>
      </c>
      <c r="E129" s="254"/>
      <c r="F129" s="487">
        <v>46</v>
      </c>
      <c r="G129" s="476" t="s">
        <v>97</v>
      </c>
      <c r="H129" s="250" t="s">
        <v>11</v>
      </c>
      <c r="I129" s="334">
        <f t="shared" si="4"/>
        <v>460.09200000000004</v>
      </c>
      <c r="J129" s="253">
        <f t="shared" si="5"/>
        <v>92.01840000000001</v>
      </c>
    </row>
    <row r="130" spans="1:10" s="37" customFormat="1" ht="12.75">
      <c r="A130" s="570" t="s">
        <v>1095</v>
      </c>
      <c r="B130" s="623" t="s">
        <v>1131</v>
      </c>
      <c r="C130" s="626" t="s">
        <v>166</v>
      </c>
      <c r="D130" s="627">
        <v>5.001</v>
      </c>
      <c r="E130" s="254"/>
      <c r="F130" s="487">
        <v>46</v>
      </c>
      <c r="G130" s="476" t="s">
        <v>97</v>
      </c>
      <c r="H130" s="250" t="s">
        <v>11</v>
      </c>
      <c r="I130" s="334">
        <f t="shared" si="4"/>
        <v>230.04600000000002</v>
      </c>
      <c r="J130" s="253">
        <f t="shared" si="5"/>
        <v>46.00920000000001</v>
      </c>
    </row>
    <row r="131" spans="1:10" s="37" customFormat="1" ht="12.75">
      <c r="A131" s="570" t="s">
        <v>1095</v>
      </c>
      <c r="B131" s="623" t="s">
        <v>1132</v>
      </c>
      <c r="C131" s="624" t="s">
        <v>166</v>
      </c>
      <c r="D131" s="625">
        <v>10.002</v>
      </c>
      <c r="E131" s="254"/>
      <c r="F131" s="487">
        <v>46</v>
      </c>
      <c r="G131" s="476" t="s">
        <v>97</v>
      </c>
      <c r="H131" s="250" t="s">
        <v>11</v>
      </c>
      <c r="I131" s="334">
        <f t="shared" si="4"/>
        <v>460.09200000000004</v>
      </c>
      <c r="J131" s="253">
        <f t="shared" si="5"/>
        <v>92.01840000000001</v>
      </c>
    </row>
    <row r="132" spans="1:10" s="37" customFormat="1" ht="12.75">
      <c r="A132" s="570" t="s">
        <v>1095</v>
      </c>
      <c r="B132" s="623" t="s">
        <v>1133</v>
      </c>
      <c r="C132" s="626" t="s">
        <v>166</v>
      </c>
      <c r="D132" s="627">
        <v>5.001</v>
      </c>
      <c r="E132" s="628"/>
      <c r="F132" s="487">
        <v>46</v>
      </c>
      <c r="G132" s="476" t="s">
        <v>97</v>
      </c>
      <c r="H132" s="250" t="s">
        <v>11</v>
      </c>
      <c r="I132" s="334">
        <f t="shared" si="4"/>
        <v>230.04600000000002</v>
      </c>
      <c r="J132" s="253">
        <f t="shared" si="5"/>
        <v>46.00920000000001</v>
      </c>
    </row>
    <row r="133" spans="1:10" s="37" customFormat="1" ht="12.75">
      <c r="A133" s="570" t="s">
        <v>1095</v>
      </c>
      <c r="B133" s="623" t="s">
        <v>1134</v>
      </c>
      <c r="C133" s="624" t="s">
        <v>166</v>
      </c>
      <c r="D133" s="625">
        <v>10.002</v>
      </c>
      <c r="E133" s="628"/>
      <c r="F133" s="487">
        <v>46</v>
      </c>
      <c r="G133" s="476" t="s">
        <v>97</v>
      </c>
      <c r="H133" s="250" t="s">
        <v>11</v>
      </c>
      <c r="I133" s="334">
        <f t="shared" si="4"/>
        <v>460.09200000000004</v>
      </c>
      <c r="J133" s="253">
        <f t="shared" si="5"/>
        <v>92.01840000000001</v>
      </c>
    </row>
    <row r="134" spans="1:10" s="37" customFormat="1" ht="12.75">
      <c r="A134" s="570" t="s">
        <v>1095</v>
      </c>
      <c r="B134" s="623" t="s">
        <v>1135</v>
      </c>
      <c r="C134" s="626" t="s">
        <v>166</v>
      </c>
      <c r="D134" s="627">
        <v>5.001</v>
      </c>
      <c r="E134" s="628"/>
      <c r="F134" s="487">
        <v>46</v>
      </c>
      <c r="G134" s="476" t="s">
        <v>97</v>
      </c>
      <c r="H134" s="250" t="s">
        <v>11</v>
      </c>
      <c r="I134" s="334">
        <f t="shared" si="4"/>
        <v>230.04600000000002</v>
      </c>
      <c r="J134" s="253">
        <f t="shared" si="5"/>
        <v>46.00920000000001</v>
      </c>
    </row>
    <row r="135" spans="1:10" s="37" customFormat="1" ht="12.75">
      <c r="A135" s="570" t="s">
        <v>1095</v>
      </c>
      <c r="B135" s="623" t="s">
        <v>1136</v>
      </c>
      <c r="C135" s="624" t="s">
        <v>166</v>
      </c>
      <c r="D135" s="625">
        <v>16.003</v>
      </c>
      <c r="E135" s="628"/>
      <c r="F135" s="487">
        <v>46</v>
      </c>
      <c r="G135" s="476" t="s">
        <v>97</v>
      </c>
      <c r="H135" s="250" t="s">
        <v>11</v>
      </c>
      <c r="I135" s="334">
        <f t="shared" si="4"/>
        <v>736.138</v>
      </c>
      <c r="J135" s="253">
        <f t="shared" si="5"/>
        <v>147.22760000000002</v>
      </c>
    </row>
    <row r="136" spans="1:10" s="37" customFormat="1" ht="12.75">
      <c r="A136" s="570" t="s">
        <v>1095</v>
      </c>
      <c r="B136" s="623" t="s">
        <v>1137</v>
      </c>
      <c r="C136" s="626" t="s">
        <v>166</v>
      </c>
      <c r="D136" s="627">
        <v>5.001</v>
      </c>
      <c r="E136" s="628"/>
      <c r="F136" s="487">
        <v>46</v>
      </c>
      <c r="G136" s="476" t="s">
        <v>97</v>
      </c>
      <c r="H136" s="250" t="s">
        <v>11</v>
      </c>
      <c r="I136" s="334">
        <f t="shared" si="4"/>
        <v>230.04600000000002</v>
      </c>
      <c r="J136" s="253">
        <f t="shared" si="5"/>
        <v>46.00920000000001</v>
      </c>
    </row>
    <row r="137" spans="1:10" s="37" customFormat="1" ht="12.75">
      <c r="A137" s="570" t="s">
        <v>1095</v>
      </c>
      <c r="B137" s="623" t="s">
        <v>1138</v>
      </c>
      <c r="C137" s="624" t="s">
        <v>166</v>
      </c>
      <c r="D137" s="625">
        <v>16.003</v>
      </c>
      <c r="E137" s="628"/>
      <c r="F137" s="487">
        <v>46</v>
      </c>
      <c r="G137" s="476" t="s">
        <v>97</v>
      </c>
      <c r="H137" s="250" t="s">
        <v>11</v>
      </c>
      <c r="I137" s="334">
        <f t="shared" si="4"/>
        <v>736.138</v>
      </c>
      <c r="J137" s="253">
        <f t="shared" si="5"/>
        <v>147.22760000000002</v>
      </c>
    </row>
    <row r="138" spans="1:10" s="37" customFormat="1" ht="12.75">
      <c r="A138" s="570" t="s">
        <v>1095</v>
      </c>
      <c r="B138" s="623" t="s">
        <v>1139</v>
      </c>
      <c r="C138" s="626" t="s">
        <v>166</v>
      </c>
      <c r="D138" s="627">
        <v>11.002</v>
      </c>
      <c r="E138" s="628"/>
      <c r="F138" s="487">
        <v>46</v>
      </c>
      <c r="G138" s="476" t="s">
        <v>97</v>
      </c>
      <c r="H138" s="250" t="s">
        <v>11</v>
      </c>
      <c r="I138" s="334">
        <f t="shared" si="4"/>
        <v>506.09200000000004</v>
      </c>
      <c r="J138" s="253">
        <f t="shared" si="5"/>
        <v>101.21840000000002</v>
      </c>
    </row>
    <row r="139" spans="1:10" s="37" customFormat="1" ht="12.75">
      <c r="A139" s="570" t="s">
        <v>1095</v>
      </c>
      <c r="B139" s="623" t="s">
        <v>1140</v>
      </c>
      <c r="C139" s="624" t="s">
        <v>166</v>
      </c>
      <c r="D139" s="625">
        <v>8.542</v>
      </c>
      <c r="E139" s="628"/>
      <c r="F139" s="487">
        <v>46</v>
      </c>
      <c r="G139" s="476" t="s">
        <v>97</v>
      </c>
      <c r="H139" s="250" t="s">
        <v>11</v>
      </c>
      <c r="I139" s="334">
        <f t="shared" si="4"/>
        <v>392.932</v>
      </c>
      <c r="J139" s="253">
        <f t="shared" si="5"/>
        <v>78.58640000000001</v>
      </c>
    </row>
    <row r="140" spans="1:10" s="37" customFormat="1" ht="12.75">
      <c r="A140" s="570" t="s">
        <v>1095</v>
      </c>
      <c r="B140" s="623" t="s">
        <v>1141</v>
      </c>
      <c r="C140" s="626" t="s">
        <v>166</v>
      </c>
      <c r="D140" s="627">
        <v>8.002</v>
      </c>
      <c r="E140" s="628"/>
      <c r="F140" s="487">
        <v>46</v>
      </c>
      <c r="G140" s="476" t="s">
        <v>97</v>
      </c>
      <c r="H140" s="250" t="s">
        <v>11</v>
      </c>
      <c r="I140" s="334">
        <f t="shared" si="4"/>
        <v>368.09200000000004</v>
      </c>
      <c r="J140" s="253">
        <f t="shared" si="5"/>
        <v>73.61840000000001</v>
      </c>
    </row>
    <row r="141" spans="1:10" s="37" customFormat="1" ht="12.75">
      <c r="A141" s="570" t="s">
        <v>1095</v>
      </c>
      <c r="B141" s="623" t="s">
        <v>1142</v>
      </c>
      <c r="C141" s="626" t="s">
        <v>166</v>
      </c>
      <c r="D141" s="627">
        <v>8.001</v>
      </c>
      <c r="E141" s="628"/>
      <c r="F141" s="487">
        <v>46</v>
      </c>
      <c r="G141" s="476" t="s">
        <v>97</v>
      </c>
      <c r="H141" s="250" t="s">
        <v>11</v>
      </c>
      <c r="I141" s="334">
        <f t="shared" si="4"/>
        <v>368.046</v>
      </c>
      <c r="J141" s="253">
        <f t="shared" si="5"/>
        <v>73.6092</v>
      </c>
    </row>
    <row r="142" spans="1:10" s="37" customFormat="1" ht="12.75">
      <c r="A142" s="570" t="s">
        <v>1095</v>
      </c>
      <c r="B142" s="623" t="s">
        <v>1143</v>
      </c>
      <c r="C142" s="626" t="s">
        <v>166</v>
      </c>
      <c r="D142" s="627">
        <v>8.002</v>
      </c>
      <c r="E142" s="628"/>
      <c r="F142" s="487">
        <v>46</v>
      </c>
      <c r="G142" s="476" t="s">
        <v>97</v>
      </c>
      <c r="H142" s="250" t="s">
        <v>11</v>
      </c>
      <c r="I142" s="334">
        <f t="shared" si="4"/>
        <v>368.09200000000004</v>
      </c>
      <c r="J142" s="253">
        <f t="shared" si="5"/>
        <v>73.61840000000001</v>
      </c>
    </row>
    <row r="143" spans="1:10" s="37" customFormat="1" ht="12.75">
      <c r="A143" s="570" t="s">
        <v>1095</v>
      </c>
      <c r="B143" s="623" t="s">
        <v>1144</v>
      </c>
      <c r="C143" s="624" t="s">
        <v>166</v>
      </c>
      <c r="D143" s="625">
        <v>16.003</v>
      </c>
      <c r="E143" s="628"/>
      <c r="F143" s="487">
        <v>46</v>
      </c>
      <c r="G143" s="476" t="s">
        <v>97</v>
      </c>
      <c r="H143" s="250" t="s">
        <v>11</v>
      </c>
      <c r="I143" s="334">
        <f t="shared" si="4"/>
        <v>736.138</v>
      </c>
      <c r="J143" s="253">
        <f t="shared" si="5"/>
        <v>147.22760000000002</v>
      </c>
    </row>
    <row r="144" spans="1:10" s="37" customFormat="1" ht="12.75">
      <c r="A144" s="570" t="s">
        <v>1095</v>
      </c>
      <c r="B144" s="623" t="s">
        <v>1145</v>
      </c>
      <c r="C144" s="624" t="s">
        <v>166</v>
      </c>
      <c r="D144" s="625">
        <v>8.001</v>
      </c>
      <c r="E144" s="628"/>
      <c r="F144" s="487">
        <v>46</v>
      </c>
      <c r="G144" s="476" t="s">
        <v>97</v>
      </c>
      <c r="H144" s="250" t="s">
        <v>11</v>
      </c>
      <c r="I144" s="334">
        <f t="shared" si="4"/>
        <v>368.046</v>
      </c>
      <c r="J144" s="253">
        <f t="shared" si="5"/>
        <v>73.6092</v>
      </c>
    </row>
    <row r="145" spans="1:10" s="37" customFormat="1" ht="12.75">
      <c r="A145" s="570" t="s">
        <v>1095</v>
      </c>
      <c r="B145" s="623" t="s">
        <v>1146</v>
      </c>
      <c r="C145" s="624" t="s">
        <v>166</v>
      </c>
      <c r="D145" s="625">
        <v>8.001</v>
      </c>
      <c r="E145" s="628"/>
      <c r="F145" s="487">
        <v>46</v>
      </c>
      <c r="G145" s="476" t="s">
        <v>97</v>
      </c>
      <c r="H145" s="250" t="s">
        <v>11</v>
      </c>
      <c r="I145" s="334">
        <f t="shared" si="4"/>
        <v>368.046</v>
      </c>
      <c r="J145" s="253">
        <f t="shared" si="5"/>
        <v>73.6092</v>
      </c>
    </row>
    <row r="146" spans="1:10" s="37" customFormat="1" ht="12.75">
      <c r="A146" s="570" t="s">
        <v>1095</v>
      </c>
      <c r="B146" s="623" t="s">
        <v>1147</v>
      </c>
      <c r="C146" s="626" t="s">
        <v>166</v>
      </c>
      <c r="D146" s="627">
        <v>8.002</v>
      </c>
      <c r="E146" s="628"/>
      <c r="F146" s="487">
        <v>46</v>
      </c>
      <c r="G146" s="476" t="s">
        <v>97</v>
      </c>
      <c r="H146" s="250" t="s">
        <v>11</v>
      </c>
      <c r="I146" s="334">
        <f t="shared" si="4"/>
        <v>368.09200000000004</v>
      </c>
      <c r="J146" s="253">
        <f t="shared" si="5"/>
        <v>73.61840000000001</v>
      </c>
    </row>
    <row r="147" spans="1:10" s="37" customFormat="1" ht="12.75">
      <c r="A147" s="570" t="s">
        <v>1095</v>
      </c>
      <c r="B147" s="623" t="s">
        <v>1148</v>
      </c>
      <c r="C147" s="626" t="s">
        <v>166</v>
      </c>
      <c r="D147" s="627">
        <v>8.001</v>
      </c>
      <c r="E147" s="628"/>
      <c r="F147" s="487">
        <v>46</v>
      </c>
      <c r="G147" s="476" t="s">
        <v>97</v>
      </c>
      <c r="H147" s="250" t="s">
        <v>11</v>
      </c>
      <c r="I147" s="334">
        <f t="shared" si="4"/>
        <v>368.046</v>
      </c>
      <c r="J147" s="253">
        <f t="shared" si="5"/>
        <v>73.6092</v>
      </c>
    </row>
    <row r="148" spans="1:10" s="37" customFormat="1" ht="12.75">
      <c r="A148" s="570" t="s">
        <v>1095</v>
      </c>
      <c r="B148" s="623" t="s">
        <v>1149</v>
      </c>
      <c r="C148" s="626" t="s">
        <v>166</v>
      </c>
      <c r="D148" s="627">
        <v>7.001</v>
      </c>
      <c r="E148" s="628"/>
      <c r="F148" s="487">
        <v>46</v>
      </c>
      <c r="G148" s="476" t="s">
        <v>97</v>
      </c>
      <c r="H148" s="250" t="s">
        <v>11</v>
      </c>
      <c r="I148" s="334">
        <f t="shared" si="4"/>
        <v>322.046</v>
      </c>
      <c r="J148" s="253">
        <f t="shared" si="5"/>
        <v>64.4092</v>
      </c>
    </row>
    <row r="149" spans="1:10" s="37" customFormat="1" ht="12.75">
      <c r="A149" s="570" t="s">
        <v>1095</v>
      </c>
      <c r="B149" s="623" t="s">
        <v>1150</v>
      </c>
      <c r="C149" s="626" t="s">
        <v>166</v>
      </c>
      <c r="D149" s="627">
        <v>6.001</v>
      </c>
      <c r="E149" s="628"/>
      <c r="F149" s="487">
        <v>46</v>
      </c>
      <c r="G149" s="476" t="s">
        <v>97</v>
      </c>
      <c r="H149" s="250" t="s">
        <v>11</v>
      </c>
      <c r="I149" s="334">
        <f t="shared" si="4"/>
        <v>276.046</v>
      </c>
      <c r="J149" s="253">
        <f t="shared" si="5"/>
        <v>55.2092</v>
      </c>
    </row>
    <row r="150" spans="1:10" s="37" customFormat="1" ht="12.75">
      <c r="A150" s="570" t="s">
        <v>1095</v>
      </c>
      <c r="B150" s="623" t="s">
        <v>1151</v>
      </c>
      <c r="C150" s="624" t="s">
        <v>166</v>
      </c>
      <c r="D150" s="625">
        <v>26.501</v>
      </c>
      <c r="E150" s="628"/>
      <c r="F150" s="487">
        <v>46</v>
      </c>
      <c r="G150" s="476" t="s">
        <v>97</v>
      </c>
      <c r="H150" s="250" t="s">
        <v>11</v>
      </c>
      <c r="I150" s="334">
        <f t="shared" si="4"/>
        <v>1219.046</v>
      </c>
      <c r="J150" s="253">
        <f t="shared" si="5"/>
        <v>243.80920000000003</v>
      </c>
    </row>
    <row r="151" spans="1:10" s="37" customFormat="1" ht="12.75">
      <c r="A151" s="570" t="s">
        <v>1095</v>
      </c>
      <c r="B151" s="623" t="s">
        <v>1152</v>
      </c>
      <c r="C151" s="626" t="s">
        <v>166</v>
      </c>
      <c r="D151" s="627">
        <v>10.002</v>
      </c>
      <c r="E151" s="628"/>
      <c r="F151" s="487">
        <v>46</v>
      </c>
      <c r="G151" s="476" t="s">
        <v>97</v>
      </c>
      <c r="H151" s="250" t="s">
        <v>11</v>
      </c>
      <c r="I151" s="334">
        <f t="shared" si="4"/>
        <v>460.09200000000004</v>
      </c>
      <c r="J151" s="253">
        <f t="shared" si="5"/>
        <v>92.01840000000001</v>
      </c>
    </row>
    <row r="152" spans="1:10" s="37" customFormat="1" ht="12.75">
      <c r="A152" s="570" t="s">
        <v>1095</v>
      </c>
      <c r="B152" s="623" t="s">
        <v>1153</v>
      </c>
      <c r="C152" s="626" t="s">
        <v>166</v>
      </c>
      <c r="D152" s="627">
        <v>7.001</v>
      </c>
      <c r="E152" s="628"/>
      <c r="F152" s="487">
        <v>46</v>
      </c>
      <c r="G152" s="476" t="s">
        <v>97</v>
      </c>
      <c r="H152" s="250" t="s">
        <v>11</v>
      </c>
      <c r="I152" s="334">
        <f t="shared" si="4"/>
        <v>322.046</v>
      </c>
      <c r="J152" s="253">
        <f t="shared" si="5"/>
        <v>64.4092</v>
      </c>
    </row>
    <row r="153" spans="1:10" s="37" customFormat="1" ht="12.75">
      <c r="A153" s="570" t="s">
        <v>1095</v>
      </c>
      <c r="B153" s="623" t="s">
        <v>1154</v>
      </c>
      <c r="C153" s="624" t="s">
        <v>166</v>
      </c>
      <c r="D153" s="625">
        <v>39.007</v>
      </c>
      <c r="E153" s="628"/>
      <c r="F153" s="487">
        <v>46</v>
      </c>
      <c r="G153" s="476" t="s">
        <v>97</v>
      </c>
      <c r="H153" s="250" t="s">
        <v>11</v>
      </c>
      <c r="I153" s="334">
        <f t="shared" si="4"/>
        <v>1794.322</v>
      </c>
      <c r="J153" s="253">
        <f t="shared" si="5"/>
        <v>358.8644</v>
      </c>
    </row>
    <row r="154" spans="1:10" s="37" customFormat="1" ht="12.75">
      <c r="A154" s="570" t="s">
        <v>1095</v>
      </c>
      <c r="B154" s="623" t="s">
        <v>1155</v>
      </c>
      <c r="C154" s="626" t="s">
        <v>166</v>
      </c>
      <c r="D154" s="627">
        <v>7.001</v>
      </c>
      <c r="E154" s="628"/>
      <c r="F154" s="487">
        <v>46</v>
      </c>
      <c r="G154" s="476" t="s">
        <v>97</v>
      </c>
      <c r="H154" s="250" t="s">
        <v>11</v>
      </c>
      <c r="I154" s="334">
        <f t="shared" si="4"/>
        <v>322.046</v>
      </c>
      <c r="J154" s="253">
        <f t="shared" si="5"/>
        <v>64.4092</v>
      </c>
    </row>
    <row r="155" spans="1:10" s="37" customFormat="1" ht="12.75">
      <c r="A155" s="570" t="s">
        <v>1095</v>
      </c>
      <c r="B155" s="623" t="s">
        <v>1156</v>
      </c>
      <c r="C155" s="624" t="s">
        <v>166</v>
      </c>
      <c r="D155" s="625">
        <v>7.001</v>
      </c>
      <c r="E155" s="628"/>
      <c r="F155" s="487">
        <v>46</v>
      </c>
      <c r="G155" s="476" t="s">
        <v>97</v>
      </c>
      <c r="H155" s="250" t="s">
        <v>11</v>
      </c>
      <c r="I155" s="334">
        <f t="shared" si="4"/>
        <v>322.046</v>
      </c>
      <c r="J155" s="253">
        <f t="shared" si="5"/>
        <v>64.4092</v>
      </c>
    </row>
    <row r="156" spans="1:10" s="37" customFormat="1" ht="12.75">
      <c r="A156" s="570" t="s">
        <v>1095</v>
      </c>
      <c r="B156" s="623" t="s">
        <v>1157</v>
      </c>
      <c r="C156" s="626" t="s">
        <v>166</v>
      </c>
      <c r="D156" s="627">
        <v>7.001</v>
      </c>
      <c r="E156" s="628"/>
      <c r="F156" s="487">
        <v>46</v>
      </c>
      <c r="G156" s="476" t="s">
        <v>97</v>
      </c>
      <c r="H156" s="250" t="s">
        <v>11</v>
      </c>
      <c r="I156" s="334">
        <f t="shared" si="4"/>
        <v>322.046</v>
      </c>
      <c r="J156" s="253">
        <f t="shared" si="5"/>
        <v>64.4092</v>
      </c>
    </row>
    <row r="157" spans="1:10" s="37" customFormat="1" ht="12.75">
      <c r="A157" s="570" t="s">
        <v>1095</v>
      </c>
      <c r="B157" s="623" t="s">
        <v>1158</v>
      </c>
      <c r="C157" s="624" t="s">
        <v>166</v>
      </c>
      <c r="D157" s="625">
        <v>10.002</v>
      </c>
      <c r="E157" s="628"/>
      <c r="F157" s="487">
        <v>46</v>
      </c>
      <c r="G157" s="476" t="s">
        <v>97</v>
      </c>
      <c r="H157" s="250" t="s">
        <v>11</v>
      </c>
      <c r="I157" s="334">
        <f t="shared" si="4"/>
        <v>460.09200000000004</v>
      </c>
      <c r="J157" s="253">
        <f t="shared" si="5"/>
        <v>92.01840000000001</v>
      </c>
    </row>
    <row r="158" spans="1:10" s="37" customFormat="1" ht="12.75">
      <c r="A158" s="570" t="s">
        <v>1095</v>
      </c>
      <c r="B158" s="623" t="s">
        <v>1159</v>
      </c>
      <c r="C158" s="626" t="s">
        <v>166</v>
      </c>
      <c r="D158" s="627">
        <v>10.002</v>
      </c>
      <c r="E158" s="628"/>
      <c r="F158" s="487">
        <v>46</v>
      </c>
      <c r="G158" s="476" t="s">
        <v>97</v>
      </c>
      <c r="H158" s="250" t="s">
        <v>11</v>
      </c>
      <c r="I158" s="334">
        <f t="shared" si="4"/>
        <v>460.09200000000004</v>
      </c>
      <c r="J158" s="253">
        <f t="shared" si="5"/>
        <v>92.01840000000001</v>
      </c>
    </row>
    <row r="159" spans="1:10" s="37" customFormat="1" ht="12.75">
      <c r="A159" s="570" t="s">
        <v>1095</v>
      </c>
      <c r="B159" s="623" t="s">
        <v>1160</v>
      </c>
      <c r="C159" s="624" t="s">
        <v>166</v>
      </c>
      <c r="D159" s="625">
        <v>30.005</v>
      </c>
      <c r="E159" s="628"/>
      <c r="F159" s="487">
        <v>46</v>
      </c>
      <c r="G159" s="476" t="s">
        <v>97</v>
      </c>
      <c r="H159" s="250" t="s">
        <v>11</v>
      </c>
      <c r="I159" s="334">
        <f t="shared" si="4"/>
        <v>1380.23</v>
      </c>
      <c r="J159" s="253">
        <f t="shared" si="5"/>
        <v>276.046</v>
      </c>
    </row>
    <row r="160" spans="1:10" s="37" customFormat="1" ht="12.75">
      <c r="A160" s="570" t="s">
        <v>1095</v>
      </c>
      <c r="B160" s="623" t="s">
        <v>1161</v>
      </c>
      <c r="C160" s="626" t="s">
        <v>166</v>
      </c>
      <c r="D160" s="627">
        <v>10.002</v>
      </c>
      <c r="E160" s="628"/>
      <c r="F160" s="487">
        <v>46</v>
      </c>
      <c r="G160" s="476" t="s">
        <v>97</v>
      </c>
      <c r="H160" s="250" t="s">
        <v>11</v>
      </c>
      <c r="I160" s="334">
        <f t="shared" si="4"/>
        <v>460.09200000000004</v>
      </c>
      <c r="J160" s="253">
        <f t="shared" si="5"/>
        <v>92.01840000000001</v>
      </c>
    </row>
    <row r="161" spans="1:10" s="37" customFormat="1" ht="12.75">
      <c r="A161" s="570" t="s">
        <v>1095</v>
      </c>
      <c r="B161" s="623" t="s">
        <v>1162</v>
      </c>
      <c r="C161" s="624" t="s">
        <v>166</v>
      </c>
      <c r="D161" s="625">
        <v>15.003</v>
      </c>
      <c r="E161" s="628"/>
      <c r="F161" s="487">
        <v>46</v>
      </c>
      <c r="G161" s="476" t="s">
        <v>97</v>
      </c>
      <c r="H161" s="250" t="s">
        <v>11</v>
      </c>
      <c r="I161" s="334">
        <f t="shared" si="4"/>
        <v>690.138</v>
      </c>
      <c r="J161" s="253">
        <f t="shared" si="5"/>
        <v>138.0276</v>
      </c>
    </row>
    <row r="162" spans="1:10" s="37" customFormat="1" ht="12.75">
      <c r="A162" s="570" t="s">
        <v>1095</v>
      </c>
      <c r="B162" s="623" t="s">
        <v>1163</v>
      </c>
      <c r="C162" s="626" t="s">
        <v>166</v>
      </c>
      <c r="D162" s="627">
        <v>15.003</v>
      </c>
      <c r="E162" s="628"/>
      <c r="F162" s="487">
        <v>46</v>
      </c>
      <c r="G162" s="476" t="s">
        <v>97</v>
      </c>
      <c r="H162" s="250" t="s">
        <v>11</v>
      </c>
      <c r="I162" s="334">
        <f t="shared" si="4"/>
        <v>690.138</v>
      </c>
      <c r="J162" s="253">
        <f t="shared" si="5"/>
        <v>138.0276</v>
      </c>
    </row>
    <row r="163" spans="1:10" s="37" customFormat="1" ht="12.75">
      <c r="A163" s="570" t="s">
        <v>1095</v>
      </c>
      <c r="B163" s="623" t="s">
        <v>1164</v>
      </c>
      <c r="C163" s="624" t="s">
        <v>166</v>
      </c>
      <c r="D163" s="625">
        <v>33.541</v>
      </c>
      <c r="E163" s="628"/>
      <c r="F163" s="487">
        <v>46</v>
      </c>
      <c r="G163" s="476" t="s">
        <v>97</v>
      </c>
      <c r="H163" s="250" t="s">
        <v>11</v>
      </c>
      <c r="I163" s="334">
        <f t="shared" si="4"/>
        <v>1542.886</v>
      </c>
      <c r="J163" s="253">
        <f t="shared" si="5"/>
        <v>308.5772</v>
      </c>
    </row>
    <row r="164" spans="1:10" s="37" customFormat="1" ht="12.75">
      <c r="A164" s="570" t="s">
        <v>1095</v>
      </c>
      <c r="B164" s="623" t="s">
        <v>1096</v>
      </c>
      <c r="C164" s="624" t="s">
        <v>166</v>
      </c>
      <c r="D164" s="625">
        <v>100.017</v>
      </c>
      <c r="E164" s="254"/>
      <c r="F164" s="487">
        <v>46</v>
      </c>
      <c r="G164" s="476" t="s">
        <v>97</v>
      </c>
      <c r="H164" s="250" t="s">
        <v>11</v>
      </c>
      <c r="I164" s="334">
        <f t="shared" si="4"/>
        <v>4600.782</v>
      </c>
      <c r="J164" s="253">
        <f t="shared" si="5"/>
        <v>920.1564000000001</v>
      </c>
    </row>
    <row r="165" spans="1:10" s="37" customFormat="1" ht="12.75">
      <c r="A165" s="570" t="s">
        <v>1095</v>
      </c>
      <c r="B165" s="623" t="s">
        <v>1097</v>
      </c>
      <c r="C165" s="624" t="s">
        <v>166</v>
      </c>
      <c r="D165" s="625">
        <v>52.044</v>
      </c>
      <c r="E165" s="254"/>
      <c r="F165" s="487">
        <v>46</v>
      </c>
      <c r="G165" s="476" t="s">
        <v>97</v>
      </c>
      <c r="H165" s="250" t="s">
        <v>11</v>
      </c>
      <c r="I165" s="334">
        <f t="shared" si="4"/>
        <v>2394.024</v>
      </c>
      <c r="J165" s="253">
        <f t="shared" si="5"/>
        <v>478.8048</v>
      </c>
    </row>
    <row r="166" spans="1:10" s="37" customFormat="1" ht="12.75">
      <c r="A166" s="570" t="s">
        <v>1095</v>
      </c>
      <c r="B166" s="623" t="s">
        <v>1098</v>
      </c>
      <c r="C166" s="624" t="s">
        <v>166</v>
      </c>
      <c r="D166" s="625">
        <v>61.575</v>
      </c>
      <c r="E166" s="254"/>
      <c r="F166" s="487">
        <v>46</v>
      </c>
      <c r="G166" s="476" t="s">
        <v>97</v>
      </c>
      <c r="H166" s="250" t="s">
        <v>11</v>
      </c>
      <c r="I166" s="334">
        <f t="shared" si="4"/>
        <v>2832.4500000000003</v>
      </c>
      <c r="J166" s="253">
        <f t="shared" si="5"/>
        <v>566.4900000000001</v>
      </c>
    </row>
    <row r="167" spans="1:10" s="37" customFormat="1" ht="12.75">
      <c r="A167" s="570" t="s">
        <v>1095</v>
      </c>
      <c r="B167" s="630" t="s">
        <v>1099</v>
      </c>
      <c r="C167" s="626" t="s">
        <v>166</v>
      </c>
      <c r="D167" s="627">
        <v>44.717</v>
      </c>
      <c r="E167" s="254"/>
      <c r="F167" s="487">
        <v>46</v>
      </c>
      <c r="G167" s="476" t="s">
        <v>99</v>
      </c>
      <c r="H167" s="250" t="s">
        <v>11</v>
      </c>
      <c r="I167" s="334">
        <f t="shared" si="4"/>
        <v>2056.982</v>
      </c>
      <c r="J167" s="253">
        <f t="shared" si="5"/>
        <v>411.3964</v>
      </c>
    </row>
    <row r="168" spans="1:10" s="37" customFormat="1" ht="12.75">
      <c r="A168" s="570" t="s">
        <v>1095</v>
      </c>
      <c r="B168" s="623" t="s">
        <v>1113</v>
      </c>
      <c r="C168" s="626" t="s">
        <v>166</v>
      </c>
      <c r="D168" s="627">
        <v>10.008</v>
      </c>
      <c r="E168" s="254"/>
      <c r="F168" s="487">
        <v>46</v>
      </c>
      <c r="G168" s="476" t="s">
        <v>96</v>
      </c>
      <c r="H168" s="250" t="s">
        <v>11</v>
      </c>
      <c r="I168" s="334">
        <f t="shared" si="4"/>
        <v>460.36799999999994</v>
      </c>
      <c r="J168" s="253">
        <f t="shared" si="5"/>
        <v>92.0736</v>
      </c>
    </row>
    <row r="169" spans="1:10" s="37" customFormat="1" ht="12.75">
      <c r="A169" s="570" t="s">
        <v>1095</v>
      </c>
      <c r="B169" s="623" t="s">
        <v>1114</v>
      </c>
      <c r="C169" s="624" t="s">
        <v>166</v>
      </c>
      <c r="D169" s="625">
        <v>134.001</v>
      </c>
      <c r="E169" s="254"/>
      <c r="F169" s="487">
        <v>46</v>
      </c>
      <c r="G169" s="476" t="s">
        <v>99</v>
      </c>
      <c r="H169" s="250" t="s">
        <v>11</v>
      </c>
      <c r="I169" s="334">
        <f t="shared" si="4"/>
        <v>6164.046</v>
      </c>
      <c r="J169" s="253">
        <f t="shared" si="5"/>
        <v>1232.8092000000001</v>
      </c>
    </row>
    <row r="170" spans="1:10" s="37" customFormat="1" ht="12.75">
      <c r="A170" s="570" t="s">
        <v>1095</v>
      </c>
      <c r="B170" s="623" t="s">
        <v>1100</v>
      </c>
      <c r="C170" s="624" t="s">
        <v>1101</v>
      </c>
      <c r="D170" s="625">
        <v>67.168</v>
      </c>
      <c r="E170" s="254"/>
      <c r="F170" s="487">
        <v>46</v>
      </c>
      <c r="G170" s="476">
        <v>10</v>
      </c>
      <c r="H170" s="250" t="s">
        <v>11</v>
      </c>
      <c r="I170" s="334">
        <f t="shared" si="4"/>
        <v>3089.728</v>
      </c>
      <c r="J170" s="253">
        <f t="shared" si="5"/>
        <v>617.9456</v>
      </c>
    </row>
    <row r="171" spans="1:10" s="37" customFormat="1" ht="12.75">
      <c r="A171" s="570" t="s">
        <v>1095</v>
      </c>
      <c r="B171" s="623" t="s">
        <v>1102</v>
      </c>
      <c r="C171" s="624" t="s">
        <v>166</v>
      </c>
      <c r="D171" s="625">
        <v>63.828</v>
      </c>
      <c r="E171" s="254"/>
      <c r="F171" s="487">
        <v>46</v>
      </c>
      <c r="G171" s="476">
        <v>10</v>
      </c>
      <c r="H171" s="250" t="s">
        <v>11</v>
      </c>
      <c r="I171" s="334">
        <f t="shared" si="4"/>
        <v>2936.088</v>
      </c>
      <c r="J171" s="253">
        <f t="shared" si="5"/>
        <v>587.2176000000001</v>
      </c>
    </row>
    <row r="172" spans="1:10" s="37" customFormat="1" ht="12.75">
      <c r="A172" s="570" t="s">
        <v>1095</v>
      </c>
      <c r="B172" s="623" t="s">
        <v>1165</v>
      </c>
      <c r="C172" s="624" t="s">
        <v>166</v>
      </c>
      <c r="D172" s="625">
        <v>10.006</v>
      </c>
      <c r="E172" s="628"/>
      <c r="F172" s="487">
        <v>46</v>
      </c>
      <c r="G172" s="476" t="s">
        <v>96</v>
      </c>
      <c r="H172" s="250" t="s">
        <v>11</v>
      </c>
      <c r="I172" s="334">
        <f t="shared" si="4"/>
        <v>460.276</v>
      </c>
      <c r="J172" s="253">
        <f t="shared" si="5"/>
        <v>92.05520000000001</v>
      </c>
    </row>
    <row r="173" spans="1:10" s="37" customFormat="1" ht="12.75">
      <c r="A173" s="570" t="s">
        <v>1095</v>
      </c>
      <c r="B173" s="623" t="s">
        <v>1110</v>
      </c>
      <c r="C173" s="624" t="s">
        <v>166</v>
      </c>
      <c r="D173" s="625">
        <v>47.009</v>
      </c>
      <c r="E173" s="254"/>
      <c r="F173" s="487">
        <v>46</v>
      </c>
      <c r="G173" s="476" t="s">
        <v>98</v>
      </c>
      <c r="H173" s="250" t="s">
        <v>11</v>
      </c>
      <c r="I173" s="334">
        <f t="shared" si="4"/>
        <v>2162.414</v>
      </c>
      <c r="J173" s="253">
        <f t="shared" si="5"/>
        <v>432.48280000000005</v>
      </c>
    </row>
    <row r="174" spans="1:10" s="37" customFormat="1" ht="12.75">
      <c r="A174" s="570" t="s">
        <v>1095</v>
      </c>
      <c r="B174" s="623" t="s">
        <v>1112</v>
      </c>
      <c r="C174" s="626" t="s">
        <v>166</v>
      </c>
      <c r="D174" s="627">
        <v>10.003</v>
      </c>
      <c r="E174" s="254"/>
      <c r="F174" s="487">
        <v>46</v>
      </c>
      <c r="G174" s="476" t="s">
        <v>98</v>
      </c>
      <c r="H174" s="250" t="s">
        <v>11</v>
      </c>
      <c r="I174" s="334">
        <f t="shared" si="4"/>
        <v>460.13800000000003</v>
      </c>
      <c r="J174" s="253">
        <f t="shared" si="5"/>
        <v>92.0276</v>
      </c>
    </row>
    <row r="175" spans="1:10" s="37" customFormat="1" ht="12.75">
      <c r="A175" s="570" t="s">
        <v>1095</v>
      </c>
      <c r="B175" s="623" t="s">
        <v>1111</v>
      </c>
      <c r="C175" s="624" t="s">
        <v>166</v>
      </c>
      <c r="D175" s="625">
        <v>35.013</v>
      </c>
      <c r="E175" s="254"/>
      <c r="F175" s="487">
        <v>46</v>
      </c>
      <c r="G175" s="476" t="s">
        <v>97</v>
      </c>
      <c r="H175" s="250" t="s">
        <v>11</v>
      </c>
      <c r="I175" s="334">
        <f t="shared" si="4"/>
        <v>1610.598</v>
      </c>
      <c r="J175" s="253">
        <f t="shared" si="5"/>
        <v>322.1196</v>
      </c>
    </row>
    <row r="176" spans="1:10" s="37" customFormat="1" ht="12.75">
      <c r="A176" s="570" t="s">
        <v>1095</v>
      </c>
      <c r="B176" s="630" t="s">
        <v>1103</v>
      </c>
      <c r="C176" s="626" t="s">
        <v>166</v>
      </c>
      <c r="D176" s="627" t="s">
        <v>1104</v>
      </c>
      <c r="E176" s="254"/>
      <c r="F176" s="487">
        <v>46</v>
      </c>
      <c r="G176" s="476" t="s">
        <v>97</v>
      </c>
      <c r="H176" s="250" t="s">
        <v>11</v>
      </c>
      <c r="I176" s="334">
        <f t="shared" si="4"/>
        <v>4972.14</v>
      </c>
      <c r="J176" s="253">
        <f t="shared" si="5"/>
        <v>994.4280000000001</v>
      </c>
    </row>
    <row r="177" spans="1:10" s="37" customFormat="1" ht="12.75">
      <c r="A177" s="570" t="s">
        <v>1095</v>
      </c>
      <c r="B177" s="630" t="s">
        <v>1105</v>
      </c>
      <c r="C177" s="626" t="s">
        <v>166</v>
      </c>
      <c r="D177" s="627">
        <v>57.899</v>
      </c>
      <c r="E177" s="254"/>
      <c r="F177" s="487">
        <v>46</v>
      </c>
      <c r="G177" s="476" t="s">
        <v>97</v>
      </c>
      <c r="H177" s="250" t="s">
        <v>11</v>
      </c>
      <c r="I177" s="334">
        <f t="shared" si="4"/>
        <v>2663.3540000000003</v>
      </c>
      <c r="J177" s="253">
        <f t="shared" si="5"/>
        <v>532.6708000000001</v>
      </c>
    </row>
    <row r="178" spans="1:10" s="37" customFormat="1" ht="12.75">
      <c r="A178" s="570" t="s">
        <v>1095</v>
      </c>
      <c r="B178" s="623" t="s">
        <v>1106</v>
      </c>
      <c r="C178" s="624" t="s">
        <v>166</v>
      </c>
      <c r="D178" s="625">
        <v>55.083</v>
      </c>
      <c r="E178" s="254"/>
      <c r="F178" s="487">
        <v>46</v>
      </c>
      <c r="G178" s="476" t="s">
        <v>97</v>
      </c>
      <c r="H178" s="250" t="s">
        <v>11</v>
      </c>
      <c r="I178" s="334">
        <f t="shared" si="4"/>
        <v>2533.8179999999998</v>
      </c>
      <c r="J178" s="253">
        <f t="shared" si="5"/>
        <v>506.7636</v>
      </c>
    </row>
    <row r="179" spans="1:10" s="37" customFormat="1" ht="12.75">
      <c r="A179" s="570" t="s">
        <v>1095</v>
      </c>
      <c r="B179" s="623" t="s">
        <v>1107</v>
      </c>
      <c r="C179" s="624" t="s">
        <v>1108</v>
      </c>
      <c r="D179" s="625">
        <v>118.732</v>
      </c>
      <c r="E179" s="254"/>
      <c r="F179" s="487">
        <v>46</v>
      </c>
      <c r="G179" s="476" t="s">
        <v>97</v>
      </c>
      <c r="H179" s="250" t="s">
        <v>11</v>
      </c>
      <c r="I179" s="334">
        <f t="shared" si="4"/>
        <v>5461.672</v>
      </c>
      <c r="J179" s="253">
        <f t="shared" si="5"/>
        <v>1092.3344</v>
      </c>
    </row>
    <row r="180" spans="1:10" s="37" customFormat="1" ht="12.75">
      <c r="A180" s="570" t="s">
        <v>1095</v>
      </c>
      <c r="B180" s="623" t="s">
        <v>1109</v>
      </c>
      <c r="C180" s="624" t="s">
        <v>166</v>
      </c>
      <c r="D180" s="625">
        <v>58.595</v>
      </c>
      <c r="E180" s="254"/>
      <c r="F180" s="487">
        <v>46</v>
      </c>
      <c r="G180" s="476" t="s">
        <v>97</v>
      </c>
      <c r="H180" s="250" t="s">
        <v>11</v>
      </c>
      <c r="I180" s="334">
        <f>D180*F180</f>
        <v>2695.37</v>
      </c>
      <c r="J180" s="253">
        <f>I180*20%</f>
        <v>539.074</v>
      </c>
    </row>
    <row r="181" spans="1:10" s="37" customFormat="1" ht="12.75">
      <c r="A181" s="50" t="s">
        <v>20</v>
      </c>
      <c r="B181" s="618">
        <v>66</v>
      </c>
      <c r="C181" s="108" t="s">
        <v>27</v>
      </c>
      <c r="D181" s="619">
        <v>1467.083</v>
      </c>
      <c r="E181" s="620" t="s">
        <v>47</v>
      </c>
      <c r="F181" s="620"/>
      <c r="G181" s="621"/>
      <c r="H181" s="33"/>
      <c r="I181" s="93"/>
      <c r="J181" s="622"/>
    </row>
    <row r="182" spans="1:10" s="37" customFormat="1" ht="38.25">
      <c r="A182" s="144" t="s">
        <v>24</v>
      </c>
      <c r="B182" s="631">
        <f>B181+B114</f>
        <v>68</v>
      </c>
      <c r="C182" s="306" t="s">
        <v>27</v>
      </c>
      <c r="D182" s="312">
        <f>D181+D114</f>
        <v>1481.689</v>
      </c>
      <c r="E182" s="628" t="s">
        <v>47</v>
      </c>
      <c r="F182" s="632"/>
      <c r="G182" s="633"/>
      <c r="H182" s="634"/>
      <c r="I182" s="629"/>
      <c r="J182" s="311"/>
    </row>
    <row r="183" spans="1:10" s="37" customFormat="1" ht="42.75">
      <c r="A183" s="71" t="s">
        <v>31</v>
      </c>
      <c r="B183" s="72">
        <f>B110+B182</f>
        <v>163</v>
      </c>
      <c r="C183" s="73" t="s">
        <v>27</v>
      </c>
      <c r="D183" s="74">
        <f>D110+D182</f>
        <v>3508.205999999999</v>
      </c>
      <c r="E183" s="75" t="s">
        <v>47</v>
      </c>
      <c r="F183" s="611"/>
      <c r="G183" s="77"/>
      <c r="H183" s="77"/>
      <c r="I183" s="79"/>
      <c r="J183" s="80"/>
    </row>
    <row r="184" spans="1:10" s="37" customFormat="1" ht="15">
      <c r="A184" s="84"/>
      <c r="B184" s="85"/>
      <c r="C184" s="84"/>
      <c r="D184" s="86"/>
      <c r="E184" s="84"/>
      <c r="F184" s="84"/>
      <c r="G184" s="87"/>
      <c r="H184" s="87"/>
      <c r="I184" s="88"/>
      <c r="J184" s="88"/>
    </row>
    <row r="185" spans="1:10" s="37" customFormat="1" ht="12.75">
      <c r="A185" s="731" t="s">
        <v>157</v>
      </c>
      <c r="B185" s="731"/>
      <c r="C185" s="731"/>
      <c r="D185" s="731"/>
      <c r="E185" s="731"/>
      <c r="F185" s="731"/>
      <c r="G185" s="731"/>
      <c r="H185" s="731"/>
      <c r="I185" s="731"/>
      <c r="J185" s="731"/>
    </row>
    <row r="186" spans="1:10" s="37" customFormat="1" ht="12.75">
      <c r="A186" s="316" t="s">
        <v>637</v>
      </c>
      <c r="B186" s="317"/>
      <c r="C186" s="318"/>
      <c r="D186" s="319"/>
      <c r="E186" s="316"/>
      <c r="F186" s="316"/>
      <c r="G186" s="320"/>
      <c r="H186" s="320"/>
      <c r="I186" s="321"/>
      <c r="J186" s="321"/>
    </row>
    <row r="187" spans="1:10" s="37" customFormat="1" ht="12.75">
      <c r="A187" s="323" t="s">
        <v>638</v>
      </c>
      <c r="B187" s="324"/>
      <c r="C187" s="325"/>
      <c r="D187" s="326"/>
      <c r="E187" s="325"/>
      <c r="F187" s="325"/>
      <c r="G187" s="327"/>
      <c r="H187" s="327"/>
      <c r="I187" s="328"/>
      <c r="J187" s="328"/>
    </row>
    <row r="188" spans="1:10" s="37" customFormat="1" ht="15">
      <c r="A188" s="84"/>
      <c r="B188" s="85"/>
      <c r="C188" s="84"/>
      <c r="D188" s="86"/>
      <c r="E188" s="84"/>
      <c r="F188" s="84"/>
      <c r="G188" s="87"/>
      <c r="H188" s="87"/>
      <c r="I188" s="88"/>
      <c r="J188" s="88"/>
    </row>
    <row r="189" spans="1:10" s="37" customFormat="1" ht="12.75">
      <c r="A189" s="299"/>
      <c r="B189" s="165"/>
      <c r="C189" s="176"/>
      <c r="D189" s="164"/>
      <c r="E189" s="12"/>
      <c r="G189" s="45"/>
      <c r="H189" s="45"/>
      <c r="I189" s="49"/>
      <c r="J189" s="9"/>
    </row>
    <row r="190" spans="1:10" s="37" customFormat="1" ht="12.75">
      <c r="A190" s="299"/>
      <c r="B190" s="165"/>
      <c r="C190" s="176"/>
      <c r="D190" s="164"/>
      <c r="E190" s="12"/>
      <c r="F190" s="46"/>
      <c r="G190" s="730" t="s">
        <v>30</v>
      </c>
      <c r="H190" s="730"/>
      <c r="I190" s="730"/>
      <c r="J190" s="730"/>
    </row>
    <row r="191" spans="1:10" s="37" customFormat="1" ht="12.75">
      <c r="A191" s="299"/>
      <c r="B191" s="165"/>
      <c r="C191" s="176"/>
      <c r="D191" s="164"/>
      <c r="E191" s="12"/>
      <c r="G191" s="730" t="s">
        <v>1704</v>
      </c>
      <c r="H191" s="730"/>
      <c r="I191" s="730"/>
      <c r="J191" s="730"/>
    </row>
    <row r="192" spans="1:10" s="37" customFormat="1" ht="12.75">
      <c r="A192" s="20"/>
      <c r="B192" s="21"/>
      <c r="C192" s="24"/>
      <c r="D192" s="22"/>
      <c r="G192" s="730" t="s">
        <v>971</v>
      </c>
      <c r="H192" s="730"/>
      <c r="I192" s="730"/>
      <c r="J192" s="730"/>
    </row>
    <row r="193" spans="1:10" s="37" customFormat="1" ht="15">
      <c r="A193" s="84"/>
      <c r="B193" s="85"/>
      <c r="C193" s="84"/>
      <c r="D193" s="86"/>
      <c r="E193" s="84"/>
      <c r="F193" s="84"/>
      <c r="G193" s="87"/>
      <c r="H193" s="87"/>
      <c r="I193" s="88"/>
      <c r="J193" s="88"/>
    </row>
    <row r="194" spans="1:10" s="37" customFormat="1" ht="15">
      <c r="A194" s="84"/>
      <c r="B194" s="85"/>
      <c r="C194" s="84"/>
      <c r="D194" s="86"/>
      <c r="E194" s="84"/>
      <c r="F194" s="84"/>
      <c r="G194" s="87"/>
      <c r="H194" s="87"/>
      <c r="I194" s="88"/>
      <c r="J194" s="423"/>
    </row>
    <row r="195" spans="1:10" s="37" customFormat="1" ht="15">
      <c r="A195" s="84"/>
      <c r="B195" s="85"/>
      <c r="C195" s="84"/>
      <c r="D195" s="86"/>
      <c r="E195" s="84"/>
      <c r="F195" s="84"/>
      <c r="G195" s="87"/>
      <c r="H195" s="87"/>
      <c r="I195" s="88"/>
      <c r="J195" s="88"/>
    </row>
    <row r="196" spans="1:10" s="37" customFormat="1" ht="15">
      <c r="A196" s="84"/>
      <c r="B196" s="85"/>
      <c r="C196" s="84"/>
      <c r="D196" s="86"/>
      <c r="E196" s="84"/>
      <c r="F196" s="84"/>
      <c r="G196" s="87"/>
      <c r="H196" s="87"/>
      <c r="I196" s="88"/>
      <c r="J196" s="88"/>
    </row>
    <row r="197" spans="1:10" s="37" customFormat="1" ht="15">
      <c r="A197" s="84"/>
      <c r="B197" s="85"/>
      <c r="C197" s="84"/>
      <c r="D197" s="86"/>
      <c r="E197" s="84"/>
      <c r="F197" s="84"/>
      <c r="G197" s="87"/>
      <c r="H197" s="87"/>
      <c r="I197" s="88"/>
      <c r="J197" s="88"/>
    </row>
    <row r="198" spans="1:10" s="37" customFormat="1" ht="15">
      <c r="A198" s="84"/>
      <c r="B198" s="85"/>
      <c r="C198" s="84"/>
      <c r="D198" s="86"/>
      <c r="E198" s="84"/>
      <c r="F198" s="84"/>
      <c r="G198" s="87"/>
      <c r="H198" s="87"/>
      <c r="I198" s="88"/>
      <c r="J198" s="88"/>
    </row>
    <row r="199" spans="1:10" s="37" customFormat="1" ht="15">
      <c r="A199" s="84"/>
      <c r="B199" s="85"/>
      <c r="C199" s="84"/>
      <c r="D199" s="86"/>
      <c r="E199" s="84"/>
      <c r="F199" s="84"/>
      <c r="G199" s="87"/>
      <c r="H199" s="87"/>
      <c r="I199" s="88"/>
      <c r="J199" s="88"/>
    </row>
    <row r="200" spans="1:10" s="37" customFormat="1" ht="15">
      <c r="A200" s="84"/>
      <c r="B200" s="85"/>
      <c r="C200" s="84"/>
      <c r="D200" s="86"/>
      <c r="E200" s="84"/>
      <c r="F200" s="84"/>
      <c r="G200" s="87"/>
      <c r="H200" s="87"/>
      <c r="I200" s="88"/>
      <c r="J200" s="88"/>
    </row>
    <row r="201" spans="1:10" s="37" customFormat="1" ht="15">
      <c r="A201" s="84"/>
      <c r="B201" s="85"/>
      <c r="C201" s="84"/>
      <c r="D201" s="86"/>
      <c r="E201" s="84"/>
      <c r="F201" s="84"/>
      <c r="G201" s="87"/>
      <c r="H201" s="87"/>
      <c r="I201" s="88"/>
      <c r="J201" s="88"/>
    </row>
    <row r="202" spans="1:10" s="37" customFormat="1" ht="15">
      <c r="A202" s="84"/>
      <c r="B202" s="85"/>
      <c r="C202" s="84"/>
      <c r="D202" s="86"/>
      <c r="E202" s="84"/>
      <c r="F202" s="84"/>
      <c r="G202" s="87"/>
      <c r="H202" s="87"/>
      <c r="I202" s="88"/>
      <c r="J202" s="88"/>
    </row>
    <row r="203" spans="1:10" s="37" customFormat="1" ht="15">
      <c r="A203" s="84"/>
      <c r="B203" s="85"/>
      <c r="C203" s="84"/>
      <c r="D203" s="86"/>
      <c r="E203" s="84"/>
      <c r="F203" s="84"/>
      <c r="G203" s="87"/>
      <c r="H203" s="87"/>
      <c r="I203" s="88"/>
      <c r="J203" s="88"/>
    </row>
    <row r="204" spans="1:10" s="37" customFormat="1" ht="15">
      <c r="A204" s="84"/>
      <c r="B204" s="85"/>
      <c r="C204" s="84"/>
      <c r="D204" s="86"/>
      <c r="E204" s="84"/>
      <c r="F204" s="84"/>
      <c r="G204" s="87"/>
      <c r="H204" s="87"/>
      <c r="I204" s="88"/>
      <c r="J204" s="88"/>
    </row>
    <row r="205" spans="1:10" s="37" customFormat="1" ht="15">
      <c r="A205" s="84"/>
      <c r="B205" s="85"/>
      <c r="C205" s="84"/>
      <c r="D205" s="86"/>
      <c r="E205" s="84"/>
      <c r="F205" s="84"/>
      <c r="G205" s="87"/>
      <c r="H205" s="87"/>
      <c r="I205" s="88"/>
      <c r="J205" s="88"/>
    </row>
    <row r="206" spans="1:10" s="37" customFormat="1" ht="15">
      <c r="A206" s="84"/>
      <c r="B206" s="85"/>
      <c r="C206" s="84"/>
      <c r="D206" s="86"/>
      <c r="E206" s="84"/>
      <c r="F206" s="84"/>
      <c r="G206" s="87"/>
      <c r="H206" s="87"/>
      <c r="I206" s="88"/>
      <c r="J206" s="88"/>
    </row>
    <row r="207" spans="1:10" s="37" customFormat="1" ht="15">
      <c r="A207" s="84"/>
      <c r="B207" s="85"/>
      <c r="C207" s="84"/>
      <c r="D207" s="86"/>
      <c r="E207" s="84"/>
      <c r="F207" s="84"/>
      <c r="G207" s="87"/>
      <c r="H207" s="87"/>
      <c r="I207" s="88"/>
      <c r="J207" s="88"/>
    </row>
    <row r="208" spans="1:10" s="37" customFormat="1" ht="15">
      <c r="A208" s="84"/>
      <c r="B208" s="85"/>
      <c r="C208" s="84"/>
      <c r="D208" s="86"/>
      <c r="E208" s="84"/>
      <c r="F208" s="84"/>
      <c r="G208" s="87"/>
      <c r="H208" s="87"/>
      <c r="I208" s="88"/>
      <c r="J208" s="88"/>
    </row>
    <row r="209" spans="1:10" s="37" customFormat="1" ht="15">
      <c r="A209" s="84"/>
      <c r="B209" s="85"/>
      <c r="C209" s="84"/>
      <c r="D209" s="86"/>
      <c r="E209" s="84"/>
      <c r="F209" s="84"/>
      <c r="G209" s="87"/>
      <c r="H209" s="87"/>
      <c r="I209" s="88"/>
      <c r="J209" s="88"/>
    </row>
    <row r="210" spans="1:10" s="37" customFormat="1" ht="15">
      <c r="A210" s="84"/>
      <c r="B210" s="85"/>
      <c r="C210" s="84"/>
      <c r="D210" s="86"/>
      <c r="E210" s="84"/>
      <c r="F210" s="84"/>
      <c r="G210" s="87"/>
      <c r="H210" s="87"/>
      <c r="I210" s="88"/>
      <c r="J210" s="88"/>
    </row>
    <row r="211" spans="1:10" s="37" customFormat="1" ht="15">
      <c r="A211" s="84"/>
      <c r="B211" s="85"/>
      <c r="C211" s="84"/>
      <c r="D211" s="86"/>
      <c r="E211" s="84"/>
      <c r="F211" s="84"/>
      <c r="G211" s="87"/>
      <c r="H211" s="87"/>
      <c r="I211" s="88"/>
      <c r="J211" s="88"/>
    </row>
    <row r="212" spans="1:10" s="37" customFormat="1" ht="15">
      <c r="A212" s="84"/>
      <c r="B212" s="85"/>
      <c r="C212" s="84"/>
      <c r="D212" s="86"/>
      <c r="E212" s="84"/>
      <c r="F212" s="84"/>
      <c r="G212" s="87"/>
      <c r="H212" s="87"/>
      <c r="I212" s="88"/>
      <c r="J212" s="88"/>
    </row>
    <row r="213" spans="1:10" s="37" customFormat="1" ht="15">
      <c r="A213" s="84"/>
      <c r="B213" s="85"/>
      <c r="C213" s="84"/>
      <c r="D213" s="86"/>
      <c r="E213" s="84"/>
      <c r="F213" s="84"/>
      <c r="G213" s="87"/>
      <c r="H213" s="87"/>
      <c r="I213" s="88"/>
      <c r="J213" s="88"/>
    </row>
    <row r="214" spans="1:10" s="37" customFormat="1" ht="15">
      <c r="A214" s="84"/>
      <c r="B214" s="85"/>
      <c r="C214" s="84"/>
      <c r="D214" s="86"/>
      <c r="E214" s="84"/>
      <c r="F214" s="84"/>
      <c r="G214" s="87"/>
      <c r="H214" s="87"/>
      <c r="I214" s="88"/>
      <c r="J214" s="88"/>
    </row>
    <row r="215" spans="1:10" s="37" customFormat="1" ht="15">
      <c r="A215" s="84"/>
      <c r="B215" s="85"/>
      <c r="C215" s="84"/>
      <c r="D215" s="86"/>
      <c r="E215" s="84"/>
      <c r="F215" s="84"/>
      <c r="G215" s="87"/>
      <c r="H215" s="87"/>
      <c r="I215" s="88"/>
      <c r="J215" s="88"/>
    </row>
    <row r="216" spans="1:10" s="37" customFormat="1" ht="15">
      <c r="A216" s="84"/>
      <c r="B216" s="85"/>
      <c r="C216" s="84"/>
      <c r="D216" s="86"/>
      <c r="E216" s="84"/>
      <c r="F216" s="84"/>
      <c r="G216" s="87"/>
      <c r="H216" s="87"/>
      <c r="I216" s="88"/>
      <c r="J216" s="88"/>
    </row>
    <row r="217" spans="1:10" s="37" customFormat="1" ht="15">
      <c r="A217" s="84"/>
      <c r="B217" s="85"/>
      <c r="C217" s="84"/>
      <c r="D217" s="86"/>
      <c r="E217" s="84"/>
      <c r="F217" s="84"/>
      <c r="G217" s="87"/>
      <c r="H217" s="87"/>
      <c r="I217" s="88"/>
      <c r="J217" s="88"/>
    </row>
    <row r="218" spans="1:10" s="37" customFormat="1" ht="15">
      <c r="A218" s="84"/>
      <c r="B218" s="85"/>
      <c r="C218" s="84"/>
      <c r="D218" s="86"/>
      <c r="E218" s="84"/>
      <c r="F218" s="84"/>
      <c r="G218" s="87"/>
      <c r="H218" s="87"/>
      <c r="I218" s="88"/>
      <c r="J218" s="88"/>
    </row>
    <row r="219" spans="1:10" s="37" customFormat="1" ht="15">
      <c r="A219" s="84"/>
      <c r="B219" s="85"/>
      <c r="C219" s="84"/>
      <c r="D219" s="86"/>
      <c r="E219" s="84"/>
      <c r="F219" s="84"/>
      <c r="G219" s="87"/>
      <c r="H219" s="87"/>
      <c r="I219" s="88"/>
      <c r="J219" s="88"/>
    </row>
    <row r="220" spans="1:10" s="37" customFormat="1" ht="15">
      <c r="A220" s="84"/>
      <c r="B220" s="85"/>
      <c r="C220" s="84"/>
      <c r="D220" s="86"/>
      <c r="E220" s="84"/>
      <c r="F220" s="84"/>
      <c r="G220" s="87"/>
      <c r="H220" s="87"/>
      <c r="I220" s="88"/>
      <c r="J220" s="88"/>
    </row>
    <row r="221" spans="1:10" s="37" customFormat="1" ht="15">
      <c r="A221" s="84"/>
      <c r="B221" s="85"/>
      <c r="C221" s="84"/>
      <c r="D221" s="86"/>
      <c r="E221" s="84"/>
      <c r="F221" s="84"/>
      <c r="G221" s="87"/>
      <c r="H221" s="87"/>
      <c r="I221" s="88"/>
      <c r="J221" s="88"/>
    </row>
    <row r="222" spans="1:10" s="37" customFormat="1" ht="15">
      <c r="A222" s="84"/>
      <c r="B222" s="85"/>
      <c r="C222" s="84"/>
      <c r="D222" s="86"/>
      <c r="E222" s="84"/>
      <c r="F222" s="84"/>
      <c r="G222" s="87"/>
      <c r="H222" s="87"/>
      <c r="I222" s="88"/>
      <c r="J222" s="88"/>
    </row>
    <row r="223" spans="1:10" s="37" customFormat="1" ht="15">
      <c r="A223" s="84"/>
      <c r="B223" s="85"/>
      <c r="C223" s="84"/>
      <c r="D223" s="86"/>
      <c r="E223" s="84"/>
      <c r="F223" s="84"/>
      <c r="G223" s="87"/>
      <c r="H223" s="87"/>
      <c r="I223" s="88"/>
      <c r="J223" s="88"/>
    </row>
    <row r="224" spans="1:10" s="37" customFormat="1" ht="15">
      <c r="A224" s="84"/>
      <c r="B224" s="85"/>
      <c r="C224" s="84"/>
      <c r="D224" s="86"/>
      <c r="E224" s="84"/>
      <c r="F224" s="84"/>
      <c r="G224" s="87"/>
      <c r="H224" s="87"/>
      <c r="I224" s="88"/>
      <c r="J224" s="88"/>
    </row>
    <row r="225" spans="1:10" s="37" customFormat="1" ht="15">
      <c r="A225" s="84"/>
      <c r="B225" s="85"/>
      <c r="C225" s="84"/>
      <c r="D225" s="86"/>
      <c r="E225" s="84"/>
      <c r="F225" s="84"/>
      <c r="G225" s="87"/>
      <c r="H225" s="87"/>
      <c r="I225" s="88"/>
      <c r="J225" s="88"/>
    </row>
    <row r="226" spans="1:10" s="37" customFormat="1" ht="15">
      <c r="A226" s="84"/>
      <c r="B226" s="85"/>
      <c r="C226" s="84"/>
      <c r="D226" s="86"/>
      <c r="E226" s="84"/>
      <c r="F226" s="84"/>
      <c r="G226" s="87"/>
      <c r="H226" s="87"/>
      <c r="I226" s="88"/>
      <c r="J226" s="88"/>
    </row>
    <row r="227" spans="1:10" s="37" customFormat="1" ht="15">
      <c r="A227" s="84"/>
      <c r="B227" s="85"/>
      <c r="C227" s="84"/>
      <c r="D227" s="86"/>
      <c r="E227" s="84"/>
      <c r="F227" s="84"/>
      <c r="G227" s="87"/>
      <c r="H227" s="87"/>
      <c r="I227" s="88"/>
      <c r="J227" s="88"/>
    </row>
    <row r="228" spans="1:10" s="37" customFormat="1" ht="15">
      <c r="A228" s="84"/>
      <c r="B228" s="85"/>
      <c r="C228" s="84"/>
      <c r="D228" s="86"/>
      <c r="E228" s="84"/>
      <c r="F228" s="84"/>
      <c r="G228" s="87"/>
      <c r="H228" s="87"/>
      <c r="I228" s="88"/>
      <c r="J228" s="88"/>
    </row>
    <row r="229" spans="1:10" s="37" customFormat="1" ht="15">
      <c r="A229" s="84"/>
      <c r="B229" s="85"/>
      <c r="C229" s="84"/>
      <c r="D229" s="86"/>
      <c r="E229" s="84"/>
      <c r="F229" s="84"/>
      <c r="G229" s="87"/>
      <c r="H229" s="87"/>
      <c r="I229" s="88"/>
      <c r="J229" s="88"/>
    </row>
    <row r="230" spans="1:10" s="37" customFormat="1" ht="15">
      <c r="A230" s="84"/>
      <c r="B230" s="85"/>
      <c r="C230" s="84"/>
      <c r="D230" s="86"/>
      <c r="E230" s="84"/>
      <c r="F230" s="84"/>
      <c r="G230" s="87"/>
      <c r="H230" s="87"/>
      <c r="I230" s="88"/>
      <c r="J230" s="88"/>
    </row>
    <row r="231" spans="1:10" s="37" customFormat="1" ht="15">
      <c r="A231" s="84"/>
      <c r="B231" s="85"/>
      <c r="C231" s="84"/>
      <c r="D231" s="86"/>
      <c r="E231" s="84"/>
      <c r="F231" s="84"/>
      <c r="G231" s="87"/>
      <c r="H231" s="87"/>
      <c r="I231" s="88"/>
      <c r="J231" s="88"/>
    </row>
    <row r="232" spans="1:10" s="37" customFormat="1" ht="15">
      <c r="A232" s="84"/>
      <c r="B232" s="85"/>
      <c r="C232" s="84"/>
      <c r="D232" s="86"/>
      <c r="E232" s="84"/>
      <c r="F232" s="84"/>
      <c r="G232" s="87"/>
      <c r="H232" s="87"/>
      <c r="I232" s="88"/>
      <c r="J232" s="88"/>
    </row>
    <row r="233" spans="1:10" s="37" customFormat="1" ht="15">
      <c r="A233" s="84"/>
      <c r="B233" s="85"/>
      <c r="C233" s="84"/>
      <c r="D233" s="86"/>
      <c r="E233" s="84"/>
      <c r="F233" s="84"/>
      <c r="G233" s="87"/>
      <c r="H233" s="87"/>
      <c r="I233" s="88"/>
      <c r="J233" s="88"/>
    </row>
    <row r="234" spans="1:10" s="37" customFormat="1" ht="15">
      <c r="A234" s="84"/>
      <c r="B234" s="85"/>
      <c r="C234" s="84"/>
      <c r="D234" s="86"/>
      <c r="E234" s="84"/>
      <c r="F234" s="84"/>
      <c r="G234" s="87"/>
      <c r="H234" s="87"/>
      <c r="I234" s="88"/>
      <c r="J234" s="88"/>
    </row>
    <row r="235" spans="1:10" s="37" customFormat="1" ht="15">
      <c r="A235" s="84"/>
      <c r="B235" s="85"/>
      <c r="C235" s="84"/>
      <c r="D235" s="86"/>
      <c r="E235" s="84"/>
      <c r="F235" s="84"/>
      <c r="G235" s="87"/>
      <c r="H235" s="87"/>
      <c r="I235" s="88"/>
      <c r="J235" s="88"/>
    </row>
    <row r="236" spans="1:10" s="37" customFormat="1" ht="15">
      <c r="A236" s="84"/>
      <c r="B236" s="85"/>
      <c r="C236" s="84"/>
      <c r="D236" s="86"/>
      <c r="E236" s="84"/>
      <c r="F236" s="84"/>
      <c r="G236" s="87"/>
      <c r="H236" s="87"/>
      <c r="I236" s="88"/>
      <c r="J236" s="88"/>
    </row>
    <row r="237" spans="1:10" s="37" customFormat="1" ht="15">
      <c r="A237" s="84"/>
      <c r="B237" s="85"/>
      <c r="C237" s="84"/>
      <c r="D237" s="86"/>
      <c r="E237" s="84"/>
      <c r="F237" s="84"/>
      <c r="G237" s="87"/>
      <c r="H237" s="87"/>
      <c r="I237" s="88"/>
      <c r="J237" s="88"/>
    </row>
    <row r="238" spans="1:10" s="37" customFormat="1" ht="15">
      <c r="A238" s="84"/>
      <c r="B238" s="85"/>
      <c r="C238" s="84"/>
      <c r="D238" s="86"/>
      <c r="E238" s="84"/>
      <c r="F238" s="84"/>
      <c r="G238" s="87"/>
      <c r="H238" s="87"/>
      <c r="I238" s="88"/>
      <c r="J238" s="88"/>
    </row>
    <row r="239" spans="1:10" s="37" customFormat="1" ht="15">
      <c r="A239" s="84"/>
      <c r="B239" s="85"/>
      <c r="C239" s="84"/>
      <c r="D239" s="86"/>
      <c r="E239" s="84"/>
      <c r="F239" s="84"/>
      <c r="G239" s="87"/>
      <c r="H239" s="87"/>
      <c r="I239" s="88"/>
      <c r="J239" s="88"/>
    </row>
    <row r="240" spans="1:10" s="37" customFormat="1" ht="15">
      <c r="A240" s="84"/>
      <c r="B240" s="85"/>
      <c r="C240" s="84"/>
      <c r="D240" s="86"/>
      <c r="E240" s="84"/>
      <c r="F240" s="84"/>
      <c r="G240" s="87"/>
      <c r="H240" s="87"/>
      <c r="I240" s="88"/>
      <c r="J240" s="88"/>
    </row>
    <row r="241" spans="1:10" s="37" customFormat="1" ht="15">
      <c r="A241" s="84"/>
      <c r="B241" s="85"/>
      <c r="C241" s="84"/>
      <c r="D241" s="86"/>
      <c r="E241" s="84"/>
      <c r="F241" s="84"/>
      <c r="G241" s="87"/>
      <c r="H241" s="87"/>
      <c r="I241" s="88"/>
      <c r="J241" s="88"/>
    </row>
    <row r="242" spans="1:10" s="37" customFormat="1" ht="15">
      <c r="A242" s="84"/>
      <c r="B242" s="85"/>
      <c r="C242" s="84"/>
      <c r="D242" s="86"/>
      <c r="E242" s="84"/>
      <c r="F242" s="84"/>
      <c r="G242" s="87"/>
      <c r="H242" s="87"/>
      <c r="I242" s="88"/>
      <c r="J242" s="88"/>
    </row>
    <row r="243" spans="1:10" s="37" customFormat="1" ht="15">
      <c r="A243" s="84"/>
      <c r="B243" s="85"/>
      <c r="C243" s="84"/>
      <c r="D243" s="86"/>
      <c r="E243" s="84"/>
      <c r="F243" s="84"/>
      <c r="G243" s="87"/>
      <c r="H243" s="87"/>
      <c r="I243" s="88"/>
      <c r="J243" s="88"/>
    </row>
    <row r="244" spans="1:10" s="37" customFormat="1" ht="15">
      <c r="A244" s="84"/>
      <c r="B244" s="85"/>
      <c r="C244" s="84"/>
      <c r="D244" s="86"/>
      <c r="E244" s="84"/>
      <c r="F244" s="84"/>
      <c r="G244" s="87"/>
      <c r="H244" s="87"/>
      <c r="I244" s="88"/>
      <c r="J244" s="88"/>
    </row>
    <row r="245" spans="1:10" s="37" customFormat="1" ht="15">
      <c r="A245" s="84"/>
      <c r="B245" s="85"/>
      <c r="C245" s="84"/>
      <c r="D245" s="86"/>
      <c r="E245" s="84"/>
      <c r="F245" s="84"/>
      <c r="G245" s="87"/>
      <c r="H245" s="87"/>
      <c r="I245" s="88"/>
      <c r="J245" s="88"/>
    </row>
    <row r="246" spans="1:10" s="37" customFormat="1" ht="15">
      <c r="A246" s="84"/>
      <c r="B246" s="85"/>
      <c r="C246" s="84"/>
      <c r="D246" s="86"/>
      <c r="E246" s="84"/>
      <c r="F246" s="84"/>
      <c r="G246" s="87"/>
      <c r="H246" s="87"/>
      <c r="I246" s="88"/>
      <c r="J246" s="88"/>
    </row>
    <row r="247" spans="1:10" s="37" customFormat="1" ht="15">
      <c r="A247" s="84"/>
      <c r="B247" s="85"/>
      <c r="C247" s="84"/>
      <c r="D247" s="86"/>
      <c r="E247" s="84"/>
      <c r="F247" s="84"/>
      <c r="G247" s="87"/>
      <c r="H247" s="87"/>
      <c r="I247" s="88"/>
      <c r="J247" s="88"/>
    </row>
    <row r="248" spans="1:10" s="37" customFormat="1" ht="15">
      <c r="A248" s="84"/>
      <c r="B248" s="85"/>
      <c r="C248" s="84"/>
      <c r="D248" s="86"/>
      <c r="E248" s="84"/>
      <c r="F248" s="84"/>
      <c r="G248" s="87"/>
      <c r="H248" s="87"/>
      <c r="I248" s="88"/>
      <c r="J248" s="88"/>
    </row>
    <row r="249" spans="1:10" s="37" customFormat="1" ht="15">
      <c r="A249" s="84"/>
      <c r="B249" s="85"/>
      <c r="C249" s="84"/>
      <c r="D249" s="86"/>
      <c r="E249" s="84"/>
      <c r="F249" s="84"/>
      <c r="G249" s="87"/>
      <c r="H249" s="87"/>
      <c r="I249" s="88"/>
      <c r="J249" s="88"/>
    </row>
    <row r="250" spans="1:10" s="37" customFormat="1" ht="15">
      <c r="A250" s="84"/>
      <c r="B250" s="85"/>
      <c r="C250" s="84"/>
      <c r="D250" s="86"/>
      <c r="E250" s="84"/>
      <c r="F250" s="84"/>
      <c r="G250" s="87"/>
      <c r="H250" s="87"/>
      <c r="I250" s="88"/>
      <c r="J250" s="88"/>
    </row>
    <row r="251" spans="1:10" s="37" customFormat="1" ht="15">
      <c r="A251" s="84"/>
      <c r="B251" s="85"/>
      <c r="C251" s="84"/>
      <c r="D251" s="86"/>
      <c r="E251" s="84"/>
      <c r="F251" s="84"/>
      <c r="G251" s="87"/>
      <c r="H251" s="87"/>
      <c r="I251" s="88"/>
      <c r="J251" s="88"/>
    </row>
    <row r="252" spans="1:10" s="37" customFormat="1" ht="15">
      <c r="A252" s="84"/>
      <c r="B252" s="85"/>
      <c r="C252" s="84"/>
      <c r="D252" s="86"/>
      <c r="E252" s="84"/>
      <c r="F252" s="84"/>
      <c r="G252" s="87"/>
      <c r="H252" s="87"/>
      <c r="I252" s="88"/>
      <c r="J252" s="88"/>
    </row>
    <row r="253" spans="1:10" s="37" customFormat="1" ht="15">
      <c r="A253" s="84"/>
      <c r="B253" s="85"/>
      <c r="C253" s="84"/>
      <c r="D253" s="86"/>
      <c r="E253" s="84"/>
      <c r="F253" s="84"/>
      <c r="G253" s="87"/>
      <c r="H253" s="87"/>
      <c r="I253" s="88"/>
      <c r="J253" s="88"/>
    </row>
    <row r="254" spans="1:10" s="37" customFormat="1" ht="15">
      <c r="A254" s="84"/>
      <c r="B254" s="85"/>
      <c r="C254" s="84"/>
      <c r="D254" s="86"/>
      <c r="E254" s="84"/>
      <c r="F254" s="84"/>
      <c r="G254" s="87"/>
      <c r="H254" s="87"/>
      <c r="I254" s="88"/>
      <c r="J254" s="88"/>
    </row>
    <row r="255" spans="1:10" s="37" customFormat="1" ht="15">
      <c r="A255" s="84"/>
      <c r="B255" s="85"/>
      <c r="C255" s="84"/>
      <c r="D255" s="86"/>
      <c r="E255" s="84"/>
      <c r="F255" s="84"/>
      <c r="G255" s="87"/>
      <c r="H255" s="87"/>
      <c r="I255" s="88"/>
      <c r="J255" s="88"/>
    </row>
    <row r="256" spans="1:10" s="37" customFormat="1" ht="15">
      <c r="A256" s="84"/>
      <c r="B256" s="85"/>
      <c r="C256" s="84"/>
      <c r="D256" s="86"/>
      <c r="E256" s="84"/>
      <c r="F256" s="84"/>
      <c r="G256" s="87"/>
      <c r="H256" s="87"/>
      <c r="I256" s="88"/>
      <c r="J256" s="88"/>
    </row>
    <row r="257" spans="1:10" s="37" customFormat="1" ht="15">
      <c r="A257" s="84"/>
      <c r="B257" s="85"/>
      <c r="C257" s="84"/>
      <c r="D257" s="86"/>
      <c r="E257" s="84"/>
      <c r="F257" s="84"/>
      <c r="G257" s="87"/>
      <c r="H257" s="87"/>
      <c r="I257" s="88"/>
      <c r="J257" s="88"/>
    </row>
    <row r="258" spans="1:10" s="37" customFormat="1" ht="15">
      <c r="A258" s="84"/>
      <c r="B258" s="85"/>
      <c r="C258" s="84"/>
      <c r="D258" s="86"/>
      <c r="E258" s="84"/>
      <c r="F258" s="84"/>
      <c r="G258" s="87"/>
      <c r="H258" s="87"/>
      <c r="I258" s="88"/>
      <c r="J258" s="88"/>
    </row>
    <row r="259" spans="1:10" s="37" customFormat="1" ht="15">
      <c r="A259" s="84"/>
      <c r="B259" s="85"/>
      <c r="C259" s="84"/>
      <c r="D259" s="86"/>
      <c r="E259" s="84"/>
      <c r="F259" s="84"/>
      <c r="G259" s="87"/>
      <c r="H259" s="87"/>
      <c r="I259" s="88"/>
      <c r="J259" s="88"/>
    </row>
    <row r="260" spans="1:10" s="37" customFormat="1" ht="15">
      <c r="A260" s="84"/>
      <c r="B260" s="85"/>
      <c r="C260" s="84"/>
      <c r="D260" s="86"/>
      <c r="E260" s="84"/>
      <c r="F260" s="84"/>
      <c r="G260" s="87"/>
      <c r="H260" s="87"/>
      <c r="I260" s="88"/>
      <c r="J260" s="88"/>
    </row>
    <row r="261" spans="1:10" s="37" customFormat="1" ht="15">
      <c r="A261" s="84"/>
      <c r="B261" s="85"/>
      <c r="C261" s="84"/>
      <c r="D261" s="86"/>
      <c r="E261" s="84"/>
      <c r="F261" s="84"/>
      <c r="G261" s="87"/>
      <c r="H261" s="87"/>
      <c r="I261" s="88"/>
      <c r="J261" s="88"/>
    </row>
    <row r="262" spans="1:10" s="37" customFormat="1" ht="15">
      <c r="A262" s="84"/>
      <c r="B262" s="85"/>
      <c r="C262" s="84"/>
      <c r="D262" s="86"/>
      <c r="E262" s="84"/>
      <c r="F262" s="84"/>
      <c r="G262" s="87"/>
      <c r="H262" s="87"/>
      <c r="I262" s="88"/>
      <c r="J262" s="88"/>
    </row>
    <row r="263" spans="1:10" s="37" customFormat="1" ht="15">
      <c r="A263" s="84"/>
      <c r="B263" s="85"/>
      <c r="C263" s="84"/>
      <c r="D263" s="86"/>
      <c r="E263" s="84"/>
      <c r="F263" s="84"/>
      <c r="G263" s="87"/>
      <c r="H263" s="87"/>
      <c r="I263" s="88"/>
      <c r="J263" s="88"/>
    </row>
    <row r="264" spans="1:10" s="37" customFormat="1" ht="15">
      <c r="A264" s="84"/>
      <c r="B264" s="85"/>
      <c r="C264" s="84"/>
      <c r="D264" s="86"/>
      <c r="E264" s="84"/>
      <c r="F264" s="84"/>
      <c r="G264" s="87"/>
      <c r="H264" s="87"/>
      <c r="I264" s="88"/>
      <c r="J264" s="88"/>
    </row>
    <row r="265" spans="1:10" s="37" customFormat="1" ht="15">
      <c r="A265" s="84"/>
      <c r="B265" s="85"/>
      <c r="C265" s="84"/>
      <c r="D265" s="86"/>
      <c r="E265" s="84"/>
      <c r="F265" s="84"/>
      <c r="G265" s="87"/>
      <c r="H265" s="87"/>
      <c r="I265" s="88"/>
      <c r="J265" s="88"/>
    </row>
    <row r="266" spans="1:10" s="37" customFormat="1" ht="15">
      <c r="A266" s="84"/>
      <c r="B266" s="85"/>
      <c r="C266" s="84"/>
      <c r="D266" s="86"/>
      <c r="E266" s="84"/>
      <c r="F266" s="84"/>
      <c r="G266" s="87"/>
      <c r="H266" s="87"/>
      <c r="I266" s="88"/>
      <c r="J266" s="88"/>
    </row>
    <row r="267" spans="1:10" s="37" customFormat="1" ht="15">
      <c r="A267" s="84"/>
      <c r="B267" s="85"/>
      <c r="C267" s="84"/>
      <c r="D267" s="86"/>
      <c r="E267" s="84"/>
      <c r="F267" s="84"/>
      <c r="G267" s="87"/>
      <c r="H267" s="87"/>
      <c r="I267" s="88"/>
      <c r="J267" s="88"/>
    </row>
    <row r="268" spans="1:10" s="37" customFormat="1" ht="15">
      <c r="A268" s="84"/>
      <c r="B268" s="85"/>
      <c r="C268" s="84"/>
      <c r="D268" s="86"/>
      <c r="E268" s="84"/>
      <c r="F268" s="84"/>
      <c r="G268" s="87"/>
      <c r="H268" s="87"/>
      <c r="I268" s="88"/>
      <c r="J268" s="88"/>
    </row>
    <row r="269" spans="1:10" s="37" customFormat="1" ht="15">
      <c r="A269" s="84"/>
      <c r="B269" s="85"/>
      <c r="C269" s="84"/>
      <c r="D269" s="86"/>
      <c r="E269" s="84"/>
      <c r="F269" s="84"/>
      <c r="G269" s="87"/>
      <c r="H269" s="87"/>
      <c r="I269" s="88"/>
      <c r="J269" s="88"/>
    </row>
    <row r="270" spans="1:10" s="37" customFormat="1" ht="15">
      <c r="A270" s="84"/>
      <c r="B270" s="85"/>
      <c r="C270" s="84"/>
      <c r="D270" s="86"/>
      <c r="E270" s="84"/>
      <c r="F270" s="84"/>
      <c r="G270" s="87"/>
      <c r="H270" s="87"/>
      <c r="I270" s="88"/>
      <c r="J270" s="88"/>
    </row>
    <row r="271" spans="1:10" s="37" customFormat="1" ht="15">
      <c r="A271" s="84"/>
      <c r="B271" s="85"/>
      <c r="C271" s="84"/>
      <c r="D271" s="86"/>
      <c r="E271" s="84"/>
      <c r="F271" s="84"/>
      <c r="G271" s="87"/>
      <c r="H271" s="87"/>
      <c r="I271" s="88"/>
      <c r="J271" s="88"/>
    </row>
    <row r="272" spans="1:10" s="37" customFormat="1" ht="15">
      <c r="A272" s="84"/>
      <c r="B272" s="85"/>
      <c r="C272" s="84"/>
      <c r="D272" s="86"/>
      <c r="E272" s="84"/>
      <c r="F272" s="84"/>
      <c r="G272" s="87"/>
      <c r="H272" s="87"/>
      <c r="I272" s="88"/>
      <c r="J272" s="88"/>
    </row>
    <row r="273" spans="1:10" s="37" customFormat="1" ht="15">
      <c r="A273" s="84"/>
      <c r="B273" s="85"/>
      <c r="C273" s="84"/>
      <c r="D273" s="86"/>
      <c r="E273" s="84"/>
      <c r="F273" s="84"/>
      <c r="G273" s="87"/>
      <c r="H273" s="87"/>
      <c r="I273" s="88"/>
      <c r="J273" s="88"/>
    </row>
    <row r="274" spans="1:10" s="37" customFormat="1" ht="15">
      <c r="A274" s="84"/>
      <c r="B274" s="85"/>
      <c r="C274" s="84"/>
      <c r="D274" s="86"/>
      <c r="E274" s="84"/>
      <c r="F274" s="84"/>
      <c r="G274" s="87"/>
      <c r="H274" s="87"/>
      <c r="I274" s="88"/>
      <c r="J274" s="88"/>
    </row>
    <row r="275" spans="1:10" s="37" customFormat="1" ht="15">
      <c r="A275" s="84"/>
      <c r="B275" s="85"/>
      <c r="C275" s="84"/>
      <c r="D275" s="86"/>
      <c r="E275" s="84"/>
      <c r="F275" s="84"/>
      <c r="G275" s="87"/>
      <c r="H275" s="87"/>
      <c r="I275" s="88"/>
      <c r="J275" s="88"/>
    </row>
    <row r="276" spans="1:10" s="37" customFormat="1" ht="15">
      <c r="A276" s="84"/>
      <c r="B276" s="85"/>
      <c r="C276" s="84"/>
      <c r="D276" s="86"/>
      <c r="E276" s="84"/>
      <c r="F276" s="84"/>
      <c r="G276" s="87"/>
      <c r="H276" s="87"/>
      <c r="I276" s="88"/>
      <c r="J276" s="88"/>
    </row>
    <row r="277" spans="1:10" s="37" customFormat="1" ht="15">
      <c r="A277" s="84"/>
      <c r="B277" s="85"/>
      <c r="C277" s="84"/>
      <c r="D277" s="86"/>
      <c r="E277" s="84"/>
      <c r="F277" s="84"/>
      <c r="G277" s="87"/>
      <c r="H277" s="87"/>
      <c r="I277" s="88"/>
      <c r="J277" s="88"/>
    </row>
    <row r="278" spans="1:10" s="37" customFormat="1" ht="15">
      <c r="A278" s="84"/>
      <c r="B278" s="85"/>
      <c r="C278" s="84"/>
      <c r="D278" s="86"/>
      <c r="E278" s="84"/>
      <c r="F278" s="84"/>
      <c r="G278" s="87"/>
      <c r="H278" s="87"/>
      <c r="I278" s="88"/>
      <c r="J278" s="88"/>
    </row>
    <row r="279" spans="1:10" s="37" customFormat="1" ht="15">
      <c r="A279" s="84"/>
      <c r="B279" s="85"/>
      <c r="C279" s="84"/>
      <c r="D279" s="86"/>
      <c r="E279" s="84"/>
      <c r="F279" s="84"/>
      <c r="G279" s="87"/>
      <c r="H279" s="87"/>
      <c r="I279" s="88"/>
      <c r="J279" s="88"/>
    </row>
    <row r="280" spans="1:10" s="37" customFormat="1" ht="15">
      <c r="A280" s="84"/>
      <c r="B280" s="85"/>
      <c r="C280" s="84"/>
      <c r="D280" s="86"/>
      <c r="E280" s="84"/>
      <c r="F280" s="84"/>
      <c r="G280" s="87"/>
      <c r="H280" s="87"/>
      <c r="I280" s="88"/>
      <c r="J280" s="88"/>
    </row>
    <row r="281" spans="1:10" s="37" customFormat="1" ht="15">
      <c r="A281" s="84"/>
      <c r="B281" s="85"/>
      <c r="C281" s="84"/>
      <c r="D281" s="86"/>
      <c r="E281" s="84"/>
      <c r="F281" s="84"/>
      <c r="G281" s="87"/>
      <c r="H281" s="87"/>
      <c r="I281" s="88"/>
      <c r="J281" s="88"/>
    </row>
    <row r="282" spans="1:10" s="37" customFormat="1" ht="15">
      <c r="A282" s="84"/>
      <c r="B282" s="85"/>
      <c r="C282" s="84"/>
      <c r="D282" s="86"/>
      <c r="E282" s="84"/>
      <c r="F282" s="84"/>
      <c r="G282" s="87"/>
      <c r="H282" s="87"/>
      <c r="I282" s="88"/>
      <c r="J282" s="88"/>
    </row>
    <row r="283" spans="1:10" s="37" customFormat="1" ht="15">
      <c r="A283" s="84"/>
      <c r="B283" s="85"/>
      <c r="C283" s="84"/>
      <c r="D283" s="86"/>
      <c r="E283" s="84"/>
      <c r="F283" s="84"/>
      <c r="G283" s="87"/>
      <c r="H283" s="87"/>
      <c r="I283" s="88"/>
      <c r="J283" s="88"/>
    </row>
    <row r="284" spans="1:10" s="37" customFormat="1" ht="15">
      <c r="A284" s="84"/>
      <c r="B284" s="85"/>
      <c r="C284" s="84"/>
      <c r="D284" s="86"/>
      <c r="E284" s="84"/>
      <c r="F284" s="84"/>
      <c r="G284" s="87"/>
      <c r="H284" s="87"/>
      <c r="I284" s="88"/>
      <c r="J284" s="88"/>
    </row>
    <row r="285" spans="1:10" s="37" customFormat="1" ht="15">
      <c r="A285" s="84"/>
      <c r="B285" s="85"/>
      <c r="C285" s="84"/>
      <c r="D285" s="86"/>
      <c r="E285" s="84"/>
      <c r="F285" s="84"/>
      <c r="G285" s="87"/>
      <c r="H285" s="87"/>
      <c r="I285" s="88"/>
      <c r="J285" s="88"/>
    </row>
    <row r="286" spans="1:10" s="37" customFormat="1" ht="15">
      <c r="A286" s="84"/>
      <c r="B286" s="85"/>
      <c r="C286" s="84"/>
      <c r="D286" s="86"/>
      <c r="E286" s="84"/>
      <c r="F286" s="84"/>
      <c r="G286" s="87"/>
      <c r="H286" s="87"/>
      <c r="I286" s="88"/>
      <c r="J286" s="88"/>
    </row>
    <row r="287" spans="1:10" s="37" customFormat="1" ht="15">
      <c r="A287" s="84"/>
      <c r="B287" s="85"/>
      <c r="C287" s="84"/>
      <c r="D287" s="86"/>
      <c r="E287" s="84"/>
      <c r="F287" s="84"/>
      <c r="G287" s="87"/>
      <c r="H287" s="87"/>
      <c r="I287" s="88"/>
      <c r="J287" s="88"/>
    </row>
    <row r="288" spans="1:10" s="37" customFormat="1" ht="15">
      <c r="A288" s="84"/>
      <c r="B288" s="85"/>
      <c r="C288" s="84"/>
      <c r="D288" s="86"/>
      <c r="E288" s="84"/>
      <c r="F288" s="84"/>
      <c r="G288" s="87"/>
      <c r="H288" s="87"/>
      <c r="I288" s="88"/>
      <c r="J288" s="88"/>
    </row>
    <row r="289" spans="1:10" s="37" customFormat="1" ht="15">
      <c r="A289" s="84"/>
      <c r="B289" s="85"/>
      <c r="C289" s="84"/>
      <c r="D289" s="86"/>
      <c r="E289" s="84"/>
      <c r="F289" s="84"/>
      <c r="G289" s="87"/>
      <c r="H289" s="87"/>
      <c r="I289" s="88"/>
      <c r="J289" s="88"/>
    </row>
    <row r="290" spans="1:10" s="37" customFormat="1" ht="15">
      <c r="A290" s="84"/>
      <c r="B290" s="85"/>
      <c r="C290" s="84"/>
      <c r="D290" s="86"/>
      <c r="E290" s="84"/>
      <c r="F290" s="84"/>
      <c r="G290" s="87"/>
      <c r="H290" s="87"/>
      <c r="I290" s="88"/>
      <c r="J290" s="88"/>
    </row>
    <row r="291" spans="1:10" s="37" customFormat="1" ht="15">
      <c r="A291" s="84"/>
      <c r="B291" s="85"/>
      <c r="C291" s="84"/>
      <c r="D291" s="86"/>
      <c r="E291" s="84"/>
      <c r="F291" s="84"/>
      <c r="G291" s="87"/>
      <c r="H291" s="87"/>
      <c r="I291" s="88"/>
      <c r="J291" s="88"/>
    </row>
    <row r="292" spans="1:10" s="37" customFormat="1" ht="15">
      <c r="A292" s="84"/>
      <c r="B292" s="85"/>
      <c r="C292" s="84"/>
      <c r="D292" s="86"/>
      <c r="E292" s="84"/>
      <c r="F292" s="84"/>
      <c r="G292" s="87"/>
      <c r="H292" s="87"/>
      <c r="I292" s="88"/>
      <c r="J292" s="88"/>
    </row>
    <row r="293" spans="1:10" s="37" customFormat="1" ht="15">
      <c r="A293" s="84"/>
      <c r="B293" s="85"/>
      <c r="C293" s="84"/>
      <c r="D293" s="86"/>
      <c r="E293" s="84"/>
      <c r="F293" s="84"/>
      <c r="G293" s="87"/>
      <c r="H293" s="87"/>
      <c r="I293" s="88"/>
      <c r="J293" s="88"/>
    </row>
    <row r="294" spans="1:10" s="37" customFormat="1" ht="15">
      <c r="A294" s="84"/>
      <c r="B294" s="85"/>
      <c r="C294" s="84"/>
      <c r="D294" s="86"/>
      <c r="E294" s="84"/>
      <c r="F294" s="84"/>
      <c r="G294" s="87"/>
      <c r="H294" s="87"/>
      <c r="I294" s="88"/>
      <c r="J294" s="88"/>
    </row>
    <row r="295" spans="1:10" s="37" customFormat="1" ht="15">
      <c r="A295" s="84"/>
      <c r="B295" s="85"/>
      <c r="C295" s="84"/>
      <c r="D295" s="86"/>
      <c r="E295" s="84"/>
      <c r="F295" s="84"/>
      <c r="G295" s="87"/>
      <c r="H295" s="87"/>
      <c r="I295" s="88"/>
      <c r="J295" s="88"/>
    </row>
    <row r="296" spans="1:10" s="37" customFormat="1" ht="15">
      <c r="A296" s="84"/>
      <c r="B296" s="85"/>
      <c r="C296" s="84"/>
      <c r="D296" s="86"/>
      <c r="E296" s="84"/>
      <c r="F296" s="84"/>
      <c r="G296" s="87"/>
      <c r="H296" s="87"/>
      <c r="I296" s="88"/>
      <c r="J296" s="88"/>
    </row>
    <row r="297" spans="1:10" s="37" customFormat="1" ht="15">
      <c r="A297" s="84"/>
      <c r="B297" s="85"/>
      <c r="C297" s="84"/>
      <c r="D297" s="86"/>
      <c r="E297" s="84"/>
      <c r="F297" s="84"/>
      <c r="G297" s="87"/>
      <c r="H297" s="87"/>
      <c r="I297" s="88"/>
      <c r="J297" s="88"/>
    </row>
    <row r="298" spans="1:10" s="37" customFormat="1" ht="15">
      <c r="A298" s="84"/>
      <c r="B298" s="85"/>
      <c r="C298" s="84"/>
      <c r="D298" s="86"/>
      <c r="E298" s="84"/>
      <c r="F298" s="84"/>
      <c r="G298" s="87"/>
      <c r="H298" s="87"/>
      <c r="I298" s="88"/>
      <c r="J298" s="88"/>
    </row>
    <row r="299" spans="1:10" s="37" customFormat="1" ht="15">
      <c r="A299" s="84"/>
      <c r="B299" s="85"/>
      <c r="C299" s="84"/>
      <c r="D299" s="86"/>
      <c r="E299" s="84"/>
      <c r="F299" s="84"/>
      <c r="G299" s="87"/>
      <c r="H299" s="87"/>
      <c r="I299" s="88"/>
      <c r="J299" s="88"/>
    </row>
    <row r="300" spans="1:10" s="37" customFormat="1" ht="15">
      <c r="A300" s="84"/>
      <c r="B300" s="85"/>
      <c r="C300" s="84"/>
      <c r="D300" s="86"/>
      <c r="E300" s="84"/>
      <c r="F300" s="84"/>
      <c r="G300" s="87"/>
      <c r="H300" s="87"/>
      <c r="I300" s="88"/>
      <c r="J300" s="88"/>
    </row>
    <row r="301" spans="1:10" s="37" customFormat="1" ht="15">
      <c r="A301" s="84"/>
      <c r="B301" s="85"/>
      <c r="C301" s="84"/>
      <c r="D301" s="86"/>
      <c r="E301" s="84"/>
      <c r="F301" s="84"/>
      <c r="G301" s="87"/>
      <c r="H301" s="87"/>
      <c r="I301" s="88"/>
      <c r="J301" s="88"/>
    </row>
    <row r="302" spans="1:10" s="37" customFormat="1" ht="15">
      <c r="A302" s="84"/>
      <c r="B302" s="85"/>
      <c r="C302" s="84"/>
      <c r="D302" s="86"/>
      <c r="E302" s="84"/>
      <c r="F302" s="84"/>
      <c r="G302" s="87"/>
      <c r="H302" s="87"/>
      <c r="I302" s="88"/>
      <c r="J302" s="88"/>
    </row>
    <row r="303" spans="1:10" s="37" customFormat="1" ht="15">
      <c r="A303" s="84"/>
      <c r="B303" s="85"/>
      <c r="C303" s="84"/>
      <c r="D303" s="86"/>
      <c r="E303" s="84"/>
      <c r="F303" s="84"/>
      <c r="G303" s="87"/>
      <c r="H303" s="87"/>
      <c r="I303" s="88"/>
      <c r="J303" s="88"/>
    </row>
    <row r="304" spans="1:10" s="37" customFormat="1" ht="15">
      <c r="A304" s="84"/>
      <c r="B304" s="85"/>
      <c r="C304" s="84"/>
      <c r="D304" s="86"/>
      <c r="E304" s="84"/>
      <c r="F304" s="84"/>
      <c r="G304" s="87"/>
      <c r="H304" s="87"/>
      <c r="I304" s="88"/>
      <c r="J304" s="88"/>
    </row>
    <row r="305" spans="1:10" s="37" customFormat="1" ht="15">
      <c r="A305" s="84"/>
      <c r="B305" s="85"/>
      <c r="C305" s="84"/>
      <c r="D305" s="86"/>
      <c r="E305" s="84"/>
      <c r="F305" s="84"/>
      <c r="G305" s="87"/>
      <c r="H305" s="87"/>
      <c r="I305" s="88"/>
      <c r="J305" s="88"/>
    </row>
    <row r="306" spans="1:10" s="37" customFormat="1" ht="15">
      <c r="A306" s="84"/>
      <c r="B306" s="85"/>
      <c r="C306" s="84"/>
      <c r="D306" s="86"/>
      <c r="E306" s="84"/>
      <c r="F306" s="84"/>
      <c r="G306" s="87"/>
      <c r="H306" s="87"/>
      <c r="I306" s="88"/>
      <c r="J306" s="88"/>
    </row>
    <row r="307" spans="1:10" s="37" customFormat="1" ht="15">
      <c r="A307" s="84"/>
      <c r="B307" s="85"/>
      <c r="C307" s="84"/>
      <c r="D307" s="86"/>
      <c r="E307" s="84"/>
      <c r="F307" s="84"/>
      <c r="G307" s="87"/>
      <c r="H307" s="87"/>
      <c r="I307" s="88"/>
      <c r="J307" s="88"/>
    </row>
    <row r="308" spans="1:10" s="37" customFormat="1" ht="15">
      <c r="A308" s="84"/>
      <c r="B308" s="85"/>
      <c r="C308" s="84"/>
      <c r="D308" s="86"/>
      <c r="E308" s="84"/>
      <c r="F308" s="84"/>
      <c r="G308" s="87"/>
      <c r="H308" s="87"/>
      <c r="I308" s="88"/>
      <c r="J308" s="88"/>
    </row>
    <row r="309" spans="1:10" s="37" customFormat="1" ht="15">
      <c r="A309" s="84"/>
      <c r="B309" s="85"/>
      <c r="C309" s="84"/>
      <c r="D309" s="86"/>
      <c r="E309" s="84"/>
      <c r="F309" s="84"/>
      <c r="G309" s="87"/>
      <c r="H309" s="87"/>
      <c r="I309" s="88"/>
      <c r="J309" s="88"/>
    </row>
    <row r="310" spans="1:10" s="37" customFormat="1" ht="15">
      <c r="A310" s="84"/>
      <c r="B310" s="85"/>
      <c r="C310" s="84"/>
      <c r="D310" s="86"/>
      <c r="E310" s="84"/>
      <c r="F310" s="84"/>
      <c r="G310" s="87"/>
      <c r="H310" s="87"/>
      <c r="I310" s="88"/>
      <c r="J310" s="88"/>
    </row>
    <row r="311" spans="1:10" s="37" customFormat="1" ht="15">
      <c r="A311" s="84"/>
      <c r="B311" s="85"/>
      <c r="C311" s="84"/>
      <c r="D311" s="86"/>
      <c r="E311" s="84"/>
      <c r="F311" s="84"/>
      <c r="G311" s="87"/>
      <c r="H311" s="87"/>
      <c r="I311" s="88"/>
      <c r="J311" s="88"/>
    </row>
    <row r="312" spans="1:10" s="37" customFormat="1" ht="15">
      <c r="A312" s="84"/>
      <c r="B312" s="85"/>
      <c r="C312" s="84"/>
      <c r="D312" s="86"/>
      <c r="E312" s="84"/>
      <c r="F312" s="84"/>
      <c r="G312" s="87"/>
      <c r="H312" s="87"/>
      <c r="I312" s="88"/>
      <c r="J312" s="88"/>
    </row>
    <row r="313" spans="1:10" s="37" customFormat="1" ht="15">
      <c r="A313" s="84"/>
      <c r="B313" s="85"/>
      <c r="C313" s="84"/>
      <c r="D313" s="86"/>
      <c r="E313" s="84"/>
      <c r="F313" s="84"/>
      <c r="G313" s="87"/>
      <c r="H313" s="87"/>
      <c r="I313" s="88"/>
      <c r="J313" s="88"/>
    </row>
    <row r="314" spans="1:10" s="37" customFormat="1" ht="15">
      <c r="A314" s="84"/>
      <c r="B314" s="85"/>
      <c r="C314" s="84"/>
      <c r="D314" s="86"/>
      <c r="E314" s="84"/>
      <c r="F314" s="84"/>
      <c r="G314" s="87"/>
      <c r="H314" s="87"/>
      <c r="I314" s="88"/>
      <c r="J314" s="88"/>
    </row>
    <row r="315" spans="1:10" s="37" customFormat="1" ht="15">
      <c r="A315" s="84"/>
      <c r="B315" s="85"/>
      <c r="C315" s="84"/>
      <c r="D315" s="86"/>
      <c r="E315" s="84"/>
      <c r="F315" s="84"/>
      <c r="G315" s="87"/>
      <c r="H315" s="87"/>
      <c r="I315" s="88"/>
      <c r="J315" s="88"/>
    </row>
    <row r="316" spans="1:10" s="37" customFormat="1" ht="15">
      <c r="A316" s="84"/>
      <c r="B316" s="85"/>
      <c r="C316" s="84"/>
      <c r="D316" s="86"/>
      <c r="E316" s="84"/>
      <c r="F316" s="84"/>
      <c r="G316" s="87"/>
      <c r="H316" s="87"/>
      <c r="I316" s="88"/>
      <c r="J316" s="88"/>
    </row>
    <row r="317" spans="1:10" s="37" customFormat="1" ht="15">
      <c r="A317" s="84"/>
      <c r="B317" s="85"/>
      <c r="C317" s="84"/>
      <c r="D317" s="86"/>
      <c r="E317" s="84"/>
      <c r="F317" s="84"/>
      <c r="G317" s="87"/>
      <c r="H317" s="87"/>
      <c r="I317" s="88"/>
      <c r="J317" s="88"/>
    </row>
    <row r="318" spans="1:10" s="37" customFormat="1" ht="15">
      <c r="A318" s="84"/>
      <c r="B318" s="85"/>
      <c r="C318" s="84"/>
      <c r="D318" s="86"/>
      <c r="E318" s="84"/>
      <c r="F318" s="84"/>
      <c r="G318" s="87"/>
      <c r="H318" s="87"/>
      <c r="I318" s="88"/>
      <c r="J318" s="88"/>
    </row>
    <row r="319" spans="1:10" s="37" customFormat="1" ht="15">
      <c r="A319" s="84"/>
      <c r="B319" s="85"/>
      <c r="C319" s="84"/>
      <c r="D319" s="86"/>
      <c r="E319" s="84"/>
      <c r="F319" s="84"/>
      <c r="G319" s="87"/>
      <c r="H319" s="87"/>
      <c r="I319" s="88"/>
      <c r="J319" s="88"/>
    </row>
    <row r="320" spans="1:10" s="37" customFormat="1" ht="15">
      <c r="A320" s="84"/>
      <c r="B320" s="85"/>
      <c r="C320" s="84"/>
      <c r="D320" s="86"/>
      <c r="E320" s="84"/>
      <c r="F320" s="84"/>
      <c r="G320" s="87"/>
      <c r="H320" s="87"/>
      <c r="I320" s="88"/>
      <c r="J320" s="88"/>
    </row>
    <row r="321" spans="1:10" s="37" customFormat="1" ht="15">
      <c r="A321" s="84"/>
      <c r="B321" s="85"/>
      <c r="C321" s="84"/>
      <c r="D321" s="86"/>
      <c r="E321" s="84"/>
      <c r="F321" s="84"/>
      <c r="G321" s="87"/>
      <c r="H321" s="87"/>
      <c r="I321" s="88"/>
      <c r="J321" s="88"/>
    </row>
    <row r="322" spans="1:10" s="37" customFormat="1" ht="15">
      <c r="A322" s="84"/>
      <c r="B322" s="85"/>
      <c r="C322" s="84"/>
      <c r="D322" s="86"/>
      <c r="E322" s="84"/>
      <c r="F322" s="84"/>
      <c r="G322" s="87"/>
      <c r="H322" s="87"/>
      <c r="I322" s="88"/>
      <c r="J322" s="88"/>
    </row>
    <row r="323" spans="1:10" s="37" customFormat="1" ht="15">
      <c r="A323" s="84"/>
      <c r="B323" s="85"/>
      <c r="C323" s="84"/>
      <c r="D323" s="86"/>
      <c r="E323" s="84"/>
      <c r="F323" s="84"/>
      <c r="G323" s="87"/>
      <c r="H323" s="87"/>
      <c r="I323" s="88"/>
      <c r="J323" s="88"/>
    </row>
    <row r="324" spans="1:10" s="37" customFormat="1" ht="15">
      <c r="A324" s="84"/>
      <c r="B324" s="85"/>
      <c r="C324" s="84"/>
      <c r="D324" s="86"/>
      <c r="E324" s="84"/>
      <c r="F324" s="84"/>
      <c r="G324" s="87"/>
      <c r="H324" s="87"/>
      <c r="I324" s="88"/>
      <c r="J324" s="88"/>
    </row>
    <row r="325" spans="1:10" s="37" customFormat="1" ht="15">
      <c r="A325" s="84"/>
      <c r="B325" s="85"/>
      <c r="C325" s="84"/>
      <c r="D325" s="86"/>
      <c r="E325" s="84"/>
      <c r="F325" s="84"/>
      <c r="G325" s="87"/>
      <c r="H325" s="87"/>
      <c r="I325" s="88"/>
      <c r="J325" s="88"/>
    </row>
    <row r="326" spans="1:10" s="37" customFormat="1" ht="15">
      <c r="A326" s="84"/>
      <c r="B326" s="85"/>
      <c r="C326" s="84"/>
      <c r="D326" s="86"/>
      <c r="E326" s="84"/>
      <c r="F326" s="84"/>
      <c r="G326" s="87"/>
      <c r="H326" s="87"/>
      <c r="I326" s="88"/>
      <c r="J326" s="88"/>
    </row>
    <row r="327" spans="1:10" s="37" customFormat="1" ht="15">
      <c r="A327" s="84"/>
      <c r="B327" s="85"/>
      <c r="C327" s="84"/>
      <c r="D327" s="86"/>
      <c r="E327" s="84"/>
      <c r="F327" s="84"/>
      <c r="G327" s="87"/>
      <c r="H327" s="87"/>
      <c r="I327" s="88"/>
      <c r="J327" s="88"/>
    </row>
    <row r="328" spans="1:10" s="37" customFormat="1" ht="15">
      <c r="A328" s="84"/>
      <c r="B328" s="85"/>
      <c r="C328" s="84"/>
      <c r="D328" s="86"/>
      <c r="E328" s="84"/>
      <c r="F328" s="84"/>
      <c r="G328" s="87"/>
      <c r="H328" s="87"/>
      <c r="I328" s="88"/>
      <c r="J328" s="88"/>
    </row>
    <row r="329" spans="1:10" s="37" customFormat="1" ht="15">
      <c r="A329" s="84"/>
      <c r="B329" s="85"/>
      <c r="C329" s="84"/>
      <c r="D329" s="86"/>
      <c r="E329" s="84"/>
      <c r="F329" s="84"/>
      <c r="G329" s="87"/>
      <c r="H329" s="87"/>
      <c r="I329" s="88"/>
      <c r="J329" s="88"/>
    </row>
    <row r="330" spans="1:10" s="37" customFormat="1" ht="15">
      <c r="A330" s="84"/>
      <c r="B330" s="85"/>
      <c r="C330" s="84"/>
      <c r="D330" s="86"/>
      <c r="E330" s="84"/>
      <c r="F330" s="84"/>
      <c r="G330" s="87"/>
      <c r="H330" s="87"/>
      <c r="I330" s="88"/>
      <c r="J330" s="88"/>
    </row>
    <row r="331" spans="1:10" s="37" customFormat="1" ht="15">
      <c r="A331" s="84"/>
      <c r="B331" s="85"/>
      <c r="C331" s="84"/>
      <c r="D331" s="86"/>
      <c r="E331" s="84"/>
      <c r="F331" s="84"/>
      <c r="G331" s="87"/>
      <c r="H331" s="87"/>
      <c r="I331" s="88"/>
      <c r="J331" s="88"/>
    </row>
    <row r="332" spans="1:10" s="37" customFormat="1" ht="15">
      <c r="A332" s="84"/>
      <c r="B332" s="85"/>
      <c r="C332" s="84"/>
      <c r="D332" s="86"/>
      <c r="E332" s="84"/>
      <c r="F332" s="84"/>
      <c r="G332" s="87"/>
      <c r="H332" s="87"/>
      <c r="I332" s="88"/>
      <c r="J332" s="88"/>
    </row>
    <row r="333" spans="1:10" s="37" customFormat="1" ht="15">
      <c r="A333" s="84"/>
      <c r="B333" s="85"/>
      <c r="C333" s="84"/>
      <c r="D333" s="86"/>
      <c r="E333" s="84"/>
      <c r="F333" s="84"/>
      <c r="G333" s="87"/>
      <c r="H333" s="87"/>
      <c r="I333" s="88"/>
      <c r="J333" s="88"/>
    </row>
    <row r="334" spans="1:10" s="37" customFormat="1" ht="15">
      <c r="A334" s="84"/>
      <c r="B334" s="85"/>
      <c r="C334" s="84"/>
      <c r="D334" s="86"/>
      <c r="E334" s="84"/>
      <c r="F334" s="84"/>
      <c r="G334" s="87"/>
      <c r="H334" s="87"/>
      <c r="I334" s="88"/>
      <c r="J334" s="88"/>
    </row>
    <row r="335" spans="1:10" s="37" customFormat="1" ht="15">
      <c r="A335" s="84"/>
      <c r="B335" s="85"/>
      <c r="C335" s="84"/>
      <c r="D335" s="86"/>
      <c r="E335" s="84"/>
      <c r="F335" s="84"/>
      <c r="G335" s="87"/>
      <c r="H335" s="87"/>
      <c r="I335" s="88"/>
      <c r="J335" s="88"/>
    </row>
    <row r="336" spans="1:10" s="37" customFormat="1" ht="15">
      <c r="A336" s="84"/>
      <c r="B336" s="85"/>
      <c r="C336" s="84"/>
      <c r="D336" s="86"/>
      <c r="E336" s="84"/>
      <c r="F336" s="84"/>
      <c r="G336" s="87"/>
      <c r="H336" s="87"/>
      <c r="I336" s="88"/>
      <c r="J336" s="88"/>
    </row>
    <row r="337" spans="1:10" s="37" customFormat="1" ht="15">
      <c r="A337" s="84"/>
      <c r="B337" s="85"/>
      <c r="C337" s="84"/>
      <c r="D337" s="86"/>
      <c r="E337" s="84"/>
      <c r="F337" s="84"/>
      <c r="G337" s="87"/>
      <c r="H337" s="87"/>
      <c r="I337" s="88"/>
      <c r="J337" s="88"/>
    </row>
    <row r="338" spans="1:10" s="37" customFormat="1" ht="15">
      <c r="A338" s="84"/>
      <c r="B338" s="85"/>
      <c r="C338" s="84"/>
      <c r="D338" s="86"/>
      <c r="E338" s="84"/>
      <c r="F338" s="84"/>
      <c r="G338" s="87"/>
      <c r="H338" s="87"/>
      <c r="I338" s="88"/>
      <c r="J338" s="88"/>
    </row>
    <row r="339" spans="1:10" s="37" customFormat="1" ht="15">
      <c r="A339" s="84"/>
      <c r="B339" s="85"/>
      <c r="C339" s="84"/>
      <c r="D339" s="86"/>
      <c r="E339" s="84"/>
      <c r="F339" s="84"/>
      <c r="G339" s="87"/>
      <c r="H339" s="87"/>
      <c r="I339" s="88"/>
      <c r="J339" s="88"/>
    </row>
    <row r="340" spans="1:10" s="37" customFormat="1" ht="15">
      <c r="A340" s="84"/>
      <c r="B340" s="85"/>
      <c r="C340" s="84"/>
      <c r="D340" s="86"/>
      <c r="E340" s="84"/>
      <c r="F340" s="84"/>
      <c r="G340" s="87"/>
      <c r="H340" s="87"/>
      <c r="I340" s="88"/>
      <c r="J340" s="88"/>
    </row>
    <row r="341" spans="1:10" s="37" customFormat="1" ht="15">
      <c r="A341" s="84"/>
      <c r="B341" s="85"/>
      <c r="C341" s="84"/>
      <c r="D341" s="86"/>
      <c r="E341" s="84"/>
      <c r="F341" s="84"/>
      <c r="G341" s="87"/>
      <c r="H341" s="87"/>
      <c r="I341" s="88"/>
      <c r="J341" s="88"/>
    </row>
    <row r="342" spans="1:10" s="37" customFormat="1" ht="15">
      <c r="A342" s="84"/>
      <c r="B342" s="85"/>
      <c r="C342" s="84"/>
      <c r="D342" s="86"/>
      <c r="E342" s="84"/>
      <c r="F342" s="84"/>
      <c r="G342" s="87"/>
      <c r="H342" s="87"/>
      <c r="I342" s="88"/>
      <c r="J342" s="88"/>
    </row>
    <row r="343" spans="1:10" s="37" customFormat="1" ht="15">
      <c r="A343" s="84"/>
      <c r="B343" s="85"/>
      <c r="C343" s="84"/>
      <c r="D343" s="86"/>
      <c r="E343" s="84"/>
      <c r="F343" s="84"/>
      <c r="G343" s="87"/>
      <c r="H343" s="87"/>
      <c r="I343" s="88"/>
      <c r="J343" s="88"/>
    </row>
    <row r="344" spans="1:10" s="37" customFormat="1" ht="15">
      <c r="A344" s="84"/>
      <c r="B344" s="85"/>
      <c r="C344" s="84"/>
      <c r="D344" s="86"/>
      <c r="E344" s="84"/>
      <c r="F344" s="84"/>
      <c r="G344" s="87"/>
      <c r="H344" s="87"/>
      <c r="I344" s="88"/>
      <c r="J344" s="88"/>
    </row>
    <row r="345" spans="1:10" s="37" customFormat="1" ht="15">
      <c r="A345" s="84"/>
      <c r="B345" s="85"/>
      <c r="C345" s="84"/>
      <c r="D345" s="86"/>
      <c r="E345" s="84"/>
      <c r="F345" s="84"/>
      <c r="G345" s="87"/>
      <c r="H345" s="87"/>
      <c r="I345" s="88"/>
      <c r="J345" s="88"/>
    </row>
    <row r="346" spans="1:10" s="37" customFormat="1" ht="15">
      <c r="A346" s="84"/>
      <c r="B346" s="85"/>
      <c r="C346" s="84"/>
      <c r="D346" s="86"/>
      <c r="E346" s="84"/>
      <c r="F346" s="84"/>
      <c r="G346" s="87"/>
      <c r="H346" s="87"/>
      <c r="I346" s="88"/>
      <c r="J346" s="88"/>
    </row>
    <row r="347" spans="1:10" s="37" customFormat="1" ht="15">
      <c r="A347" s="84"/>
      <c r="B347" s="85"/>
      <c r="C347" s="84"/>
      <c r="D347" s="86"/>
      <c r="E347" s="84"/>
      <c r="F347" s="84"/>
      <c r="G347" s="87"/>
      <c r="H347" s="87"/>
      <c r="I347" s="88"/>
      <c r="J347" s="88"/>
    </row>
    <row r="348" spans="1:10" s="37" customFormat="1" ht="15">
      <c r="A348" s="84"/>
      <c r="B348" s="85"/>
      <c r="C348" s="84"/>
      <c r="D348" s="86"/>
      <c r="E348" s="84"/>
      <c r="F348" s="84"/>
      <c r="G348" s="87"/>
      <c r="H348" s="87"/>
      <c r="I348" s="88"/>
      <c r="J348" s="88"/>
    </row>
    <row r="349" spans="1:10" s="37" customFormat="1" ht="15">
      <c r="A349" s="84"/>
      <c r="B349" s="85"/>
      <c r="C349" s="84"/>
      <c r="D349" s="86"/>
      <c r="E349" s="84"/>
      <c r="F349" s="84"/>
      <c r="G349" s="87"/>
      <c r="H349" s="87"/>
      <c r="I349" s="88"/>
      <c r="J349" s="88"/>
    </row>
    <row r="350" spans="1:10" s="37" customFormat="1" ht="15">
      <c r="A350" s="84"/>
      <c r="B350" s="85"/>
      <c r="C350" s="84"/>
      <c r="D350" s="86"/>
      <c r="E350" s="84"/>
      <c r="F350" s="84"/>
      <c r="G350" s="87"/>
      <c r="H350" s="87"/>
      <c r="I350" s="88"/>
      <c r="J350" s="88"/>
    </row>
    <row r="351" spans="1:10" s="37" customFormat="1" ht="15">
      <c r="A351" s="84"/>
      <c r="B351" s="85"/>
      <c r="C351" s="84"/>
      <c r="D351" s="86"/>
      <c r="E351" s="84"/>
      <c r="F351" s="84"/>
      <c r="G351" s="87"/>
      <c r="H351" s="87"/>
      <c r="I351" s="88"/>
      <c r="J351" s="88"/>
    </row>
    <row r="352" spans="1:10" s="37" customFormat="1" ht="15">
      <c r="A352" s="84"/>
      <c r="B352" s="85"/>
      <c r="C352" s="84"/>
      <c r="D352" s="86"/>
      <c r="E352" s="84"/>
      <c r="F352" s="84"/>
      <c r="G352" s="87"/>
      <c r="H352" s="87"/>
      <c r="I352" s="88"/>
      <c r="J352" s="88"/>
    </row>
    <row r="353" spans="1:10" s="37" customFormat="1" ht="15">
      <c r="A353" s="84"/>
      <c r="B353" s="85"/>
      <c r="C353" s="84"/>
      <c r="D353" s="86"/>
      <c r="E353" s="84"/>
      <c r="F353" s="84"/>
      <c r="G353" s="87"/>
      <c r="H353" s="87"/>
      <c r="I353" s="88"/>
      <c r="J353" s="88"/>
    </row>
    <row r="354" spans="1:10" s="37" customFormat="1" ht="15">
      <c r="A354" s="84"/>
      <c r="B354" s="85"/>
      <c r="C354" s="84"/>
      <c r="D354" s="86"/>
      <c r="E354" s="84"/>
      <c r="F354" s="84"/>
      <c r="G354" s="87"/>
      <c r="H354" s="87"/>
      <c r="I354" s="88"/>
      <c r="J354" s="88"/>
    </row>
    <row r="355" spans="1:10" s="37" customFormat="1" ht="15">
      <c r="A355" s="84"/>
      <c r="B355" s="85"/>
      <c r="C355" s="84"/>
      <c r="D355" s="86"/>
      <c r="E355" s="84"/>
      <c r="F355" s="84"/>
      <c r="G355" s="87"/>
      <c r="H355" s="87"/>
      <c r="I355" s="88"/>
      <c r="J355" s="88"/>
    </row>
    <row r="356" spans="1:10" s="37" customFormat="1" ht="15">
      <c r="A356" s="84"/>
      <c r="B356" s="85"/>
      <c r="C356" s="84"/>
      <c r="D356" s="86"/>
      <c r="E356" s="84"/>
      <c r="F356" s="84"/>
      <c r="G356" s="87"/>
      <c r="H356" s="87"/>
      <c r="I356" s="88"/>
      <c r="J356" s="88"/>
    </row>
    <row r="357" spans="1:10" s="37" customFormat="1" ht="15">
      <c r="A357" s="84"/>
      <c r="B357" s="85"/>
      <c r="C357" s="84"/>
      <c r="D357" s="86"/>
      <c r="E357" s="84"/>
      <c r="F357" s="84"/>
      <c r="G357" s="87"/>
      <c r="H357" s="87"/>
      <c r="I357" s="88"/>
      <c r="J357" s="88"/>
    </row>
    <row r="358" spans="1:10" s="37" customFormat="1" ht="15">
      <c r="A358" s="84"/>
      <c r="B358" s="85"/>
      <c r="C358" s="84"/>
      <c r="D358" s="86"/>
      <c r="E358" s="84"/>
      <c r="F358" s="84"/>
      <c r="G358" s="87"/>
      <c r="H358" s="87"/>
      <c r="I358" s="88"/>
      <c r="J358" s="88"/>
    </row>
    <row r="359" spans="1:10" s="37" customFormat="1" ht="15">
      <c r="A359" s="84"/>
      <c r="B359" s="85"/>
      <c r="C359" s="84"/>
      <c r="D359" s="86"/>
      <c r="E359" s="84"/>
      <c r="F359" s="84"/>
      <c r="G359" s="87"/>
      <c r="H359" s="87"/>
      <c r="I359" s="88"/>
      <c r="J359" s="88"/>
    </row>
    <row r="360" spans="1:10" s="37" customFormat="1" ht="15">
      <c r="A360" s="84"/>
      <c r="B360" s="85"/>
      <c r="C360" s="84"/>
      <c r="D360" s="86"/>
      <c r="E360" s="84"/>
      <c r="F360" s="84"/>
      <c r="G360" s="87"/>
      <c r="H360" s="87"/>
      <c r="I360" s="88"/>
      <c r="J360" s="88"/>
    </row>
    <row r="361" spans="1:10" s="37" customFormat="1" ht="15">
      <c r="A361" s="84"/>
      <c r="B361" s="85"/>
      <c r="C361" s="84"/>
      <c r="D361" s="86"/>
      <c r="E361" s="84"/>
      <c r="F361" s="84"/>
      <c r="G361" s="87"/>
      <c r="H361" s="87"/>
      <c r="I361" s="88"/>
      <c r="J361" s="88"/>
    </row>
    <row r="362" spans="1:10" s="37" customFormat="1" ht="15">
      <c r="A362" s="84"/>
      <c r="B362" s="85"/>
      <c r="C362" s="84"/>
      <c r="D362" s="86"/>
      <c r="E362" s="84"/>
      <c r="F362" s="84"/>
      <c r="G362" s="87"/>
      <c r="H362" s="87"/>
      <c r="I362" s="88"/>
      <c r="J362" s="88"/>
    </row>
    <row r="363" spans="1:10" s="37" customFormat="1" ht="15">
      <c r="A363" s="84"/>
      <c r="B363" s="85"/>
      <c r="C363" s="84"/>
      <c r="D363" s="86"/>
      <c r="E363" s="84"/>
      <c r="F363" s="84"/>
      <c r="G363" s="87"/>
      <c r="H363" s="87"/>
      <c r="I363" s="88"/>
      <c r="J363" s="88"/>
    </row>
    <row r="364" spans="1:10" s="37" customFormat="1" ht="15">
      <c r="A364" s="84"/>
      <c r="B364" s="85"/>
      <c r="C364" s="84"/>
      <c r="D364" s="86"/>
      <c r="E364" s="84"/>
      <c r="F364" s="84"/>
      <c r="G364" s="87"/>
      <c r="H364" s="87"/>
      <c r="I364" s="88"/>
      <c r="J364" s="88"/>
    </row>
    <row r="365" spans="1:10" s="37" customFormat="1" ht="15">
      <c r="A365" s="84"/>
      <c r="B365" s="85"/>
      <c r="C365" s="84"/>
      <c r="D365" s="86"/>
      <c r="E365" s="84"/>
      <c r="F365" s="84"/>
      <c r="G365" s="87"/>
      <c r="H365" s="87"/>
      <c r="I365" s="88"/>
      <c r="J365" s="88"/>
    </row>
    <row r="366" spans="1:10" s="37" customFormat="1" ht="15">
      <c r="A366" s="84"/>
      <c r="B366" s="85"/>
      <c r="C366" s="84"/>
      <c r="D366" s="86"/>
      <c r="E366" s="84"/>
      <c r="F366" s="84"/>
      <c r="G366" s="87"/>
      <c r="H366" s="87"/>
      <c r="I366" s="88"/>
      <c r="J366" s="88"/>
    </row>
    <row r="367" spans="1:10" s="37" customFormat="1" ht="15">
      <c r="A367" s="84"/>
      <c r="B367" s="85"/>
      <c r="C367" s="84"/>
      <c r="D367" s="86"/>
      <c r="E367" s="84"/>
      <c r="F367" s="84"/>
      <c r="G367" s="87"/>
      <c r="H367" s="87"/>
      <c r="I367" s="88"/>
      <c r="J367" s="88"/>
    </row>
    <row r="368" spans="1:10" s="37" customFormat="1" ht="15">
      <c r="A368" s="84"/>
      <c r="B368" s="85"/>
      <c r="C368" s="84"/>
      <c r="D368" s="86"/>
      <c r="E368" s="84"/>
      <c r="F368" s="84"/>
      <c r="G368" s="87"/>
      <c r="H368" s="87"/>
      <c r="I368" s="88"/>
      <c r="J368" s="88"/>
    </row>
    <row r="369" spans="1:10" s="37" customFormat="1" ht="15">
      <c r="A369" s="84"/>
      <c r="B369" s="85"/>
      <c r="C369" s="84"/>
      <c r="D369" s="86"/>
      <c r="E369" s="84"/>
      <c r="F369" s="84"/>
      <c r="G369" s="87"/>
      <c r="H369" s="87"/>
      <c r="I369" s="88"/>
      <c r="J369" s="88"/>
    </row>
    <row r="370" spans="1:10" s="37" customFormat="1" ht="15">
      <c r="A370" s="84"/>
      <c r="B370" s="85"/>
      <c r="C370" s="84"/>
      <c r="D370" s="86"/>
      <c r="E370" s="84"/>
      <c r="F370" s="84"/>
      <c r="G370" s="87"/>
      <c r="H370" s="87"/>
      <c r="I370" s="88"/>
      <c r="J370" s="88"/>
    </row>
    <row r="371" spans="1:10" s="37" customFormat="1" ht="15">
      <c r="A371" s="84"/>
      <c r="B371" s="85"/>
      <c r="C371" s="84"/>
      <c r="D371" s="86"/>
      <c r="E371" s="84"/>
      <c r="F371" s="84"/>
      <c r="G371" s="87"/>
      <c r="H371" s="87"/>
      <c r="I371" s="88"/>
      <c r="J371" s="88"/>
    </row>
    <row r="372" spans="1:10" s="37" customFormat="1" ht="15">
      <c r="A372" s="84"/>
      <c r="B372" s="85"/>
      <c r="C372" s="84"/>
      <c r="D372" s="86"/>
      <c r="E372" s="84"/>
      <c r="F372" s="84"/>
      <c r="G372" s="87"/>
      <c r="H372" s="87"/>
      <c r="I372" s="88"/>
      <c r="J372" s="88"/>
    </row>
    <row r="373" spans="1:10" s="37" customFormat="1" ht="15">
      <c r="A373" s="84"/>
      <c r="B373" s="85"/>
      <c r="C373" s="84"/>
      <c r="D373" s="86"/>
      <c r="E373" s="84"/>
      <c r="F373" s="84"/>
      <c r="G373" s="87"/>
      <c r="H373" s="87"/>
      <c r="I373" s="88"/>
      <c r="J373" s="88"/>
    </row>
    <row r="374" spans="1:10" s="37" customFormat="1" ht="15">
      <c r="A374" s="84"/>
      <c r="B374" s="85"/>
      <c r="C374" s="84"/>
      <c r="D374" s="86"/>
      <c r="E374" s="84"/>
      <c r="F374" s="84"/>
      <c r="G374" s="87"/>
      <c r="H374" s="87"/>
      <c r="I374" s="88"/>
      <c r="J374" s="88"/>
    </row>
    <row r="375" spans="1:10" s="37" customFormat="1" ht="15">
      <c r="A375" s="84"/>
      <c r="B375" s="85"/>
      <c r="C375" s="84"/>
      <c r="D375" s="86"/>
      <c r="E375" s="84"/>
      <c r="F375" s="84"/>
      <c r="G375" s="87"/>
      <c r="H375" s="87"/>
      <c r="I375" s="88"/>
      <c r="J375" s="88"/>
    </row>
    <row r="376" spans="1:10" s="37" customFormat="1" ht="15">
      <c r="A376" s="84"/>
      <c r="B376" s="85"/>
      <c r="C376" s="84"/>
      <c r="D376" s="86"/>
      <c r="E376" s="84"/>
      <c r="F376" s="84"/>
      <c r="G376" s="87"/>
      <c r="H376" s="87"/>
      <c r="I376" s="88"/>
      <c r="J376" s="88"/>
    </row>
    <row r="377" spans="1:10" s="37" customFormat="1" ht="15">
      <c r="A377" s="84"/>
      <c r="B377" s="85"/>
      <c r="C377" s="84"/>
      <c r="D377" s="86"/>
      <c r="E377" s="84"/>
      <c r="F377" s="84"/>
      <c r="G377" s="87"/>
      <c r="H377" s="87"/>
      <c r="I377" s="88"/>
      <c r="J377" s="88"/>
    </row>
    <row r="378" spans="1:10" s="37" customFormat="1" ht="15">
      <c r="A378" s="84"/>
      <c r="B378" s="85"/>
      <c r="C378" s="84"/>
      <c r="D378" s="86"/>
      <c r="E378" s="84"/>
      <c r="F378" s="84"/>
      <c r="G378" s="87"/>
      <c r="H378" s="87"/>
      <c r="I378" s="88"/>
      <c r="J378" s="88"/>
    </row>
    <row r="379" spans="1:10" s="37" customFormat="1" ht="15">
      <c r="A379" s="84"/>
      <c r="B379" s="85"/>
      <c r="C379" s="84"/>
      <c r="D379" s="86"/>
      <c r="E379" s="84"/>
      <c r="F379" s="84"/>
      <c r="G379" s="87"/>
      <c r="H379" s="87"/>
      <c r="I379" s="88"/>
      <c r="J379" s="88"/>
    </row>
    <row r="380" spans="1:10" s="37" customFormat="1" ht="15">
      <c r="A380" s="84"/>
      <c r="B380" s="85"/>
      <c r="C380" s="84"/>
      <c r="D380" s="86"/>
      <c r="E380" s="84"/>
      <c r="F380" s="84"/>
      <c r="G380" s="87"/>
      <c r="H380" s="87"/>
      <c r="I380" s="88"/>
      <c r="J380" s="88"/>
    </row>
    <row r="381" spans="1:10" s="37" customFormat="1" ht="15">
      <c r="A381" s="84"/>
      <c r="B381" s="85"/>
      <c r="C381" s="84"/>
      <c r="D381" s="86"/>
      <c r="E381" s="84"/>
      <c r="F381" s="84"/>
      <c r="G381" s="87"/>
      <c r="H381" s="87"/>
      <c r="I381" s="88"/>
      <c r="J381" s="88"/>
    </row>
    <row r="382" spans="1:10" s="37" customFormat="1" ht="15">
      <c r="A382" s="84"/>
      <c r="B382" s="85"/>
      <c r="C382" s="84"/>
      <c r="D382" s="86"/>
      <c r="E382" s="84"/>
      <c r="F382" s="84"/>
      <c r="G382" s="87"/>
      <c r="H382" s="87"/>
      <c r="I382" s="88"/>
      <c r="J382" s="88"/>
    </row>
    <row r="383" spans="1:10" s="37" customFormat="1" ht="15">
      <c r="A383" s="84"/>
      <c r="B383" s="85"/>
      <c r="C383" s="84"/>
      <c r="D383" s="86"/>
      <c r="E383" s="84"/>
      <c r="F383" s="84"/>
      <c r="G383" s="87"/>
      <c r="H383" s="87"/>
      <c r="I383" s="88"/>
      <c r="J383" s="88"/>
    </row>
    <row r="384" spans="1:10" s="37" customFormat="1" ht="15">
      <c r="A384" s="84"/>
      <c r="B384" s="85"/>
      <c r="C384" s="84"/>
      <c r="D384" s="86"/>
      <c r="E384" s="84"/>
      <c r="F384" s="84"/>
      <c r="G384" s="87"/>
      <c r="H384" s="87"/>
      <c r="I384" s="88"/>
      <c r="J384" s="88"/>
    </row>
    <row r="385" spans="1:10" s="37" customFormat="1" ht="15">
      <c r="A385" s="84"/>
      <c r="B385" s="85"/>
      <c r="C385" s="84"/>
      <c r="D385" s="86"/>
      <c r="E385" s="84"/>
      <c r="F385" s="84"/>
      <c r="G385" s="87"/>
      <c r="H385" s="87"/>
      <c r="I385" s="88"/>
      <c r="J385" s="88"/>
    </row>
    <row r="386" spans="1:10" s="37" customFormat="1" ht="15">
      <c r="A386" s="84"/>
      <c r="B386" s="85"/>
      <c r="C386" s="84"/>
      <c r="D386" s="86"/>
      <c r="E386" s="84"/>
      <c r="F386" s="84"/>
      <c r="G386" s="87"/>
      <c r="H386" s="87"/>
      <c r="I386" s="88"/>
      <c r="J386" s="88"/>
    </row>
    <row r="387" spans="1:10" s="37" customFormat="1" ht="15">
      <c r="A387" s="84"/>
      <c r="B387" s="85"/>
      <c r="C387" s="84"/>
      <c r="D387" s="86"/>
      <c r="E387" s="84"/>
      <c r="F387" s="84"/>
      <c r="G387" s="87"/>
      <c r="H387" s="87"/>
      <c r="I387" s="88"/>
      <c r="J387" s="88"/>
    </row>
    <row r="388" spans="1:10" s="37" customFormat="1" ht="15">
      <c r="A388" s="84"/>
      <c r="B388" s="85"/>
      <c r="C388" s="84"/>
      <c r="D388" s="86"/>
      <c r="E388" s="84"/>
      <c r="F388" s="84"/>
      <c r="G388" s="87"/>
      <c r="H388" s="87"/>
      <c r="I388" s="88"/>
      <c r="J388" s="88"/>
    </row>
    <row r="389" spans="1:10" s="37" customFormat="1" ht="15">
      <c r="A389" s="84"/>
      <c r="B389" s="85"/>
      <c r="C389" s="84"/>
      <c r="D389" s="86"/>
      <c r="E389" s="84"/>
      <c r="F389" s="84"/>
      <c r="G389" s="87"/>
      <c r="H389" s="87"/>
      <c r="I389" s="88"/>
      <c r="J389" s="88"/>
    </row>
    <row r="390" spans="1:10" s="37" customFormat="1" ht="15">
      <c r="A390" s="84"/>
      <c r="B390" s="85"/>
      <c r="C390" s="84"/>
      <c r="D390" s="86"/>
      <c r="E390" s="84"/>
      <c r="F390" s="84"/>
      <c r="G390" s="87"/>
      <c r="H390" s="87"/>
      <c r="I390" s="88"/>
      <c r="J390" s="88"/>
    </row>
    <row r="391" spans="1:10" s="37" customFormat="1" ht="15">
      <c r="A391" s="84"/>
      <c r="B391" s="85"/>
      <c r="C391" s="84"/>
      <c r="D391" s="86"/>
      <c r="E391" s="84"/>
      <c r="F391" s="84"/>
      <c r="G391" s="87"/>
      <c r="H391" s="87"/>
      <c r="I391" s="88"/>
      <c r="J391" s="88"/>
    </row>
    <row r="392" spans="1:10" s="37" customFormat="1" ht="15">
      <c r="A392" s="84"/>
      <c r="B392" s="85"/>
      <c r="C392" s="84"/>
      <c r="D392" s="86"/>
      <c r="E392" s="84"/>
      <c r="F392" s="84"/>
      <c r="G392" s="87"/>
      <c r="H392" s="87"/>
      <c r="I392" s="88"/>
      <c r="J392" s="88"/>
    </row>
    <row r="393" spans="1:10" s="37" customFormat="1" ht="15">
      <c r="A393" s="84"/>
      <c r="B393" s="85"/>
      <c r="C393" s="84"/>
      <c r="D393" s="86"/>
      <c r="E393" s="84"/>
      <c r="F393" s="84"/>
      <c r="G393" s="87"/>
      <c r="H393" s="87"/>
      <c r="I393" s="88"/>
      <c r="J393" s="88"/>
    </row>
    <row r="394" spans="1:10" s="37" customFormat="1" ht="15">
      <c r="A394" s="84"/>
      <c r="B394" s="85"/>
      <c r="C394" s="84"/>
      <c r="D394" s="86"/>
      <c r="E394" s="84"/>
      <c r="F394" s="84"/>
      <c r="G394" s="87"/>
      <c r="H394" s="87"/>
      <c r="I394" s="88"/>
      <c r="J394" s="88"/>
    </row>
    <row r="395" spans="1:10" s="37" customFormat="1" ht="15">
      <c r="A395" s="84"/>
      <c r="B395" s="85"/>
      <c r="C395" s="84"/>
      <c r="D395" s="86"/>
      <c r="E395" s="84"/>
      <c r="F395" s="84"/>
      <c r="G395" s="87"/>
      <c r="H395" s="87"/>
      <c r="I395" s="88"/>
      <c r="J395" s="88"/>
    </row>
    <row r="396" spans="1:10" s="37" customFormat="1" ht="15">
      <c r="A396" s="84"/>
      <c r="B396" s="85"/>
      <c r="C396" s="84"/>
      <c r="D396" s="86"/>
      <c r="E396" s="84"/>
      <c r="F396" s="84"/>
      <c r="G396" s="87"/>
      <c r="H396" s="87"/>
      <c r="I396" s="88"/>
      <c r="J396" s="88"/>
    </row>
    <row r="397" spans="1:10" s="37" customFormat="1" ht="15">
      <c r="A397" s="84"/>
      <c r="B397" s="85"/>
      <c r="C397" s="84"/>
      <c r="D397" s="86"/>
      <c r="E397" s="84"/>
      <c r="F397" s="84"/>
      <c r="G397" s="87"/>
      <c r="H397" s="87"/>
      <c r="I397" s="88"/>
      <c r="J397" s="88"/>
    </row>
    <row r="398" spans="1:10" s="37" customFormat="1" ht="15">
      <c r="A398" s="84"/>
      <c r="B398" s="85"/>
      <c r="C398" s="84"/>
      <c r="D398" s="86"/>
      <c r="E398" s="84"/>
      <c r="F398" s="84"/>
      <c r="G398" s="87"/>
      <c r="H398" s="87"/>
      <c r="I398" s="88"/>
      <c r="J398" s="88"/>
    </row>
    <row r="399" spans="1:10" s="37" customFormat="1" ht="15">
      <c r="A399" s="84"/>
      <c r="B399" s="85"/>
      <c r="C399" s="84"/>
      <c r="D399" s="86"/>
      <c r="E399" s="84"/>
      <c r="F399" s="84"/>
      <c r="G399" s="87"/>
      <c r="H399" s="87"/>
      <c r="I399" s="88"/>
      <c r="J399" s="88"/>
    </row>
    <row r="400" spans="1:10" s="37" customFormat="1" ht="15">
      <c r="A400" s="84"/>
      <c r="B400" s="85"/>
      <c r="C400" s="84"/>
      <c r="D400" s="86"/>
      <c r="E400" s="84"/>
      <c r="F400" s="84"/>
      <c r="G400" s="87"/>
      <c r="H400" s="87"/>
      <c r="I400" s="88"/>
      <c r="J400" s="88"/>
    </row>
    <row r="401" spans="1:10" s="37" customFormat="1" ht="15">
      <c r="A401" s="84"/>
      <c r="B401" s="85"/>
      <c r="C401" s="84"/>
      <c r="D401" s="86"/>
      <c r="E401" s="84"/>
      <c r="F401" s="84"/>
      <c r="G401" s="87"/>
      <c r="H401" s="87"/>
      <c r="I401" s="88"/>
      <c r="J401" s="88"/>
    </row>
    <row r="402" spans="1:10" s="37" customFormat="1" ht="15">
      <c r="A402" s="84"/>
      <c r="B402" s="85"/>
      <c r="C402" s="84"/>
      <c r="D402" s="86"/>
      <c r="E402" s="84"/>
      <c r="F402" s="84"/>
      <c r="G402" s="87"/>
      <c r="H402" s="87"/>
      <c r="I402" s="88"/>
      <c r="J402" s="88"/>
    </row>
    <row r="403" spans="1:10" s="37" customFormat="1" ht="15">
      <c r="A403" s="84"/>
      <c r="B403" s="85"/>
      <c r="C403" s="84"/>
      <c r="D403" s="86"/>
      <c r="E403" s="84"/>
      <c r="F403" s="84"/>
      <c r="G403" s="87"/>
      <c r="H403" s="87"/>
      <c r="I403" s="88"/>
      <c r="J403" s="88"/>
    </row>
    <row r="404" spans="1:10" s="37" customFormat="1" ht="15">
      <c r="A404" s="84"/>
      <c r="B404" s="85"/>
      <c r="C404" s="84"/>
      <c r="D404" s="86"/>
      <c r="E404" s="84"/>
      <c r="F404" s="84"/>
      <c r="G404" s="87"/>
      <c r="H404" s="87"/>
      <c r="I404" s="88"/>
      <c r="J404" s="88"/>
    </row>
    <row r="405" spans="1:10" s="37" customFormat="1" ht="15">
      <c r="A405" s="84"/>
      <c r="B405" s="85"/>
      <c r="C405" s="84"/>
      <c r="D405" s="86"/>
      <c r="E405" s="84"/>
      <c r="F405" s="84"/>
      <c r="G405" s="87"/>
      <c r="H405" s="87"/>
      <c r="I405" s="88"/>
      <c r="J405" s="88"/>
    </row>
    <row r="406" spans="1:10" s="37" customFormat="1" ht="15">
      <c r="A406" s="84"/>
      <c r="B406" s="85"/>
      <c r="C406" s="84"/>
      <c r="D406" s="86"/>
      <c r="E406" s="84"/>
      <c r="F406" s="84"/>
      <c r="G406" s="87"/>
      <c r="H406" s="87"/>
      <c r="I406" s="88"/>
      <c r="J406" s="88"/>
    </row>
    <row r="407" spans="1:10" s="37" customFormat="1" ht="15">
      <c r="A407" s="84"/>
      <c r="B407" s="85"/>
      <c r="C407" s="84"/>
      <c r="D407" s="86"/>
      <c r="E407" s="84"/>
      <c r="F407" s="84"/>
      <c r="G407" s="87"/>
      <c r="H407" s="87"/>
      <c r="I407" s="88"/>
      <c r="J407" s="88"/>
    </row>
    <row r="408" spans="1:10" s="37" customFormat="1" ht="15">
      <c r="A408" s="84"/>
      <c r="B408" s="85"/>
      <c r="C408" s="84"/>
      <c r="D408" s="86"/>
      <c r="E408" s="84"/>
      <c r="F408" s="84"/>
      <c r="G408" s="87"/>
      <c r="H408" s="87"/>
      <c r="I408" s="88"/>
      <c r="J408" s="88"/>
    </row>
    <row r="409" spans="1:10" s="37" customFormat="1" ht="15">
      <c r="A409" s="84"/>
      <c r="B409" s="85"/>
      <c r="C409" s="84"/>
      <c r="D409" s="86"/>
      <c r="E409" s="84"/>
      <c r="F409" s="84"/>
      <c r="G409" s="87"/>
      <c r="H409" s="87"/>
      <c r="I409" s="88"/>
      <c r="J409" s="88"/>
    </row>
    <row r="410" spans="1:10" s="37" customFormat="1" ht="15">
      <c r="A410" s="84"/>
      <c r="B410" s="85"/>
      <c r="C410" s="84"/>
      <c r="D410" s="86"/>
      <c r="E410" s="84"/>
      <c r="F410" s="84"/>
      <c r="G410" s="87"/>
      <c r="H410" s="87"/>
      <c r="I410" s="88"/>
      <c r="J410" s="88"/>
    </row>
    <row r="411" spans="1:10" s="37" customFormat="1" ht="15">
      <c r="A411" s="84"/>
      <c r="B411" s="85"/>
      <c r="C411" s="84"/>
      <c r="D411" s="86"/>
      <c r="E411" s="84"/>
      <c r="F411" s="84"/>
      <c r="G411" s="87"/>
      <c r="H411" s="87"/>
      <c r="I411" s="88"/>
      <c r="J411" s="88"/>
    </row>
    <row r="412" spans="1:10" s="37" customFormat="1" ht="15">
      <c r="A412" s="84"/>
      <c r="B412" s="85"/>
      <c r="C412" s="84"/>
      <c r="D412" s="86"/>
      <c r="E412" s="84"/>
      <c r="F412" s="84"/>
      <c r="G412" s="87"/>
      <c r="H412" s="87"/>
      <c r="I412" s="88"/>
      <c r="J412" s="88"/>
    </row>
    <row r="413" spans="1:10" s="37" customFormat="1" ht="15">
      <c r="A413" s="84"/>
      <c r="B413" s="85"/>
      <c r="C413" s="84"/>
      <c r="D413" s="86"/>
      <c r="E413" s="84"/>
      <c r="F413" s="84"/>
      <c r="G413" s="87"/>
      <c r="H413" s="87"/>
      <c r="I413" s="88"/>
      <c r="J413" s="88"/>
    </row>
    <row r="414" spans="1:10" s="37" customFormat="1" ht="15">
      <c r="A414" s="84"/>
      <c r="B414" s="85"/>
      <c r="C414" s="84"/>
      <c r="D414" s="86"/>
      <c r="E414" s="84"/>
      <c r="F414" s="84"/>
      <c r="G414" s="87"/>
      <c r="H414" s="87"/>
      <c r="I414" s="88"/>
      <c r="J414" s="88"/>
    </row>
    <row r="415" spans="1:10" s="37" customFormat="1" ht="15">
      <c r="A415" s="84"/>
      <c r="B415" s="85"/>
      <c r="C415" s="84"/>
      <c r="D415" s="86"/>
      <c r="E415" s="84"/>
      <c r="F415" s="84"/>
      <c r="G415" s="87"/>
      <c r="H415" s="87"/>
      <c r="I415" s="88"/>
      <c r="J415" s="88"/>
    </row>
    <row r="416" spans="1:10" s="37" customFormat="1" ht="15">
      <c r="A416" s="84"/>
      <c r="B416" s="85"/>
      <c r="C416" s="84"/>
      <c r="D416" s="86"/>
      <c r="E416" s="84"/>
      <c r="F416" s="84"/>
      <c r="G416" s="87"/>
      <c r="H416" s="87"/>
      <c r="I416" s="88"/>
      <c r="J416" s="88"/>
    </row>
    <row r="417" spans="1:10" s="37" customFormat="1" ht="15">
      <c r="A417" s="84"/>
      <c r="B417" s="85"/>
      <c r="C417" s="84"/>
      <c r="D417" s="86"/>
      <c r="E417" s="84"/>
      <c r="F417" s="84"/>
      <c r="G417" s="87"/>
      <c r="H417" s="87"/>
      <c r="I417" s="88"/>
      <c r="J417" s="88"/>
    </row>
    <row r="418" spans="1:10" s="37" customFormat="1" ht="15">
      <c r="A418" s="84"/>
      <c r="B418" s="85"/>
      <c r="C418" s="84"/>
      <c r="D418" s="86"/>
      <c r="E418" s="84"/>
      <c r="F418" s="84"/>
      <c r="G418" s="87"/>
      <c r="H418" s="87"/>
      <c r="I418" s="88"/>
      <c r="J418" s="88"/>
    </row>
    <row r="419" spans="1:10" s="37" customFormat="1" ht="15">
      <c r="A419" s="84"/>
      <c r="B419" s="85"/>
      <c r="C419" s="84"/>
      <c r="D419" s="86"/>
      <c r="E419" s="84"/>
      <c r="F419" s="84"/>
      <c r="G419" s="87"/>
      <c r="H419" s="87"/>
      <c r="I419" s="88"/>
      <c r="J419" s="88"/>
    </row>
    <row r="420" spans="1:10" s="37" customFormat="1" ht="15">
      <c r="A420" s="84"/>
      <c r="B420" s="85"/>
      <c r="C420" s="84"/>
      <c r="D420" s="86"/>
      <c r="E420" s="84"/>
      <c r="F420" s="84"/>
      <c r="G420" s="87"/>
      <c r="H420" s="87"/>
      <c r="I420" s="88"/>
      <c r="J420" s="88"/>
    </row>
    <row r="421" spans="1:10" s="37" customFormat="1" ht="15">
      <c r="A421" s="84"/>
      <c r="B421" s="85"/>
      <c r="C421" s="84"/>
      <c r="D421" s="86"/>
      <c r="E421" s="84"/>
      <c r="F421" s="84"/>
      <c r="G421" s="87"/>
      <c r="H421" s="87"/>
      <c r="I421" s="88"/>
      <c r="J421" s="88"/>
    </row>
    <row r="422" spans="1:10" s="37" customFormat="1" ht="15">
      <c r="A422" s="84"/>
      <c r="B422" s="85"/>
      <c r="C422" s="84"/>
      <c r="D422" s="86"/>
      <c r="E422" s="84"/>
      <c r="F422" s="84"/>
      <c r="G422" s="87"/>
      <c r="H422" s="87"/>
      <c r="I422" s="88"/>
      <c r="J422" s="88"/>
    </row>
    <row r="423" spans="1:10" s="37" customFormat="1" ht="15">
      <c r="A423" s="84"/>
      <c r="B423" s="85"/>
      <c r="C423" s="84"/>
      <c r="D423" s="86"/>
      <c r="E423" s="84"/>
      <c r="F423" s="84"/>
      <c r="G423" s="87"/>
      <c r="H423" s="87"/>
      <c r="I423" s="88"/>
      <c r="J423" s="88"/>
    </row>
    <row r="424" spans="1:10" s="37" customFormat="1" ht="15">
      <c r="A424" s="84"/>
      <c r="B424" s="85"/>
      <c r="C424" s="84"/>
      <c r="D424" s="86"/>
      <c r="E424" s="84"/>
      <c r="F424" s="84"/>
      <c r="G424" s="87"/>
      <c r="H424" s="87"/>
      <c r="I424" s="88"/>
      <c r="J424" s="88"/>
    </row>
    <row r="425" spans="1:10" s="37" customFormat="1" ht="15">
      <c r="A425" s="84"/>
      <c r="B425" s="85"/>
      <c r="C425" s="84"/>
      <c r="D425" s="86"/>
      <c r="E425" s="84"/>
      <c r="F425" s="84"/>
      <c r="G425" s="87"/>
      <c r="H425" s="87"/>
      <c r="I425" s="88"/>
      <c r="J425" s="88"/>
    </row>
    <row r="426" spans="1:10" s="37" customFormat="1" ht="15">
      <c r="A426" s="84"/>
      <c r="B426" s="85"/>
      <c r="C426" s="84"/>
      <c r="D426" s="86"/>
      <c r="E426" s="84"/>
      <c r="F426" s="84"/>
      <c r="G426" s="87"/>
      <c r="H426" s="87"/>
      <c r="I426" s="88"/>
      <c r="J426" s="88"/>
    </row>
    <row r="427" spans="1:10" s="37" customFormat="1" ht="15">
      <c r="A427" s="84"/>
      <c r="B427" s="85"/>
      <c r="C427" s="84"/>
      <c r="D427" s="86"/>
      <c r="E427" s="84"/>
      <c r="F427" s="84"/>
      <c r="G427" s="87"/>
      <c r="H427" s="87"/>
      <c r="I427" s="88"/>
      <c r="J427" s="88"/>
    </row>
    <row r="428" spans="1:10" s="37" customFormat="1" ht="15">
      <c r="A428" s="84"/>
      <c r="B428" s="85"/>
      <c r="C428" s="84"/>
      <c r="D428" s="86"/>
      <c r="E428" s="84"/>
      <c r="F428" s="84"/>
      <c r="G428" s="87"/>
      <c r="H428" s="87"/>
      <c r="I428" s="88"/>
      <c r="J428" s="88"/>
    </row>
    <row r="429" spans="1:10" s="37" customFormat="1" ht="15">
      <c r="A429" s="84"/>
      <c r="B429" s="85"/>
      <c r="C429" s="84"/>
      <c r="D429" s="86"/>
      <c r="E429" s="84"/>
      <c r="F429" s="84"/>
      <c r="G429" s="87"/>
      <c r="H429" s="87"/>
      <c r="I429" s="88"/>
      <c r="J429" s="88"/>
    </row>
    <row r="430" spans="1:10" s="37" customFormat="1" ht="15">
      <c r="A430" s="84"/>
      <c r="B430" s="85"/>
      <c r="C430" s="84"/>
      <c r="D430" s="86"/>
      <c r="E430" s="84"/>
      <c r="F430" s="84"/>
      <c r="G430" s="87"/>
      <c r="H430" s="87"/>
      <c r="I430" s="88"/>
      <c r="J430" s="88"/>
    </row>
    <row r="431" spans="1:10" s="37" customFormat="1" ht="15">
      <c r="A431" s="84"/>
      <c r="B431" s="85"/>
      <c r="C431" s="84"/>
      <c r="D431" s="86"/>
      <c r="E431" s="84"/>
      <c r="F431" s="84"/>
      <c r="G431" s="87"/>
      <c r="H431" s="87"/>
      <c r="I431" s="88"/>
      <c r="J431" s="88"/>
    </row>
    <row r="432" spans="1:10" s="37" customFormat="1" ht="15">
      <c r="A432" s="84"/>
      <c r="B432" s="85"/>
      <c r="C432" s="84"/>
      <c r="D432" s="86"/>
      <c r="E432" s="84"/>
      <c r="F432" s="84"/>
      <c r="G432" s="87"/>
      <c r="H432" s="87"/>
      <c r="I432" s="88"/>
      <c r="J432" s="88"/>
    </row>
    <row r="433" spans="1:10" s="37" customFormat="1" ht="15">
      <c r="A433" s="84"/>
      <c r="B433" s="85"/>
      <c r="C433" s="84"/>
      <c r="D433" s="86"/>
      <c r="E433" s="84"/>
      <c r="F433" s="84"/>
      <c r="G433" s="87"/>
      <c r="H433" s="87"/>
      <c r="I433" s="88"/>
      <c r="J433" s="88"/>
    </row>
    <row r="434" spans="1:10" s="37" customFormat="1" ht="15">
      <c r="A434" s="84"/>
      <c r="B434" s="85"/>
      <c r="C434" s="84"/>
      <c r="D434" s="86"/>
      <c r="E434" s="84"/>
      <c r="F434" s="84"/>
      <c r="G434" s="87"/>
      <c r="H434" s="87"/>
      <c r="I434" s="88"/>
      <c r="J434" s="88"/>
    </row>
    <row r="435" spans="1:10" s="37" customFormat="1" ht="15">
      <c r="A435" s="84"/>
      <c r="B435" s="85"/>
      <c r="C435" s="84"/>
      <c r="D435" s="86"/>
      <c r="E435" s="84"/>
      <c r="F435" s="84"/>
      <c r="G435" s="87"/>
      <c r="H435" s="87"/>
      <c r="I435" s="88"/>
      <c r="J435" s="88"/>
    </row>
    <row r="436" spans="1:10" s="37" customFormat="1" ht="15">
      <c r="A436" s="84"/>
      <c r="B436" s="85"/>
      <c r="C436" s="84"/>
      <c r="D436" s="86"/>
      <c r="E436" s="84"/>
      <c r="F436" s="84"/>
      <c r="G436" s="87"/>
      <c r="H436" s="87"/>
      <c r="I436" s="88"/>
      <c r="J436" s="88"/>
    </row>
    <row r="437" spans="1:10" s="37" customFormat="1" ht="15">
      <c r="A437" s="84"/>
      <c r="B437" s="85"/>
      <c r="C437" s="84"/>
      <c r="D437" s="86"/>
      <c r="E437" s="84"/>
      <c r="F437" s="84"/>
      <c r="G437" s="87"/>
      <c r="H437" s="87"/>
      <c r="I437" s="88"/>
      <c r="J437" s="88"/>
    </row>
    <row r="438" spans="1:10" s="37" customFormat="1" ht="15">
      <c r="A438" s="84"/>
      <c r="B438" s="85"/>
      <c r="C438" s="84"/>
      <c r="D438" s="86"/>
      <c r="E438" s="84"/>
      <c r="F438" s="84"/>
      <c r="G438" s="87"/>
      <c r="H438" s="87"/>
      <c r="I438" s="88"/>
      <c r="J438" s="88"/>
    </row>
    <row r="439" spans="1:10" s="37" customFormat="1" ht="15">
      <c r="A439" s="84"/>
      <c r="B439" s="85"/>
      <c r="C439" s="84"/>
      <c r="D439" s="86"/>
      <c r="E439" s="84"/>
      <c r="F439" s="84"/>
      <c r="G439" s="87"/>
      <c r="H439" s="87"/>
      <c r="I439" s="88"/>
      <c r="J439" s="88"/>
    </row>
    <row r="440" spans="1:10" s="37" customFormat="1" ht="15">
      <c r="A440" s="84"/>
      <c r="B440" s="85"/>
      <c r="C440" s="84"/>
      <c r="D440" s="86"/>
      <c r="E440" s="84"/>
      <c r="F440" s="84"/>
      <c r="G440" s="87"/>
      <c r="H440" s="87"/>
      <c r="I440" s="88"/>
      <c r="J440" s="88"/>
    </row>
    <row r="441" spans="1:10" s="37" customFormat="1" ht="15">
      <c r="A441" s="84"/>
      <c r="B441" s="85"/>
      <c r="C441" s="84"/>
      <c r="D441" s="86"/>
      <c r="E441" s="84"/>
      <c r="F441" s="84"/>
      <c r="G441" s="87"/>
      <c r="H441" s="87"/>
      <c r="I441" s="88"/>
      <c r="J441" s="88"/>
    </row>
    <row r="442" spans="1:10" s="37" customFormat="1" ht="15">
      <c r="A442" s="84"/>
      <c r="B442" s="85"/>
      <c r="C442" s="84"/>
      <c r="D442" s="86"/>
      <c r="E442" s="84"/>
      <c r="F442" s="84"/>
      <c r="G442" s="87"/>
      <c r="H442" s="87"/>
      <c r="I442" s="88"/>
      <c r="J442" s="88"/>
    </row>
    <row r="443" spans="1:10" s="37" customFormat="1" ht="15">
      <c r="A443" s="84"/>
      <c r="B443" s="85"/>
      <c r="C443" s="84"/>
      <c r="D443" s="86"/>
      <c r="E443" s="84"/>
      <c r="F443" s="84"/>
      <c r="G443" s="87"/>
      <c r="H443" s="87"/>
      <c r="I443" s="88"/>
      <c r="J443" s="88"/>
    </row>
    <row r="444" spans="1:10" s="37" customFormat="1" ht="15">
      <c r="A444" s="84"/>
      <c r="B444" s="85"/>
      <c r="C444" s="84"/>
      <c r="D444" s="86"/>
      <c r="E444" s="84"/>
      <c r="F444" s="84"/>
      <c r="G444" s="87"/>
      <c r="H444" s="87"/>
      <c r="I444" s="88"/>
      <c r="J444" s="88"/>
    </row>
    <row r="445" spans="1:10" s="37" customFormat="1" ht="15">
      <c r="A445" s="84"/>
      <c r="B445" s="85"/>
      <c r="C445" s="84"/>
      <c r="D445" s="86"/>
      <c r="E445" s="84"/>
      <c r="F445" s="84"/>
      <c r="G445" s="87"/>
      <c r="H445" s="87"/>
      <c r="I445" s="88"/>
      <c r="J445" s="88"/>
    </row>
    <row r="446" spans="1:10" s="37" customFormat="1" ht="15">
      <c r="A446" s="84"/>
      <c r="B446" s="85"/>
      <c r="C446" s="84"/>
      <c r="D446" s="86"/>
      <c r="E446" s="84"/>
      <c r="F446" s="84"/>
      <c r="G446" s="87"/>
      <c r="H446" s="87"/>
      <c r="I446" s="88"/>
      <c r="J446" s="88"/>
    </row>
    <row r="447" spans="1:10" s="37" customFormat="1" ht="15">
      <c r="A447" s="84"/>
      <c r="B447" s="85"/>
      <c r="C447" s="84"/>
      <c r="D447" s="86"/>
      <c r="E447" s="84"/>
      <c r="F447" s="84"/>
      <c r="G447" s="87"/>
      <c r="H447" s="87"/>
      <c r="I447" s="88"/>
      <c r="J447" s="88"/>
    </row>
    <row r="448" spans="1:10" s="37" customFormat="1" ht="15">
      <c r="A448" s="84"/>
      <c r="B448" s="85"/>
      <c r="C448" s="84"/>
      <c r="D448" s="86"/>
      <c r="E448" s="84"/>
      <c r="F448" s="84"/>
      <c r="G448" s="87"/>
      <c r="H448" s="87"/>
      <c r="I448" s="88"/>
      <c r="J448" s="88"/>
    </row>
    <row r="449" spans="1:10" s="37" customFormat="1" ht="15">
      <c r="A449" s="84"/>
      <c r="B449" s="85"/>
      <c r="C449" s="84"/>
      <c r="D449" s="86"/>
      <c r="E449" s="84"/>
      <c r="F449" s="84"/>
      <c r="G449" s="87"/>
      <c r="H449" s="87"/>
      <c r="I449" s="88"/>
      <c r="J449" s="88"/>
    </row>
    <row r="450" spans="1:10" s="37" customFormat="1" ht="15">
      <c r="A450" s="84"/>
      <c r="B450" s="85"/>
      <c r="C450" s="84"/>
      <c r="D450" s="86"/>
      <c r="E450" s="84"/>
      <c r="F450" s="84"/>
      <c r="G450" s="87"/>
      <c r="H450" s="87"/>
      <c r="I450" s="88"/>
      <c r="J450" s="88"/>
    </row>
    <row r="451" spans="1:10" s="37" customFormat="1" ht="15">
      <c r="A451" s="84"/>
      <c r="B451" s="85"/>
      <c r="C451" s="84"/>
      <c r="D451" s="86"/>
      <c r="E451" s="84"/>
      <c r="F451" s="84"/>
      <c r="G451" s="87"/>
      <c r="H451" s="87"/>
      <c r="I451" s="88"/>
      <c r="J451" s="88"/>
    </row>
    <row r="452" spans="1:10" s="37" customFormat="1" ht="15">
      <c r="A452" s="84"/>
      <c r="B452" s="85"/>
      <c r="C452" s="84"/>
      <c r="D452" s="86"/>
      <c r="E452" s="84"/>
      <c r="F452" s="84"/>
      <c r="G452" s="87"/>
      <c r="H452" s="87"/>
      <c r="I452" s="88"/>
      <c r="J452" s="88"/>
    </row>
    <row r="453" spans="1:10" s="37" customFormat="1" ht="15">
      <c r="A453" s="84"/>
      <c r="B453" s="85"/>
      <c r="C453" s="84"/>
      <c r="D453" s="86"/>
      <c r="E453" s="84"/>
      <c r="F453" s="84"/>
      <c r="G453" s="87"/>
      <c r="H453" s="87"/>
      <c r="I453" s="88"/>
      <c r="J453" s="88"/>
    </row>
    <row r="454" spans="1:10" s="37" customFormat="1" ht="15">
      <c r="A454" s="84"/>
      <c r="B454" s="85"/>
      <c r="C454" s="84"/>
      <c r="D454" s="86"/>
      <c r="E454" s="84"/>
      <c r="F454" s="84"/>
      <c r="G454" s="87"/>
      <c r="H454" s="87"/>
      <c r="I454" s="88"/>
      <c r="J454" s="88"/>
    </row>
    <row r="455" spans="1:10" s="37" customFormat="1" ht="15">
      <c r="A455" s="84"/>
      <c r="B455" s="85"/>
      <c r="C455" s="84"/>
      <c r="D455" s="86"/>
      <c r="E455" s="84"/>
      <c r="F455" s="84"/>
      <c r="G455" s="87"/>
      <c r="H455" s="87"/>
      <c r="I455" s="88"/>
      <c r="J455" s="88"/>
    </row>
    <row r="456" spans="1:10" s="37" customFormat="1" ht="15">
      <c r="A456" s="84"/>
      <c r="B456" s="85"/>
      <c r="C456" s="84"/>
      <c r="D456" s="86"/>
      <c r="E456" s="84"/>
      <c r="F456" s="84"/>
      <c r="G456" s="87"/>
      <c r="H456" s="87"/>
      <c r="I456" s="88"/>
      <c r="J456" s="88"/>
    </row>
    <row r="457" spans="1:10" s="37" customFormat="1" ht="15">
      <c r="A457" s="84"/>
      <c r="B457" s="85"/>
      <c r="C457" s="84"/>
      <c r="D457" s="86"/>
      <c r="E457" s="84"/>
      <c r="F457" s="84"/>
      <c r="G457" s="87"/>
      <c r="H457" s="87"/>
      <c r="I457" s="88"/>
      <c r="J457" s="88"/>
    </row>
    <row r="458" spans="1:10" s="37" customFormat="1" ht="15">
      <c r="A458" s="84"/>
      <c r="B458" s="85"/>
      <c r="C458" s="84"/>
      <c r="D458" s="86"/>
      <c r="E458" s="84"/>
      <c r="F458" s="84"/>
      <c r="G458" s="87"/>
      <c r="H458" s="87"/>
      <c r="I458" s="88"/>
      <c r="J458" s="88"/>
    </row>
    <row r="459" spans="1:10" s="37" customFormat="1" ht="15">
      <c r="A459" s="84"/>
      <c r="B459" s="85"/>
      <c r="C459" s="84"/>
      <c r="D459" s="86"/>
      <c r="E459" s="84"/>
      <c r="F459" s="84"/>
      <c r="G459" s="87"/>
      <c r="H459" s="87"/>
      <c r="I459" s="88"/>
      <c r="J459" s="88"/>
    </row>
    <row r="460" spans="1:10" s="37" customFormat="1" ht="15">
      <c r="A460" s="84"/>
      <c r="B460" s="85"/>
      <c r="C460" s="84"/>
      <c r="D460" s="86"/>
      <c r="E460" s="84"/>
      <c r="F460" s="84"/>
      <c r="G460" s="87"/>
      <c r="H460" s="87"/>
      <c r="I460" s="88"/>
      <c r="J460" s="88"/>
    </row>
    <row r="461" spans="1:10" s="37" customFormat="1" ht="15">
      <c r="A461" s="84"/>
      <c r="B461" s="85"/>
      <c r="C461" s="84"/>
      <c r="D461" s="86"/>
      <c r="E461" s="84"/>
      <c r="F461" s="84"/>
      <c r="G461" s="87"/>
      <c r="H461" s="87"/>
      <c r="I461" s="88"/>
      <c r="J461" s="88"/>
    </row>
    <row r="462" spans="1:10" s="37" customFormat="1" ht="15">
      <c r="A462" s="84"/>
      <c r="B462" s="85"/>
      <c r="C462" s="84"/>
      <c r="D462" s="86"/>
      <c r="E462" s="84"/>
      <c r="F462" s="84"/>
      <c r="G462" s="87"/>
      <c r="H462" s="87"/>
      <c r="I462" s="88"/>
      <c r="J462" s="88"/>
    </row>
    <row r="463" spans="1:10" s="37" customFormat="1" ht="15">
      <c r="A463" s="84"/>
      <c r="B463" s="85"/>
      <c r="C463" s="84"/>
      <c r="D463" s="86"/>
      <c r="E463" s="84"/>
      <c r="F463" s="84"/>
      <c r="G463" s="87"/>
      <c r="H463" s="87"/>
      <c r="I463" s="88"/>
      <c r="J463" s="88"/>
    </row>
    <row r="464" spans="1:10" s="37" customFormat="1" ht="15">
      <c r="A464" s="84"/>
      <c r="B464" s="85"/>
      <c r="C464" s="84"/>
      <c r="D464" s="86"/>
      <c r="E464" s="84"/>
      <c r="F464" s="84"/>
      <c r="G464" s="87"/>
      <c r="H464" s="87"/>
      <c r="I464" s="88"/>
      <c r="J464" s="88"/>
    </row>
    <row r="465" spans="1:10" s="37" customFormat="1" ht="15">
      <c r="A465" s="84"/>
      <c r="B465" s="85"/>
      <c r="C465" s="84"/>
      <c r="D465" s="86"/>
      <c r="E465" s="84"/>
      <c r="F465" s="84"/>
      <c r="G465" s="87"/>
      <c r="H465" s="87"/>
      <c r="I465" s="88"/>
      <c r="J465" s="88"/>
    </row>
    <row r="466" spans="1:10" s="37" customFormat="1" ht="15">
      <c r="A466" s="84"/>
      <c r="B466" s="85"/>
      <c r="C466" s="84"/>
      <c r="D466" s="86"/>
      <c r="E466" s="84"/>
      <c r="F466" s="84"/>
      <c r="G466" s="87"/>
      <c r="H466" s="87"/>
      <c r="I466" s="88"/>
      <c r="J466" s="88"/>
    </row>
    <row r="467" spans="1:10" s="37" customFormat="1" ht="15">
      <c r="A467" s="84"/>
      <c r="B467" s="85"/>
      <c r="C467" s="84"/>
      <c r="D467" s="86"/>
      <c r="E467" s="84"/>
      <c r="F467" s="84"/>
      <c r="G467" s="87"/>
      <c r="H467" s="87"/>
      <c r="I467" s="88"/>
      <c r="J467" s="88"/>
    </row>
    <row r="468" spans="1:10" s="37" customFormat="1" ht="15">
      <c r="A468" s="84"/>
      <c r="B468" s="85"/>
      <c r="C468" s="84"/>
      <c r="D468" s="86"/>
      <c r="E468" s="84"/>
      <c r="F468" s="84"/>
      <c r="G468" s="87"/>
      <c r="H468" s="87"/>
      <c r="I468" s="88"/>
      <c r="J468" s="88"/>
    </row>
    <row r="469" spans="1:10" s="37" customFormat="1" ht="15">
      <c r="A469" s="84"/>
      <c r="B469" s="85"/>
      <c r="C469" s="84"/>
      <c r="D469" s="86"/>
      <c r="E469" s="84"/>
      <c r="F469" s="84"/>
      <c r="G469" s="87"/>
      <c r="H469" s="87"/>
      <c r="I469" s="88"/>
      <c r="J469" s="88"/>
    </row>
    <row r="470" spans="1:10" s="37" customFormat="1" ht="15">
      <c r="A470" s="84"/>
      <c r="B470" s="85"/>
      <c r="C470" s="84"/>
      <c r="D470" s="86"/>
      <c r="E470" s="84"/>
      <c r="F470" s="84"/>
      <c r="G470" s="87"/>
      <c r="H470" s="87"/>
      <c r="I470" s="88"/>
      <c r="J470" s="88"/>
    </row>
    <row r="471" spans="1:10" s="37" customFormat="1" ht="15">
      <c r="A471" s="84"/>
      <c r="B471" s="85"/>
      <c r="C471" s="84"/>
      <c r="D471" s="86"/>
      <c r="E471" s="84"/>
      <c r="F471" s="84"/>
      <c r="G471" s="87"/>
      <c r="H471" s="87"/>
      <c r="I471" s="88"/>
      <c r="J471" s="88"/>
    </row>
    <row r="472" spans="1:10" s="37" customFormat="1" ht="15">
      <c r="A472" s="84"/>
      <c r="B472" s="85"/>
      <c r="C472" s="84"/>
      <c r="D472" s="86"/>
      <c r="E472" s="84"/>
      <c r="F472" s="84"/>
      <c r="G472" s="87"/>
      <c r="H472" s="87"/>
      <c r="I472" s="88"/>
      <c r="J472" s="88"/>
    </row>
    <row r="473" spans="1:10" s="37" customFormat="1" ht="15">
      <c r="A473" s="84"/>
      <c r="B473" s="85"/>
      <c r="C473" s="84"/>
      <c r="D473" s="86"/>
      <c r="E473" s="84"/>
      <c r="F473" s="84"/>
      <c r="G473" s="87"/>
      <c r="H473" s="87"/>
      <c r="I473" s="88"/>
      <c r="J473" s="88"/>
    </row>
    <row r="474" spans="1:10" s="37" customFormat="1" ht="15">
      <c r="A474" s="84"/>
      <c r="B474" s="85"/>
      <c r="C474" s="84"/>
      <c r="D474" s="86"/>
      <c r="E474" s="84"/>
      <c r="F474" s="84"/>
      <c r="G474" s="87"/>
      <c r="H474" s="87"/>
      <c r="I474" s="88"/>
      <c r="J474" s="88"/>
    </row>
    <row r="475" spans="1:10" s="37" customFormat="1" ht="15">
      <c r="A475" s="84"/>
      <c r="B475" s="85"/>
      <c r="C475" s="84"/>
      <c r="D475" s="86"/>
      <c r="E475" s="84"/>
      <c r="F475" s="84"/>
      <c r="G475" s="87"/>
      <c r="H475" s="87"/>
      <c r="I475" s="88"/>
      <c r="J475" s="88"/>
    </row>
    <row r="476" spans="1:10" s="37" customFormat="1" ht="15">
      <c r="A476" s="84"/>
      <c r="B476" s="85"/>
      <c r="C476" s="84"/>
      <c r="D476" s="86"/>
      <c r="E476" s="84"/>
      <c r="F476" s="84"/>
      <c r="G476" s="87"/>
      <c r="H476" s="87"/>
      <c r="I476" s="88"/>
      <c r="J476" s="88"/>
    </row>
    <row r="477" spans="1:10" s="37" customFormat="1" ht="15">
      <c r="A477" s="84"/>
      <c r="B477" s="85"/>
      <c r="C477" s="84"/>
      <c r="D477" s="86"/>
      <c r="E477" s="84"/>
      <c r="F477" s="84"/>
      <c r="G477" s="87"/>
      <c r="H477" s="87"/>
      <c r="I477" s="88"/>
      <c r="J477" s="88"/>
    </row>
    <row r="478" spans="1:10" s="37" customFormat="1" ht="15">
      <c r="A478" s="84"/>
      <c r="B478" s="85"/>
      <c r="C478" s="84"/>
      <c r="D478" s="86"/>
      <c r="E478" s="84"/>
      <c r="F478" s="84"/>
      <c r="G478" s="87"/>
      <c r="H478" s="87"/>
      <c r="I478" s="88"/>
      <c r="J478" s="88"/>
    </row>
    <row r="479" spans="1:10" s="37" customFormat="1" ht="15">
      <c r="A479" s="84"/>
      <c r="B479" s="85"/>
      <c r="C479" s="84"/>
      <c r="D479" s="86"/>
      <c r="E479" s="84"/>
      <c r="F479" s="84"/>
      <c r="G479" s="87"/>
      <c r="H479" s="87"/>
      <c r="I479" s="88"/>
      <c r="J479" s="88"/>
    </row>
    <row r="480" spans="1:10" s="37" customFormat="1" ht="15">
      <c r="A480" s="84"/>
      <c r="B480" s="85"/>
      <c r="C480" s="84"/>
      <c r="D480" s="86"/>
      <c r="E480" s="84"/>
      <c r="F480" s="84"/>
      <c r="G480" s="87"/>
      <c r="H480" s="87"/>
      <c r="I480" s="88"/>
      <c r="J480" s="88"/>
    </row>
    <row r="481" spans="1:10" s="37" customFormat="1" ht="15">
      <c r="A481" s="84"/>
      <c r="B481" s="85"/>
      <c r="C481" s="84"/>
      <c r="D481" s="86"/>
      <c r="E481" s="84"/>
      <c r="F481" s="84"/>
      <c r="G481" s="87"/>
      <c r="H481" s="87"/>
      <c r="I481" s="88"/>
      <c r="J481" s="88"/>
    </row>
    <row r="482" spans="1:10" s="37" customFormat="1" ht="15">
      <c r="A482" s="84"/>
      <c r="B482" s="85"/>
      <c r="C482" s="84"/>
      <c r="D482" s="86"/>
      <c r="E482" s="84"/>
      <c r="F482" s="84"/>
      <c r="G482" s="87"/>
      <c r="H482" s="87"/>
      <c r="I482" s="88"/>
      <c r="J482" s="88"/>
    </row>
    <row r="483" spans="1:10" s="37" customFormat="1" ht="15">
      <c r="A483" s="84"/>
      <c r="B483" s="85"/>
      <c r="C483" s="84"/>
      <c r="D483" s="86"/>
      <c r="E483" s="84"/>
      <c r="F483" s="84"/>
      <c r="G483" s="87"/>
      <c r="H483" s="87"/>
      <c r="I483" s="88"/>
      <c r="J483" s="88"/>
    </row>
    <row r="484" spans="1:10" s="37" customFormat="1" ht="15">
      <c r="A484" s="84"/>
      <c r="B484" s="85"/>
      <c r="C484" s="84"/>
      <c r="D484" s="86"/>
      <c r="E484" s="84"/>
      <c r="F484" s="84"/>
      <c r="G484" s="87"/>
      <c r="H484" s="87"/>
      <c r="I484" s="88"/>
      <c r="J484" s="88"/>
    </row>
    <row r="485" spans="1:10" s="37" customFormat="1" ht="15">
      <c r="A485" s="84"/>
      <c r="B485" s="85"/>
      <c r="C485" s="84"/>
      <c r="D485" s="86"/>
      <c r="E485" s="84"/>
      <c r="F485" s="84"/>
      <c r="G485" s="87"/>
      <c r="H485" s="87"/>
      <c r="I485" s="88"/>
      <c r="J485" s="88"/>
    </row>
    <row r="486" spans="1:10" s="37" customFormat="1" ht="15">
      <c r="A486" s="84"/>
      <c r="B486" s="85"/>
      <c r="C486" s="84"/>
      <c r="D486" s="86"/>
      <c r="E486" s="84"/>
      <c r="F486" s="84"/>
      <c r="G486" s="87"/>
      <c r="H486" s="87"/>
      <c r="I486" s="88"/>
      <c r="J486" s="88"/>
    </row>
    <row r="487" spans="1:10" s="37" customFormat="1" ht="15">
      <c r="A487" s="84"/>
      <c r="B487" s="85"/>
      <c r="C487" s="84"/>
      <c r="D487" s="86"/>
      <c r="E487" s="84"/>
      <c r="F487" s="84"/>
      <c r="G487" s="87"/>
      <c r="H487" s="87"/>
      <c r="I487" s="88"/>
      <c r="J487" s="88"/>
    </row>
    <row r="488" spans="1:10" s="37" customFormat="1" ht="15">
      <c r="A488" s="84"/>
      <c r="B488" s="85"/>
      <c r="C488" s="84"/>
      <c r="D488" s="86"/>
      <c r="E488" s="84"/>
      <c r="F488" s="84"/>
      <c r="G488" s="87"/>
      <c r="H488" s="87"/>
      <c r="I488" s="88"/>
      <c r="J488" s="88"/>
    </row>
    <row r="489" spans="1:10" s="37" customFormat="1" ht="15">
      <c r="A489" s="84"/>
      <c r="B489" s="85"/>
      <c r="C489" s="84"/>
      <c r="D489" s="86"/>
      <c r="E489" s="84"/>
      <c r="F489" s="84"/>
      <c r="G489" s="87"/>
      <c r="H489" s="87"/>
      <c r="I489" s="88"/>
      <c r="J489" s="88"/>
    </row>
    <row r="490" spans="1:10" s="37" customFormat="1" ht="15">
      <c r="A490" s="84"/>
      <c r="B490" s="85"/>
      <c r="C490" s="84"/>
      <c r="D490" s="86"/>
      <c r="E490" s="84"/>
      <c r="F490" s="84"/>
      <c r="G490" s="87"/>
      <c r="H490" s="87"/>
      <c r="I490" s="88"/>
      <c r="J490" s="88"/>
    </row>
    <row r="491" spans="1:10" s="37" customFormat="1" ht="15">
      <c r="A491" s="84"/>
      <c r="B491" s="85"/>
      <c r="C491" s="84"/>
      <c r="D491" s="86"/>
      <c r="E491" s="84"/>
      <c r="F491" s="84"/>
      <c r="G491" s="87"/>
      <c r="H491" s="87"/>
      <c r="I491" s="88"/>
      <c r="J491" s="88"/>
    </row>
    <row r="492" spans="1:10" s="37" customFormat="1" ht="15">
      <c r="A492" s="84"/>
      <c r="B492" s="85"/>
      <c r="C492" s="84"/>
      <c r="D492" s="86"/>
      <c r="E492" s="84"/>
      <c r="F492" s="84"/>
      <c r="G492" s="87"/>
      <c r="H492" s="87"/>
      <c r="I492" s="88"/>
      <c r="J492" s="88"/>
    </row>
    <row r="493" spans="1:10" s="37" customFormat="1" ht="15">
      <c r="A493" s="84"/>
      <c r="B493" s="85"/>
      <c r="C493" s="84"/>
      <c r="D493" s="86"/>
      <c r="E493" s="84"/>
      <c r="F493" s="84"/>
      <c r="G493" s="87"/>
      <c r="H493" s="87"/>
      <c r="I493" s="88"/>
      <c r="J493" s="88"/>
    </row>
    <row r="494" spans="1:10" s="37" customFormat="1" ht="15">
      <c r="A494" s="84"/>
      <c r="B494" s="85"/>
      <c r="C494" s="84"/>
      <c r="D494" s="86"/>
      <c r="E494" s="84"/>
      <c r="F494" s="84"/>
      <c r="G494" s="87"/>
      <c r="H494" s="87"/>
      <c r="I494" s="88"/>
      <c r="J494" s="88"/>
    </row>
    <row r="495" spans="1:10" s="37" customFormat="1" ht="15">
      <c r="A495" s="84"/>
      <c r="B495" s="85"/>
      <c r="C495" s="84"/>
      <c r="D495" s="86"/>
      <c r="E495" s="84"/>
      <c r="F495" s="84"/>
      <c r="G495" s="87"/>
      <c r="H495" s="87"/>
      <c r="I495" s="88"/>
      <c r="J495" s="88"/>
    </row>
    <row r="496" spans="1:10" s="37" customFormat="1" ht="15">
      <c r="A496" s="84"/>
      <c r="B496" s="85"/>
      <c r="C496" s="84"/>
      <c r="D496" s="86"/>
      <c r="E496" s="84"/>
      <c r="F496" s="84"/>
      <c r="G496" s="87"/>
      <c r="H496" s="87"/>
      <c r="I496" s="88"/>
      <c r="J496" s="88"/>
    </row>
    <row r="497" spans="1:10" s="37" customFormat="1" ht="15">
      <c r="A497" s="84"/>
      <c r="B497" s="85"/>
      <c r="C497" s="84"/>
      <c r="D497" s="86"/>
      <c r="E497" s="84"/>
      <c r="F497" s="84"/>
      <c r="G497" s="87"/>
      <c r="H497" s="87"/>
      <c r="I497" s="88"/>
      <c r="J497" s="88"/>
    </row>
    <row r="498" spans="1:10" s="37" customFormat="1" ht="15">
      <c r="A498" s="84"/>
      <c r="B498" s="85"/>
      <c r="C498" s="84"/>
      <c r="D498" s="86"/>
      <c r="E498" s="84"/>
      <c r="F498" s="84"/>
      <c r="G498" s="87"/>
      <c r="H498" s="87"/>
      <c r="I498" s="88"/>
      <c r="J498" s="88"/>
    </row>
    <row r="499" spans="1:10" s="37" customFormat="1" ht="15">
      <c r="A499" s="84"/>
      <c r="B499" s="85"/>
      <c r="C499" s="84"/>
      <c r="D499" s="86"/>
      <c r="E499" s="84"/>
      <c r="F499" s="84"/>
      <c r="G499" s="87"/>
      <c r="H499" s="87"/>
      <c r="I499" s="88"/>
      <c r="J499" s="88"/>
    </row>
    <row r="500" spans="1:10" s="37" customFormat="1" ht="15">
      <c r="A500" s="84"/>
      <c r="B500" s="85"/>
      <c r="C500" s="84"/>
      <c r="D500" s="86"/>
      <c r="E500" s="84"/>
      <c r="F500" s="84"/>
      <c r="G500" s="87"/>
      <c r="H500" s="87"/>
      <c r="I500" s="88"/>
      <c r="J500" s="88"/>
    </row>
    <row r="501" spans="1:10" s="37" customFormat="1" ht="15">
      <c r="A501" s="84"/>
      <c r="B501" s="85"/>
      <c r="C501" s="84"/>
      <c r="D501" s="86"/>
      <c r="E501" s="84"/>
      <c r="F501" s="84"/>
      <c r="G501" s="87"/>
      <c r="H501" s="87"/>
      <c r="I501" s="88"/>
      <c r="J501" s="88"/>
    </row>
    <row r="502" spans="1:10" s="37" customFormat="1" ht="15">
      <c r="A502" s="84"/>
      <c r="B502" s="85"/>
      <c r="C502" s="84"/>
      <c r="D502" s="86"/>
      <c r="E502" s="84"/>
      <c r="F502" s="84"/>
      <c r="G502" s="87"/>
      <c r="H502" s="87"/>
      <c r="I502" s="88"/>
      <c r="J502" s="88"/>
    </row>
    <row r="503" spans="1:10" s="37" customFormat="1" ht="15">
      <c r="A503" s="84"/>
      <c r="B503" s="85"/>
      <c r="C503" s="84"/>
      <c r="D503" s="86"/>
      <c r="E503" s="84"/>
      <c r="F503" s="84"/>
      <c r="G503" s="87"/>
      <c r="H503" s="87"/>
      <c r="I503" s="88"/>
      <c r="J503" s="88"/>
    </row>
    <row r="504" spans="1:10" s="37" customFormat="1" ht="15">
      <c r="A504" s="84"/>
      <c r="B504" s="85"/>
      <c r="C504" s="84"/>
      <c r="D504" s="86"/>
      <c r="E504" s="84"/>
      <c r="F504" s="84"/>
      <c r="G504" s="87"/>
      <c r="H504" s="87"/>
      <c r="I504" s="88"/>
      <c r="J504" s="88"/>
    </row>
    <row r="505" spans="1:10" s="37" customFormat="1" ht="15">
      <c r="A505" s="84"/>
      <c r="B505" s="85"/>
      <c r="C505" s="84"/>
      <c r="D505" s="86"/>
      <c r="E505" s="84"/>
      <c r="F505" s="84"/>
      <c r="G505" s="87"/>
      <c r="H505" s="87"/>
      <c r="I505" s="88"/>
      <c r="J505" s="88"/>
    </row>
    <row r="506" spans="1:10" s="37" customFormat="1" ht="15">
      <c r="A506" s="84"/>
      <c r="B506" s="85"/>
      <c r="C506" s="84"/>
      <c r="D506" s="86"/>
      <c r="E506" s="84"/>
      <c r="F506" s="84"/>
      <c r="G506" s="87"/>
      <c r="H506" s="87"/>
      <c r="I506" s="88"/>
      <c r="J506" s="88"/>
    </row>
    <row r="507" spans="1:10" s="37" customFormat="1" ht="15">
      <c r="A507" s="84"/>
      <c r="B507" s="85"/>
      <c r="C507" s="84"/>
      <c r="D507" s="86"/>
      <c r="E507" s="84"/>
      <c r="F507" s="84"/>
      <c r="G507" s="87"/>
      <c r="H507" s="87"/>
      <c r="I507" s="88"/>
      <c r="J507" s="88"/>
    </row>
    <row r="508" spans="1:10" s="37" customFormat="1" ht="15">
      <c r="A508" s="84"/>
      <c r="B508" s="85"/>
      <c r="C508" s="84"/>
      <c r="D508" s="86"/>
      <c r="E508" s="84"/>
      <c r="F508" s="84"/>
      <c r="G508" s="87"/>
      <c r="H508" s="87"/>
      <c r="I508" s="88"/>
      <c r="J508" s="88"/>
    </row>
    <row r="509" spans="1:10" s="37" customFormat="1" ht="15">
      <c r="A509" s="84"/>
      <c r="B509" s="85"/>
      <c r="C509" s="84"/>
      <c r="D509" s="86"/>
      <c r="E509" s="84"/>
      <c r="F509" s="84"/>
      <c r="G509" s="87"/>
      <c r="H509" s="87"/>
      <c r="I509" s="88"/>
      <c r="J509" s="88"/>
    </row>
    <row r="510" spans="1:10" s="37" customFormat="1" ht="15">
      <c r="A510" s="84"/>
      <c r="B510" s="85"/>
      <c r="C510" s="84"/>
      <c r="D510" s="86"/>
      <c r="E510" s="84"/>
      <c r="F510" s="84"/>
      <c r="G510" s="87"/>
      <c r="H510" s="87"/>
      <c r="I510" s="88"/>
      <c r="J510" s="88"/>
    </row>
    <row r="511" spans="1:10" s="37" customFormat="1" ht="15">
      <c r="A511" s="84"/>
      <c r="B511" s="85"/>
      <c r="C511" s="84"/>
      <c r="D511" s="86"/>
      <c r="E511" s="84"/>
      <c r="F511" s="84"/>
      <c r="G511" s="87"/>
      <c r="H511" s="87"/>
      <c r="I511" s="88"/>
      <c r="J511" s="88"/>
    </row>
    <row r="512" spans="1:10" s="37" customFormat="1" ht="15">
      <c r="A512" s="84"/>
      <c r="B512" s="85"/>
      <c r="C512" s="84"/>
      <c r="D512" s="86"/>
      <c r="E512" s="84"/>
      <c r="F512" s="84"/>
      <c r="G512" s="87"/>
      <c r="H512" s="87"/>
      <c r="I512" s="88"/>
      <c r="J512" s="88"/>
    </row>
    <row r="513" spans="1:10" s="37" customFormat="1" ht="15">
      <c r="A513" s="84"/>
      <c r="B513" s="85"/>
      <c r="C513" s="84"/>
      <c r="D513" s="86"/>
      <c r="E513" s="84"/>
      <c r="F513" s="84"/>
      <c r="G513" s="87"/>
      <c r="H513" s="87"/>
      <c r="I513" s="88"/>
      <c r="J513" s="88"/>
    </row>
    <row r="514" spans="1:10" s="37" customFormat="1" ht="15">
      <c r="A514" s="84"/>
      <c r="B514" s="85"/>
      <c r="C514" s="84"/>
      <c r="D514" s="86"/>
      <c r="E514" s="84"/>
      <c r="F514" s="84"/>
      <c r="G514" s="87"/>
      <c r="H514" s="87"/>
      <c r="I514" s="88"/>
      <c r="J514" s="88"/>
    </row>
    <row r="515" spans="1:10" s="37" customFormat="1" ht="15">
      <c r="A515" s="84"/>
      <c r="B515" s="85"/>
      <c r="C515" s="84"/>
      <c r="D515" s="86"/>
      <c r="E515" s="84"/>
      <c r="F515" s="84"/>
      <c r="G515" s="87"/>
      <c r="H515" s="87"/>
      <c r="I515" s="88"/>
      <c r="J515" s="88"/>
    </row>
    <row r="516" spans="1:10" s="37" customFormat="1" ht="15">
      <c r="A516" s="84"/>
      <c r="B516" s="85"/>
      <c r="C516" s="84"/>
      <c r="D516" s="86"/>
      <c r="E516" s="84"/>
      <c r="F516" s="84"/>
      <c r="G516" s="87"/>
      <c r="H516" s="87"/>
      <c r="I516" s="88"/>
      <c r="J516" s="88"/>
    </row>
    <row r="517" spans="1:10" s="37" customFormat="1" ht="15">
      <c r="A517" s="84"/>
      <c r="B517" s="85"/>
      <c r="C517" s="84"/>
      <c r="D517" s="86"/>
      <c r="E517" s="84"/>
      <c r="F517" s="84"/>
      <c r="G517" s="87"/>
      <c r="H517" s="87"/>
      <c r="I517" s="88"/>
      <c r="J517" s="88"/>
    </row>
    <row r="518" spans="1:10" s="37" customFormat="1" ht="15">
      <c r="A518" s="84"/>
      <c r="B518" s="85"/>
      <c r="C518" s="84"/>
      <c r="D518" s="86"/>
      <c r="E518" s="84"/>
      <c r="F518" s="84"/>
      <c r="G518" s="87"/>
      <c r="H518" s="87"/>
      <c r="I518" s="88"/>
      <c r="J518" s="88"/>
    </row>
    <row r="519" spans="1:10" s="37" customFormat="1" ht="15">
      <c r="A519" s="84"/>
      <c r="B519" s="85"/>
      <c r="C519" s="84"/>
      <c r="D519" s="86"/>
      <c r="E519" s="84"/>
      <c r="F519" s="84"/>
      <c r="G519" s="87"/>
      <c r="H519" s="87"/>
      <c r="I519" s="88"/>
      <c r="J519" s="88"/>
    </row>
    <row r="520" spans="1:10" s="37" customFormat="1" ht="15">
      <c r="A520" s="84"/>
      <c r="B520" s="85"/>
      <c r="C520" s="84"/>
      <c r="D520" s="86"/>
      <c r="E520" s="84"/>
      <c r="F520" s="84"/>
      <c r="G520" s="87"/>
      <c r="H520" s="87"/>
      <c r="I520" s="88"/>
      <c r="J520" s="88"/>
    </row>
    <row r="521" spans="1:10" s="37" customFormat="1" ht="15">
      <c r="A521" s="84"/>
      <c r="B521" s="85"/>
      <c r="C521" s="84"/>
      <c r="D521" s="86"/>
      <c r="E521" s="84"/>
      <c r="F521" s="84"/>
      <c r="G521" s="87"/>
      <c r="H521" s="87"/>
      <c r="I521" s="88"/>
      <c r="J521" s="88"/>
    </row>
    <row r="522" spans="1:10" s="37" customFormat="1" ht="15">
      <c r="A522" s="84"/>
      <c r="B522" s="85"/>
      <c r="C522" s="84"/>
      <c r="D522" s="86"/>
      <c r="E522" s="84"/>
      <c r="F522" s="84"/>
      <c r="G522" s="87"/>
      <c r="H522" s="87"/>
      <c r="I522" s="88"/>
      <c r="J522" s="88"/>
    </row>
    <row r="523" spans="1:10" s="37" customFormat="1" ht="15">
      <c r="A523" s="84"/>
      <c r="B523" s="85"/>
      <c r="C523" s="84"/>
      <c r="D523" s="86"/>
      <c r="E523" s="84"/>
      <c r="F523" s="84"/>
      <c r="G523" s="87"/>
      <c r="H523" s="87"/>
      <c r="I523" s="88"/>
      <c r="J523" s="88"/>
    </row>
    <row r="524" spans="1:10" ht="15">
      <c r="A524" s="84"/>
      <c r="B524" s="85"/>
      <c r="C524" s="84"/>
      <c r="D524" s="86"/>
      <c r="E524" s="84"/>
      <c r="F524" s="84"/>
      <c r="G524" s="87"/>
      <c r="H524" s="87"/>
      <c r="I524" s="88"/>
      <c r="J524" s="88"/>
    </row>
    <row r="525" spans="1:10" ht="15">
      <c r="A525" s="84"/>
      <c r="B525" s="85"/>
      <c r="C525" s="84"/>
      <c r="D525" s="86"/>
      <c r="E525" s="84"/>
      <c r="F525" s="84"/>
      <c r="G525" s="87"/>
      <c r="H525" s="87"/>
      <c r="I525" s="88"/>
      <c r="J525" s="88"/>
    </row>
    <row r="526" spans="1:10" ht="15">
      <c r="A526" s="84"/>
      <c r="B526" s="85"/>
      <c r="C526" s="84"/>
      <c r="D526" s="86"/>
      <c r="E526" s="84"/>
      <c r="F526" s="84"/>
      <c r="G526" s="87"/>
      <c r="H526" s="87"/>
      <c r="I526" s="88"/>
      <c r="J526" s="88"/>
    </row>
    <row r="527" spans="1:10" ht="15">
      <c r="A527" s="84"/>
      <c r="B527" s="85"/>
      <c r="C527" s="84"/>
      <c r="D527" s="86"/>
      <c r="E527" s="84"/>
      <c r="F527" s="84"/>
      <c r="G527" s="87"/>
      <c r="H527" s="87"/>
      <c r="I527" s="88"/>
      <c r="J527" s="88"/>
    </row>
    <row r="528" spans="1:10" ht="15">
      <c r="A528" s="84"/>
      <c r="B528" s="85"/>
      <c r="C528" s="84"/>
      <c r="D528" s="86"/>
      <c r="E528" s="84"/>
      <c r="F528" s="84"/>
      <c r="G528" s="87"/>
      <c r="H528" s="87"/>
      <c r="I528" s="88"/>
      <c r="J528" s="88"/>
    </row>
    <row r="529" spans="1:10" ht="15">
      <c r="A529" s="84"/>
      <c r="B529" s="85"/>
      <c r="C529" s="84"/>
      <c r="D529" s="86"/>
      <c r="E529" s="84"/>
      <c r="F529" s="84"/>
      <c r="G529" s="87"/>
      <c r="H529" s="87"/>
      <c r="I529" s="88"/>
      <c r="J529" s="88"/>
    </row>
    <row r="530" spans="1:10" ht="15">
      <c r="A530" s="84"/>
      <c r="B530" s="85"/>
      <c r="C530" s="84"/>
      <c r="D530" s="86"/>
      <c r="E530" s="84"/>
      <c r="F530" s="84"/>
      <c r="G530" s="87"/>
      <c r="H530" s="87"/>
      <c r="I530" s="88"/>
      <c r="J530" s="88"/>
    </row>
    <row r="531" spans="1:10" ht="15">
      <c r="A531" s="84"/>
      <c r="B531" s="85"/>
      <c r="C531" s="84"/>
      <c r="D531" s="86"/>
      <c r="E531" s="84"/>
      <c r="F531" s="84"/>
      <c r="G531" s="87"/>
      <c r="H531" s="87"/>
      <c r="I531" s="88"/>
      <c r="J531" s="88"/>
    </row>
    <row r="532" spans="1:10" ht="15">
      <c r="A532" s="84"/>
      <c r="B532" s="85"/>
      <c r="C532" s="84"/>
      <c r="D532" s="86"/>
      <c r="E532" s="84"/>
      <c r="F532" s="84"/>
      <c r="G532" s="87"/>
      <c r="H532" s="87"/>
      <c r="I532" s="88"/>
      <c r="J532" s="88"/>
    </row>
    <row r="533" spans="1:10" ht="15">
      <c r="A533" s="84"/>
      <c r="B533" s="85"/>
      <c r="C533" s="84"/>
      <c r="D533" s="86"/>
      <c r="E533" s="84"/>
      <c r="F533" s="84"/>
      <c r="G533" s="87"/>
      <c r="H533" s="87"/>
      <c r="I533" s="88"/>
      <c r="J533" s="88"/>
    </row>
    <row r="534" spans="1:10" ht="15">
      <c r="A534" s="84"/>
      <c r="B534" s="85"/>
      <c r="C534" s="84"/>
      <c r="D534" s="86"/>
      <c r="E534" s="84"/>
      <c r="F534" s="84"/>
      <c r="G534" s="87"/>
      <c r="H534" s="87"/>
      <c r="I534" s="88"/>
      <c r="J534" s="88"/>
    </row>
    <row r="535" spans="1:10" ht="15">
      <c r="A535" s="84"/>
      <c r="B535" s="85"/>
      <c r="C535" s="84"/>
      <c r="D535" s="86"/>
      <c r="E535" s="84"/>
      <c r="F535" s="84"/>
      <c r="G535" s="87"/>
      <c r="H535" s="87"/>
      <c r="I535" s="88"/>
      <c r="J535" s="88"/>
    </row>
    <row r="536" spans="1:10" ht="15">
      <c r="A536" s="84"/>
      <c r="B536" s="85"/>
      <c r="C536" s="84"/>
      <c r="D536" s="86"/>
      <c r="E536" s="84"/>
      <c r="F536" s="84"/>
      <c r="G536" s="87"/>
      <c r="H536" s="87"/>
      <c r="I536" s="88"/>
      <c r="J536" s="88"/>
    </row>
    <row r="537" spans="1:10" ht="15">
      <c r="A537" s="84"/>
      <c r="B537" s="85"/>
      <c r="C537" s="84"/>
      <c r="D537" s="86"/>
      <c r="E537" s="84"/>
      <c r="F537" s="84"/>
      <c r="G537" s="87"/>
      <c r="H537" s="87"/>
      <c r="I537" s="88"/>
      <c r="J537" s="88"/>
    </row>
    <row r="538" spans="1:10" ht="15">
      <c r="A538" s="84"/>
      <c r="B538" s="85"/>
      <c r="C538" s="84"/>
      <c r="D538" s="86"/>
      <c r="E538" s="84"/>
      <c r="F538" s="84"/>
      <c r="G538" s="87"/>
      <c r="H538" s="87"/>
      <c r="I538" s="88"/>
      <c r="J538" s="88"/>
    </row>
    <row r="539" spans="1:10" ht="15">
      <c r="A539" s="84"/>
      <c r="B539" s="85"/>
      <c r="C539" s="84"/>
      <c r="D539" s="86"/>
      <c r="E539" s="84"/>
      <c r="F539" s="84"/>
      <c r="G539" s="87"/>
      <c r="H539" s="87"/>
      <c r="I539" s="88"/>
      <c r="J539" s="88"/>
    </row>
    <row r="540" spans="1:10" ht="15">
      <c r="A540" s="84"/>
      <c r="B540" s="85"/>
      <c r="C540" s="84"/>
      <c r="D540" s="86"/>
      <c r="E540" s="84"/>
      <c r="F540" s="84"/>
      <c r="G540" s="87"/>
      <c r="H540" s="87"/>
      <c r="I540" s="88"/>
      <c r="J540" s="88"/>
    </row>
    <row r="541" spans="1:10" ht="15">
      <c r="A541" s="84"/>
      <c r="B541" s="85"/>
      <c r="C541" s="84"/>
      <c r="D541" s="86"/>
      <c r="E541" s="84"/>
      <c r="F541" s="84"/>
      <c r="G541" s="87"/>
      <c r="H541" s="87"/>
      <c r="I541" s="88"/>
      <c r="J541" s="88"/>
    </row>
    <row r="542" spans="1:10" ht="15">
      <c r="A542" s="84"/>
      <c r="B542" s="85"/>
      <c r="C542" s="84"/>
      <c r="D542" s="86"/>
      <c r="E542" s="84"/>
      <c r="F542" s="84"/>
      <c r="G542" s="87"/>
      <c r="H542" s="87"/>
      <c r="I542" s="88"/>
      <c r="J542" s="88"/>
    </row>
    <row r="543" spans="1:10" ht="15">
      <c r="A543" s="84"/>
      <c r="B543" s="85"/>
      <c r="C543" s="84"/>
      <c r="D543" s="86"/>
      <c r="E543" s="84"/>
      <c r="F543" s="84"/>
      <c r="G543" s="87"/>
      <c r="H543" s="87"/>
      <c r="I543" s="88"/>
      <c r="J543" s="88"/>
    </row>
    <row r="544" spans="1:10" ht="15">
      <c r="A544" s="84"/>
      <c r="B544" s="85"/>
      <c r="C544" s="84"/>
      <c r="D544" s="86"/>
      <c r="E544" s="84"/>
      <c r="F544" s="84"/>
      <c r="G544" s="87"/>
      <c r="H544" s="87"/>
      <c r="I544" s="88"/>
      <c r="J544" s="88"/>
    </row>
    <row r="545" spans="1:10" ht="15">
      <c r="A545" s="84"/>
      <c r="B545" s="85"/>
      <c r="C545" s="84"/>
      <c r="D545" s="86"/>
      <c r="E545" s="84"/>
      <c r="F545" s="84"/>
      <c r="G545" s="87"/>
      <c r="H545" s="87"/>
      <c r="I545" s="88"/>
      <c r="J545" s="88"/>
    </row>
    <row r="546" spans="1:10" ht="15">
      <c r="A546" s="84"/>
      <c r="B546" s="85"/>
      <c r="C546" s="84"/>
      <c r="D546" s="86"/>
      <c r="E546" s="84"/>
      <c r="F546" s="84"/>
      <c r="G546" s="87"/>
      <c r="H546" s="87"/>
      <c r="I546" s="88"/>
      <c r="J546" s="88"/>
    </row>
    <row r="547" spans="1:10" ht="15">
      <c r="A547" s="84"/>
      <c r="B547" s="85"/>
      <c r="C547" s="84"/>
      <c r="D547" s="86"/>
      <c r="E547" s="84"/>
      <c r="F547" s="84"/>
      <c r="G547" s="87"/>
      <c r="H547" s="87"/>
      <c r="I547" s="88"/>
      <c r="J547" s="88"/>
    </row>
    <row r="548" spans="1:10" ht="15">
      <c r="A548" s="84"/>
      <c r="B548" s="85"/>
      <c r="C548" s="84"/>
      <c r="D548" s="86"/>
      <c r="E548" s="84"/>
      <c r="F548" s="84"/>
      <c r="G548" s="87"/>
      <c r="H548" s="87"/>
      <c r="I548" s="88"/>
      <c r="J548" s="88"/>
    </row>
    <row r="549" spans="1:10" ht="15">
      <c r="A549" s="84"/>
      <c r="B549" s="85"/>
      <c r="C549" s="84"/>
      <c r="D549" s="86"/>
      <c r="E549" s="84"/>
      <c r="F549" s="84"/>
      <c r="G549" s="87"/>
      <c r="H549" s="87"/>
      <c r="I549" s="88"/>
      <c r="J549" s="88"/>
    </row>
    <row r="550" spans="1:10" ht="15">
      <c r="A550" s="84"/>
      <c r="B550" s="85"/>
      <c r="C550" s="84"/>
      <c r="D550" s="86"/>
      <c r="E550" s="84"/>
      <c r="F550" s="84"/>
      <c r="G550" s="87"/>
      <c r="H550" s="87"/>
      <c r="I550" s="88"/>
      <c r="J550" s="88"/>
    </row>
    <row r="551" spans="1:10" ht="15">
      <c r="A551" s="84"/>
      <c r="B551" s="85"/>
      <c r="C551" s="84"/>
      <c r="D551" s="86"/>
      <c r="E551" s="84"/>
      <c r="F551" s="84"/>
      <c r="G551" s="87"/>
      <c r="H551" s="87"/>
      <c r="I551" s="88"/>
      <c r="J551" s="88"/>
    </row>
    <row r="552" spans="1:10" ht="15">
      <c r="A552" s="84"/>
      <c r="B552" s="85"/>
      <c r="C552" s="84"/>
      <c r="D552" s="86"/>
      <c r="E552" s="84"/>
      <c r="F552" s="84"/>
      <c r="G552" s="87"/>
      <c r="H552" s="87"/>
      <c r="I552" s="88"/>
      <c r="J552" s="88"/>
    </row>
    <row r="553" spans="1:10" ht="15">
      <c r="A553" s="84"/>
      <c r="B553" s="85"/>
      <c r="C553" s="84"/>
      <c r="D553" s="86"/>
      <c r="E553" s="84"/>
      <c r="F553" s="84"/>
      <c r="G553" s="87"/>
      <c r="H553" s="87"/>
      <c r="I553" s="88"/>
      <c r="J553" s="88"/>
    </row>
    <row r="554" spans="1:10" ht="15">
      <c r="A554" s="84"/>
      <c r="B554" s="85"/>
      <c r="C554" s="84"/>
      <c r="D554" s="86"/>
      <c r="E554" s="84"/>
      <c r="F554" s="84"/>
      <c r="G554" s="87"/>
      <c r="H554" s="87"/>
      <c r="I554" s="88"/>
      <c r="J554" s="88"/>
    </row>
    <row r="555" spans="1:10" ht="15">
      <c r="A555" s="84"/>
      <c r="B555" s="85"/>
      <c r="C555" s="84"/>
      <c r="D555" s="86"/>
      <c r="E555" s="84"/>
      <c r="F555" s="84"/>
      <c r="G555" s="87"/>
      <c r="H555" s="87"/>
      <c r="I555" s="88"/>
      <c r="J555" s="88"/>
    </row>
    <row r="556" spans="1:10" ht="15">
      <c r="A556" s="84"/>
      <c r="B556" s="85"/>
      <c r="C556" s="84"/>
      <c r="D556" s="86"/>
      <c r="E556" s="84"/>
      <c r="F556" s="84"/>
      <c r="G556" s="87"/>
      <c r="H556" s="87"/>
      <c r="I556" s="88"/>
      <c r="J556" s="88"/>
    </row>
    <row r="557" spans="1:10" ht="15">
      <c r="A557" s="84"/>
      <c r="B557" s="85"/>
      <c r="C557" s="84"/>
      <c r="D557" s="86"/>
      <c r="E557" s="84"/>
      <c r="F557" s="84"/>
      <c r="G557" s="87"/>
      <c r="H557" s="87"/>
      <c r="I557" s="88"/>
      <c r="J557" s="88"/>
    </row>
    <row r="558" spans="1:10" ht="15">
      <c r="A558" s="84"/>
      <c r="B558" s="85"/>
      <c r="C558" s="84"/>
      <c r="D558" s="86"/>
      <c r="E558" s="84"/>
      <c r="F558" s="84"/>
      <c r="G558" s="87"/>
      <c r="H558" s="87"/>
      <c r="I558" s="88"/>
      <c r="J558" s="88"/>
    </row>
    <row r="559" spans="1:10" ht="15">
      <c r="A559" s="84"/>
      <c r="B559" s="85"/>
      <c r="C559" s="84"/>
      <c r="D559" s="86"/>
      <c r="E559" s="84"/>
      <c r="F559" s="84"/>
      <c r="G559" s="87"/>
      <c r="H559" s="87"/>
      <c r="I559" s="88"/>
      <c r="J559" s="88"/>
    </row>
    <row r="560" spans="1:10" ht="15">
      <c r="A560" s="84"/>
      <c r="B560" s="85"/>
      <c r="C560" s="84"/>
      <c r="D560" s="86"/>
      <c r="E560" s="84"/>
      <c r="F560" s="84"/>
      <c r="G560" s="87"/>
      <c r="H560" s="87"/>
      <c r="I560" s="88"/>
      <c r="J560" s="88"/>
    </row>
    <row r="561" spans="1:10" ht="15">
      <c r="A561" s="84"/>
      <c r="B561" s="85"/>
      <c r="C561" s="84"/>
      <c r="D561" s="86"/>
      <c r="E561" s="84"/>
      <c r="F561" s="84"/>
      <c r="G561" s="87"/>
      <c r="H561" s="87"/>
      <c r="I561" s="88"/>
      <c r="J561" s="88"/>
    </row>
    <row r="562" spans="1:10" ht="15">
      <c r="A562" s="84"/>
      <c r="B562" s="85"/>
      <c r="C562" s="84"/>
      <c r="D562" s="86"/>
      <c r="E562" s="84"/>
      <c r="F562" s="84"/>
      <c r="G562" s="87"/>
      <c r="H562" s="87"/>
      <c r="I562" s="88"/>
      <c r="J562" s="88"/>
    </row>
    <row r="563" spans="1:10" ht="15">
      <c r="A563" s="84"/>
      <c r="B563" s="85"/>
      <c r="C563" s="84"/>
      <c r="D563" s="86"/>
      <c r="E563" s="84"/>
      <c r="F563" s="84"/>
      <c r="G563" s="87"/>
      <c r="H563" s="87"/>
      <c r="I563" s="88"/>
      <c r="J563" s="88"/>
    </row>
    <row r="564" spans="1:10" ht="15">
      <c r="A564" s="84"/>
      <c r="B564" s="85"/>
      <c r="C564" s="84"/>
      <c r="D564" s="86"/>
      <c r="E564" s="84"/>
      <c r="F564" s="84"/>
      <c r="G564" s="87"/>
      <c r="H564" s="87"/>
      <c r="I564" s="88"/>
      <c r="J564" s="88"/>
    </row>
    <row r="565" spans="1:10" ht="15">
      <c r="A565" s="84"/>
      <c r="B565" s="85"/>
      <c r="C565" s="84"/>
      <c r="D565" s="86"/>
      <c r="E565" s="84"/>
      <c r="F565" s="84"/>
      <c r="G565" s="87"/>
      <c r="H565" s="87"/>
      <c r="I565" s="88"/>
      <c r="J565" s="88"/>
    </row>
    <row r="566" spans="1:10" ht="15">
      <c r="A566" s="84"/>
      <c r="B566" s="85"/>
      <c r="C566" s="84"/>
      <c r="D566" s="86"/>
      <c r="E566" s="84"/>
      <c r="F566" s="84"/>
      <c r="G566" s="87"/>
      <c r="H566" s="87"/>
      <c r="I566" s="88"/>
      <c r="J566" s="88"/>
    </row>
    <row r="567" spans="1:10" ht="15">
      <c r="A567" s="84"/>
      <c r="B567" s="85"/>
      <c r="C567" s="84"/>
      <c r="D567" s="86"/>
      <c r="E567" s="84"/>
      <c r="F567" s="84"/>
      <c r="G567" s="87"/>
      <c r="H567" s="87"/>
      <c r="I567" s="88"/>
      <c r="J567" s="88"/>
    </row>
    <row r="568" spans="1:10" ht="15">
      <c r="A568" s="84"/>
      <c r="B568" s="85"/>
      <c r="C568" s="84"/>
      <c r="D568" s="86"/>
      <c r="E568" s="84"/>
      <c r="F568" s="84"/>
      <c r="G568" s="87"/>
      <c r="H568" s="87"/>
      <c r="I568" s="88"/>
      <c r="J568" s="88"/>
    </row>
    <row r="569" spans="1:10" ht="15">
      <c r="A569" s="84"/>
      <c r="B569" s="85"/>
      <c r="C569" s="84"/>
      <c r="D569" s="86"/>
      <c r="E569" s="84"/>
      <c r="F569" s="84"/>
      <c r="G569" s="87"/>
      <c r="H569" s="87"/>
      <c r="I569" s="88"/>
      <c r="J569" s="88"/>
    </row>
    <row r="570" spans="1:10" ht="15">
      <c r="A570" s="84"/>
      <c r="B570" s="85"/>
      <c r="C570" s="84"/>
      <c r="D570" s="86"/>
      <c r="E570" s="84"/>
      <c r="F570" s="84"/>
      <c r="G570" s="87"/>
      <c r="H570" s="87"/>
      <c r="I570" s="88"/>
      <c r="J570" s="88"/>
    </row>
    <row r="571" spans="1:10" ht="15">
      <c r="A571" s="84"/>
      <c r="B571" s="85"/>
      <c r="C571" s="84"/>
      <c r="D571" s="86"/>
      <c r="E571" s="84"/>
      <c r="F571" s="84"/>
      <c r="G571" s="87"/>
      <c r="H571" s="87"/>
      <c r="I571" s="88"/>
      <c r="J571" s="88"/>
    </row>
    <row r="572" spans="1:10" ht="15">
      <c r="A572" s="84"/>
      <c r="B572" s="85"/>
      <c r="C572" s="84"/>
      <c r="D572" s="86"/>
      <c r="E572" s="84"/>
      <c r="F572" s="84"/>
      <c r="G572" s="87"/>
      <c r="H572" s="87"/>
      <c r="I572" s="88"/>
      <c r="J572" s="88"/>
    </row>
    <row r="573" spans="1:10" ht="15">
      <c r="A573" s="84"/>
      <c r="B573" s="85"/>
      <c r="C573" s="84"/>
      <c r="D573" s="86"/>
      <c r="E573" s="84"/>
      <c r="F573" s="84"/>
      <c r="G573" s="87"/>
      <c r="H573" s="87"/>
      <c r="I573" s="88"/>
      <c r="J573" s="88"/>
    </row>
    <row r="574" spans="1:10" ht="15">
      <c r="A574" s="84"/>
      <c r="B574" s="85"/>
      <c r="C574" s="84"/>
      <c r="D574" s="86"/>
      <c r="E574" s="84"/>
      <c r="F574" s="84"/>
      <c r="G574" s="87"/>
      <c r="H574" s="87"/>
      <c r="I574" s="88"/>
      <c r="J574" s="88"/>
    </row>
    <row r="575" spans="1:10" ht="15">
      <c r="A575" s="84"/>
      <c r="B575" s="85"/>
      <c r="C575" s="84"/>
      <c r="D575" s="86"/>
      <c r="E575" s="84"/>
      <c r="F575" s="84"/>
      <c r="G575" s="87"/>
      <c r="H575" s="87"/>
      <c r="I575" s="88"/>
      <c r="J575" s="88"/>
    </row>
    <row r="576" spans="1:10" ht="15">
      <c r="A576" s="84"/>
      <c r="B576" s="85"/>
      <c r="C576" s="84"/>
      <c r="D576" s="86"/>
      <c r="E576" s="84"/>
      <c r="F576" s="84"/>
      <c r="G576" s="87"/>
      <c r="H576" s="87"/>
      <c r="I576" s="88"/>
      <c r="J576" s="88"/>
    </row>
    <row r="577" spans="1:10" ht="15">
      <c r="A577" s="84"/>
      <c r="B577" s="85"/>
      <c r="C577" s="84"/>
      <c r="D577" s="86"/>
      <c r="E577" s="84"/>
      <c r="F577" s="84"/>
      <c r="G577" s="87"/>
      <c r="H577" s="87"/>
      <c r="I577" s="88"/>
      <c r="J577" s="88"/>
    </row>
    <row r="578" spans="1:10" ht="15">
      <c r="A578" s="84"/>
      <c r="B578" s="85"/>
      <c r="C578" s="84"/>
      <c r="D578" s="86"/>
      <c r="E578" s="84"/>
      <c r="F578" s="84"/>
      <c r="G578" s="87"/>
      <c r="H578" s="87"/>
      <c r="I578" s="88"/>
      <c r="J578" s="88"/>
    </row>
    <row r="579" spans="1:10" ht="15">
      <c r="A579" s="84"/>
      <c r="B579" s="85"/>
      <c r="C579" s="84"/>
      <c r="D579" s="86"/>
      <c r="E579" s="84"/>
      <c r="F579" s="84"/>
      <c r="G579" s="87"/>
      <c r="H579" s="87"/>
      <c r="I579" s="88"/>
      <c r="J579" s="88"/>
    </row>
    <row r="580" spans="1:10" ht="15">
      <c r="A580" s="84"/>
      <c r="B580" s="85"/>
      <c r="C580" s="84"/>
      <c r="D580" s="86"/>
      <c r="E580" s="84"/>
      <c r="F580" s="84"/>
      <c r="G580" s="87"/>
      <c r="H580" s="87"/>
      <c r="I580" s="88"/>
      <c r="J580" s="88"/>
    </row>
    <row r="581" spans="1:10" ht="15">
      <c r="A581" s="84"/>
      <c r="B581" s="85"/>
      <c r="C581" s="84"/>
      <c r="D581" s="86"/>
      <c r="E581" s="84"/>
      <c r="F581" s="84"/>
      <c r="G581" s="87"/>
      <c r="H581" s="87"/>
      <c r="I581" s="88"/>
      <c r="J581" s="88"/>
    </row>
    <row r="582" spans="1:10" ht="15">
      <c r="A582" s="84"/>
      <c r="B582" s="85"/>
      <c r="C582" s="84"/>
      <c r="D582" s="86"/>
      <c r="E582" s="84"/>
      <c r="F582" s="84"/>
      <c r="G582" s="87"/>
      <c r="H582" s="87"/>
      <c r="I582" s="88"/>
      <c r="J582" s="88"/>
    </row>
    <row r="583" spans="1:10" ht="15">
      <c r="A583" s="84"/>
      <c r="B583" s="85"/>
      <c r="C583" s="84"/>
      <c r="D583" s="86"/>
      <c r="E583" s="84"/>
      <c r="F583" s="84"/>
      <c r="G583" s="87"/>
      <c r="H583" s="87"/>
      <c r="I583" s="88"/>
      <c r="J583" s="88"/>
    </row>
    <row r="584" spans="1:10" ht="15">
      <c r="A584" s="84"/>
      <c r="B584" s="85"/>
      <c r="C584" s="84"/>
      <c r="D584" s="86"/>
      <c r="E584" s="84"/>
      <c r="F584" s="84"/>
      <c r="G584" s="87"/>
      <c r="H584" s="87"/>
      <c r="I584" s="88"/>
      <c r="J584" s="88"/>
    </row>
    <row r="585" spans="1:10" ht="15">
      <c r="A585" s="84"/>
      <c r="B585" s="85"/>
      <c r="C585" s="84"/>
      <c r="D585" s="86"/>
      <c r="E585" s="84"/>
      <c r="F585" s="84"/>
      <c r="G585" s="87"/>
      <c r="H585" s="87"/>
      <c r="I585" s="88"/>
      <c r="J585" s="88"/>
    </row>
    <row r="586" spans="1:10" ht="15">
      <c r="A586" s="84"/>
      <c r="B586" s="85"/>
      <c r="C586" s="84"/>
      <c r="D586" s="86"/>
      <c r="E586" s="84"/>
      <c r="F586" s="84"/>
      <c r="G586" s="87"/>
      <c r="H586" s="87"/>
      <c r="I586" s="88"/>
      <c r="J586" s="88"/>
    </row>
    <row r="587" spans="1:10" ht="15">
      <c r="A587" s="84"/>
      <c r="B587" s="85"/>
      <c r="C587" s="84"/>
      <c r="D587" s="86"/>
      <c r="E587" s="84"/>
      <c r="F587" s="84"/>
      <c r="G587" s="87"/>
      <c r="H587" s="87"/>
      <c r="I587" s="88"/>
      <c r="J587" s="88"/>
    </row>
    <row r="588" spans="1:10" ht="15">
      <c r="A588" s="84"/>
      <c r="B588" s="85"/>
      <c r="C588" s="84"/>
      <c r="D588" s="86"/>
      <c r="E588" s="84"/>
      <c r="F588" s="84"/>
      <c r="G588" s="87"/>
      <c r="H588" s="87"/>
      <c r="I588" s="88"/>
      <c r="J588" s="88"/>
    </row>
    <row r="589" spans="1:10" ht="15">
      <c r="A589" s="84"/>
      <c r="B589" s="85"/>
      <c r="C589" s="84"/>
      <c r="D589" s="86"/>
      <c r="E589" s="84"/>
      <c r="F589" s="84"/>
      <c r="G589" s="87"/>
      <c r="H589" s="87"/>
      <c r="I589" s="88"/>
      <c r="J589" s="88"/>
    </row>
    <row r="590" spans="1:10" ht="15">
      <c r="A590" s="84"/>
      <c r="B590" s="85"/>
      <c r="C590" s="84"/>
      <c r="D590" s="86"/>
      <c r="E590" s="84"/>
      <c r="F590" s="84"/>
      <c r="G590" s="87"/>
      <c r="H590" s="87"/>
      <c r="I590" s="88"/>
      <c r="J590" s="88"/>
    </row>
    <row r="591" spans="1:10" ht="15">
      <c r="A591" s="84"/>
      <c r="B591" s="85"/>
      <c r="C591" s="84"/>
      <c r="D591" s="86"/>
      <c r="E591" s="84"/>
      <c r="F591" s="84"/>
      <c r="G591" s="87"/>
      <c r="H591" s="87"/>
      <c r="I591" s="88"/>
      <c r="J591" s="88"/>
    </row>
    <row r="592" spans="1:10" ht="15">
      <c r="A592" s="84"/>
      <c r="B592" s="85"/>
      <c r="C592" s="84"/>
      <c r="D592" s="86"/>
      <c r="E592" s="84"/>
      <c r="F592" s="84"/>
      <c r="G592" s="87"/>
      <c r="H592" s="87"/>
      <c r="I592" s="88"/>
      <c r="J592" s="88"/>
    </row>
    <row r="593" spans="1:10" ht="15">
      <c r="A593" s="84"/>
      <c r="B593" s="85"/>
      <c r="C593" s="84"/>
      <c r="D593" s="86"/>
      <c r="E593" s="84"/>
      <c r="F593" s="84"/>
      <c r="G593" s="87"/>
      <c r="H593" s="87"/>
      <c r="I593" s="88"/>
      <c r="J593" s="88"/>
    </row>
    <row r="594" spans="1:10" ht="15">
      <c r="A594" s="84"/>
      <c r="B594" s="85"/>
      <c r="C594" s="84"/>
      <c r="D594" s="86"/>
      <c r="E594" s="84"/>
      <c r="F594" s="84"/>
      <c r="G594" s="87"/>
      <c r="H594" s="87"/>
      <c r="I594" s="88"/>
      <c r="J594" s="88"/>
    </row>
    <row r="595" spans="1:10" ht="15">
      <c r="A595" s="84"/>
      <c r="B595" s="85"/>
      <c r="C595" s="84"/>
      <c r="D595" s="86"/>
      <c r="E595" s="84"/>
      <c r="F595" s="84"/>
      <c r="G595" s="87"/>
      <c r="H595" s="87"/>
      <c r="I595" s="88"/>
      <c r="J595" s="88"/>
    </row>
    <row r="596" spans="1:10" ht="15">
      <c r="A596" s="84"/>
      <c r="B596" s="85"/>
      <c r="C596" s="84"/>
      <c r="D596" s="86"/>
      <c r="E596" s="84"/>
      <c r="F596" s="84"/>
      <c r="G596" s="87"/>
      <c r="H596" s="87"/>
      <c r="I596" s="88"/>
      <c r="J596" s="88"/>
    </row>
    <row r="597" spans="1:10" ht="15">
      <c r="A597" s="84"/>
      <c r="B597" s="85"/>
      <c r="C597" s="84"/>
      <c r="D597" s="86"/>
      <c r="E597" s="84"/>
      <c r="F597" s="84"/>
      <c r="G597" s="87"/>
      <c r="H597" s="87"/>
      <c r="I597" s="88"/>
      <c r="J597" s="88"/>
    </row>
    <row r="598" spans="1:10" ht="15">
      <c r="A598" s="84"/>
      <c r="B598" s="85"/>
      <c r="C598" s="84"/>
      <c r="D598" s="86"/>
      <c r="E598" s="84"/>
      <c r="F598" s="84"/>
      <c r="G598" s="87"/>
      <c r="H598" s="87"/>
      <c r="I598" s="88"/>
      <c r="J598" s="88"/>
    </row>
    <row r="599" spans="1:10" ht="15">
      <c r="A599" s="84"/>
      <c r="B599" s="85"/>
      <c r="C599" s="84"/>
      <c r="D599" s="86"/>
      <c r="E599" s="84"/>
      <c r="F599" s="84"/>
      <c r="G599" s="87"/>
      <c r="H599" s="87"/>
      <c r="I599" s="88"/>
      <c r="J599" s="88"/>
    </row>
    <row r="600" spans="1:10" ht="15">
      <c r="A600" s="84"/>
      <c r="B600" s="85"/>
      <c r="C600" s="84"/>
      <c r="D600" s="86"/>
      <c r="E600" s="84"/>
      <c r="F600" s="84"/>
      <c r="G600" s="87"/>
      <c r="H600" s="87"/>
      <c r="I600" s="88"/>
      <c r="J600" s="88"/>
    </row>
    <row r="601" spans="1:10" ht="15">
      <c r="A601" s="84"/>
      <c r="B601" s="85"/>
      <c r="C601" s="84"/>
      <c r="D601" s="86"/>
      <c r="E601" s="84"/>
      <c r="F601" s="84"/>
      <c r="G601" s="87"/>
      <c r="H601" s="87"/>
      <c r="I601" s="88"/>
      <c r="J601" s="88"/>
    </row>
    <row r="602" spans="1:10" ht="15">
      <c r="A602" s="84"/>
      <c r="B602" s="85"/>
      <c r="C602" s="84"/>
      <c r="D602" s="86"/>
      <c r="E602" s="84"/>
      <c r="F602" s="84"/>
      <c r="G602" s="87"/>
      <c r="H602" s="87"/>
      <c r="I602" s="88"/>
      <c r="J602" s="88"/>
    </row>
    <row r="603" spans="1:10" ht="15">
      <c r="A603" s="84"/>
      <c r="B603" s="85"/>
      <c r="C603" s="84"/>
      <c r="D603" s="86"/>
      <c r="E603" s="84"/>
      <c r="F603" s="84"/>
      <c r="G603" s="87"/>
      <c r="H603" s="87"/>
      <c r="I603" s="88"/>
      <c r="J603" s="88"/>
    </row>
    <row r="604" spans="1:10" ht="15">
      <c r="A604" s="84"/>
      <c r="B604" s="85"/>
      <c r="C604" s="84"/>
      <c r="D604" s="86"/>
      <c r="E604" s="84"/>
      <c r="F604" s="84"/>
      <c r="G604" s="87"/>
      <c r="H604" s="87"/>
      <c r="I604" s="88"/>
      <c r="J604" s="88"/>
    </row>
    <row r="605" spans="1:10" ht="15">
      <c r="A605" s="84"/>
      <c r="B605" s="85"/>
      <c r="C605" s="84"/>
      <c r="D605" s="86"/>
      <c r="E605" s="84"/>
      <c r="F605" s="84"/>
      <c r="G605" s="87"/>
      <c r="H605" s="87"/>
      <c r="I605" s="88"/>
      <c r="J605" s="88"/>
    </row>
    <row r="606" spans="1:10" ht="15">
      <c r="A606" s="84"/>
      <c r="B606" s="85"/>
      <c r="C606" s="84"/>
      <c r="D606" s="86"/>
      <c r="E606" s="84"/>
      <c r="F606" s="84"/>
      <c r="G606" s="87"/>
      <c r="H606" s="87"/>
      <c r="I606" s="88"/>
      <c r="J606" s="88"/>
    </row>
    <row r="607" spans="1:10" ht="15">
      <c r="A607" s="84"/>
      <c r="B607" s="85"/>
      <c r="C607" s="84"/>
      <c r="D607" s="86"/>
      <c r="E607" s="84"/>
      <c r="F607" s="84"/>
      <c r="G607" s="87"/>
      <c r="H607" s="87"/>
      <c r="I607" s="88"/>
      <c r="J607" s="88"/>
    </row>
    <row r="608" spans="1:10" ht="15">
      <c r="A608" s="84"/>
      <c r="B608" s="85"/>
      <c r="C608" s="84"/>
      <c r="D608" s="86"/>
      <c r="E608" s="84"/>
      <c r="F608" s="84"/>
      <c r="G608" s="87"/>
      <c r="H608" s="87"/>
      <c r="I608" s="88"/>
      <c r="J608" s="88"/>
    </row>
    <row r="609" spans="1:10" ht="15">
      <c r="A609" s="84"/>
      <c r="B609" s="85"/>
      <c r="C609" s="84"/>
      <c r="D609" s="86"/>
      <c r="E609" s="84"/>
      <c r="F609" s="84"/>
      <c r="G609" s="87"/>
      <c r="H609" s="87"/>
      <c r="I609" s="88"/>
      <c r="J609" s="88"/>
    </row>
    <row r="610" spans="1:10" ht="15">
      <c r="A610" s="84"/>
      <c r="B610" s="85"/>
      <c r="C610" s="84"/>
      <c r="D610" s="86"/>
      <c r="E610" s="84"/>
      <c r="F610" s="84"/>
      <c r="G610" s="87"/>
      <c r="H610" s="87"/>
      <c r="I610" s="88"/>
      <c r="J610" s="88"/>
    </row>
    <row r="611" spans="1:10" ht="15">
      <c r="A611" s="84"/>
      <c r="B611" s="85"/>
      <c r="C611" s="84"/>
      <c r="D611" s="86"/>
      <c r="E611" s="84"/>
      <c r="F611" s="84"/>
      <c r="G611" s="87"/>
      <c r="H611" s="87"/>
      <c r="I611" s="88"/>
      <c r="J611" s="88"/>
    </row>
    <row r="612" spans="1:10" ht="15">
      <c r="A612" s="84"/>
      <c r="B612" s="85"/>
      <c r="C612" s="84"/>
      <c r="D612" s="86"/>
      <c r="E612" s="84"/>
      <c r="F612" s="84"/>
      <c r="G612" s="87"/>
      <c r="H612" s="87"/>
      <c r="I612" s="88"/>
      <c r="J612" s="88"/>
    </row>
    <row r="613" spans="1:10" ht="15">
      <c r="A613" s="84"/>
      <c r="B613" s="85"/>
      <c r="C613" s="84"/>
      <c r="D613" s="86"/>
      <c r="E613" s="84"/>
      <c r="F613" s="84"/>
      <c r="G613" s="87"/>
      <c r="H613" s="87"/>
      <c r="I613" s="88"/>
      <c r="J613" s="88"/>
    </row>
    <row r="614" spans="1:10" ht="15">
      <c r="A614" s="84"/>
      <c r="B614" s="85"/>
      <c r="C614" s="84"/>
      <c r="D614" s="86"/>
      <c r="E614" s="84"/>
      <c r="F614" s="84"/>
      <c r="G614" s="87"/>
      <c r="H614" s="87"/>
      <c r="I614" s="88"/>
      <c r="J614" s="88"/>
    </row>
    <row r="615" spans="1:10" ht="15">
      <c r="A615" s="84"/>
      <c r="B615" s="85"/>
      <c r="C615" s="84"/>
      <c r="D615" s="86"/>
      <c r="E615" s="84"/>
      <c r="F615" s="84"/>
      <c r="G615" s="87"/>
      <c r="H615" s="87"/>
      <c r="I615" s="88"/>
      <c r="J615" s="88"/>
    </row>
    <row r="616" spans="1:10" ht="15">
      <c r="A616" s="84"/>
      <c r="B616" s="85"/>
      <c r="C616" s="84"/>
      <c r="D616" s="86"/>
      <c r="E616" s="84"/>
      <c r="F616" s="84"/>
      <c r="G616" s="87"/>
      <c r="H616" s="87"/>
      <c r="I616" s="88"/>
      <c r="J616" s="88"/>
    </row>
    <row r="617" spans="1:10" ht="15">
      <c r="A617" s="84"/>
      <c r="B617" s="85"/>
      <c r="C617" s="84"/>
      <c r="D617" s="86"/>
      <c r="E617" s="84"/>
      <c r="F617" s="84"/>
      <c r="G617" s="87"/>
      <c r="H617" s="87"/>
      <c r="I617" s="88"/>
      <c r="J617" s="88"/>
    </row>
    <row r="618" spans="1:10" ht="15">
      <c r="A618" s="84"/>
      <c r="B618" s="85"/>
      <c r="C618" s="84"/>
      <c r="D618" s="86"/>
      <c r="E618" s="84"/>
      <c r="F618" s="84"/>
      <c r="G618" s="87"/>
      <c r="H618" s="87"/>
      <c r="I618" s="88"/>
      <c r="J618" s="88"/>
    </row>
    <row r="619" spans="1:10" ht="15">
      <c r="A619" s="84"/>
      <c r="B619" s="85"/>
      <c r="C619" s="84"/>
      <c r="D619" s="86"/>
      <c r="E619" s="84"/>
      <c r="F619" s="84"/>
      <c r="G619" s="87"/>
      <c r="H619" s="87"/>
      <c r="I619" s="88"/>
      <c r="J619" s="88"/>
    </row>
    <row r="620" spans="1:10" ht="15">
      <c r="A620" s="84"/>
      <c r="B620" s="85"/>
      <c r="C620" s="84"/>
      <c r="D620" s="86"/>
      <c r="E620" s="84"/>
      <c r="F620" s="84"/>
      <c r="G620" s="87"/>
      <c r="H620" s="87"/>
      <c r="I620" s="88"/>
      <c r="J620" s="88"/>
    </row>
    <row r="621" spans="1:10" ht="15">
      <c r="A621" s="84"/>
      <c r="B621" s="85"/>
      <c r="C621" s="84"/>
      <c r="D621" s="86"/>
      <c r="E621" s="84"/>
      <c r="F621" s="84"/>
      <c r="G621" s="87"/>
      <c r="H621" s="87"/>
      <c r="I621" s="88"/>
      <c r="J621" s="88"/>
    </row>
    <row r="622" spans="1:10" ht="15">
      <c r="A622" s="84"/>
      <c r="B622" s="85"/>
      <c r="C622" s="84"/>
      <c r="D622" s="86"/>
      <c r="E622" s="84"/>
      <c r="F622" s="84"/>
      <c r="G622" s="87"/>
      <c r="H622" s="87"/>
      <c r="I622" s="88"/>
      <c r="J622" s="88"/>
    </row>
    <row r="623" spans="1:10" ht="15">
      <c r="A623" s="84"/>
      <c r="B623" s="85"/>
      <c r="C623" s="84"/>
      <c r="D623" s="86"/>
      <c r="E623" s="84"/>
      <c r="F623" s="84"/>
      <c r="G623" s="87"/>
      <c r="H623" s="87"/>
      <c r="I623" s="88"/>
      <c r="J623" s="88"/>
    </row>
    <row r="624" spans="1:10" ht="15">
      <c r="A624" s="84"/>
      <c r="B624" s="85"/>
      <c r="C624" s="84"/>
      <c r="D624" s="86"/>
      <c r="E624" s="84"/>
      <c r="F624" s="84"/>
      <c r="G624" s="87"/>
      <c r="H624" s="87"/>
      <c r="I624" s="88"/>
      <c r="J624" s="88"/>
    </row>
    <row r="625" spans="1:10" ht="15">
      <c r="A625" s="84"/>
      <c r="B625" s="85"/>
      <c r="C625" s="84"/>
      <c r="D625" s="86"/>
      <c r="E625" s="84"/>
      <c r="F625" s="84"/>
      <c r="G625" s="87"/>
      <c r="H625" s="87"/>
      <c r="I625" s="88"/>
      <c r="J625" s="88"/>
    </row>
    <row r="626" spans="1:10" ht="15">
      <c r="A626" s="84"/>
      <c r="B626" s="85"/>
      <c r="C626" s="84"/>
      <c r="D626" s="86"/>
      <c r="E626" s="84"/>
      <c r="F626" s="84"/>
      <c r="G626" s="87"/>
      <c r="H626" s="87"/>
      <c r="I626" s="88"/>
      <c r="J626" s="88"/>
    </row>
    <row r="627" spans="1:10" ht="15">
      <c r="A627" s="84"/>
      <c r="B627" s="85"/>
      <c r="C627" s="84"/>
      <c r="D627" s="86"/>
      <c r="E627" s="84"/>
      <c r="F627" s="84"/>
      <c r="G627" s="87"/>
      <c r="H627" s="87"/>
      <c r="I627" s="88"/>
      <c r="J627" s="88"/>
    </row>
    <row r="628" spans="1:10" ht="15">
      <c r="A628" s="84"/>
      <c r="B628" s="85"/>
      <c r="C628" s="84"/>
      <c r="D628" s="86"/>
      <c r="E628" s="84"/>
      <c r="F628" s="84"/>
      <c r="G628" s="87"/>
      <c r="H628" s="87"/>
      <c r="I628" s="88"/>
      <c r="J628" s="88"/>
    </row>
    <row r="629" spans="1:10" ht="15">
      <c r="A629" s="84"/>
      <c r="B629" s="85"/>
      <c r="C629" s="84"/>
      <c r="D629" s="86"/>
      <c r="E629" s="84"/>
      <c r="F629" s="84"/>
      <c r="G629" s="87"/>
      <c r="H629" s="87"/>
      <c r="I629" s="88"/>
      <c r="J629" s="88"/>
    </row>
    <row r="630" spans="1:10" ht="15">
      <c r="A630" s="84"/>
      <c r="B630" s="85"/>
      <c r="C630" s="84"/>
      <c r="D630" s="86"/>
      <c r="E630" s="84"/>
      <c r="F630" s="84"/>
      <c r="G630" s="87"/>
      <c r="H630" s="87"/>
      <c r="I630" s="88"/>
      <c r="J630" s="88"/>
    </row>
    <row r="631" spans="1:10" ht="15">
      <c r="A631" s="84"/>
      <c r="B631" s="85"/>
      <c r="C631" s="84"/>
      <c r="D631" s="86"/>
      <c r="E631" s="84"/>
      <c r="F631" s="84"/>
      <c r="G631" s="87"/>
      <c r="H631" s="87"/>
      <c r="I631" s="88"/>
      <c r="J631" s="88"/>
    </row>
    <row r="632" spans="1:10" ht="15">
      <c r="A632" s="84"/>
      <c r="B632" s="85"/>
      <c r="C632" s="84"/>
      <c r="D632" s="86"/>
      <c r="E632" s="84"/>
      <c r="F632" s="84"/>
      <c r="G632" s="87"/>
      <c r="H632" s="87"/>
      <c r="I632" s="88"/>
      <c r="J632" s="88"/>
    </row>
    <row r="633" spans="1:10" ht="15">
      <c r="A633" s="84"/>
      <c r="B633" s="85"/>
      <c r="C633" s="84"/>
      <c r="D633" s="86"/>
      <c r="E633" s="84"/>
      <c r="F633" s="84"/>
      <c r="G633" s="87"/>
      <c r="H633" s="87"/>
      <c r="I633" s="88"/>
      <c r="J633" s="88"/>
    </row>
    <row r="634" spans="1:10" ht="15">
      <c r="A634" s="84"/>
      <c r="B634" s="85"/>
      <c r="C634" s="84"/>
      <c r="D634" s="86"/>
      <c r="E634" s="84"/>
      <c r="F634" s="84"/>
      <c r="G634" s="87"/>
      <c r="H634" s="87"/>
      <c r="I634" s="88"/>
      <c r="J634" s="88"/>
    </row>
    <row r="635" spans="1:10" ht="15">
      <c r="A635" s="84"/>
      <c r="B635" s="85"/>
      <c r="C635" s="84"/>
      <c r="D635" s="86"/>
      <c r="E635" s="84"/>
      <c r="F635" s="84"/>
      <c r="G635" s="87"/>
      <c r="H635" s="87"/>
      <c r="I635" s="88"/>
      <c r="J635" s="88"/>
    </row>
    <row r="636" spans="1:10" ht="15">
      <c r="A636" s="84"/>
      <c r="B636" s="85"/>
      <c r="C636" s="84"/>
      <c r="D636" s="86"/>
      <c r="E636" s="84"/>
      <c r="F636" s="84"/>
      <c r="G636" s="87"/>
      <c r="H636" s="87"/>
      <c r="I636" s="88"/>
      <c r="J636" s="88"/>
    </row>
    <row r="637" spans="1:10" ht="15">
      <c r="A637" s="84"/>
      <c r="B637" s="85"/>
      <c r="C637" s="84"/>
      <c r="D637" s="86"/>
      <c r="E637" s="84"/>
      <c r="F637" s="84"/>
      <c r="G637" s="87"/>
      <c r="H637" s="87"/>
      <c r="I637" s="88"/>
      <c r="J637" s="88"/>
    </row>
    <row r="638" spans="1:10" ht="15">
      <c r="A638" s="84"/>
      <c r="B638" s="85"/>
      <c r="C638" s="84"/>
      <c r="D638" s="86"/>
      <c r="E638" s="84"/>
      <c r="F638" s="84"/>
      <c r="G638" s="87"/>
      <c r="H638" s="87"/>
      <c r="I638" s="88"/>
      <c r="J638" s="88"/>
    </row>
    <row r="639" spans="1:10" ht="15">
      <c r="A639" s="84"/>
      <c r="B639" s="85"/>
      <c r="C639" s="84"/>
      <c r="D639" s="86"/>
      <c r="E639" s="84"/>
      <c r="F639" s="84"/>
      <c r="G639" s="87"/>
      <c r="H639" s="87"/>
      <c r="I639" s="88"/>
      <c r="J639" s="88"/>
    </row>
    <row r="640" spans="1:10" ht="15">
      <c r="A640" s="84"/>
      <c r="B640" s="85"/>
      <c r="C640" s="84"/>
      <c r="D640" s="86"/>
      <c r="E640" s="84"/>
      <c r="F640" s="84"/>
      <c r="G640" s="87"/>
      <c r="H640" s="87"/>
      <c r="I640" s="88"/>
      <c r="J640" s="88"/>
    </row>
    <row r="641" spans="1:10" ht="15">
      <c r="A641" s="84"/>
      <c r="B641" s="85"/>
      <c r="C641" s="84"/>
      <c r="D641" s="86"/>
      <c r="E641" s="84"/>
      <c r="F641" s="84"/>
      <c r="G641" s="87"/>
      <c r="H641" s="87"/>
      <c r="I641" s="88"/>
      <c r="J641" s="88"/>
    </row>
    <row r="642" spans="1:10" ht="15">
      <c r="A642" s="84"/>
      <c r="B642" s="85"/>
      <c r="C642" s="84"/>
      <c r="D642" s="86"/>
      <c r="E642" s="84"/>
      <c r="F642" s="84"/>
      <c r="G642" s="87"/>
      <c r="H642" s="87"/>
      <c r="I642" s="88"/>
      <c r="J642" s="88"/>
    </row>
    <row r="643" spans="1:10" ht="15">
      <c r="A643" s="84"/>
      <c r="B643" s="85"/>
      <c r="C643" s="84"/>
      <c r="D643" s="86"/>
      <c r="E643" s="84"/>
      <c r="F643" s="84"/>
      <c r="G643" s="87"/>
      <c r="H643" s="87"/>
      <c r="I643" s="88"/>
      <c r="J643" s="88"/>
    </row>
    <row r="644" spans="1:10" ht="15">
      <c r="A644" s="84"/>
      <c r="B644" s="85"/>
      <c r="C644" s="84"/>
      <c r="D644" s="86"/>
      <c r="E644" s="84"/>
      <c r="F644" s="84"/>
      <c r="G644" s="87"/>
      <c r="H644" s="87"/>
      <c r="I644" s="88"/>
      <c r="J644" s="88"/>
    </row>
    <row r="645" spans="1:10" ht="15">
      <c r="A645" s="84"/>
      <c r="B645" s="85"/>
      <c r="C645" s="84"/>
      <c r="D645" s="86"/>
      <c r="E645" s="84"/>
      <c r="F645" s="84"/>
      <c r="G645" s="87"/>
      <c r="H645" s="87"/>
      <c r="I645" s="88"/>
      <c r="J645" s="88"/>
    </row>
    <row r="646" spans="1:10" ht="15">
      <c r="A646" s="84"/>
      <c r="B646" s="85"/>
      <c r="C646" s="84"/>
      <c r="D646" s="86"/>
      <c r="E646" s="84"/>
      <c r="F646" s="84"/>
      <c r="G646" s="87"/>
      <c r="H646" s="87"/>
      <c r="I646" s="88"/>
      <c r="J646" s="88"/>
    </row>
    <row r="647" spans="1:10" ht="15">
      <c r="A647" s="84"/>
      <c r="B647" s="85"/>
      <c r="C647" s="84"/>
      <c r="D647" s="86"/>
      <c r="E647" s="84"/>
      <c r="F647" s="84"/>
      <c r="G647" s="87"/>
      <c r="H647" s="87"/>
      <c r="I647" s="88"/>
      <c r="J647" s="88"/>
    </row>
    <row r="648" spans="1:10" ht="15">
      <c r="A648" s="84"/>
      <c r="B648" s="85"/>
      <c r="C648" s="84"/>
      <c r="D648" s="86"/>
      <c r="E648" s="84"/>
      <c r="F648" s="84"/>
      <c r="G648" s="87"/>
      <c r="H648" s="87"/>
      <c r="I648" s="88"/>
      <c r="J648" s="88"/>
    </row>
    <row r="649" spans="1:10" ht="15">
      <c r="A649" s="84"/>
      <c r="B649" s="85"/>
      <c r="C649" s="84"/>
      <c r="D649" s="86"/>
      <c r="E649" s="84"/>
      <c r="F649" s="84"/>
      <c r="G649" s="87"/>
      <c r="H649" s="87"/>
      <c r="I649" s="88"/>
      <c r="J649" s="88"/>
    </row>
    <row r="650" spans="1:10" ht="15">
      <c r="A650" s="84"/>
      <c r="B650" s="85"/>
      <c r="C650" s="84"/>
      <c r="D650" s="86"/>
      <c r="E650" s="84"/>
      <c r="F650" s="84"/>
      <c r="G650" s="87"/>
      <c r="H650" s="87"/>
      <c r="I650" s="88"/>
      <c r="J650" s="88"/>
    </row>
    <row r="651" spans="1:10" ht="15">
      <c r="A651" s="84"/>
      <c r="B651" s="85"/>
      <c r="C651" s="84"/>
      <c r="D651" s="86"/>
      <c r="E651" s="84"/>
      <c r="F651" s="84"/>
      <c r="G651" s="87"/>
      <c r="H651" s="87"/>
      <c r="I651" s="88"/>
      <c r="J651" s="88"/>
    </row>
    <row r="652" spans="1:10" ht="15">
      <c r="A652" s="84"/>
      <c r="B652" s="85"/>
      <c r="C652" s="84"/>
      <c r="D652" s="86"/>
      <c r="E652" s="84"/>
      <c r="F652" s="84"/>
      <c r="G652" s="87"/>
      <c r="H652" s="87"/>
      <c r="I652" s="88"/>
      <c r="J652" s="88"/>
    </row>
    <row r="653" spans="1:10" ht="15">
      <c r="A653" s="84"/>
      <c r="B653" s="85"/>
      <c r="C653" s="84"/>
      <c r="D653" s="86"/>
      <c r="E653" s="84"/>
      <c r="F653" s="84"/>
      <c r="G653" s="87"/>
      <c r="H653" s="87"/>
      <c r="I653" s="88"/>
      <c r="J653" s="88"/>
    </row>
    <row r="654" spans="1:10" ht="15">
      <c r="A654" s="84"/>
      <c r="B654" s="85"/>
      <c r="C654" s="84"/>
      <c r="D654" s="86"/>
      <c r="E654" s="84"/>
      <c r="F654" s="84"/>
      <c r="G654" s="87"/>
      <c r="H654" s="87"/>
      <c r="I654" s="88"/>
      <c r="J654" s="88"/>
    </row>
    <row r="655" spans="1:10" ht="15">
      <c r="A655" s="84"/>
      <c r="B655" s="85"/>
      <c r="C655" s="84"/>
      <c r="D655" s="86"/>
      <c r="E655" s="84"/>
      <c r="F655" s="84"/>
      <c r="G655" s="87"/>
      <c r="H655" s="87"/>
      <c r="I655" s="88"/>
      <c r="J655" s="88"/>
    </row>
    <row r="656" spans="1:10" ht="15">
      <c r="A656" s="84"/>
      <c r="B656" s="85"/>
      <c r="C656" s="84"/>
      <c r="D656" s="86"/>
      <c r="E656" s="84"/>
      <c r="F656" s="84"/>
      <c r="G656" s="87"/>
      <c r="H656" s="87"/>
      <c r="I656" s="88"/>
      <c r="J656" s="88"/>
    </row>
    <row r="657" spans="1:10" ht="15">
      <c r="A657" s="84"/>
      <c r="B657" s="85"/>
      <c r="C657" s="84"/>
      <c r="D657" s="86"/>
      <c r="E657" s="84"/>
      <c r="F657" s="84"/>
      <c r="G657" s="87"/>
      <c r="H657" s="87"/>
      <c r="I657" s="88"/>
      <c r="J657" s="88"/>
    </row>
    <row r="658" spans="1:10" ht="15">
      <c r="A658" s="84"/>
      <c r="B658" s="85"/>
      <c r="C658" s="84"/>
      <c r="D658" s="86"/>
      <c r="E658" s="84"/>
      <c r="F658" s="84"/>
      <c r="G658" s="87"/>
      <c r="H658" s="87"/>
      <c r="I658" s="88"/>
      <c r="J658" s="88"/>
    </row>
    <row r="659" spans="1:10" ht="15">
      <c r="A659" s="84"/>
      <c r="B659" s="85"/>
      <c r="C659" s="84"/>
      <c r="D659" s="86"/>
      <c r="E659" s="84"/>
      <c r="F659" s="84"/>
      <c r="G659" s="87"/>
      <c r="H659" s="87"/>
      <c r="I659" s="88"/>
      <c r="J659" s="88"/>
    </row>
    <row r="660" spans="1:10" ht="15">
      <c r="A660" s="84"/>
      <c r="B660" s="85"/>
      <c r="C660" s="84"/>
      <c r="D660" s="86"/>
      <c r="E660" s="84"/>
      <c r="F660" s="84"/>
      <c r="G660" s="87"/>
      <c r="H660" s="87"/>
      <c r="I660" s="88"/>
      <c r="J660" s="88"/>
    </row>
    <row r="661" spans="1:10" ht="15">
      <c r="A661" s="84"/>
      <c r="B661" s="85"/>
      <c r="C661" s="84"/>
      <c r="D661" s="86"/>
      <c r="E661" s="84"/>
      <c r="F661" s="84"/>
      <c r="G661" s="87"/>
      <c r="H661" s="87"/>
      <c r="I661" s="88"/>
      <c r="J661" s="88"/>
    </row>
    <row r="662" spans="1:10" ht="15">
      <c r="A662" s="84"/>
      <c r="B662" s="85"/>
      <c r="C662" s="84"/>
      <c r="D662" s="86"/>
      <c r="E662" s="84"/>
      <c r="F662" s="84"/>
      <c r="G662" s="87"/>
      <c r="H662" s="87"/>
      <c r="I662" s="88"/>
      <c r="J662" s="88"/>
    </row>
    <row r="663" spans="1:10" ht="15">
      <c r="A663" s="84"/>
      <c r="B663" s="85"/>
      <c r="C663" s="84"/>
      <c r="D663" s="86"/>
      <c r="E663" s="84"/>
      <c r="F663" s="84"/>
      <c r="G663" s="87"/>
      <c r="H663" s="87"/>
      <c r="I663" s="88"/>
      <c r="J663" s="88"/>
    </row>
    <row r="664" spans="1:10" ht="15">
      <c r="A664" s="84"/>
      <c r="B664" s="85"/>
      <c r="C664" s="84"/>
      <c r="D664" s="86"/>
      <c r="E664" s="84"/>
      <c r="F664" s="84"/>
      <c r="G664" s="87"/>
      <c r="H664" s="87"/>
      <c r="I664" s="88"/>
      <c r="J664" s="88"/>
    </row>
    <row r="665" spans="1:10" ht="15">
      <c r="A665" s="84"/>
      <c r="B665" s="85"/>
      <c r="C665" s="84"/>
      <c r="D665" s="86"/>
      <c r="E665" s="84"/>
      <c r="F665" s="84"/>
      <c r="G665" s="87"/>
      <c r="H665" s="87"/>
      <c r="I665" s="88"/>
      <c r="J665" s="88"/>
    </row>
    <row r="666" spans="1:10" ht="15">
      <c r="A666" s="84"/>
      <c r="B666" s="85"/>
      <c r="C666" s="84"/>
      <c r="D666" s="86"/>
      <c r="E666" s="84"/>
      <c r="F666" s="84"/>
      <c r="G666" s="87"/>
      <c r="H666" s="87"/>
      <c r="I666" s="88"/>
      <c r="J666" s="88"/>
    </row>
    <row r="667" spans="1:10" ht="15">
      <c r="A667" s="84"/>
      <c r="B667" s="85"/>
      <c r="C667" s="84"/>
      <c r="D667" s="86"/>
      <c r="E667" s="84"/>
      <c r="F667" s="84"/>
      <c r="G667" s="87"/>
      <c r="H667" s="87"/>
      <c r="I667" s="88"/>
      <c r="J667" s="88"/>
    </row>
    <row r="668" spans="1:10" ht="15">
      <c r="A668" s="84"/>
      <c r="B668" s="85"/>
      <c r="C668" s="84"/>
      <c r="D668" s="86"/>
      <c r="E668" s="84"/>
      <c r="F668" s="84"/>
      <c r="G668" s="87"/>
      <c r="H668" s="87"/>
      <c r="I668" s="88"/>
      <c r="J668" s="88"/>
    </row>
    <row r="669" spans="1:10" ht="15">
      <c r="A669" s="84"/>
      <c r="B669" s="85"/>
      <c r="C669" s="84"/>
      <c r="D669" s="86"/>
      <c r="E669" s="84"/>
      <c r="F669" s="84"/>
      <c r="G669" s="87"/>
      <c r="H669" s="87"/>
      <c r="I669" s="88"/>
      <c r="J669" s="88"/>
    </row>
    <row r="670" spans="1:10" ht="15">
      <c r="A670" s="84"/>
      <c r="B670" s="85"/>
      <c r="C670" s="84"/>
      <c r="D670" s="86"/>
      <c r="E670" s="84"/>
      <c r="F670" s="84"/>
      <c r="G670" s="87"/>
      <c r="H670" s="87"/>
      <c r="I670" s="88"/>
      <c r="J670" s="88"/>
    </row>
    <row r="671" spans="1:10" ht="15">
      <c r="A671" s="84"/>
      <c r="B671" s="85"/>
      <c r="C671" s="84"/>
      <c r="D671" s="86"/>
      <c r="E671" s="84"/>
      <c r="F671" s="84"/>
      <c r="G671" s="87"/>
      <c r="H671" s="87"/>
      <c r="I671" s="88"/>
      <c r="J671" s="88"/>
    </row>
    <row r="672" spans="1:10" ht="15">
      <c r="A672" s="84"/>
      <c r="B672" s="85"/>
      <c r="C672" s="84"/>
      <c r="D672" s="86"/>
      <c r="E672" s="84"/>
      <c r="F672" s="84"/>
      <c r="G672" s="87"/>
      <c r="H672" s="87"/>
      <c r="I672" s="88"/>
      <c r="J672" s="88"/>
    </row>
  </sheetData>
  <sheetProtection/>
  <mergeCells count="20">
    <mergeCell ref="A111:J111"/>
    <mergeCell ref="G191:J191"/>
    <mergeCell ref="G192:J192"/>
    <mergeCell ref="A4:J4"/>
    <mergeCell ref="A5:J5"/>
    <mergeCell ref="A6:J6"/>
    <mergeCell ref="A7:J7"/>
    <mergeCell ref="D10:E10"/>
    <mergeCell ref="A9:J9"/>
    <mergeCell ref="A10:A11"/>
    <mergeCell ref="B10:B11"/>
    <mergeCell ref="C10:C11"/>
    <mergeCell ref="G190:J190"/>
    <mergeCell ref="A185:J185"/>
    <mergeCell ref="J10:J11"/>
    <mergeCell ref="A13:J13"/>
    <mergeCell ref="F10:F11"/>
    <mergeCell ref="G10:G11"/>
    <mergeCell ref="I10:I11"/>
    <mergeCell ref="H10:H11"/>
  </mergeCells>
  <conditionalFormatting sqref="B14:B19">
    <cfRule type="duplicateValues" priority="17" dxfId="0">
      <formula>AND(COUNTIF($B$14:$B$19,B14)&gt;1,NOT(ISBLANK(B14)))</formula>
    </cfRule>
  </conditionalFormatting>
  <conditionalFormatting sqref="B21:B22">
    <cfRule type="duplicateValues" priority="16" dxfId="0">
      <formula>AND(COUNTIF($B$21:$B$22,B21)&gt;1,NOT(ISBLANK(B21)))</formula>
    </cfRule>
  </conditionalFormatting>
  <conditionalFormatting sqref="B21:B22">
    <cfRule type="duplicateValues" priority="15" dxfId="0">
      <formula>AND(COUNTIF($B$21:$B$22,B21)&gt;1,NOT(ISBLANK(B21)))</formula>
    </cfRule>
  </conditionalFormatting>
  <conditionalFormatting sqref="B23:B47">
    <cfRule type="duplicateValues" priority="14" dxfId="0">
      <formula>AND(COUNTIF($B$23:$B$47,B23)&gt;1,NOT(ISBLANK(B23)))</formula>
    </cfRule>
  </conditionalFormatting>
  <conditionalFormatting sqref="B23:B47">
    <cfRule type="duplicateValues" priority="13" dxfId="0">
      <formula>AND(COUNTIF($B$23:$B$47,B23)&gt;1,NOT(ISBLANK(B23)))</formula>
    </cfRule>
  </conditionalFormatting>
  <conditionalFormatting sqref="B48:B59">
    <cfRule type="duplicateValues" priority="12" dxfId="0">
      <formula>AND(COUNTIF($B$48:$B$59,B48)&gt;1,NOT(ISBLANK(B48)))</formula>
    </cfRule>
  </conditionalFormatting>
  <conditionalFormatting sqref="B48:B59">
    <cfRule type="duplicateValues" priority="11" dxfId="0">
      <formula>AND(COUNTIF($B$48:$B$59,B48)&gt;1,NOT(ISBLANK(B48)))</formula>
    </cfRule>
  </conditionalFormatting>
  <conditionalFormatting sqref="B61">
    <cfRule type="duplicateValues" priority="10" dxfId="0">
      <formula>AND(COUNTIF($B$61:$B$61,B61)&gt;1,NOT(ISBLANK(B61)))</formula>
    </cfRule>
  </conditionalFormatting>
  <conditionalFormatting sqref="B63:B69">
    <cfRule type="duplicateValues" priority="8" dxfId="0">
      <formula>AND(COUNTIF($B$63:$B$69,B63)&gt;1,NOT(ISBLANK(B63)))</formula>
    </cfRule>
  </conditionalFormatting>
  <conditionalFormatting sqref="B70:B77">
    <cfRule type="duplicateValues" priority="9" dxfId="0">
      <formula>AND(COUNTIF($B$70:$B$77,B70)&gt;1,NOT(ISBLANK(B70)))</formula>
    </cfRule>
  </conditionalFormatting>
  <conditionalFormatting sqref="B20 B60 B62 B78 B102:B104">
    <cfRule type="duplicateValues" priority="44" dxfId="0" stopIfTrue="1">
      <formula>AND(COUNTIF($B$20:$B$20,B20)+COUNTIF($B$60:$B$60,B20)+COUNTIF($B$62:$B$62,B20)+COUNTIF($B$78:$B$78,B20)+COUNTIF($B$102:$B$104,B20)&gt;1,NOT(ISBLANK(B20)))</formula>
    </cfRule>
  </conditionalFormatting>
  <conditionalFormatting sqref="B84:B101">
    <cfRule type="duplicateValues" priority="6" dxfId="0">
      <formula>AND(COUNTIF($B$84:$B$101,B84)&gt;1,NOT(ISBLANK(B84)))</formula>
    </cfRule>
  </conditionalFormatting>
  <conditionalFormatting sqref="B84:B101">
    <cfRule type="duplicateValues" priority="5" dxfId="0">
      <formula>AND(COUNTIF($B$84:$B$101,B84)&gt;1,NOT(ISBLANK(B84)))</formula>
    </cfRule>
  </conditionalFormatting>
  <conditionalFormatting sqref="B79:B83">
    <cfRule type="duplicateValues" priority="7" dxfId="0">
      <formula>AND(COUNTIF($B$79:$B$83,B79)&gt;1,NOT(ISBLANK(B79)))</formula>
    </cfRule>
  </conditionalFormatting>
  <conditionalFormatting sqref="B105:B107">
    <cfRule type="duplicateValues" priority="4" dxfId="0">
      <formula>AND(COUNTIF($B$105:$B$107,B105)&gt;1,NOT(ISBLANK(B105)))</formula>
    </cfRule>
  </conditionalFormatting>
  <conditionalFormatting sqref="B105:B107">
    <cfRule type="duplicateValues" priority="3" dxfId="0">
      <formula>AND(COUNTIF($B$105:$B$107,B105)&gt;1,NOT(ISBLANK(B105)))</formula>
    </cfRule>
  </conditionalFormatting>
  <conditionalFormatting sqref="B108">
    <cfRule type="duplicateValues" priority="2" dxfId="0">
      <formula>AND(COUNTIF($B$108:$B$108,B108)&gt;1,NOT(ISBLANK(B108)))</formula>
    </cfRule>
  </conditionalFormatting>
  <conditionalFormatting sqref="B108">
    <cfRule type="duplicateValues" priority="1" dxfId="0">
      <formula>AND(COUNTIF($B$108:$B$108,B108)&gt;1,NOT(ISBLANK(B108)))</formula>
    </cfRule>
  </conditionalFormatting>
  <printOptions/>
  <pageMargins left="0.9448818897637796" right="1.141732283464567" top="0.984251968503937" bottom="0.984251968503937" header="0" footer="0"/>
  <pageSetup horizontalDpi="600" verticalDpi="600" orientation="landscape" paperSize="9" r:id="rId1"/>
  <headerFooter alignWithMargins="0">
    <oddFooter>&amp;CСтр. &amp;P от &amp;[6&amp;R&amp;9ДИРЕКТОР НА ОД "ЗЕМЕДЕЛИЕ" - ПЛЕВЕН:....................           
/ИЛИЯНА НИНОВА/</oddFooter>
  </headerFooter>
  <ignoredErrors>
    <ignoredError sqref="A12 F12 G102:G104 G60 G62 G78 D176 G115:G180 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O7" sqref="O7"/>
    </sheetView>
  </sheetViews>
  <sheetFormatPr defaultColWidth="9.140625" defaultRowHeight="12.75"/>
  <cols>
    <col min="1" max="1" width="17.28125" style="37" customWidth="1"/>
    <col min="2" max="2" width="11.00390625" style="48" customWidth="1"/>
    <col min="3" max="3" width="18.7109375" style="44" bestFit="1" customWidth="1"/>
    <col min="4" max="4" width="10.7109375" style="40" customWidth="1"/>
    <col min="5" max="6" width="8.8515625" style="37" customWidth="1"/>
    <col min="7" max="8" width="7.00390625" style="45" customWidth="1"/>
    <col min="9" max="9" width="9.00390625" style="49" bestFit="1" customWidth="1"/>
    <col min="10" max="10" width="8.57421875" style="9" customWidth="1"/>
    <col min="11" max="16384" width="9.140625" style="37" customWidth="1"/>
  </cols>
  <sheetData>
    <row r="1" spans="1:10" ht="15.75">
      <c r="A1" s="737" t="s">
        <v>28</v>
      </c>
      <c r="B1" s="737"/>
      <c r="C1" s="737"/>
      <c r="D1" s="737"/>
      <c r="E1" s="737"/>
      <c r="F1" s="737"/>
      <c r="G1" s="737"/>
      <c r="H1" s="737"/>
      <c r="I1" s="737"/>
      <c r="J1" s="737"/>
    </row>
    <row r="2" spans="1:10" ht="15" customHeight="1">
      <c r="A2" s="738" t="s">
        <v>282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5">
      <c r="A3" s="738" t="s">
        <v>965</v>
      </c>
      <c r="B3" s="738"/>
      <c r="C3" s="738"/>
      <c r="D3" s="738"/>
      <c r="E3" s="738"/>
      <c r="F3" s="738"/>
      <c r="G3" s="738"/>
      <c r="H3" s="738"/>
      <c r="I3" s="738"/>
      <c r="J3" s="738"/>
    </row>
    <row r="4" spans="1:10" ht="22.5" customHeight="1">
      <c r="A4" s="739" t="s">
        <v>963</v>
      </c>
      <c r="B4" s="739"/>
      <c r="C4" s="739"/>
      <c r="D4" s="739"/>
      <c r="E4" s="739"/>
      <c r="F4" s="739"/>
      <c r="G4" s="739"/>
      <c r="H4" s="739"/>
      <c r="I4" s="739"/>
      <c r="J4" s="739"/>
    </row>
    <row r="5" spans="1:10" s="44" customFormat="1" ht="12.75">
      <c r="A5" s="740" t="s">
        <v>0</v>
      </c>
      <c r="B5" s="740"/>
      <c r="C5" s="740"/>
      <c r="D5" s="740"/>
      <c r="E5" s="740"/>
      <c r="F5" s="740"/>
      <c r="G5" s="740"/>
      <c r="H5" s="740"/>
      <c r="I5" s="740"/>
      <c r="J5" s="740"/>
    </row>
    <row r="6" spans="1:10" s="44" customFormat="1" ht="12.75" customHeight="1">
      <c r="A6" s="729" t="s">
        <v>1</v>
      </c>
      <c r="B6" s="728" t="s">
        <v>2</v>
      </c>
      <c r="C6" s="729" t="s">
        <v>3</v>
      </c>
      <c r="D6" s="729" t="s">
        <v>4</v>
      </c>
      <c r="E6" s="729"/>
      <c r="F6" s="729" t="s">
        <v>53</v>
      </c>
      <c r="G6" s="734" t="s">
        <v>5</v>
      </c>
      <c r="H6" s="736" t="s">
        <v>6</v>
      </c>
      <c r="I6" s="735" t="s">
        <v>35</v>
      </c>
      <c r="J6" s="732" t="s">
        <v>39</v>
      </c>
    </row>
    <row r="7" spans="1:10" s="44" customFormat="1" ht="45.75" customHeight="1">
      <c r="A7" s="729"/>
      <c r="B7" s="728"/>
      <c r="C7" s="729"/>
      <c r="D7" s="1" t="s">
        <v>8</v>
      </c>
      <c r="E7" s="1" t="s">
        <v>32</v>
      </c>
      <c r="F7" s="729"/>
      <c r="G7" s="734"/>
      <c r="H7" s="736"/>
      <c r="I7" s="735"/>
      <c r="J7" s="732"/>
    </row>
    <row r="8" spans="1:10" s="44" customFormat="1" ht="12.75">
      <c r="A8" s="2" t="s">
        <v>29</v>
      </c>
      <c r="B8" s="5">
        <v>2</v>
      </c>
      <c r="C8" s="2">
        <v>3</v>
      </c>
      <c r="D8" s="7" t="s">
        <v>9</v>
      </c>
      <c r="E8" s="2" t="s">
        <v>10</v>
      </c>
      <c r="F8" s="2" t="s">
        <v>36</v>
      </c>
      <c r="G8" s="5">
        <v>6</v>
      </c>
      <c r="H8" s="2" t="s">
        <v>37</v>
      </c>
      <c r="I8" s="5">
        <v>8</v>
      </c>
      <c r="J8" s="6">
        <v>9</v>
      </c>
    </row>
    <row r="9" spans="1:10" s="44" customFormat="1" ht="15.75">
      <c r="A9" s="733" t="s">
        <v>13</v>
      </c>
      <c r="B9" s="733"/>
      <c r="C9" s="733"/>
      <c r="D9" s="733"/>
      <c r="E9" s="733"/>
      <c r="F9" s="733"/>
      <c r="G9" s="733"/>
      <c r="H9" s="733"/>
      <c r="I9" s="733"/>
      <c r="J9" s="733"/>
    </row>
    <row r="10" spans="1:10" ht="12.75">
      <c r="A10" s="184" t="s">
        <v>182</v>
      </c>
      <c r="B10" s="402" t="s">
        <v>612</v>
      </c>
      <c r="C10" s="443" t="s">
        <v>172</v>
      </c>
      <c r="D10" s="182">
        <v>4.901</v>
      </c>
      <c r="E10" s="369"/>
      <c r="F10" s="330">
        <v>46</v>
      </c>
      <c r="G10" s="183">
        <v>4</v>
      </c>
      <c r="H10" s="583" t="s">
        <v>11</v>
      </c>
      <c r="I10" s="179">
        <f>D10*F10</f>
        <v>225.446</v>
      </c>
      <c r="J10" s="180">
        <f>I10*20%</f>
        <v>45.089200000000005</v>
      </c>
    </row>
    <row r="11" spans="1:10" ht="12.75">
      <c r="A11" s="184" t="s">
        <v>182</v>
      </c>
      <c r="B11" s="402" t="s">
        <v>1091</v>
      </c>
      <c r="C11" s="443" t="s">
        <v>610</v>
      </c>
      <c r="D11" s="182">
        <v>2.001</v>
      </c>
      <c r="E11" s="369"/>
      <c r="F11" s="330">
        <v>46</v>
      </c>
      <c r="G11" s="183">
        <v>5</v>
      </c>
      <c r="H11" s="583" t="s">
        <v>11</v>
      </c>
      <c r="I11" s="179">
        <f>D11*F11</f>
        <v>92.04599999999999</v>
      </c>
      <c r="J11" s="180">
        <f>I11*20%</f>
        <v>18.4092</v>
      </c>
    </row>
    <row r="12" spans="1:10" ht="12.75">
      <c r="A12" s="184" t="s">
        <v>182</v>
      </c>
      <c r="B12" s="402" t="s">
        <v>686</v>
      </c>
      <c r="C12" s="443" t="s">
        <v>610</v>
      </c>
      <c r="D12" s="182">
        <v>4.001</v>
      </c>
      <c r="E12" s="369"/>
      <c r="F12" s="330">
        <v>46</v>
      </c>
      <c r="G12" s="183">
        <v>5</v>
      </c>
      <c r="H12" s="583" t="s">
        <v>11</v>
      </c>
      <c r="I12" s="179">
        <f>D12*F12</f>
        <v>184.04600000000002</v>
      </c>
      <c r="J12" s="180">
        <f>I12*20%</f>
        <v>36.809200000000004</v>
      </c>
    </row>
    <row r="13" spans="1:10" s="44" customFormat="1" ht="12.75">
      <c r="A13" s="38" t="s">
        <v>20</v>
      </c>
      <c r="B13" s="192">
        <v>3</v>
      </c>
      <c r="C13" s="371" t="s">
        <v>27</v>
      </c>
      <c r="D13" s="371">
        <f>SUM(D10:D12)</f>
        <v>10.902999999999999</v>
      </c>
      <c r="E13" s="372" t="s">
        <v>47</v>
      </c>
      <c r="F13" s="330"/>
      <c r="G13" s="183"/>
      <c r="H13" s="183"/>
      <c r="I13" s="179"/>
      <c r="J13" s="180"/>
    </row>
    <row r="14" spans="1:10" s="44" customFormat="1" ht="25.5">
      <c r="A14" s="144" t="s">
        <v>21</v>
      </c>
      <c r="B14" s="304">
        <v>3</v>
      </c>
      <c r="C14" s="302" t="s">
        <v>27</v>
      </c>
      <c r="D14" s="303">
        <f>D13</f>
        <v>10.902999999999999</v>
      </c>
      <c r="E14" s="218" t="s">
        <v>47</v>
      </c>
      <c r="F14" s="2"/>
      <c r="G14" s="5"/>
      <c r="H14" s="5"/>
      <c r="I14" s="5"/>
      <c r="J14" s="6"/>
    </row>
    <row r="15" spans="1:10" ht="15.75">
      <c r="A15" s="741" t="s">
        <v>1196</v>
      </c>
      <c r="B15" s="742"/>
      <c r="C15" s="742"/>
      <c r="D15" s="742"/>
      <c r="E15" s="742"/>
      <c r="F15" s="742"/>
      <c r="G15" s="742"/>
      <c r="H15" s="742"/>
      <c r="I15" s="742"/>
      <c r="J15" s="743"/>
    </row>
    <row r="16" spans="1:10" ht="12.75">
      <c r="A16" s="570" t="s">
        <v>607</v>
      </c>
      <c r="B16" s="635" t="s">
        <v>1197</v>
      </c>
      <c r="C16" s="290" t="s">
        <v>166</v>
      </c>
      <c r="D16" s="361">
        <v>1.33</v>
      </c>
      <c r="E16" s="636"/>
      <c r="F16" s="330">
        <v>46</v>
      </c>
      <c r="G16" s="249">
        <v>3</v>
      </c>
      <c r="H16" s="583" t="s">
        <v>11</v>
      </c>
      <c r="I16" s="499">
        <f>D16*F16</f>
        <v>61.18000000000001</v>
      </c>
      <c r="J16" s="480">
        <f>I16*20%</f>
        <v>12.236000000000002</v>
      </c>
    </row>
    <row r="17" spans="1:10" ht="12.75">
      <c r="A17" s="18" t="s">
        <v>20</v>
      </c>
      <c r="B17" s="43">
        <v>1</v>
      </c>
      <c r="C17" s="30" t="s">
        <v>27</v>
      </c>
      <c r="D17" s="19">
        <f>SUM(D16:D16)</f>
        <v>1.33</v>
      </c>
      <c r="E17" s="31" t="s">
        <v>47</v>
      </c>
      <c r="F17" s="32"/>
      <c r="G17" s="33"/>
      <c r="H17" s="33"/>
      <c r="I17" s="269"/>
      <c r="J17" s="269"/>
    </row>
    <row r="18" spans="1:10" ht="25.5">
      <c r="A18" s="144" t="s">
        <v>1201</v>
      </c>
      <c r="B18" s="304">
        <v>1</v>
      </c>
      <c r="C18" s="302" t="s">
        <v>27</v>
      </c>
      <c r="D18" s="303">
        <f>D17</f>
        <v>1.33</v>
      </c>
      <c r="E18" s="218" t="s">
        <v>47</v>
      </c>
      <c r="F18" s="2"/>
      <c r="G18" s="5"/>
      <c r="H18" s="5"/>
      <c r="I18" s="5"/>
      <c r="J18" s="6"/>
    </row>
    <row r="19" spans="1:10" s="12" customFormat="1" ht="15.75">
      <c r="A19" s="741" t="s">
        <v>18</v>
      </c>
      <c r="B19" s="742"/>
      <c r="C19" s="742"/>
      <c r="D19" s="742"/>
      <c r="E19" s="742"/>
      <c r="F19" s="742"/>
      <c r="G19" s="742"/>
      <c r="H19" s="742"/>
      <c r="I19" s="742"/>
      <c r="J19" s="743"/>
    </row>
    <row r="20" spans="1:10" s="12" customFormat="1" ht="12.75">
      <c r="A20" s="275" t="s">
        <v>42</v>
      </c>
      <c r="B20" s="405" t="s">
        <v>219</v>
      </c>
      <c r="C20" s="276" t="s">
        <v>172</v>
      </c>
      <c r="D20" s="267">
        <v>3.315</v>
      </c>
      <c r="E20" s="268"/>
      <c r="F20" s="248">
        <v>46</v>
      </c>
      <c r="G20" s="249">
        <v>3</v>
      </c>
      <c r="H20" s="583" t="s">
        <v>11</v>
      </c>
      <c r="I20" s="269">
        <f aca="true" t="shared" si="0" ref="I20:I25">D20*F20</f>
        <v>152.49</v>
      </c>
      <c r="J20" s="269">
        <f aca="true" t="shared" si="1" ref="J20:J25">I20*20%</f>
        <v>30.498000000000005</v>
      </c>
    </row>
    <row r="21" spans="1:10" s="12" customFormat="1" ht="12.75">
      <c r="A21" s="275" t="s">
        <v>42</v>
      </c>
      <c r="B21" s="405" t="s">
        <v>184</v>
      </c>
      <c r="C21" s="276" t="s">
        <v>172</v>
      </c>
      <c r="D21" s="267">
        <v>7.671</v>
      </c>
      <c r="E21" s="268"/>
      <c r="F21" s="248">
        <v>46</v>
      </c>
      <c r="G21" s="249">
        <v>3</v>
      </c>
      <c r="H21" s="583" t="s">
        <v>11</v>
      </c>
      <c r="I21" s="269">
        <f t="shared" si="0"/>
        <v>352.866</v>
      </c>
      <c r="J21" s="269">
        <f t="shared" si="1"/>
        <v>70.5732</v>
      </c>
    </row>
    <row r="22" spans="1:10" ht="12.75">
      <c r="A22" s="275" t="s">
        <v>42</v>
      </c>
      <c r="B22" s="405" t="s">
        <v>185</v>
      </c>
      <c r="C22" s="276" t="s">
        <v>172</v>
      </c>
      <c r="D22" s="267">
        <v>7.67</v>
      </c>
      <c r="E22" s="268"/>
      <c r="F22" s="248">
        <v>46</v>
      </c>
      <c r="G22" s="249">
        <v>3</v>
      </c>
      <c r="H22" s="583" t="s">
        <v>11</v>
      </c>
      <c r="I22" s="269">
        <f t="shared" si="0"/>
        <v>352.82</v>
      </c>
      <c r="J22" s="269">
        <f t="shared" si="1"/>
        <v>70.56400000000001</v>
      </c>
    </row>
    <row r="23" spans="1:10" ht="12.75">
      <c r="A23" s="275" t="s">
        <v>42</v>
      </c>
      <c r="B23" s="405" t="s">
        <v>186</v>
      </c>
      <c r="C23" s="276" t="s">
        <v>172</v>
      </c>
      <c r="D23" s="267">
        <v>7.669</v>
      </c>
      <c r="E23" s="268"/>
      <c r="F23" s="248">
        <v>46</v>
      </c>
      <c r="G23" s="249">
        <v>3</v>
      </c>
      <c r="H23" s="583" t="s">
        <v>11</v>
      </c>
      <c r="I23" s="269">
        <f t="shared" si="0"/>
        <v>352.774</v>
      </c>
      <c r="J23" s="269">
        <f t="shared" si="1"/>
        <v>70.5548</v>
      </c>
    </row>
    <row r="24" spans="1:10" ht="12.75">
      <c r="A24" s="275" t="s">
        <v>42</v>
      </c>
      <c r="B24" s="405" t="s">
        <v>187</v>
      </c>
      <c r="C24" s="276" t="s">
        <v>172</v>
      </c>
      <c r="D24" s="267">
        <v>7.67</v>
      </c>
      <c r="E24" s="268"/>
      <c r="F24" s="248">
        <v>46</v>
      </c>
      <c r="G24" s="249">
        <v>3</v>
      </c>
      <c r="H24" s="583" t="s">
        <v>11</v>
      </c>
      <c r="I24" s="269">
        <f t="shared" si="0"/>
        <v>352.82</v>
      </c>
      <c r="J24" s="269">
        <f t="shared" si="1"/>
        <v>70.56400000000001</v>
      </c>
    </row>
    <row r="25" spans="1:10" ht="12.75">
      <c r="A25" s="275" t="s">
        <v>42</v>
      </c>
      <c r="B25" s="405" t="s">
        <v>188</v>
      </c>
      <c r="C25" s="276" t="s">
        <v>172</v>
      </c>
      <c r="D25" s="267">
        <v>21.696</v>
      </c>
      <c r="E25" s="268"/>
      <c r="F25" s="248">
        <v>46</v>
      </c>
      <c r="G25" s="249">
        <v>3</v>
      </c>
      <c r="H25" s="583" t="s">
        <v>11</v>
      </c>
      <c r="I25" s="269">
        <f t="shared" si="0"/>
        <v>998.0160000000001</v>
      </c>
      <c r="J25" s="269">
        <f t="shared" si="1"/>
        <v>199.60320000000002</v>
      </c>
    </row>
    <row r="26" spans="1:10" s="12" customFormat="1" ht="12.75">
      <c r="A26" s="18" t="s">
        <v>20</v>
      </c>
      <c r="B26" s="43">
        <v>6</v>
      </c>
      <c r="C26" s="30" t="s">
        <v>27</v>
      </c>
      <c r="D26" s="19">
        <f>SUM(D20:D25)</f>
        <v>55.691</v>
      </c>
      <c r="E26" s="31" t="s">
        <v>47</v>
      </c>
      <c r="F26" s="340"/>
      <c r="G26" s="249"/>
      <c r="H26" s="249"/>
      <c r="I26" s="269"/>
      <c r="J26" s="269"/>
    </row>
    <row r="27" spans="1:10" s="81" customFormat="1" ht="14.25" customHeight="1">
      <c r="A27" s="257" t="s">
        <v>57</v>
      </c>
      <c r="B27" s="405" t="s">
        <v>189</v>
      </c>
      <c r="C27" s="266" t="s">
        <v>172</v>
      </c>
      <c r="D27" s="267">
        <v>11.046</v>
      </c>
      <c r="E27" s="268"/>
      <c r="F27" s="248">
        <v>46</v>
      </c>
      <c r="G27" s="249">
        <v>3</v>
      </c>
      <c r="H27" s="583" t="s">
        <v>11</v>
      </c>
      <c r="I27" s="269">
        <f>D27*F27</f>
        <v>508.116</v>
      </c>
      <c r="J27" s="269">
        <f>I27*20%</f>
        <v>101.6232</v>
      </c>
    </row>
    <row r="28" spans="1:10" ht="12.75">
      <c r="A28" s="18" t="s">
        <v>20</v>
      </c>
      <c r="B28" s="43">
        <v>1</v>
      </c>
      <c r="C28" s="30" t="s">
        <v>27</v>
      </c>
      <c r="D28" s="19">
        <f>SUM(D27:D27)</f>
        <v>11.046</v>
      </c>
      <c r="E28" s="31" t="s">
        <v>47</v>
      </c>
      <c r="F28" s="32"/>
      <c r="G28" s="33"/>
      <c r="H28" s="33"/>
      <c r="I28" s="269"/>
      <c r="J28" s="269"/>
    </row>
    <row r="29" spans="1:10" ht="25.5">
      <c r="A29" s="95" t="s">
        <v>25</v>
      </c>
      <c r="B29" s="112">
        <f>B26+B28</f>
        <v>7</v>
      </c>
      <c r="C29" s="112" t="s">
        <v>27</v>
      </c>
      <c r="D29" s="98">
        <f>D26+D28</f>
        <v>66.737</v>
      </c>
      <c r="E29" s="99" t="s">
        <v>47</v>
      </c>
      <c r="F29" s="100"/>
      <c r="G29" s="101"/>
      <c r="H29" s="101"/>
      <c r="I29" s="102"/>
      <c r="J29" s="103"/>
    </row>
    <row r="30" spans="1:10" s="422" customFormat="1" ht="15.75">
      <c r="A30" s="733" t="s">
        <v>19</v>
      </c>
      <c r="B30" s="733"/>
      <c r="C30" s="733"/>
      <c r="D30" s="733"/>
      <c r="E30" s="733"/>
      <c r="F30" s="733"/>
      <c r="G30" s="733"/>
      <c r="H30" s="733"/>
      <c r="I30" s="733"/>
      <c r="J30" s="733"/>
    </row>
    <row r="31" spans="1:10" s="422" customFormat="1" ht="12.75">
      <c r="A31" s="290" t="s">
        <v>135</v>
      </c>
      <c r="B31" s="352" t="s">
        <v>328</v>
      </c>
      <c r="C31" s="247" t="s">
        <v>172</v>
      </c>
      <c r="D31" s="291">
        <v>1.999</v>
      </c>
      <c r="E31" s="537"/>
      <c r="F31" s="347">
        <v>51</v>
      </c>
      <c r="G31" s="293">
        <v>3</v>
      </c>
      <c r="H31" s="583" t="s">
        <v>11</v>
      </c>
      <c r="I31" s="294">
        <f aca="true" t="shared" si="2" ref="I31:I36">D31*F31</f>
        <v>101.94900000000001</v>
      </c>
      <c r="J31" s="294">
        <f aca="true" t="shared" si="3" ref="J31:J36">I31*20%</f>
        <v>20.389800000000005</v>
      </c>
    </row>
    <row r="32" spans="1:10" s="422" customFormat="1" ht="12.75">
      <c r="A32" s="290" t="s">
        <v>135</v>
      </c>
      <c r="B32" s="352" t="s">
        <v>329</v>
      </c>
      <c r="C32" s="247" t="s">
        <v>172</v>
      </c>
      <c r="D32" s="291">
        <v>2.506</v>
      </c>
      <c r="E32" s="537"/>
      <c r="F32" s="347">
        <v>51</v>
      </c>
      <c r="G32" s="293">
        <v>8</v>
      </c>
      <c r="H32" s="583" t="s">
        <v>11</v>
      </c>
      <c r="I32" s="294">
        <f t="shared" si="2"/>
        <v>127.80599999999998</v>
      </c>
      <c r="J32" s="294">
        <f t="shared" si="3"/>
        <v>25.5612</v>
      </c>
    </row>
    <row r="33" spans="1:10" s="422" customFormat="1" ht="12.75">
      <c r="A33" s="290" t="s">
        <v>135</v>
      </c>
      <c r="B33" s="352" t="s">
        <v>330</v>
      </c>
      <c r="C33" s="247" t="s">
        <v>172</v>
      </c>
      <c r="D33" s="291">
        <v>2.199</v>
      </c>
      <c r="E33" s="537"/>
      <c r="F33" s="347">
        <v>51</v>
      </c>
      <c r="G33" s="293">
        <v>8</v>
      </c>
      <c r="H33" s="583" t="s">
        <v>11</v>
      </c>
      <c r="I33" s="294">
        <f t="shared" si="2"/>
        <v>112.14899999999999</v>
      </c>
      <c r="J33" s="294">
        <f t="shared" si="3"/>
        <v>22.4298</v>
      </c>
    </row>
    <row r="34" spans="1:10" s="422" customFormat="1" ht="12.75">
      <c r="A34" s="290" t="s">
        <v>135</v>
      </c>
      <c r="B34" s="352" t="s">
        <v>331</v>
      </c>
      <c r="C34" s="247" t="s">
        <v>172</v>
      </c>
      <c r="D34" s="291">
        <v>0.843</v>
      </c>
      <c r="E34" s="537"/>
      <c r="F34" s="347">
        <v>51</v>
      </c>
      <c r="G34" s="293">
        <v>8</v>
      </c>
      <c r="H34" s="583" t="s">
        <v>11</v>
      </c>
      <c r="I34" s="294">
        <f t="shared" si="2"/>
        <v>42.992999999999995</v>
      </c>
      <c r="J34" s="294">
        <f t="shared" si="3"/>
        <v>8.5986</v>
      </c>
    </row>
    <row r="35" spans="1:10" s="422" customFormat="1" ht="12.75">
      <c r="A35" s="290" t="s">
        <v>135</v>
      </c>
      <c r="B35" s="352" t="s">
        <v>332</v>
      </c>
      <c r="C35" s="247" t="s">
        <v>266</v>
      </c>
      <c r="D35" s="291">
        <v>2.506</v>
      </c>
      <c r="E35" s="537"/>
      <c r="F35" s="347">
        <v>51</v>
      </c>
      <c r="G35" s="293">
        <v>8</v>
      </c>
      <c r="H35" s="583" t="s">
        <v>11</v>
      </c>
      <c r="I35" s="294">
        <f t="shared" si="2"/>
        <v>127.80599999999998</v>
      </c>
      <c r="J35" s="294">
        <f t="shared" si="3"/>
        <v>25.5612</v>
      </c>
    </row>
    <row r="36" spans="1:10" s="422" customFormat="1" ht="12.75">
      <c r="A36" s="290" t="s">
        <v>135</v>
      </c>
      <c r="B36" s="408" t="s">
        <v>333</v>
      </c>
      <c r="C36" s="247" t="s">
        <v>172</v>
      </c>
      <c r="D36" s="291">
        <v>3.001</v>
      </c>
      <c r="E36" s="537"/>
      <c r="F36" s="347">
        <v>51</v>
      </c>
      <c r="G36" s="293">
        <v>3</v>
      </c>
      <c r="H36" s="568" t="s">
        <v>11</v>
      </c>
      <c r="I36" s="294">
        <f t="shared" si="2"/>
        <v>153.051</v>
      </c>
      <c r="J36" s="294">
        <f t="shared" si="3"/>
        <v>30.6102</v>
      </c>
    </row>
    <row r="37" spans="1:10" ht="12.75">
      <c r="A37" s="108" t="s">
        <v>20</v>
      </c>
      <c r="B37" s="173">
        <v>6</v>
      </c>
      <c r="C37" s="108" t="s">
        <v>27</v>
      </c>
      <c r="D37" s="295">
        <f>SUM(D31:D36)</f>
        <v>13.053999999999998</v>
      </c>
      <c r="E37" s="108" t="s">
        <v>47</v>
      </c>
      <c r="F37" s="292"/>
      <c r="G37" s="296"/>
      <c r="H37" s="578"/>
      <c r="I37" s="294"/>
      <c r="J37" s="294"/>
    </row>
    <row r="38" spans="1:10" ht="12.75">
      <c r="A38" s="290" t="s">
        <v>952</v>
      </c>
      <c r="B38" s="352" t="s">
        <v>962</v>
      </c>
      <c r="C38" s="247" t="s">
        <v>172</v>
      </c>
      <c r="D38" s="291">
        <v>2.298</v>
      </c>
      <c r="E38" s="537"/>
      <c r="F38" s="248">
        <v>51</v>
      </c>
      <c r="G38" s="293">
        <v>3</v>
      </c>
      <c r="H38" s="583" t="s">
        <v>11</v>
      </c>
      <c r="I38" s="294">
        <f>D38*F38</f>
        <v>117.19800000000001</v>
      </c>
      <c r="J38" s="294">
        <f>I38*20%</f>
        <v>23.439600000000002</v>
      </c>
    </row>
    <row r="39" spans="1:10" ht="12.75">
      <c r="A39" s="108" t="s">
        <v>20</v>
      </c>
      <c r="B39" s="173">
        <v>1</v>
      </c>
      <c r="C39" s="108" t="s">
        <v>27</v>
      </c>
      <c r="D39" s="295">
        <f>SUM(D38:D38)</f>
        <v>2.298</v>
      </c>
      <c r="E39" s="108" t="s">
        <v>47</v>
      </c>
      <c r="F39" s="292"/>
      <c r="G39" s="296"/>
      <c r="H39" s="583"/>
      <c r="I39" s="294"/>
      <c r="J39" s="294"/>
    </row>
    <row r="40" spans="1:10" ht="12.75">
      <c r="A40" s="290" t="s">
        <v>138</v>
      </c>
      <c r="B40" s="408" t="s">
        <v>334</v>
      </c>
      <c r="C40" s="247" t="s">
        <v>172</v>
      </c>
      <c r="D40" s="291">
        <v>1.44</v>
      </c>
      <c r="E40" s="537"/>
      <c r="F40" s="347">
        <v>51</v>
      </c>
      <c r="G40" s="293">
        <v>6</v>
      </c>
      <c r="H40" s="583" t="s">
        <v>11</v>
      </c>
      <c r="I40" s="294">
        <f>D40*F40</f>
        <v>73.44</v>
      </c>
      <c r="J40" s="294">
        <f>I40*20%</f>
        <v>14.688</v>
      </c>
    </row>
    <row r="41" spans="1:10" ht="12.75">
      <c r="A41" s="290" t="s">
        <v>138</v>
      </c>
      <c r="B41" s="408" t="s">
        <v>335</v>
      </c>
      <c r="C41" s="247" t="s">
        <v>172</v>
      </c>
      <c r="D41" s="291">
        <v>0.2</v>
      </c>
      <c r="E41" s="537"/>
      <c r="F41" s="347">
        <v>51</v>
      </c>
      <c r="G41" s="293">
        <v>6</v>
      </c>
      <c r="H41" s="583" t="s">
        <v>11</v>
      </c>
      <c r="I41" s="294">
        <f>D41*F41</f>
        <v>10.200000000000001</v>
      </c>
      <c r="J41" s="294">
        <f>I41*20%</f>
        <v>2.0400000000000005</v>
      </c>
    </row>
    <row r="42" spans="1:10" ht="12.75">
      <c r="A42" s="290" t="s">
        <v>138</v>
      </c>
      <c r="B42" s="408" t="s">
        <v>336</v>
      </c>
      <c r="C42" s="247" t="s">
        <v>172</v>
      </c>
      <c r="D42" s="291">
        <v>1.248</v>
      </c>
      <c r="E42" s="537"/>
      <c r="F42" s="347">
        <v>51</v>
      </c>
      <c r="G42" s="293">
        <v>6</v>
      </c>
      <c r="H42" s="583" t="s">
        <v>11</v>
      </c>
      <c r="I42" s="294">
        <f>D42*F42</f>
        <v>63.648</v>
      </c>
      <c r="J42" s="294">
        <f>I42*20%</f>
        <v>12.729600000000001</v>
      </c>
    </row>
    <row r="43" spans="1:10" ht="12.75">
      <c r="A43" s="108" t="s">
        <v>20</v>
      </c>
      <c r="B43" s="173">
        <v>3</v>
      </c>
      <c r="C43" s="108" t="s">
        <v>27</v>
      </c>
      <c r="D43" s="295">
        <f>SUM(D40:D42)</f>
        <v>2.888</v>
      </c>
      <c r="E43" s="108" t="s">
        <v>47</v>
      </c>
      <c r="F43" s="292"/>
      <c r="G43" s="293"/>
      <c r="H43" s="293"/>
      <c r="I43" s="294"/>
      <c r="J43" s="294"/>
    </row>
    <row r="44" spans="1:10" ht="12.75">
      <c r="A44" s="290" t="s">
        <v>136</v>
      </c>
      <c r="B44" s="352" t="s">
        <v>337</v>
      </c>
      <c r="C44" s="247" t="s">
        <v>172</v>
      </c>
      <c r="D44" s="291">
        <v>1.238</v>
      </c>
      <c r="E44" s="537"/>
      <c r="F44" s="347">
        <v>51</v>
      </c>
      <c r="G44" s="293">
        <v>6</v>
      </c>
      <c r="H44" s="583" t="s">
        <v>11</v>
      </c>
      <c r="I44" s="294">
        <f>D44*F44</f>
        <v>63.138</v>
      </c>
      <c r="J44" s="294">
        <f>I44*20%</f>
        <v>12.627600000000001</v>
      </c>
    </row>
    <row r="45" spans="1:10" ht="12.75">
      <c r="A45" s="290" t="s">
        <v>136</v>
      </c>
      <c r="B45" s="352" t="s">
        <v>338</v>
      </c>
      <c r="C45" s="247" t="s">
        <v>172</v>
      </c>
      <c r="D45" s="291">
        <v>0.46</v>
      </c>
      <c r="E45" s="537"/>
      <c r="F45" s="347">
        <v>51</v>
      </c>
      <c r="G45" s="293">
        <v>3</v>
      </c>
      <c r="H45" s="583" t="s">
        <v>11</v>
      </c>
      <c r="I45" s="294">
        <f>D45*F45</f>
        <v>23.46</v>
      </c>
      <c r="J45" s="294">
        <f>I45*20%</f>
        <v>4.692</v>
      </c>
    </row>
    <row r="46" spans="1:10" ht="12.75">
      <c r="A46" s="290" t="s">
        <v>136</v>
      </c>
      <c r="B46" s="352" t="s">
        <v>339</v>
      </c>
      <c r="C46" s="247" t="s">
        <v>172</v>
      </c>
      <c r="D46" s="291">
        <v>0.416</v>
      </c>
      <c r="E46" s="537"/>
      <c r="F46" s="347">
        <v>51</v>
      </c>
      <c r="G46" s="293">
        <v>6</v>
      </c>
      <c r="H46" s="583" t="s">
        <v>11</v>
      </c>
      <c r="I46" s="294">
        <f>D46*F46</f>
        <v>21.215999999999998</v>
      </c>
      <c r="J46" s="294">
        <f>I46*20%</f>
        <v>4.2432</v>
      </c>
    </row>
    <row r="47" spans="1:10" ht="12.75">
      <c r="A47" s="290" t="s">
        <v>136</v>
      </c>
      <c r="B47" s="352" t="s">
        <v>340</v>
      </c>
      <c r="C47" s="247" t="s">
        <v>266</v>
      </c>
      <c r="D47" s="291">
        <v>2.609</v>
      </c>
      <c r="E47" s="537"/>
      <c r="F47" s="347">
        <v>51</v>
      </c>
      <c r="G47" s="293">
        <v>5</v>
      </c>
      <c r="H47" s="583" t="s">
        <v>11</v>
      </c>
      <c r="I47" s="294">
        <f>D47*F47</f>
        <v>133.059</v>
      </c>
      <c r="J47" s="294">
        <f>I47*20%</f>
        <v>26.611800000000002</v>
      </c>
    </row>
    <row r="48" spans="1:10" ht="12.75">
      <c r="A48" s="290" t="s">
        <v>136</v>
      </c>
      <c r="B48" s="408" t="s">
        <v>341</v>
      </c>
      <c r="C48" s="247" t="s">
        <v>172</v>
      </c>
      <c r="D48" s="291">
        <v>0.615</v>
      </c>
      <c r="E48" s="537"/>
      <c r="F48" s="347">
        <v>51</v>
      </c>
      <c r="G48" s="293">
        <v>3</v>
      </c>
      <c r="H48" s="583" t="s">
        <v>11</v>
      </c>
      <c r="I48" s="294">
        <f>D48*F48</f>
        <v>31.365</v>
      </c>
      <c r="J48" s="294">
        <f>I48*20%</f>
        <v>6.273</v>
      </c>
    </row>
    <row r="49" spans="1:10" ht="12.75">
      <c r="A49" s="41" t="s">
        <v>20</v>
      </c>
      <c r="B49" s="82">
        <v>5</v>
      </c>
      <c r="C49" s="30" t="s">
        <v>27</v>
      </c>
      <c r="D49" s="36">
        <f>SUM(D44:D48)</f>
        <v>5.338</v>
      </c>
      <c r="E49" s="31" t="s">
        <v>47</v>
      </c>
      <c r="F49" s="32"/>
      <c r="G49" s="293"/>
      <c r="H49" s="293"/>
      <c r="I49" s="294"/>
      <c r="J49" s="294"/>
    </row>
    <row r="50" spans="1:10" ht="25.5">
      <c r="A50" s="297" t="s">
        <v>26</v>
      </c>
      <c r="B50" s="138">
        <f>B37+B43+B49</f>
        <v>14</v>
      </c>
      <c r="C50" s="122" t="s">
        <v>27</v>
      </c>
      <c r="D50" s="126">
        <f>D37+D43+D49</f>
        <v>21.279999999999998</v>
      </c>
      <c r="E50" s="169" t="s">
        <v>47</v>
      </c>
      <c r="F50" s="67"/>
      <c r="G50" s="68"/>
      <c r="H50" s="68"/>
      <c r="I50" s="69"/>
      <c r="J50" s="62"/>
    </row>
    <row r="51" spans="1:10" ht="28.5">
      <c r="A51" s="71" t="s">
        <v>31</v>
      </c>
      <c r="B51" s="72">
        <f>B14+B29+B50+B18</f>
        <v>25</v>
      </c>
      <c r="C51" s="73" t="s">
        <v>27</v>
      </c>
      <c r="D51" s="74">
        <f>D14+D29+D50+D18</f>
        <v>100.24999999999999</v>
      </c>
      <c r="E51" s="75" t="s">
        <v>47</v>
      </c>
      <c r="F51" s="76"/>
      <c r="G51" s="77"/>
      <c r="H51" s="77"/>
      <c r="I51" s="79"/>
      <c r="J51" s="80"/>
    </row>
    <row r="52" spans="1:10" ht="15">
      <c r="A52" s="413"/>
      <c r="B52" s="414"/>
      <c r="C52" s="415"/>
      <c r="D52" s="416"/>
      <c r="E52" s="417"/>
      <c r="F52" s="418"/>
      <c r="G52" s="419"/>
      <c r="H52" s="419"/>
      <c r="I52" s="420"/>
      <c r="J52" s="421"/>
    </row>
    <row r="53" spans="9:10" ht="12.75">
      <c r="I53" s="37"/>
      <c r="J53" s="37"/>
    </row>
    <row r="54" spans="1:5" ht="12.75">
      <c r="A54" s="299"/>
      <c r="B54" s="165"/>
      <c r="C54" s="176"/>
      <c r="D54" s="164"/>
      <c r="E54" s="12"/>
    </row>
    <row r="55" spans="1:10" ht="12.75">
      <c r="A55" s="299"/>
      <c r="B55" s="165"/>
      <c r="C55" s="176"/>
      <c r="D55" s="164"/>
      <c r="E55" s="12"/>
      <c r="F55" s="46"/>
      <c r="G55" s="730" t="s">
        <v>30</v>
      </c>
      <c r="H55" s="730"/>
      <c r="I55" s="730"/>
      <c r="J55" s="730"/>
    </row>
    <row r="56" spans="1:10" ht="12.75">
      <c r="A56" s="20"/>
      <c r="B56" s="21"/>
      <c r="C56" s="24"/>
      <c r="D56" s="22"/>
      <c r="G56" s="730" t="s">
        <v>1704</v>
      </c>
      <c r="H56" s="730"/>
      <c r="I56" s="730"/>
      <c r="J56" s="730"/>
    </row>
    <row r="57" spans="1:10" ht="12.75">
      <c r="A57" s="20"/>
      <c r="B57" s="21"/>
      <c r="C57" s="24"/>
      <c r="D57" s="22"/>
      <c r="G57" s="730" t="s">
        <v>971</v>
      </c>
      <c r="H57" s="730"/>
      <c r="I57" s="730"/>
      <c r="J57" s="730"/>
    </row>
    <row r="58" spans="1:10" ht="12.75">
      <c r="A58" s="20"/>
      <c r="B58" s="21"/>
      <c r="C58" s="24"/>
      <c r="D58" s="22"/>
      <c r="G58" s="37"/>
      <c r="H58" s="37"/>
      <c r="I58" s="47"/>
      <c r="J58" s="47"/>
    </row>
    <row r="59" spans="1:10" ht="12.75">
      <c r="A59" s="20"/>
      <c r="C59" s="24"/>
      <c r="D59" s="22"/>
      <c r="E59" s="20"/>
      <c r="F59" s="20"/>
      <c r="G59" s="23"/>
      <c r="H59" s="23"/>
      <c r="I59" s="47"/>
      <c r="J59" s="47"/>
    </row>
  </sheetData>
  <sheetProtection/>
  <mergeCells count="21">
    <mergeCell ref="I6:I7"/>
    <mergeCell ref="G56:J56"/>
    <mergeCell ref="A9:J9"/>
    <mergeCell ref="J6:J7"/>
    <mergeCell ref="A1:J1"/>
    <mergeCell ref="A2:J2"/>
    <mergeCell ref="A3:J3"/>
    <mergeCell ref="A4:J4"/>
    <mergeCell ref="A5:J5"/>
    <mergeCell ref="A6:A7"/>
    <mergeCell ref="H6:H7"/>
    <mergeCell ref="A15:J15"/>
    <mergeCell ref="F6:F7"/>
    <mergeCell ref="G57:J57"/>
    <mergeCell ref="A19:J19"/>
    <mergeCell ref="A30:J30"/>
    <mergeCell ref="G6:G7"/>
    <mergeCell ref="C6:C7"/>
    <mergeCell ref="G55:J55"/>
    <mergeCell ref="B6:B7"/>
    <mergeCell ref="D6:E6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1"/>
  <headerFooter alignWithMargins="0">
    <oddFooter>&amp;CСтр. &amp;P от &amp;[2&amp;RДИРЕКТОР НА ОД "ЗЕМЕДЕЛИЕ" - ПЛЕВЕН: ................
/ИЛИЯНА НИНОВА/</oddFooter>
  </headerFooter>
  <ignoredErrors>
    <ignoredError sqref="F8 A8 H8" numberStoredAsText="1"/>
    <ignoredError sqref="D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K687"/>
  <sheetViews>
    <sheetView tabSelected="1" workbookViewId="0" topLeftCell="A1">
      <selection activeCell="M677" sqref="M677"/>
    </sheetView>
  </sheetViews>
  <sheetFormatPr defaultColWidth="9.140625" defaultRowHeight="12.75"/>
  <cols>
    <col min="1" max="1" width="17.28125" style="37" customWidth="1"/>
    <col min="2" max="2" width="12.7109375" style="409" customWidth="1"/>
    <col min="3" max="3" width="18.7109375" style="44" bestFit="1" customWidth="1"/>
    <col min="4" max="4" width="10.7109375" style="40" customWidth="1"/>
    <col min="5" max="6" width="8.8515625" style="37" customWidth="1"/>
    <col min="7" max="8" width="7.00390625" style="45" customWidth="1"/>
    <col min="9" max="9" width="9.140625" style="49" customWidth="1"/>
    <col min="10" max="10" width="8.57421875" style="9" customWidth="1"/>
    <col min="11" max="16384" width="9.140625" style="37" customWidth="1"/>
  </cols>
  <sheetData>
    <row r="3" spans="1:10" ht="15.75" customHeight="1">
      <c r="A3" s="737" t="s">
        <v>28</v>
      </c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5" customHeight="1">
      <c r="A4" s="738" t="s">
        <v>281</v>
      </c>
      <c r="B4" s="738"/>
      <c r="C4" s="738"/>
      <c r="D4" s="738"/>
      <c r="E4" s="738"/>
      <c r="F4" s="738"/>
      <c r="G4" s="738"/>
      <c r="H4" s="738"/>
      <c r="I4" s="738"/>
      <c r="J4" s="738"/>
    </row>
    <row r="5" spans="1:10" ht="15">
      <c r="A5" s="738" t="s">
        <v>966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1:10" ht="15">
      <c r="A6" s="739" t="s">
        <v>963</v>
      </c>
      <c r="B6" s="739"/>
      <c r="C6" s="739"/>
      <c r="D6" s="739"/>
      <c r="E6" s="739"/>
      <c r="F6" s="739"/>
      <c r="G6" s="739"/>
      <c r="H6" s="739"/>
      <c r="I6" s="739"/>
      <c r="J6" s="739"/>
    </row>
    <row r="7" spans="1:10" ht="15">
      <c r="A7" s="348"/>
      <c r="B7" s="401"/>
      <c r="C7" s="348"/>
      <c r="D7" s="348"/>
      <c r="E7" s="348"/>
      <c r="F7" s="348"/>
      <c r="G7" s="348"/>
      <c r="H7" s="348"/>
      <c r="I7" s="424"/>
      <c r="J7" s="424"/>
    </row>
    <row r="8" spans="1:10" s="44" customFormat="1" ht="12.75">
      <c r="A8" s="740" t="s">
        <v>0</v>
      </c>
      <c r="B8" s="740"/>
      <c r="C8" s="740"/>
      <c r="D8" s="740"/>
      <c r="E8" s="740"/>
      <c r="F8" s="740"/>
      <c r="G8" s="740"/>
      <c r="H8" s="740"/>
      <c r="I8" s="740"/>
      <c r="J8" s="740"/>
    </row>
    <row r="9" spans="1:10" s="44" customFormat="1" ht="12.75" customHeight="1">
      <c r="A9" s="729" t="s">
        <v>1</v>
      </c>
      <c r="B9" s="749" t="s">
        <v>2</v>
      </c>
      <c r="C9" s="729" t="s">
        <v>3</v>
      </c>
      <c r="D9" s="729" t="s">
        <v>4</v>
      </c>
      <c r="E9" s="729"/>
      <c r="F9" s="729" t="s">
        <v>53</v>
      </c>
      <c r="G9" s="734" t="s">
        <v>5</v>
      </c>
      <c r="H9" s="736" t="s">
        <v>6</v>
      </c>
      <c r="I9" s="735" t="s">
        <v>35</v>
      </c>
      <c r="J9" s="732" t="s">
        <v>39</v>
      </c>
    </row>
    <row r="10" spans="1:10" s="44" customFormat="1" ht="52.5" customHeight="1">
      <c r="A10" s="729"/>
      <c r="B10" s="749"/>
      <c r="C10" s="729"/>
      <c r="D10" s="1" t="s">
        <v>8</v>
      </c>
      <c r="E10" s="1" t="s">
        <v>32</v>
      </c>
      <c r="F10" s="729"/>
      <c r="G10" s="734"/>
      <c r="H10" s="736"/>
      <c r="I10" s="735"/>
      <c r="J10" s="732"/>
    </row>
    <row r="11" spans="1:10" s="44" customFormat="1" ht="12.75">
      <c r="A11" s="2" t="s">
        <v>29</v>
      </c>
      <c r="B11" s="43">
        <v>2</v>
      </c>
      <c r="C11" s="2">
        <v>3</v>
      </c>
      <c r="D11" s="7" t="s">
        <v>9</v>
      </c>
      <c r="E11" s="2" t="s">
        <v>10</v>
      </c>
      <c r="F11" s="2" t="s">
        <v>36</v>
      </c>
      <c r="G11" s="5">
        <v>6</v>
      </c>
      <c r="H11" s="2" t="s">
        <v>37</v>
      </c>
      <c r="I11" s="5">
        <v>8</v>
      </c>
      <c r="J11" s="6">
        <v>9</v>
      </c>
    </row>
    <row r="12" spans="1:10" ht="15.75">
      <c r="A12" s="733" t="s">
        <v>13</v>
      </c>
      <c r="B12" s="733"/>
      <c r="C12" s="733"/>
      <c r="D12" s="733"/>
      <c r="E12" s="733"/>
      <c r="F12" s="733"/>
      <c r="G12" s="733"/>
      <c r="H12" s="733"/>
      <c r="I12" s="733"/>
      <c r="J12" s="733"/>
    </row>
    <row r="13" spans="1:10" ht="15.75">
      <c r="A13" s="181" t="s">
        <v>183</v>
      </c>
      <c r="B13" s="402" t="s">
        <v>1071</v>
      </c>
      <c r="C13" s="353" t="s">
        <v>166</v>
      </c>
      <c r="D13" s="488">
        <v>6.796</v>
      </c>
      <c r="E13" s="638"/>
      <c r="F13" s="478">
        <v>46</v>
      </c>
      <c r="G13" s="183">
        <v>3</v>
      </c>
      <c r="H13" s="183" t="s">
        <v>11</v>
      </c>
      <c r="I13" s="425">
        <f>F13*D13</f>
        <v>312.616</v>
      </c>
      <c r="J13" s="425">
        <f>I13*20%</f>
        <v>62.5232</v>
      </c>
    </row>
    <row r="14" spans="1:10" ht="12.75">
      <c r="A14" s="38" t="s">
        <v>20</v>
      </c>
      <c r="B14" s="403">
        <v>1</v>
      </c>
      <c r="C14" s="196" t="s">
        <v>27</v>
      </c>
      <c r="D14" s="191">
        <f>SUM(D13:D13)</f>
        <v>6.796</v>
      </c>
      <c r="E14" s="190" t="s">
        <v>47</v>
      </c>
      <c r="F14" s="177"/>
      <c r="G14" s="183"/>
      <c r="H14" s="183"/>
      <c r="I14" s="179"/>
      <c r="J14" s="425"/>
    </row>
    <row r="15" spans="1:10" ht="12.75">
      <c r="A15" s="500" t="s">
        <v>182</v>
      </c>
      <c r="B15" s="639" t="s">
        <v>1072</v>
      </c>
      <c r="C15" s="181" t="s">
        <v>172</v>
      </c>
      <c r="D15" s="640">
        <v>4.7</v>
      </c>
      <c r="E15" s="501"/>
      <c r="F15" s="478">
        <v>46</v>
      </c>
      <c r="G15" s="183">
        <v>5</v>
      </c>
      <c r="H15" s="183" t="s">
        <v>11</v>
      </c>
      <c r="I15" s="425">
        <f>D15*F15</f>
        <v>216.20000000000002</v>
      </c>
      <c r="J15" s="425">
        <f>I15*20%</f>
        <v>43.24000000000001</v>
      </c>
    </row>
    <row r="16" spans="1:10" ht="12.75">
      <c r="A16" s="500" t="s">
        <v>182</v>
      </c>
      <c r="B16" s="639" t="s">
        <v>1073</v>
      </c>
      <c r="C16" s="181" t="s">
        <v>172</v>
      </c>
      <c r="D16" s="640">
        <v>5.001</v>
      </c>
      <c r="E16" s="501"/>
      <c r="F16" s="478">
        <v>46</v>
      </c>
      <c r="G16" s="183">
        <v>5</v>
      </c>
      <c r="H16" s="183" t="s">
        <v>11</v>
      </c>
      <c r="I16" s="425">
        <f>D16*F16</f>
        <v>230.04600000000002</v>
      </c>
      <c r="J16" s="425">
        <f>I16*20%</f>
        <v>46.00920000000001</v>
      </c>
    </row>
    <row r="17" spans="1:10" ht="12.75">
      <c r="A17" s="500" t="s">
        <v>182</v>
      </c>
      <c r="B17" s="639" t="s">
        <v>1074</v>
      </c>
      <c r="C17" s="181" t="s">
        <v>172</v>
      </c>
      <c r="D17" s="640">
        <v>4.1</v>
      </c>
      <c r="E17" s="501"/>
      <c r="F17" s="478">
        <v>46</v>
      </c>
      <c r="G17" s="183">
        <v>5</v>
      </c>
      <c r="H17" s="183" t="s">
        <v>11</v>
      </c>
      <c r="I17" s="425">
        <f>D17*F17</f>
        <v>188.6</v>
      </c>
      <c r="J17" s="425">
        <f>I17*20%</f>
        <v>37.72</v>
      </c>
    </row>
    <row r="18" spans="1:10" ht="12.75">
      <c r="A18" s="500" t="s">
        <v>182</v>
      </c>
      <c r="B18" s="639" t="s">
        <v>1075</v>
      </c>
      <c r="C18" s="181" t="s">
        <v>172</v>
      </c>
      <c r="D18" s="640">
        <v>10.802</v>
      </c>
      <c r="E18" s="501"/>
      <c r="F18" s="478">
        <v>46</v>
      </c>
      <c r="G18" s="183">
        <v>4</v>
      </c>
      <c r="H18" s="183" t="s">
        <v>11</v>
      </c>
      <c r="I18" s="425">
        <f>D18*F18</f>
        <v>496.892</v>
      </c>
      <c r="J18" s="425">
        <f>I18*20%</f>
        <v>99.3784</v>
      </c>
    </row>
    <row r="19" spans="1:10" ht="12.75">
      <c r="A19" s="500" t="s">
        <v>182</v>
      </c>
      <c r="B19" s="639" t="s">
        <v>1076</v>
      </c>
      <c r="C19" s="181" t="s">
        <v>172</v>
      </c>
      <c r="D19" s="640">
        <v>5.001</v>
      </c>
      <c r="E19" s="501"/>
      <c r="F19" s="478">
        <v>46</v>
      </c>
      <c r="G19" s="183">
        <v>4</v>
      </c>
      <c r="H19" s="183" t="s">
        <v>11</v>
      </c>
      <c r="I19" s="425">
        <f>D19*F19</f>
        <v>230.04600000000002</v>
      </c>
      <c r="J19" s="425">
        <f>I19*20%</f>
        <v>46.00920000000001</v>
      </c>
    </row>
    <row r="20" spans="1:10" ht="12.75">
      <c r="A20" s="90" t="s">
        <v>20</v>
      </c>
      <c r="B20" s="403">
        <v>5</v>
      </c>
      <c r="C20" s="196" t="s">
        <v>27</v>
      </c>
      <c r="D20" s="191">
        <f>SUM(D15:D19)</f>
        <v>29.604000000000003</v>
      </c>
      <c r="E20" s="501" t="s">
        <v>47</v>
      </c>
      <c r="F20" s="181"/>
      <c r="G20" s="183"/>
      <c r="H20" s="183"/>
      <c r="I20" s="425"/>
      <c r="J20" s="425"/>
    </row>
    <row r="21" spans="1:10" ht="12.75">
      <c r="A21" s="500" t="s">
        <v>728</v>
      </c>
      <c r="B21" s="408" t="s">
        <v>1077</v>
      </c>
      <c r="C21" s="641" t="s">
        <v>172</v>
      </c>
      <c r="D21" s="254">
        <v>5.028</v>
      </c>
      <c r="E21" s="501"/>
      <c r="F21" s="478">
        <v>46</v>
      </c>
      <c r="G21" s="183">
        <v>3</v>
      </c>
      <c r="H21" s="183" t="s">
        <v>11</v>
      </c>
      <c r="I21" s="425">
        <f>D21*F21</f>
        <v>231.28799999999998</v>
      </c>
      <c r="J21" s="425">
        <f>I21*20%</f>
        <v>46.2576</v>
      </c>
    </row>
    <row r="22" spans="1:10" ht="12.75">
      <c r="A22" s="500" t="s">
        <v>728</v>
      </c>
      <c r="B22" s="408" t="s">
        <v>1078</v>
      </c>
      <c r="C22" s="641" t="s">
        <v>172</v>
      </c>
      <c r="D22" s="254">
        <v>3.102</v>
      </c>
      <c r="E22" s="501"/>
      <c r="F22" s="478">
        <v>46</v>
      </c>
      <c r="G22" s="183">
        <v>5</v>
      </c>
      <c r="H22" s="183" t="s">
        <v>11</v>
      </c>
      <c r="I22" s="425">
        <f>D22*F22</f>
        <v>142.692</v>
      </c>
      <c r="J22" s="425">
        <f>I22*20%</f>
        <v>28.538400000000003</v>
      </c>
    </row>
    <row r="23" spans="1:10" ht="12.75">
      <c r="A23" s="500" t="s">
        <v>728</v>
      </c>
      <c r="B23" s="408" t="s">
        <v>1079</v>
      </c>
      <c r="C23" s="641" t="s">
        <v>172</v>
      </c>
      <c r="D23" s="254">
        <v>28.157</v>
      </c>
      <c r="E23" s="501"/>
      <c r="F23" s="478">
        <v>46</v>
      </c>
      <c r="G23" s="183">
        <v>4</v>
      </c>
      <c r="H23" s="183" t="s">
        <v>11</v>
      </c>
      <c r="I23" s="425">
        <f>D23*F23</f>
        <v>1295.222</v>
      </c>
      <c r="J23" s="425">
        <f>I23*20%</f>
        <v>259.0444</v>
      </c>
    </row>
    <row r="24" spans="1:10" ht="12.75">
      <c r="A24" s="500" t="s">
        <v>728</v>
      </c>
      <c r="B24" s="408" t="s">
        <v>1080</v>
      </c>
      <c r="C24" s="641" t="s">
        <v>172</v>
      </c>
      <c r="D24" s="254">
        <v>9.199</v>
      </c>
      <c r="E24" s="501"/>
      <c r="F24" s="478">
        <v>46</v>
      </c>
      <c r="G24" s="183">
        <v>5</v>
      </c>
      <c r="H24" s="183" t="s">
        <v>11</v>
      </c>
      <c r="I24" s="425">
        <f>D24*F24</f>
        <v>423.154</v>
      </c>
      <c r="J24" s="425">
        <f>I24*20%</f>
        <v>84.63080000000001</v>
      </c>
    </row>
    <row r="25" spans="1:10" ht="12.75">
      <c r="A25" s="38" t="s">
        <v>20</v>
      </c>
      <c r="B25" s="403">
        <v>4</v>
      </c>
      <c r="C25" s="196" t="s">
        <v>27</v>
      </c>
      <c r="D25" s="191">
        <f>SUM(D21:D24)</f>
        <v>45.486</v>
      </c>
      <c r="E25" s="190" t="s">
        <v>47</v>
      </c>
      <c r="F25" s="177"/>
      <c r="G25" s="183"/>
      <c r="H25" s="183"/>
      <c r="I25" s="179"/>
      <c r="J25" s="425"/>
    </row>
    <row r="26" spans="1:10" ht="25.5">
      <c r="A26" s="144" t="s">
        <v>21</v>
      </c>
      <c r="B26" s="127">
        <f>B14+B20+B25</f>
        <v>10</v>
      </c>
      <c r="C26" s="122" t="s">
        <v>27</v>
      </c>
      <c r="D26" s="129">
        <f>D14+D20+D25</f>
        <v>81.886</v>
      </c>
      <c r="E26" s="187" t="s">
        <v>47</v>
      </c>
      <c r="F26" s="140"/>
      <c r="G26" s="188"/>
      <c r="H26" s="188"/>
      <c r="I26" s="57"/>
      <c r="J26" s="427"/>
    </row>
    <row r="27" spans="1:10" ht="15.75">
      <c r="A27" s="733" t="s">
        <v>14</v>
      </c>
      <c r="B27" s="733"/>
      <c r="C27" s="733"/>
      <c r="D27" s="733"/>
      <c r="E27" s="733"/>
      <c r="F27" s="733"/>
      <c r="G27" s="733"/>
      <c r="H27" s="733"/>
      <c r="I27" s="733"/>
      <c r="J27" s="733"/>
    </row>
    <row r="28" spans="1:10" ht="12.75">
      <c r="A28" s="642" t="s">
        <v>114</v>
      </c>
      <c r="B28" s="488" t="s">
        <v>1558</v>
      </c>
      <c r="C28" s="353" t="s">
        <v>166</v>
      </c>
      <c r="D28" s="477">
        <v>3</v>
      </c>
      <c r="E28" s="353"/>
      <c r="F28" s="487">
        <v>46</v>
      </c>
      <c r="G28" s="183">
        <v>3</v>
      </c>
      <c r="H28" s="183" t="s">
        <v>11</v>
      </c>
      <c r="I28" s="334">
        <f aca="true" t="shared" si="0" ref="I28:I59">D28*F28</f>
        <v>138</v>
      </c>
      <c r="J28" s="334">
        <f aca="true" t="shared" si="1" ref="J28:J59">I28*20%</f>
        <v>27.6</v>
      </c>
    </row>
    <row r="29" spans="1:10" ht="12.75">
      <c r="A29" s="642" t="s">
        <v>114</v>
      </c>
      <c r="B29" s="488" t="s">
        <v>1559</v>
      </c>
      <c r="C29" s="353" t="s">
        <v>166</v>
      </c>
      <c r="D29" s="477">
        <v>10.003</v>
      </c>
      <c r="E29" s="353"/>
      <c r="F29" s="487">
        <v>46</v>
      </c>
      <c r="G29" s="183">
        <v>3</v>
      </c>
      <c r="H29" s="183" t="s">
        <v>11</v>
      </c>
      <c r="I29" s="334">
        <f t="shared" si="0"/>
        <v>460.13800000000003</v>
      </c>
      <c r="J29" s="334">
        <f t="shared" si="1"/>
        <v>92.0276</v>
      </c>
    </row>
    <row r="30" spans="1:10" ht="12.75">
      <c r="A30" s="642" t="s">
        <v>114</v>
      </c>
      <c r="B30" s="488" t="s">
        <v>1560</v>
      </c>
      <c r="C30" s="353" t="s">
        <v>166</v>
      </c>
      <c r="D30" s="477">
        <v>6.006</v>
      </c>
      <c r="E30" s="353"/>
      <c r="F30" s="487">
        <v>46</v>
      </c>
      <c r="G30" s="183">
        <v>3</v>
      </c>
      <c r="H30" s="183" t="s">
        <v>11</v>
      </c>
      <c r="I30" s="334">
        <f t="shared" si="0"/>
        <v>276.276</v>
      </c>
      <c r="J30" s="334">
        <f t="shared" si="1"/>
        <v>55.2552</v>
      </c>
    </row>
    <row r="31" spans="1:10" ht="12.75">
      <c r="A31" s="503" t="s">
        <v>114</v>
      </c>
      <c r="B31" s="504" t="s">
        <v>376</v>
      </c>
      <c r="C31" s="247" t="s">
        <v>166</v>
      </c>
      <c r="D31" s="477">
        <v>3</v>
      </c>
      <c r="E31" s="489"/>
      <c r="F31" s="487">
        <v>46</v>
      </c>
      <c r="G31" s="249">
        <v>3</v>
      </c>
      <c r="H31" s="183" t="s">
        <v>11</v>
      </c>
      <c r="I31" s="334">
        <f t="shared" si="0"/>
        <v>138</v>
      </c>
      <c r="J31" s="334">
        <f t="shared" si="1"/>
        <v>27.6</v>
      </c>
    </row>
    <row r="32" spans="1:10" ht="12.75">
      <c r="A32" s="642" t="s">
        <v>114</v>
      </c>
      <c r="B32" s="504" t="s">
        <v>1561</v>
      </c>
      <c r="C32" s="353" t="s">
        <v>166</v>
      </c>
      <c r="D32" s="477">
        <v>3.503</v>
      </c>
      <c r="E32" s="489"/>
      <c r="F32" s="487">
        <v>46</v>
      </c>
      <c r="G32" s="183">
        <v>3</v>
      </c>
      <c r="H32" s="183" t="s">
        <v>11</v>
      </c>
      <c r="I32" s="334">
        <f t="shared" si="0"/>
        <v>161.138</v>
      </c>
      <c r="J32" s="334">
        <f t="shared" si="1"/>
        <v>32.2276</v>
      </c>
    </row>
    <row r="33" spans="1:10" ht="12.75">
      <c r="A33" s="642" t="s">
        <v>114</v>
      </c>
      <c r="B33" s="504" t="s">
        <v>1562</v>
      </c>
      <c r="C33" s="353" t="s">
        <v>166</v>
      </c>
      <c r="D33" s="477">
        <v>6.159</v>
      </c>
      <c r="E33" s="489"/>
      <c r="F33" s="487">
        <v>46</v>
      </c>
      <c r="G33" s="183">
        <v>3</v>
      </c>
      <c r="H33" s="183" t="s">
        <v>11</v>
      </c>
      <c r="I33" s="334">
        <f t="shared" si="0"/>
        <v>283.31399999999996</v>
      </c>
      <c r="J33" s="334">
        <f t="shared" si="1"/>
        <v>56.6628</v>
      </c>
    </row>
    <row r="34" spans="1:10" ht="12.75">
      <c r="A34" s="642" t="s">
        <v>114</v>
      </c>
      <c r="B34" s="504" t="s">
        <v>1563</v>
      </c>
      <c r="C34" s="353" t="s">
        <v>166</v>
      </c>
      <c r="D34" s="477">
        <v>6.721</v>
      </c>
      <c r="E34" s="489"/>
      <c r="F34" s="487">
        <v>46</v>
      </c>
      <c r="G34" s="183">
        <v>4</v>
      </c>
      <c r="H34" s="183" t="s">
        <v>11</v>
      </c>
      <c r="I34" s="334">
        <f t="shared" si="0"/>
        <v>309.166</v>
      </c>
      <c r="J34" s="334">
        <f t="shared" si="1"/>
        <v>61.833200000000005</v>
      </c>
    </row>
    <row r="35" spans="1:10" ht="12.75">
      <c r="A35" s="642" t="s">
        <v>114</v>
      </c>
      <c r="B35" s="504" t="s">
        <v>1564</v>
      </c>
      <c r="C35" s="353" t="s">
        <v>166</v>
      </c>
      <c r="D35" s="477">
        <v>6.869</v>
      </c>
      <c r="E35" s="489"/>
      <c r="F35" s="487">
        <v>46</v>
      </c>
      <c r="G35" s="183">
        <v>3</v>
      </c>
      <c r="H35" s="183" t="s">
        <v>11</v>
      </c>
      <c r="I35" s="334">
        <f t="shared" si="0"/>
        <v>315.974</v>
      </c>
      <c r="J35" s="334">
        <f t="shared" si="1"/>
        <v>63.1948</v>
      </c>
    </row>
    <row r="36" spans="1:10" ht="12.75">
      <c r="A36" s="642" t="s">
        <v>114</v>
      </c>
      <c r="B36" s="504" t="s">
        <v>1565</v>
      </c>
      <c r="C36" s="353" t="s">
        <v>166</v>
      </c>
      <c r="D36" s="477">
        <v>4.004</v>
      </c>
      <c r="E36" s="489"/>
      <c r="F36" s="487">
        <v>46</v>
      </c>
      <c r="G36" s="183">
        <v>3</v>
      </c>
      <c r="H36" s="183" t="s">
        <v>11</v>
      </c>
      <c r="I36" s="334">
        <f t="shared" si="0"/>
        <v>184.18399999999997</v>
      </c>
      <c r="J36" s="334">
        <f t="shared" si="1"/>
        <v>36.8368</v>
      </c>
    </row>
    <row r="37" spans="1:10" ht="12.75">
      <c r="A37" s="642" t="s">
        <v>114</v>
      </c>
      <c r="B37" s="504" t="s">
        <v>1566</v>
      </c>
      <c r="C37" s="353" t="s">
        <v>166</v>
      </c>
      <c r="D37" s="477">
        <v>6.998</v>
      </c>
      <c r="E37" s="489"/>
      <c r="F37" s="487">
        <v>46</v>
      </c>
      <c r="G37" s="183">
        <v>3</v>
      </c>
      <c r="H37" s="183" t="s">
        <v>11</v>
      </c>
      <c r="I37" s="334">
        <f t="shared" si="0"/>
        <v>321.908</v>
      </c>
      <c r="J37" s="334">
        <f t="shared" si="1"/>
        <v>64.3816</v>
      </c>
    </row>
    <row r="38" spans="1:10" ht="12.75">
      <c r="A38" s="642" t="s">
        <v>114</v>
      </c>
      <c r="B38" s="504" t="s">
        <v>1567</v>
      </c>
      <c r="C38" s="353" t="s">
        <v>166</v>
      </c>
      <c r="D38" s="477">
        <v>10.006</v>
      </c>
      <c r="E38" s="489"/>
      <c r="F38" s="487">
        <v>46</v>
      </c>
      <c r="G38" s="183">
        <v>3</v>
      </c>
      <c r="H38" s="183" t="s">
        <v>11</v>
      </c>
      <c r="I38" s="334">
        <f t="shared" si="0"/>
        <v>460.276</v>
      </c>
      <c r="J38" s="334">
        <f t="shared" si="1"/>
        <v>92.05520000000001</v>
      </c>
    </row>
    <row r="39" spans="1:10" ht="12.75">
      <c r="A39" s="642" t="s">
        <v>114</v>
      </c>
      <c r="B39" s="504" t="s">
        <v>1568</v>
      </c>
      <c r="C39" s="353" t="s">
        <v>166</v>
      </c>
      <c r="D39" s="477">
        <v>10.005</v>
      </c>
      <c r="E39" s="489"/>
      <c r="F39" s="487">
        <v>46</v>
      </c>
      <c r="G39" s="183">
        <v>4</v>
      </c>
      <c r="H39" s="183" t="s">
        <v>11</v>
      </c>
      <c r="I39" s="334">
        <f t="shared" si="0"/>
        <v>460.23</v>
      </c>
      <c r="J39" s="334">
        <f t="shared" si="1"/>
        <v>92.046</v>
      </c>
    </row>
    <row r="40" spans="1:10" ht="12.75">
      <c r="A40" s="642" t="s">
        <v>114</v>
      </c>
      <c r="B40" s="504" t="s">
        <v>1569</v>
      </c>
      <c r="C40" s="353" t="s">
        <v>166</v>
      </c>
      <c r="D40" s="477">
        <v>3.555</v>
      </c>
      <c r="E40" s="489"/>
      <c r="F40" s="487">
        <v>46</v>
      </c>
      <c r="G40" s="183">
        <v>4</v>
      </c>
      <c r="H40" s="183" t="s">
        <v>11</v>
      </c>
      <c r="I40" s="334">
        <f t="shared" si="0"/>
        <v>163.53</v>
      </c>
      <c r="J40" s="334">
        <f t="shared" si="1"/>
        <v>32.706</v>
      </c>
    </row>
    <row r="41" spans="1:10" ht="12.75">
      <c r="A41" s="642" t="s">
        <v>114</v>
      </c>
      <c r="B41" s="504" t="s">
        <v>1570</v>
      </c>
      <c r="C41" s="353" t="s">
        <v>166</v>
      </c>
      <c r="D41" s="477">
        <v>3.499</v>
      </c>
      <c r="E41" s="489"/>
      <c r="F41" s="487">
        <v>46</v>
      </c>
      <c r="G41" s="183">
        <v>4</v>
      </c>
      <c r="H41" s="183" t="s">
        <v>11</v>
      </c>
      <c r="I41" s="334">
        <f t="shared" si="0"/>
        <v>160.954</v>
      </c>
      <c r="J41" s="334">
        <f t="shared" si="1"/>
        <v>32.1908</v>
      </c>
    </row>
    <row r="42" spans="1:10" ht="12.75">
      <c r="A42" s="642" t="s">
        <v>114</v>
      </c>
      <c r="B42" s="504" t="s">
        <v>1571</v>
      </c>
      <c r="C42" s="353" t="s">
        <v>166</v>
      </c>
      <c r="D42" s="477">
        <v>6.998</v>
      </c>
      <c r="E42" s="489"/>
      <c r="F42" s="487">
        <v>46</v>
      </c>
      <c r="G42" s="183">
        <v>4</v>
      </c>
      <c r="H42" s="183" t="s">
        <v>11</v>
      </c>
      <c r="I42" s="334">
        <f t="shared" si="0"/>
        <v>321.908</v>
      </c>
      <c r="J42" s="334">
        <f t="shared" si="1"/>
        <v>64.3816</v>
      </c>
    </row>
    <row r="43" spans="1:10" ht="12.75">
      <c r="A43" s="642" t="s">
        <v>114</v>
      </c>
      <c r="B43" s="504" t="s">
        <v>1572</v>
      </c>
      <c r="C43" s="353" t="s">
        <v>166</v>
      </c>
      <c r="D43" s="477">
        <v>5.003</v>
      </c>
      <c r="E43" s="489"/>
      <c r="F43" s="487">
        <v>46</v>
      </c>
      <c r="G43" s="183">
        <v>4</v>
      </c>
      <c r="H43" s="183" t="s">
        <v>11</v>
      </c>
      <c r="I43" s="334">
        <f t="shared" si="0"/>
        <v>230.138</v>
      </c>
      <c r="J43" s="334">
        <f t="shared" si="1"/>
        <v>46.02760000000001</v>
      </c>
    </row>
    <row r="44" spans="1:10" ht="12.75">
      <c r="A44" s="642" t="s">
        <v>114</v>
      </c>
      <c r="B44" s="504" t="s">
        <v>1573</v>
      </c>
      <c r="C44" s="353" t="s">
        <v>166</v>
      </c>
      <c r="D44" s="477">
        <v>2.003</v>
      </c>
      <c r="E44" s="489"/>
      <c r="F44" s="487">
        <v>46</v>
      </c>
      <c r="G44" s="183">
        <v>5</v>
      </c>
      <c r="H44" s="183" t="s">
        <v>11</v>
      </c>
      <c r="I44" s="334">
        <f t="shared" si="0"/>
        <v>92.138</v>
      </c>
      <c r="J44" s="334">
        <f t="shared" si="1"/>
        <v>18.4276</v>
      </c>
    </row>
    <row r="45" spans="1:10" ht="12.75">
      <c r="A45" s="642" t="s">
        <v>114</v>
      </c>
      <c r="B45" s="504" t="s">
        <v>1574</v>
      </c>
      <c r="C45" s="353" t="s">
        <v>166</v>
      </c>
      <c r="D45" s="477">
        <v>11.005</v>
      </c>
      <c r="E45" s="489"/>
      <c r="F45" s="487">
        <v>46</v>
      </c>
      <c r="G45" s="183">
        <v>4</v>
      </c>
      <c r="H45" s="183" t="s">
        <v>11</v>
      </c>
      <c r="I45" s="334">
        <f t="shared" si="0"/>
        <v>506.23</v>
      </c>
      <c r="J45" s="334">
        <f t="shared" si="1"/>
        <v>101.24600000000001</v>
      </c>
    </row>
    <row r="46" spans="1:10" ht="12.75">
      <c r="A46" s="642" t="s">
        <v>114</v>
      </c>
      <c r="B46" s="504" t="s">
        <v>1575</v>
      </c>
      <c r="C46" s="353" t="s">
        <v>166</v>
      </c>
      <c r="D46" s="477">
        <v>14.004</v>
      </c>
      <c r="E46" s="489"/>
      <c r="F46" s="487">
        <v>46</v>
      </c>
      <c r="G46" s="183">
        <v>6</v>
      </c>
      <c r="H46" s="183" t="s">
        <v>11</v>
      </c>
      <c r="I46" s="334">
        <f t="shared" si="0"/>
        <v>644.184</v>
      </c>
      <c r="J46" s="334">
        <f t="shared" si="1"/>
        <v>128.8368</v>
      </c>
    </row>
    <row r="47" spans="1:10" ht="12.75">
      <c r="A47" s="642" t="s">
        <v>114</v>
      </c>
      <c r="B47" s="504" t="s">
        <v>1576</v>
      </c>
      <c r="C47" s="353" t="s">
        <v>166</v>
      </c>
      <c r="D47" s="477">
        <v>3.995</v>
      </c>
      <c r="E47" s="489"/>
      <c r="F47" s="487">
        <v>46</v>
      </c>
      <c r="G47" s="183">
        <v>6</v>
      </c>
      <c r="H47" s="183" t="s">
        <v>11</v>
      </c>
      <c r="I47" s="334">
        <f t="shared" si="0"/>
        <v>183.77</v>
      </c>
      <c r="J47" s="334">
        <f t="shared" si="1"/>
        <v>36.754000000000005</v>
      </c>
    </row>
    <row r="48" spans="1:10" ht="12.75">
      <c r="A48" s="642" t="s">
        <v>114</v>
      </c>
      <c r="B48" s="504" t="s">
        <v>1577</v>
      </c>
      <c r="C48" s="353" t="s">
        <v>166</v>
      </c>
      <c r="D48" s="477">
        <v>3.298</v>
      </c>
      <c r="E48" s="489"/>
      <c r="F48" s="487">
        <v>46</v>
      </c>
      <c r="G48" s="183">
        <v>6</v>
      </c>
      <c r="H48" s="183" t="s">
        <v>11</v>
      </c>
      <c r="I48" s="334">
        <f t="shared" si="0"/>
        <v>151.708</v>
      </c>
      <c r="J48" s="334">
        <f t="shared" si="1"/>
        <v>30.3416</v>
      </c>
    </row>
    <row r="49" spans="1:10" ht="12.75">
      <c r="A49" s="642" t="s">
        <v>114</v>
      </c>
      <c r="B49" s="504" t="s">
        <v>1578</v>
      </c>
      <c r="C49" s="353" t="s">
        <v>166</v>
      </c>
      <c r="D49" s="477">
        <v>3</v>
      </c>
      <c r="E49" s="489"/>
      <c r="F49" s="487">
        <v>46</v>
      </c>
      <c r="G49" s="183">
        <v>6</v>
      </c>
      <c r="H49" s="183" t="s">
        <v>11</v>
      </c>
      <c r="I49" s="334">
        <f t="shared" si="0"/>
        <v>138</v>
      </c>
      <c r="J49" s="334">
        <f t="shared" si="1"/>
        <v>27.6</v>
      </c>
    </row>
    <row r="50" spans="1:10" ht="12.75">
      <c r="A50" s="642" t="s">
        <v>114</v>
      </c>
      <c r="B50" s="504" t="s">
        <v>1579</v>
      </c>
      <c r="C50" s="353" t="s">
        <v>166</v>
      </c>
      <c r="D50" s="477">
        <v>0.226</v>
      </c>
      <c r="E50" s="489"/>
      <c r="F50" s="487">
        <v>46</v>
      </c>
      <c r="G50" s="183">
        <v>4</v>
      </c>
      <c r="H50" s="183" t="s">
        <v>11</v>
      </c>
      <c r="I50" s="334">
        <f t="shared" si="0"/>
        <v>10.396</v>
      </c>
      <c r="J50" s="334">
        <f t="shared" si="1"/>
        <v>2.0792</v>
      </c>
    </row>
    <row r="51" spans="1:10" ht="12.75">
      <c r="A51" s="642" t="s">
        <v>114</v>
      </c>
      <c r="B51" s="504" t="s">
        <v>1580</v>
      </c>
      <c r="C51" s="353" t="s">
        <v>166</v>
      </c>
      <c r="D51" s="477">
        <v>8.856</v>
      </c>
      <c r="E51" s="489"/>
      <c r="F51" s="487">
        <v>46</v>
      </c>
      <c r="G51" s="183">
        <v>4</v>
      </c>
      <c r="H51" s="183" t="s">
        <v>11</v>
      </c>
      <c r="I51" s="334">
        <f t="shared" si="0"/>
        <v>407.376</v>
      </c>
      <c r="J51" s="334">
        <f t="shared" si="1"/>
        <v>81.4752</v>
      </c>
    </row>
    <row r="52" spans="1:10" ht="12.75">
      <c r="A52" s="642" t="s">
        <v>114</v>
      </c>
      <c r="B52" s="504" t="s">
        <v>1581</v>
      </c>
      <c r="C52" s="353" t="s">
        <v>166</v>
      </c>
      <c r="D52" s="477">
        <v>10.509</v>
      </c>
      <c r="E52" s="489"/>
      <c r="F52" s="487">
        <v>46</v>
      </c>
      <c r="G52" s="183">
        <v>4</v>
      </c>
      <c r="H52" s="183" t="s">
        <v>11</v>
      </c>
      <c r="I52" s="334">
        <f t="shared" si="0"/>
        <v>483.414</v>
      </c>
      <c r="J52" s="334">
        <f t="shared" si="1"/>
        <v>96.6828</v>
      </c>
    </row>
    <row r="53" spans="1:10" ht="12.75">
      <c r="A53" s="642" t="s">
        <v>114</v>
      </c>
      <c r="B53" s="504" t="s">
        <v>1582</v>
      </c>
      <c r="C53" s="353" t="s">
        <v>166</v>
      </c>
      <c r="D53" s="477">
        <v>17.208</v>
      </c>
      <c r="E53" s="489"/>
      <c r="F53" s="487">
        <v>46</v>
      </c>
      <c r="G53" s="183">
        <v>4</v>
      </c>
      <c r="H53" s="183" t="s">
        <v>11</v>
      </c>
      <c r="I53" s="334">
        <f t="shared" si="0"/>
        <v>791.568</v>
      </c>
      <c r="J53" s="334">
        <f t="shared" si="1"/>
        <v>158.3136</v>
      </c>
    </row>
    <row r="54" spans="1:10" ht="12.75">
      <c r="A54" s="642" t="s">
        <v>114</v>
      </c>
      <c r="B54" s="504" t="s">
        <v>1583</v>
      </c>
      <c r="C54" s="353" t="s">
        <v>166</v>
      </c>
      <c r="D54" s="477">
        <v>13.504</v>
      </c>
      <c r="E54" s="489"/>
      <c r="F54" s="487">
        <v>46</v>
      </c>
      <c r="G54" s="183">
        <v>4</v>
      </c>
      <c r="H54" s="183" t="s">
        <v>11</v>
      </c>
      <c r="I54" s="334">
        <f t="shared" si="0"/>
        <v>621.184</v>
      </c>
      <c r="J54" s="334">
        <f t="shared" si="1"/>
        <v>124.2368</v>
      </c>
    </row>
    <row r="55" spans="1:10" ht="12.75">
      <c r="A55" s="642" t="s">
        <v>114</v>
      </c>
      <c r="B55" s="504" t="s">
        <v>1584</v>
      </c>
      <c r="C55" s="353" t="s">
        <v>166</v>
      </c>
      <c r="D55" s="477">
        <v>7.8</v>
      </c>
      <c r="E55" s="489"/>
      <c r="F55" s="487">
        <v>46</v>
      </c>
      <c r="G55" s="183">
        <v>4</v>
      </c>
      <c r="H55" s="183" t="s">
        <v>11</v>
      </c>
      <c r="I55" s="334">
        <f t="shared" si="0"/>
        <v>358.8</v>
      </c>
      <c r="J55" s="334">
        <f t="shared" si="1"/>
        <v>71.76</v>
      </c>
    </row>
    <row r="56" spans="1:10" ht="12.75">
      <c r="A56" s="642" t="s">
        <v>114</v>
      </c>
      <c r="B56" s="504" t="s">
        <v>1585</v>
      </c>
      <c r="C56" s="353" t="s">
        <v>166</v>
      </c>
      <c r="D56" s="477">
        <v>2.482</v>
      </c>
      <c r="E56" s="489"/>
      <c r="F56" s="487">
        <v>46</v>
      </c>
      <c r="G56" s="183">
        <v>4</v>
      </c>
      <c r="H56" s="183" t="s">
        <v>11</v>
      </c>
      <c r="I56" s="334">
        <f t="shared" si="0"/>
        <v>114.17200000000001</v>
      </c>
      <c r="J56" s="334">
        <f t="shared" si="1"/>
        <v>22.834400000000002</v>
      </c>
    </row>
    <row r="57" spans="1:10" ht="12.75">
      <c r="A57" s="503" t="s">
        <v>114</v>
      </c>
      <c r="B57" s="504" t="s">
        <v>693</v>
      </c>
      <c r="C57" s="247" t="s">
        <v>166</v>
      </c>
      <c r="D57" s="477">
        <v>6.584</v>
      </c>
      <c r="E57" s="489"/>
      <c r="F57" s="487">
        <v>46</v>
      </c>
      <c r="G57" s="249">
        <v>4</v>
      </c>
      <c r="H57" s="183" t="s">
        <v>11</v>
      </c>
      <c r="I57" s="334">
        <f t="shared" si="0"/>
        <v>302.864</v>
      </c>
      <c r="J57" s="334">
        <f t="shared" si="1"/>
        <v>60.5728</v>
      </c>
    </row>
    <row r="58" spans="1:10" ht="12.75">
      <c r="A58" s="503" t="s">
        <v>114</v>
      </c>
      <c r="B58" s="504" t="s">
        <v>694</v>
      </c>
      <c r="C58" s="247" t="s">
        <v>166</v>
      </c>
      <c r="D58" s="477">
        <v>5.004</v>
      </c>
      <c r="E58" s="489"/>
      <c r="F58" s="487">
        <v>46</v>
      </c>
      <c r="G58" s="249">
        <v>4</v>
      </c>
      <c r="H58" s="183" t="s">
        <v>11</v>
      </c>
      <c r="I58" s="334">
        <f t="shared" si="0"/>
        <v>230.18399999999997</v>
      </c>
      <c r="J58" s="334">
        <f t="shared" si="1"/>
        <v>46.0368</v>
      </c>
    </row>
    <row r="59" spans="1:10" ht="12.75">
      <c r="A59" s="503" t="s">
        <v>114</v>
      </c>
      <c r="B59" s="504" t="s">
        <v>695</v>
      </c>
      <c r="C59" s="247" t="s">
        <v>166</v>
      </c>
      <c r="D59" s="477">
        <v>3.998</v>
      </c>
      <c r="E59" s="489"/>
      <c r="F59" s="487">
        <v>46</v>
      </c>
      <c r="G59" s="249">
        <v>4</v>
      </c>
      <c r="H59" s="183" t="s">
        <v>11</v>
      </c>
      <c r="I59" s="334">
        <f t="shared" si="0"/>
        <v>183.90800000000002</v>
      </c>
      <c r="J59" s="334">
        <f t="shared" si="1"/>
        <v>36.781600000000005</v>
      </c>
    </row>
    <row r="60" spans="1:10" ht="12.75">
      <c r="A60" s="503" t="s">
        <v>114</v>
      </c>
      <c r="B60" s="504" t="s">
        <v>696</v>
      </c>
      <c r="C60" s="247" t="s">
        <v>166</v>
      </c>
      <c r="D60" s="477">
        <v>3.903</v>
      </c>
      <c r="E60" s="489"/>
      <c r="F60" s="487">
        <v>46</v>
      </c>
      <c r="G60" s="249">
        <v>4</v>
      </c>
      <c r="H60" s="183" t="s">
        <v>11</v>
      </c>
      <c r="I60" s="334">
        <f aca="true" t="shared" si="2" ref="I60:I88">D60*F60</f>
        <v>179.538</v>
      </c>
      <c r="J60" s="334">
        <f aca="true" t="shared" si="3" ref="J60:J88">I60*20%</f>
        <v>35.9076</v>
      </c>
    </row>
    <row r="61" spans="1:10" ht="12.75">
      <c r="A61" s="503" t="s">
        <v>114</v>
      </c>
      <c r="B61" s="504" t="s">
        <v>697</v>
      </c>
      <c r="C61" s="247" t="s">
        <v>166</v>
      </c>
      <c r="D61" s="477">
        <v>2.997</v>
      </c>
      <c r="E61" s="489"/>
      <c r="F61" s="487">
        <v>46</v>
      </c>
      <c r="G61" s="249">
        <v>4</v>
      </c>
      <c r="H61" s="183" t="s">
        <v>11</v>
      </c>
      <c r="I61" s="334">
        <f t="shared" si="2"/>
        <v>137.862</v>
      </c>
      <c r="J61" s="334">
        <f t="shared" si="3"/>
        <v>27.572400000000002</v>
      </c>
    </row>
    <row r="62" spans="1:10" ht="12.75">
      <c r="A62" s="642" t="s">
        <v>114</v>
      </c>
      <c r="B62" s="504" t="s">
        <v>1586</v>
      </c>
      <c r="C62" s="353" t="s">
        <v>166</v>
      </c>
      <c r="D62" s="477">
        <v>10</v>
      </c>
      <c r="E62" s="489"/>
      <c r="F62" s="487">
        <v>46</v>
      </c>
      <c r="G62" s="183">
        <v>4</v>
      </c>
      <c r="H62" s="183" t="s">
        <v>11</v>
      </c>
      <c r="I62" s="334">
        <f t="shared" si="2"/>
        <v>460</v>
      </c>
      <c r="J62" s="334">
        <f t="shared" si="3"/>
        <v>92</v>
      </c>
    </row>
    <row r="63" spans="1:10" ht="12.75">
      <c r="A63" s="642" t="s">
        <v>114</v>
      </c>
      <c r="B63" s="504" t="s">
        <v>1587</v>
      </c>
      <c r="C63" s="353" t="s">
        <v>166</v>
      </c>
      <c r="D63" s="477">
        <v>4.623</v>
      </c>
      <c r="E63" s="489"/>
      <c r="F63" s="487">
        <v>46</v>
      </c>
      <c r="G63" s="183">
        <v>4</v>
      </c>
      <c r="H63" s="183" t="s">
        <v>11</v>
      </c>
      <c r="I63" s="334">
        <f t="shared" si="2"/>
        <v>212.65800000000002</v>
      </c>
      <c r="J63" s="334">
        <f t="shared" si="3"/>
        <v>42.531600000000005</v>
      </c>
    </row>
    <row r="64" spans="1:10" ht="12.75">
      <c r="A64" s="642" t="s">
        <v>114</v>
      </c>
      <c r="B64" s="504" t="s">
        <v>1588</v>
      </c>
      <c r="C64" s="353" t="s">
        <v>166</v>
      </c>
      <c r="D64" s="477">
        <v>7.524</v>
      </c>
      <c r="E64" s="489"/>
      <c r="F64" s="487">
        <v>46</v>
      </c>
      <c r="G64" s="183">
        <v>4</v>
      </c>
      <c r="H64" s="183" t="s">
        <v>11</v>
      </c>
      <c r="I64" s="334">
        <f t="shared" si="2"/>
        <v>346.104</v>
      </c>
      <c r="J64" s="334">
        <f t="shared" si="3"/>
        <v>69.2208</v>
      </c>
    </row>
    <row r="65" spans="1:10" ht="12.75">
      <c r="A65" s="642" t="s">
        <v>114</v>
      </c>
      <c r="B65" s="504" t="s">
        <v>1589</v>
      </c>
      <c r="C65" s="353" t="s">
        <v>166</v>
      </c>
      <c r="D65" s="477">
        <v>2.999</v>
      </c>
      <c r="E65" s="489"/>
      <c r="F65" s="487">
        <v>46</v>
      </c>
      <c r="G65" s="183">
        <v>4</v>
      </c>
      <c r="H65" s="183" t="s">
        <v>11</v>
      </c>
      <c r="I65" s="334">
        <f t="shared" si="2"/>
        <v>137.954</v>
      </c>
      <c r="J65" s="334">
        <f t="shared" si="3"/>
        <v>27.5908</v>
      </c>
    </row>
    <row r="66" spans="1:10" ht="12.75">
      <c r="A66" s="503" t="s">
        <v>114</v>
      </c>
      <c r="B66" s="504" t="s">
        <v>377</v>
      </c>
      <c r="C66" s="247" t="s">
        <v>166</v>
      </c>
      <c r="D66" s="477">
        <v>3.021</v>
      </c>
      <c r="E66" s="489"/>
      <c r="F66" s="487">
        <v>46</v>
      </c>
      <c r="G66" s="249">
        <v>4</v>
      </c>
      <c r="H66" s="183" t="s">
        <v>11</v>
      </c>
      <c r="I66" s="334">
        <f t="shared" si="2"/>
        <v>138.966</v>
      </c>
      <c r="J66" s="334">
        <f t="shared" si="3"/>
        <v>27.793200000000002</v>
      </c>
    </row>
    <row r="67" spans="1:10" ht="12.75">
      <c r="A67" s="503" t="s">
        <v>114</v>
      </c>
      <c r="B67" s="504" t="s">
        <v>378</v>
      </c>
      <c r="C67" s="247" t="s">
        <v>166</v>
      </c>
      <c r="D67" s="477">
        <v>4.155</v>
      </c>
      <c r="E67" s="489"/>
      <c r="F67" s="487">
        <v>46</v>
      </c>
      <c r="G67" s="249">
        <v>4</v>
      </c>
      <c r="H67" s="183" t="s">
        <v>11</v>
      </c>
      <c r="I67" s="334">
        <f t="shared" si="2"/>
        <v>191.13000000000002</v>
      </c>
      <c r="J67" s="334">
        <f t="shared" si="3"/>
        <v>38.226000000000006</v>
      </c>
    </row>
    <row r="68" spans="1:10" ht="12.75">
      <c r="A68" s="642" t="s">
        <v>114</v>
      </c>
      <c r="B68" s="504" t="s">
        <v>1590</v>
      </c>
      <c r="C68" s="353" t="s">
        <v>166</v>
      </c>
      <c r="D68" s="477">
        <v>4.002</v>
      </c>
      <c r="E68" s="489"/>
      <c r="F68" s="487">
        <v>46</v>
      </c>
      <c r="G68" s="183">
        <v>4</v>
      </c>
      <c r="H68" s="183" t="s">
        <v>11</v>
      </c>
      <c r="I68" s="334">
        <f t="shared" si="2"/>
        <v>184.09199999999998</v>
      </c>
      <c r="J68" s="334">
        <f t="shared" si="3"/>
        <v>36.8184</v>
      </c>
    </row>
    <row r="69" spans="1:10" ht="12.75">
      <c r="A69" s="642" t="s">
        <v>114</v>
      </c>
      <c r="B69" s="504" t="s">
        <v>1591</v>
      </c>
      <c r="C69" s="353" t="s">
        <v>166</v>
      </c>
      <c r="D69" s="477">
        <v>4.5</v>
      </c>
      <c r="E69" s="489"/>
      <c r="F69" s="487">
        <v>46</v>
      </c>
      <c r="G69" s="183">
        <v>4</v>
      </c>
      <c r="H69" s="183" t="s">
        <v>11</v>
      </c>
      <c r="I69" s="334">
        <f t="shared" si="2"/>
        <v>207</v>
      </c>
      <c r="J69" s="334">
        <f t="shared" si="3"/>
        <v>41.400000000000006</v>
      </c>
    </row>
    <row r="70" spans="1:10" ht="12.75">
      <c r="A70" s="642" t="s">
        <v>114</v>
      </c>
      <c r="B70" s="504" t="s">
        <v>1592</v>
      </c>
      <c r="C70" s="353" t="s">
        <v>166</v>
      </c>
      <c r="D70" s="477">
        <v>6.996</v>
      </c>
      <c r="E70" s="489"/>
      <c r="F70" s="487">
        <v>46</v>
      </c>
      <c r="G70" s="183">
        <v>4</v>
      </c>
      <c r="H70" s="183" t="s">
        <v>11</v>
      </c>
      <c r="I70" s="334">
        <f t="shared" si="2"/>
        <v>321.81600000000003</v>
      </c>
      <c r="J70" s="334">
        <f t="shared" si="3"/>
        <v>64.3632</v>
      </c>
    </row>
    <row r="71" spans="1:10" ht="12.75">
      <c r="A71" s="642" t="s">
        <v>114</v>
      </c>
      <c r="B71" s="504" t="s">
        <v>1593</v>
      </c>
      <c r="C71" s="353" t="s">
        <v>166</v>
      </c>
      <c r="D71" s="477">
        <v>8.002</v>
      </c>
      <c r="E71" s="489"/>
      <c r="F71" s="487">
        <v>46</v>
      </c>
      <c r="G71" s="183">
        <v>4</v>
      </c>
      <c r="H71" s="183" t="s">
        <v>11</v>
      </c>
      <c r="I71" s="334">
        <f t="shared" si="2"/>
        <v>368.09200000000004</v>
      </c>
      <c r="J71" s="334">
        <f t="shared" si="3"/>
        <v>73.61840000000001</v>
      </c>
    </row>
    <row r="72" spans="1:10" ht="12.75">
      <c r="A72" s="642" t="s">
        <v>114</v>
      </c>
      <c r="B72" s="504" t="s">
        <v>1594</v>
      </c>
      <c r="C72" s="353" t="s">
        <v>166</v>
      </c>
      <c r="D72" s="477">
        <v>7.404</v>
      </c>
      <c r="E72" s="489"/>
      <c r="F72" s="487">
        <v>46</v>
      </c>
      <c r="G72" s="183">
        <v>4</v>
      </c>
      <c r="H72" s="183" t="s">
        <v>11</v>
      </c>
      <c r="I72" s="334">
        <f t="shared" si="2"/>
        <v>340.584</v>
      </c>
      <c r="J72" s="334">
        <f t="shared" si="3"/>
        <v>68.1168</v>
      </c>
    </row>
    <row r="73" spans="1:10" ht="12.75">
      <c r="A73" s="642" t="s">
        <v>114</v>
      </c>
      <c r="B73" s="504" t="s">
        <v>1595</v>
      </c>
      <c r="C73" s="353" t="s">
        <v>166</v>
      </c>
      <c r="D73" s="477">
        <v>4</v>
      </c>
      <c r="E73" s="489"/>
      <c r="F73" s="487">
        <v>46</v>
      </c>
      <c r="G73" s="183">
        <v>3</v>
      </c>
      <c r="H73" s="183" t="s">
        <v>11</v>
      </c>
      <c r="I73" s="334">
        <f t="shared" si="2"/>
        <v>184</v>
      </c>
      <c r="J73" s="334">
        <f t="shared" si="3"/>
        <v>36.800000000000004</v>
      </c>
    </row>
    <row r="74" spans="1:10" ht="12.75">
      <c r="A74" s="642" t="s">
        <v>114</v>
      </c>
      <c r="B74" s="504" t="s">
        <v>1596</v>
      </c>
      <c r="C74" s="353" t="s">
        <v>166</v>
      </c>
      <c r="D74" s="477">
        <v>7.373</v>
      </c>
      <c r="E74" s="489"/>
      <c r="F74" s="487">
        <v>46</v>
      </c>
      <c r="G74" s="183">
        <v>4</v>
      </c>
      <c r="H74" s="183" t="s">
        <v>11</v>
      </c>
      <c r="I74" s="334">
        <f t="shared" si="2"/>
        <v>339.158</v>
      </c>
      <c r="J74" s="334">
        <f t="shared" si="3"/>
        <v>67.83160000000001</v>
      </c>
    </row>
    <row r="75" spans="1:10" ht="12.75">
      <c r="A75" s="642" t="s">
        <v>114</v>
      </c>
      <c r="B75" s="504" t="s">
        <v>1597</v>
      </c>
      <c r="C75" s="353" t="s">
        <v>166</v>
      </c>
      <c r="D75" s="477">
        <v>0.794</v>
      </c>
      <c r="E75" s="489"/>
      <c r="F75" s="487">
        <v>46</v>
      </c>
      <c r="G75" s="183">
        <v>4</v>
      </c>
      <c r="H75" s="183" t="s">
        <v>11</v>
      </c>
      <c r="I75" s="334">
        <f t="shared" si="2"/>
        <v>36.524</v>
      </c>
      <c r="J75" s="334">
        <f t="shared" si="3"/>
        <v>7.3048</v>
      </c>
    </row>
    <row r="76" spans="1:10" ht="12.75">
      <c r="A76" s="642" t="s">
        <v>114</v>
      </c>
      <c r="B76" s="504" t="s">
        <v>1598</v>
      </c>
      <c r="C76" s="353" t="s">
        <v>166</v>
      </c>
      <c r="D76" s="477">
        <v>10.431</v>
      </c>
      <c r="E76" s="489"/>
      <c r="F76" s="487">
        <v>46</v>
      </c>
      <c r="G76" s="183">
        <v>4</v>
      </c>
      <c r="H76" s="183" t="s">
        <v>11</v>
      </c>
      <c r="I76" s="334">
        <f t="shared" si="2"/>
        <v>479.82599999999996</v>
      </c>
      <c r="J76" s="334">
        <f t="shared" si="3"/>
        <v>95.9652</v>
      </c>
    </row>
    <row r="77" spans="1:10" ht="12.75">
      <c r="A77" s="642" t="s">
        <v>114</v>
      </c>
      <c r="B77" s="504" t="s">
        <v>1599</v>
      </c>
      <c r="C77" s="353" t="s">
        <v>166</v>
      </c>
      <c r="D77" s="477">
        <v>15.222</v>
      </c>
      <c r="E77" s="489"/>
      <c r="F77" s="487">
        <v>46</v>
      </c>
      <c r="G77" s="183">
        <v>4</v>
      </c>
      <c r="H77" s="183" t="s">
        <v>11</v>
      </c>
      <c r="I77" s="334">
        <f t="shared" si="2"/>
        <v>700.212</v>
      </c>
      <c r="J77" s="334">
        <f t="shared" si="3"/>
        <v>140.04240000000001</v>
      </c>
    </row>
    <row r="78" spans="1:10" ht="12.75">
      <c r="A78" s="642" t="s">
        <v>114</v>
      </c>
      <c r="B78" s="504" t="s">
        <v>1600</v>
      </c>
      <c r="C78" s="353" t="s">
        <v>166</v>
      </c>
      <c r="D78" s="477">
        <v>21.762</v>
      </c>
      <c r="E78" s="489"/>
      <c r="F78" s="487">
        <v>46</v>
      </c>
      <c r="G78" s="183">
        <v>4</v>
      </c>
      <c r="H78" s="183" t="s">
        <v>11</v>
      </c>
      <c r="I78" s="334">
        <f t="shared" si="2"/>
        <v>1001.052</v>
      </c>
      <c r="J78" s="334">
        <f t="shared" si="3"/>
        <v>200.21040000000002</v>
      </c>
    </row>
    <row r="79" spans="1:10" ht="12.75">
      <c r="A79" s="642" t="s">
        <v>114</v>
      </c>
      <c r="B79" s="504" t="s">
        <v>1601</v>
      </c>
      <c r="C79" s="353" t="s">
        <v>166</v>
      </c>
      <c r="D79" s="477">
        <v>10.003</v>
      </c>
      <c r="E79" s="489"/>
      <c r="F79" s="487">
        <v>46</v>
      </c>
      <c r="G79" s="183">
        <v>4</v>
      </c>
      <c r="H79" s="183" t="s">
        <v>11</v>
      </c>
      <c r="I79" s="334">
        <f t="shared" si="2"/>
        <v>460.13800000000003</v>
      </c>
      <c r="J79" s="334">
        <f t="shared" si="3"/>
        <v>92.0276</v>
      </c>
    </row>
    <row r="80" spans="1:10" ht="12.75">
      <c r="A80" s="642" t="s">
        <v>114</v>
      </c>
      <c r="B80" s="504" t="s">
        <v>1602</v>
      </c>
      <c r="C80" s="353" t="s">
        <v>166</v>
      </c>
      <c r="D80" s="477">
        <v>3.001</v>
      </c>
      <c r="E80" s="489"/>
      <c r="F80" s="487">
        <v>46</v>
      </c>
      <c r="G80" s="183">
        <v>4</v>
      </c>
      <c r="H80" s="183" t="s">
        <v>11</v>
      </c>
      <c r="I80" s="334">
        <f t="shared" si="2"/>
        <v>138.046</v>
      </c>
      <c r="J80" s="334">
        <f t="shared" si="3"/>
        <v>27.6092</v>
      </c>
    </row>
    <row r="81" spans="1:10" ht="12.75">
      <c r="A81" s="642" t="s">
        <v>114</v>
      </c>
      <c r="B81" s="504" t="s">
        <v>1603</v>
      </c>
      <c r="C81" s="353" t="s">
        <v>166</v>
      </c>
      <c r="D81" s="477">
        <v>3.064</v>
      </c>
      <c r="E81" s="489"/>
      <c r="F81" s="487">
        <v>46</v>
      </c>
      <c r="G81" s="183">
        <v>4</v>
      </c>
      <c r="H81" s="183" t="s">
        <v>11</v>
      </c>
      <c r="I81" s="334">
        <f t="shared" si="2"/>
        <v>140.94400000000002</v>
      </c>
      <c r="J81" s="334">
        <f t="shared" si="3"/>
        <v>28.188800000000004</v>
      </c>
    </row>
    <row r="82" spans="1:10" ht="12.75">
      <c r="A82" s="642" t="s">
        <v>114</v>
      </c>
      <c r="B82" s="504" t="s">
        <v>1677</v>
      </c>
      <c r="C82" s="353" t="s">
        <v>166</v>
      </c>
      <c r="D82" s="477">
        <v>3.201</v>
      </c>
      <c r="E82" s="489"/>
      <c r="F82" s="487">
        <v>46</v>
      </c>
      <c r="G82" s="183"/>
      <c r="H82" s="183" t="s">
        <v>11</v>
      </c>
      <c r="I82" s="334">
        <f t="shared" si="2"/>
        <v>147.246</v>
      </c>
      <c r="J82" s="334">
        <f t="shared" si="3"/>
        <v>29.449200000000005</v>
      </c>
    </row>
    <row r="83" spans="1:10" ht="12.75">
      <c r="A83" s="503" t="s">
        <v>114</v>
      </c>
      <c r="B83" s="504" t="s">
        <v>379</v>
      </c>
      <c r="C83" s="247" t="s">
        <v>166</v>
      </c>
      <c r="D83" s="477">
        <v>11.803</v>
      </c>
      <c r="E83" s="489"/>
      <c r="F83" s="487">
        <v>46</v>
      </c>
      <c r="G83" s="249">
        <v>3</v>
      </c>
      <c r="H83" s="183" t="s">
        <v>11</v>
      </c>
      <c r="I83" s="334">
        <f t="shared" si="2"/>
        <v>542.938</v>
      </c>
      <c r="J83" s="334">
        <f t="shared" si="3"/>
        <v>108.58760000000001</v>
      </c>
    </row>
    <row r="84" spans="1:10" ht="12.75">
      <c r="A84" s="642" t="s">
        <v>114</v>
      </c>
      <c r="B84" s="504" t="s">
        <v>1604</v>
      </c>
      <c r="C84" s="353" t="s">
        <v>166</v>
      </c>
      <c r="D84" s="477">
        <v>3</v>
      </c>
      <c r="E84" s="489"/>
      <c r="F84" s="487">
        <v>46</v>
      </c>
      <c r="G84" s="183">
        <v>4</v>
      </c>
      <c r="H84" s="183" t="s">
        <v>11</v>
      </c>
      <c r="I84" s="334">
        <f t="shared" si="2"/>
        <v>138</v>
      </c>
      <c r="J84" s="334">
        <f t="shared" si="3"/>
        <v>27.6</v>
      </c>
    </row>
    <row r="85" spans="1:10" ht="12.75">
      <c r="A85" s="642" t="s">
        <v>114</v>
      </c>
      <c r="B85" s="504" t="s">
        <v>1605</v>
      </c>
      <c r="C85" s="353" t="s">
        <v>166</v>
      </c>
      <c r="D85" s="477">
        <v>5.219</v>
      </c>
      <c r="E85" s="489"/>
      <c r="F85" s="487">
        <v>46</v>
      </c>
      <c r="G85" s="183">
        <v>4</v>
      </c>
      <c r="H85" s="183" t="s">
        <v>11</v>
      </c>
      <c r="I85" s="334">
        <f t="shared" si="2"/>
        <v>240.074</v>
      </c>
      <c r="J85" s="334">
        <f t="shared" si="3"/>
        <v>48.01480000000001</v>
      </c>
    </row>
    <row r="86" spans="1:10" ht="12.75">
      <c r="A86" s="642" t="s">
        <v>114</v>
      </c>
      <c r="B86" s="504" t="s">
        <v>1606</v>
      </c>
      <c r="C86" s="353" t="s">
        <v>166</v>
      </c>
      <c r="D86" s="477">
        <v>9.414</v>
      </c>
      <c r="E86" s="489"/>
      <c r="F86" s="487">
        <v>46</v>
      </c>
      <c r="G86" s="183">
        <v>6</v>
      </c>
      <c r="H86" s="183" t="s">
        <v>11</v>
      </c>
      <c r="I86" s="334">
        <f t="shared" si="2"/>
        <v>433.044</v>
      </c>
      <c r="J86" s="334">
        <f t="shared" si="3"/>
        <v>86.6088</v>
      </c>
    </row>
    <row r="87" spans="1:10" ht="12.75">
      <c r="A87" s="642" t="s">
        <v>114</v>
      </c>
      <c r="B87" s="504" t="s">
        <v>1607</v>
      </c>
      <c r="C87" s="353" t="s">
        <v>166</v>
      </c>
      <c r="D87" s="477">
        <v>5</v>
      </c>
      <c r="E87" s="489"/>
      <c r="F87" s="487">
        <v>46</v>
      </c>
      <c r="G87" s="183">
        <v>4</v>
      </c>
      <c r="H87" s="183" t="s">
        <v>11</v>
      </c>
      <c r="I87" s="334">
        <f t="shared" si="2"/>
        <v>230</v>
      </c>
      <c r="J87" s="334">
        <f t="shared" si="3"/>
        <v>46</v>
      </c>
    </row>
    <row r="88" spans="1:10" ht="12.75">
      <c r="A88" s="642" t="s">
        <v>114</v>
      </c>
      <c r="B88" s="504" t="s">
        <v>1608</v>
      </c>
      <c r="C88" s="353" t="s">
        <v>166</v>
      </c>
      <c r="D88" s="477">
        <v>2.5</v>
      </c>
      <c r="E88" s="489"/>
      <c r="F88" s="487">
        <v>46</v>
      </c>
      <c r="G88" s="183">
        <v>4</v>
      </c>
      <c r="H88" s="183" t="s">
        <v>11</v>
      </c>
      <c r="I88" s="334">
        <f t="shared" si="2"/>
        <v>115</v>
      </c>
      <c r="J88" s="334">
        <f t="shared" si="3"/>
        <v>23</v>
      </c>
    </row>
    <row r="89" spans="1:10" ht="12.75">
      <c r="A89" s="29" t="s">
        <v>20</v>
      </c>
      <c r="B89" s="217">
        <v>61</v>
      </c>
      <c r="C89" s="30" t="s">
        <v>27</v>
      </c>
      <c r="D89" s="643">
        <f>SUM(D28:D88)</f>
        <v>394.7179999999998</v>
      </c>
      <c r="E89" s="31" t="s">
        <v>47</v>
      </c>
      <c r="F89" s="32"/>
      <c r="G89" s="33"/>
      <c r="H89" s="33"/>
      <c r="I89" s="334"/>
      <c r="J89" s="334"/>
    </row>
    <row r="90" spans="1:10" ht="12.75">
      <c r="A90" s="505" t="s">
        <v>121</v>
      </c>
      <c r="B90" s="462" t="s">
        <v>1609</v>
      </c>
      <c r="C90" s="247" t="s">
        <v>166</v>
      </c>
      <c r="D90" s="298">
        <v>13.003</v>
      </c>
      <c r="E90" s="272"/>
      <c r="F90" s="487">
        <v>46</v>
      </c>
      <c r="G90" s="183">
        <v>3</v>
      </c>
      <c r="H90" s="183" t="s">
        <v>11</v>
      </c>
      <c r="I90" s="334">
        <f aca="true" t="shared" si="4" ref="I90:I114">D90*F90</f>
        <v>598.138</v>
      </c>
      <c r="J90" s="334">
        <f aca="true" t="shared" si="5" ref="J90:J114">I90*20%</f>
        <v>119.62760000000002</v>
      </c>
    </row>
    <row r="91" spans="1:10" ht="12.75">
      <c r="A91" s="505" t="s">
        <v>121</v>
      </c>
      <c r="B91" s="462" t="s">
        <v>267</v>
      </c>
      <c r="C91" s="247" t="s">
        <v>166</v>
      </c>
      <c r="D91" s="298">
        <v>8.85</v>
      </c>
      <c r="E91" s="272"/>
      <c r="F91" s="487">
        <v>46</v>
      </c>
      <c r="G91" s="506">
        <v>2</v>
      </c>
      <c r="H91" s="183" t="s">
        <v>11</v>
      </c>
      <c r="I91" s="334">
        <f t="shared" si="4"/>
        <v>407.09999999999997</v>
      </c>
      <c r="J91" s="334">
        <f t="shared" si="5"/>
        <v>81.42</v>
      </c>
    </row>
    <row r="92" spans="1:10" ht="12.75">
      <c r="A92" s="505" t="s">
        <v>121</v>
      </c>
      <c r="B92" s="462" t="s">
        <v>1610</v>
      </c>
      <c r="C92" s="247" t="s">
        <v>166</v>
      </c>
      <c r="D92" s="477">
        <v>15.961</v>
      </c>
      <c r="E92" s="272"/>
      <c r="F92" s="487">
        <v>46</v>
      </c>
      <c r="G92" s="183">
        <v>3</v>
      </c>
      <c r="H92" s="183" t="s">
        <v>11</v>
      </c>
      <c r="I92" s="334">
        <f t="shared" si="4"/>
        <v>734.206</v>
      </c>
      <c r="J92" s="334">
        <f t="shared" si="5"/>
        <v>146.84120000000001</v>
      </c>
    </row>
    <row r="93" spans="1:10" ht="12.75">
      <c r="A93" s="505" t="s">
        <v>121</v>
      </c>
      <c r="B93" s="462" t="s">
        <v>1611</v>
      </c>
      <c r="C93" s="247" t="s">
        <v>166</v>
      </c>
      <c r="D93" s="477">
        <v>20.751</v>
      </c>
      <c r="E93" s="272"/>
      <c r="F93" s="487">
        <v>46</v>
      </c>
      <c r="G93" s="183">
        <v>3</v>
      </c>
      <c r="H93" s="183" t="s">
        <v>11</v>
      </c>
      <c r="I93" s="334">
        <f t="shared" si="4"/>
        <v>954.546</v>
      </c>
      <c r="J93" s="334">
        <f t="shared" si="5"/>
        <v>190.90920000000003</v>
      </c>
    </row>
    <row r="94" spans="1:10" ht="12.75">
      <c r="A94" s="505" t="s">
        <v>121</v>
      </c>
      <c r="B94" s="462" t="s">
        <v>1612</v>
      </c>
      <c r="C94" s="247" t="s">
        <v>166</v>
      </c>
      <c r="D94" s="477">
        <v>12.748</v>
      </c>
      <c r="E94" s="272"/>
      <c r="F94" s="487">
        <v>46</v>
      </c>
      <c r="G94" s="183">
        <v>3</v>
      </c>
      <c r="H94" s="183" t="s">
        <v>11</v>
      </c>
      <c r="I94" s="334">
        <f t="shared" si="4"/>
        <v>586.408</v>
      </c>
      <c r="J94" s="334">
        <f t="shared" si="5"/>
        <v>117.28160000000001</v>
      </c>
    </row>
    <row r="95" spans="1:10" ht="12.75">
      <c r="A95" s="505" t="s">
        <v>121</v>
      </c>
      <c r="B95" s="462" t="s">
        <v>1613</v>
      </c>
      <c r="C95" s="247" t="s">
        <v>166</v>
      </c>
      <c r="D95" s="477">
        <v>12.748</v>
      </c>
      <c r="E95" s="272"/>
      <c r="F95" s="487">
        <v>46</v>
      </c>
      <c r="G95" s="183">
        <v>3</v>
      </c>
      <c r="H95" s="183" t="s">
        <v>11</v>
      </c>
      <c r="I95" s="334">
        <f t="shared" si="4"/>
        <v>586.408</v>
      </c>
      <c r="J95" s="334">
        <f t="shared" si="5"/>
        <v>117.28160000000001</v>
      </c>
    </row>
    <row r="96" spans="1:10" ht="12.75">
      <c r="A96" s="505" t="s">
        <v>121</v>
      </c>
      <c r="B96" s="462" t="s">
        <v>1614</v>
      </c>
      <c r="C96" s="247" t="s">
        <v>166</v>
      </c>
      <c r="D96" s="477">
        <v>12.501</v>
      </c>
      <c r="E96" s="272"/>
      <c r="F96" s="487">
        <v>46</v>
      </c>
      <c r="G96" s="183">
        <v>3</v>
      </c>
      <c r="H96" s="183" t="s">
        <v>11</v>
      </c>
      <c r="I96" s="334">
        <f t="shared" si="4"/>
        <v>575.0459999999999</v>
      </c>
      <c r="J96" s="334">
        <f t="shared" si="5"/>
        <v>115.00919999999999</v>
      </c>
    </row>
    <row r="97" spans="1:10" ht="12.75">
      <c r="A97" s="505" t="s">
        <v>121</v>
      </c>
      <c r="B97" s="462" t="s">
        <v>1615</v>
      </c>
      <c r="C97" s="247" t="s">
        <v>166</v>
      </c>
      <c r="D97" s="477">
        <v>10.002</v>
      </c>
      <c r="E97" s="272"/>
      <c r="F97" s="487">
        <v>46</v>
      </c>
      <c r="G97" s="183">
        <v>4</v>
      </c>
      <c r="H97" s="183" t="s">
        <v>11</v>
      </c>
      <c r="I97" s="334">
        <f t="shared" si="4"/>
        <v>460.09200000000004</v>
      </c>
      <c r="J97" s="334">
        <f t="shared" si="5"/>
        <v>92.01840000000001</v>
      </c>
    </row>
    <row r="98" spans="1:10" ht="12.75">
      <c r="A98" s="505" t="s">
        <v>121</v>
      </c>
      <c r="B98" s="462" t="s">
        <v>1616</v>
      </c>
      <c r="C98" s="247" t="s">
        <v>166</v>
      </c>
      <c r="D98" s="477">
        <v>20.006</v>
      </c>
      <c r="E98" s="272"/>
      <c r="F98" s="487">
        <v>46</v>
      </c>
      <c r="G98" s="183">
        <v>4</v>
      </c>
      <c r="H98" s="183" t="s">
        <v>11</v>
      </c>
      <c r="I98" s="334">
        <f t="shared" si="4"/>
        <v>920.2760000000001</v>
      </c>
      <c r="J98" s="334">
        <f t="shared" si="5"/>
        <v>184.0552</v>
      </c>
    </row>
    <row r="99" spans="1:10" ht="12.75">
      <c r="A99" s="505" t="s">
        <v>121</v>
      </c>
      <c r="B99" s="462" t="s">
        <v>1617</v>
      </c>
      <c r="C99" s="247" t="s">
        <v>166</v>
      </c>
      <c r="D99" s="477">
        <v>10.437</v>
      </c>
      <c r="E99" s="272"/>
      <c r="F99" s="487">
        <v>46</v>
      </c>
      <c r="G99" s="183">
        <v>2</v>
      </c>
      <c r="H99" s="183" t="s">
        <v>11</v>
      </c>
      <c r="I99" s="334">
        <f t="shared" si="4"/>
        <v>480.102</v>
      </c>
      <c r="J99" s="334">
        <f t="shared" si="5"/>
        <v>96.0204</v>
      </c>
    </row>
    <row r="100" spans="1:10" ht="12.75">
      <c r="A100" s="505" t="s">
        <v>121</v>
      </c>
      <c r="B100" s="462" t="s">
        <v>1618</v>
      </c>
      <c r="C100" s="247" t="s">
        <v>166</v>
      </c>
      <c r="D100" s="477">
        <v>21.033</v>
      </c>
      <c r="E100" s="272"/>
      <c r="F100" s="487">
        <v>46</v>
      </c>
      <c r="G100" s="183">
        <v>2</v>
      </c>
      <c r="H100" s="183" t="s">
        <v>11</v>
      </c>
      <c r="I100" s="334">
        <f t="shared" si="4"/>
        <v>967.518</v>
      </c>
      <c r="J100" s="334">
        <f t="shared" si="5"/>
        <v>193.5036</v>
      </c>
    </row>
    <row r="101" spans="1:10" ht="12.75">
      <c r="A101" s="505" t="s">
        <v>121</v>
      </c>
      <c r="B101" s="462" t="s">
        <v>1619</v>
      </c>
      <c r="C101" s="247" t="s">
        <v>166</v>
      </c>
      <c r="D101" s="477">
        <v>17.703</v>
      </c>
      <c r="E101" s="272"/>
      <c r="F101" s="487">
        <v>46</v>
      </c>
      <c r="G101" s="183">
        <v>2</v>
      </c>
      <c r="H101" s="183" t="s">
        <v>11</v>
      </c>
      <c r="I101" s="334">
        <f t="shared" si="4"/>
        <v>814.338</v>
      </c>
      <c r="J101" s="334">
        <f t="shared" si="5"/>
        <v>162.8676</v>
      </c>
    </row>
    <row r="102" spans="1:10" ht="12.75">
      <c r="A102" s="505" t="s">
        <v>121</v>
      </c>
      <c r="B102" s="462" t="s">
        <v>1620</v>
      </c>
      <c r="C102" s="247" t="s">
        <v>166</v>
      </c>
      <c r="D102" s="477">
        <v>14.643</v>
      </c>
      <c r="E102" s="272"/>
      <c r="F102" s="487">
        <v>46</v>
      </c>
      <c r="G102" s="183">
        <v>4</v>
      </c>
      <c r="H102" s="183" t="s">
        <v>11</v>
      </c>
      <c r="I102" s="334">
        <f t="shared" si="4"/>
        <v>673.578</v>
      </c>
      <c r="J102" s="334">
        <f t="shared" si="5"/>
        <v>134.7156</v>
      </c>
    </row>
    <row r="103" spans="1:10" ht="12.75">
      <c r="A103" s="505" t="s">
        <v>121</v>
      </c>
      <c r="B103" s="462" t="s">
        <v>1621</v>
      </c>
      <c r="C103" s="247" t="s">
        <v>166</v>
      </c>
      <c r="D103" s="477">
        <v>14.643</v>
      </c>
      <c r="E103" s="272"/>
      <c r="F103" s="487">
        <v>46</v>
      </c>
      <c r="G103" s="183">
        <v>4</v>
      </c>
      <c r="H103" s="183" t="s">
        <v>11</v>
      </c>
      <c r="I103" s="334">
        <f t="shared" si="4"/>
        <v>673.578</v>
      </c>
      <c r="J103" s="334">
        <f t="shared" si="5"/>
        <v>134.7156</v>
      </c>
    </row>
    <row r="104" spans="1:10" ht="12.75">
      <c r="A104" s="505" t="s">
        <v>121</v>
      </c>
      <c r="B104" s="462" t="s">
        <v>1622</v>
      </c>
      <c r="C104" s="247" t="s">
        <v>166</v>
      </c>
      <c r="D104" s="477">
        <v>6</v>
      </c>
      <c r="E104" s="272"/>
      <c r="F104" s="487">
        <v>46</v>
      </c>
      <c r="G104" s="183">
        <v>5</v>
      </c>
      <c r="H104" s="183" t="s">
        <v>11</v>
      </c>
      <c r="I104" s="334">
        <f t="shared" si="4"/>
        <v>276</v>
      </c>
      <c r="J104" s="334">
        <f t="shared" si="5"/>
        <v>55.2</v>
      </c>
    </row>
    <row r="105" spans="1:10" ht="12.75">
      <c r="A105" s="505" t="s">
        <v>121</v>
      </c>
      <c r="B105" s="462" t="s">
        <v>1623</v>
      </c>
      <c r="C105" s="247" t="s">
        <v>166</v>
      </c>
      <c r="D105" s="477">
        <v>10.001</v>
      </c>
      <c r="E105" s="272"/>
      <c r="F105" s="487">
        <v>46</v>
      </c>
      <c r="G105" s="183">
        <v>3</v>
      </c>
      <c r="H105" s="183" t="s">
        <v>11</v>
      </c>
      <c r="I105" s="334">
        <f t="shared" si="4"/>
        <v>460.046</v>
      </c>
      <c r="J105" s="334">
        <f t="shared" si="5"/>
        <v>92.0092</v>
      </c>
    </row>
    <row r="106" spans="1:10" ht="12.75">
      <c r="A106" s="505" t="s">
        <v>121</v>
      </c>
      <c r="B106" s="462" t="s">
        <v>1624</v>
      </c>
      <c r="C106" s="247" t="s">
        <v>166</v>
      </c>
      <c r="D106" s="477">
        <v>10.002</v>
      </c>
      <c r="E106" s="272"/>
      <c r="F106" s="487">
        <v>46</v>
      </c>
      <c r="G106" s="183">
        <v>3</v>
      </c>
      <c r="H106" s="183" t="s">
        <v>11</v>
      </c>
      <c r="I106" s="334">
        <f t="shared" si="4"/>
        <v>460.09200000000004</v>
      </c>
      <c r="J106" s="334">
        <f t="shared" si="5"/>
        <v>92.01840000000001</v>
      </c>
    </row>
    <row r="107" spans="1:10" ht="12.75">
      <c r="A107" s="505" t="s">
        <v>121</v>
      </c>
      <c r="B107" s="462" t="s">
        <v>1625</v>
      </c>
      <c r="C107" s="247" t="s">
        <v>166</v>
      </c>
      <c r="D107" s="477">
        <v>5.229</v>
      </c>
      <c r="E107" s="272"/>
      <c r="F107" s="487">
        <v>46</v>
      </c>
      <c r="G107" s="183">
        <v>9</v>
      </c>
      <c r="H107" s="183" t="s">
        <v>11</v>
      </c>
      <c r="I107" s="334">
        <f t="shared" si="4"/>
        <v>240.534</v>
      </c>
      <c r="J107" s="334">
        <f t="shared" si="5"/>
        <v>48.1068</v>
      </c>
    </row>
    <row r="108" spans="1:10" ht="12.75">
      <c r="A108" s="505" t="s">
        <v>121</v>
      </c>
      <c r="B108" s="462" t="s">
        <v>1626</v>
      </c>
      <c r="C108" s="247" t="s">
        <v>166</v>
      </c>
      <c r="D108" s="477">
        <v>18.515</v>
      </c>
      <c r="E108" s="272"/>
      <c r="F108" s="487">
        <v>46</v>
      </c>
      <c r="G108" s="183">
        <v>2</v>
      </c>
      <c r="H108" s="183" t="s">
        <v>11</v>
      </c>
      <c r="I108" s="334">
        <f t="shared" si="4"/>
        <v>851.69</v>
      </c>
      <c r="J108" s="334">
        <f t="shared" si="5"/>
        <v>170.33800000000002</v>
      </c>
    </row>
    <row r="109" spans="1:10" ht="12.75">
      <c r="A109" s="505" t="s">
        <v>121</v>
      </c>
      <c r="B109" s="462" t="s">
        <v>1627</v>
      </c>
      <c r="C109" s="247" t="s">
        <v>166</v>
      </c>
      <c r="D109" s="477">
        <v>4</v>
      </c>
      <c r="E109" s="272"/>
      <c r="F109" s="487">
        <v>46</v>
      </c>
      <c r="G109" s="183">
        <v>9</v>
      </c>
      <c r="H109" s="183" t="s">
        <v>11</v>
      </c>
      <c r="I109" s="334">
        <f t="shared" si="4"/>
        <v>184</v>
      </c>
      <c r="J109" s="334">
        <f t="shared" si="5"/>
        <v>36.800000000000004</v>
      </c>
    </row>
    <row r="110" spans="1:10" ht="12.75">
      <c r="A110" s="505" t="s">
        <v>121</v>
      </c>
      <c r="B110" s="462" t="s">
        <v>1628</v>
      </c>
      <c r="C110" s="247" t="s">
        <v>166</v>
      </c>
      <c r="D110" s="477">
        <v>5.102</v>
      </c>
      <c r="E110" s="272"/>
      <c r="F110" s="487">
        <v>46</v>
      </c>
      <c r="G110" s="183">
        <v>9</v>
      </c>
      <c r="H110" s="183" t="s">
        <v>11</v>
      </c>
      <c r="I110" s="334">
        <f t="shared" si="4"/>
        <v>234.692</v>
      </c>
      <c r="J110" s="334">
        <f t="shared" si="5"/>
        <v>46.9384</v>
      </c>
    </row>
    <row r="111" spans="1:10" ht="12.75">
      <c r="A111" s="505" t="s">
        <v>121</v>
      </c>
      <c r="B111" s="462" t="s">
        <v>1629</v>
      </c>
      <c r="C111" s="247" t="s">
        <v>166</v>
      </c>
      <c r="D111" s="298">
        <v>5.1</v>
      </c>
      <c r="E111" s="272"/>
      <c r="F111" s="487">
        <v>46</v>
      </c>
      <c r="G111" s="183">
        <v>9</v>
      </c>
      <c r="H111" s="183" t="s">
        <v>11</v>
      </c>
      <c r="I111" s="334">
        <f t="shared" si="4"/>
        <v>234.6</v>
      </c>
      <c r="J111" s="334">
        <f t="shared" si="5"/>
        <v>46.92</v>
      </c>
    </row>
    <row r="112" spans="1:10" ht="12.75">
      <c r="A112" s="505" t="s">
        <v>121</v>
      </c>
      <c r="B112" s="462" t="s">
        <v>1630</v>
      </c>
      <c r="C112" s="247" t="s">
        <v>166</v>
      </c>
      <c r="D112" s="477">
        <v>12.567</v>
      </c>
      <c r="E112" s="272"/>
      <c r="F112" s="487">
        <v>46</v>
      </c>
      <c r="G112" s="183">
        <v>4</v>
      </c>
      <c r="H112" s="183" t="s">
        <v>11</v>
      </c>
      <c r="I112" s="334">
        <f t="shared" si="4"/>
        <v>578.082</v>
      </c>
      <c r="J112" s="334">
        <f t="shared" si="5"/>
        <v>115.6164</v>
      </c>
    </row>
    <row r="113" spans="1:10" ht="12.75">
      <c r="A113" s="505" t="s">
        <v>121</v>
      </c>
      <c r="B113" s="462" t="s">
        <v>1631</v>
      </c>
      <c r="C113" s="247" t="s">
        <v>166</v>
      </c>
      <c r="D113" s="477">
        <v>23.283</v>
      </c>
      <c r="E113" s="272"/>
      <c r="F113" s="487">
        <v>46</v>
      </c>
      <c r="G113" s="183">
        <v>9</v>
      </c>
      <c r="H113" s="183" t="s">
        <v>11</v>
      </c>
      <c r="I113" s="334">
        <f t="shared" si="4"/>
        <v>1071.018</v>
      </c>
      <c r="J113" s="334">
        <f t="shared" si="5"/>
        <v>214.20360000000002</v>
      </c>
    </row>
    <row r="114" spans="1:10" ht="12.75">
      <c r="A114" s="505" t="s">
        <v>121</v>
      </c>
      <c r="B114" s="462" t="s">
        <v>1632</v>
      </c>
      <c r="C114" s="247" t="s">
        <v>166</v>
      </c>
      <c r="D114" s="298">
        <v>10.002</v>
      </c>
      <c r="E114" s="272"/>
      <c r="F114" s="487">
        <v>46</v>
      </c>
      <c r="G114" s="183">
        <v>7</v>
      </c>
      <c r="H114" s="183" t="s">
        <v>11</v>
      </c>
      <c r="I114" s="334">
        <f t="shared" si="4"/>
        <v>460.09200000000004</v>
      </c>
      <c r="J114" s="334">
        <f t="shared" si="5"/>
        <v>92.01840000000001</v>
      </c>
    </row>
    <row r="115" spans="1:10" ht="12.75">
      <c r="A115" s="29" t="s">
        <v>20</v>
      </c>
      <c r="B115" s="644">
        <v>25</v>
      </c>
      <c r="C115" s="30" t="s">
        <v>27</v>
      </c>
      <c r="D115" s="643">
        <f>SUM(D90:D114)</f>
        <v>314.8300000000001</v>
      </c>
      <c r="E115" s="31" t="s">
        <v>47</v>
      </c>
      <c r="F115" s="32"/>
      <c r="G115" s="33"/>
      <c r="H115" s="33"/>
      <c r="I115" s="334"/>
      <c r="J115" s="334"/>
    </row>
    <row r="116" spans="1:10" ht="12.75">
      <c r="A116" s="350" t="s">
        <v>123</v>
      </c>
      <c r="B116" s="488" t="s">
        <v>1633</v>
      </c>
      <c r="C116" s="247" t="s">
        <v>166</v>
      </c>
      <c r="D116" s="361">
        <v>16.868</v>
      </c>
      <c r="E116" s="645"/>
      <c r="F116" s="487">
        <v>46</v>
      </c>
      <c r="G116" s="183">
        <v>2</v>
      </c>
      <c r="H116" s="183" t="s">
        <v>11</v>
      </c>
      <c r="I116" s="334">
        <f>D116*F116</f>
        <v>775.9279999999999</v>
      </c>
      <c r="J116" s="334">
        <f>I116*20%</f>
        <v>155.1856</v>
      </c>
    </row>
    <row r="117" spans="1:10" ht="12.75">
      <c r="A117" s="350" t="s">
        <v>123</v>
      </c>
      <c r="B117" s="488" t="s">
        <v>1634</v>
      </c>
      <c r="C117" s="247" t="s">
        <v>166</v>
      </c>
      <c r="D117" s="361">
        <v>16.968</v>
      </c>
      <c r="E117" s="645"/>
      <c r="F117" s="487">
        <v>46</v>
      </c>
      <c r="G117" s="183">
        <v>4</v>
      </c>
      <c r="H117" s="183" t="s">
        <v>11</v>
      </c>
      <c r="I117" s="334">
        <f>D117*F117</f>
        <v>780.528</v>
      </c>
      <c r="J117" s="334">
        <f>I117*20%</f>
        <v>156.1056</v>
      </c>
    </row>
    <row r="118" spans="1:10" ht="12.75">
      <c r="A118" s="350" t="s">
        <v>123</v>
      </c>
      <c r="B118" s="488" t="s">
        <v>1635</v>
      </c>
      <c r="C118" s="247" t="s">
        <v>166</v>
      </c>
      <c r="D118" s="361">
        <v>11.566</v>
      </c>
      <c r="E118" s="645"/>
      <c r="F118" s="487">
        <v>46</v>
      </c>
      <c r="G118" s="183">
        <v>3</v>
      </c>
      <c r="H118" s="183" t="s">
        <v>11</v>
      </c>
      <c r="I118" s="334">
        <f>D118*F118</f>
        <v>532.0360000000001</v>
      </c>
      <c r="J118" s="334">
        <f>I118*20%</f>
        <v>106.40720000000002</v>
      </c>
    </row>
    <row r="119" spans="1:10" ht="12.75">
      <c r="A119" s="350" t="s">
        <v>123</v>
      </c>
      <c r="B119" s="488" t="s">
        <v>1636</v>
      </c>
      <c r="C119" s="247" t="s">
        <v>166</v>
      </c>
      <c r="D119" s="361">
        <v>35.509</v>
      </c>
      <c r="E119" s="645"/>
      <c r="F119" s="487">
        <v>46</v>
      </c>
      <c r="G119" s="183">
        <v>2</v>
      </c>
      <c r="H119" s="183" t="s">
        <v>11</v>
      </c>
      <c r="I119" s="334">
        <f>D119*F119</f>
        <v>1633.414</v>
      </c>
      <c r="J119" s="334">
        <f>I119*20%</f>
        <v>326.68280000000004</v>
      </c>
    </row>
    <row r="120" spans="1:10" ht="12.75">
      <c r="A120" s="350" t="s">
        <v>123</v>
      </c>
      <c r="B120" s="488" t="s">
        <v>1637</v>
      </c>
      <c r="C120" s="247" t="s">
        <v>166</v>
      </c>
      <c r="D120" s="361">
        <v>21.001</v>
      </c>
      <c r="E120" s="645"/>
      <c r="F120" s="487">
        <v>46</v>
      </c>
      <c r="G120" s="183">
        <v>3</v>
      </c>
      <c r="H120" s="183" t="s">
        <v>11</v>
      </c>
      <c r="I120" s="334">
        <f>D120*F120</f>
        <v>966.046</v>
      </c>
      <c r="J120" s="334">
        <f>I120*20%</f>
        <v>193.2092</v>
      </c>
    </row>
    <row r="121" spans="1:10" ht="12.75">
      <c r="A121" s="646" t="s">
        <v>20</v>
      </c>
      <c r="B121" s="647">
        <v>5</v>
      </c>
      <c r="C121" s="648" t="s">
        <v>27</v>
      </c>
      <c r="D121" s="649">
        <f>SUM(D116:D120)</f>
        <v>101.912</v>
      </c>
      <c r="E121" s="650" t="s">
        <v>47</v>
      </c>
      <c r="F121" s="487"/>
      <c r="G121" s="651"/>
      <c r="H121" s="651"/>
      <c r="I121" s="334"/>
      <c r="J121" s="334"/>
    </row>
    <row r="122" spans="1:10" ht="12.75">
      <c r="A122" s="350" t="s">
        <v>116</v>
      </c>
      <c r="B122" s="406" t="s">
        <v>1638</v>
      </c>
      <c r="C122" s="247" t="s">
        <v>166</v>
      </c>
      <c r="D122" s="361">
        <v>8.3</v>
      </c>
      <c r="E122" s="272"/>
      <c r="F122" s="487">
        <v>46</v>
      </c>
      <c r="G122" s="183">
        <v>4</v>
      </c>
      <c r="H122" s="183" t="s">
        <v>11</v>
      </c>
      <c r="I122" s="334">
        <f aca="true" t="shared" si="6" ref="I122:I147">D122*F122</f>
        <v>381.8</v>
      </c>
      <c r="J122" s="334">
        <f aca="true" t="shared" si="7" ref="J122:J147">I122*20%</f>
        <v>76.36</v>
      </c>
    </row>
    <row r="123" spans="1:10" ht="12.75">
      <c r="A123" s="350" t="s">
        <v>116</v>
      </c>
      <c r="B123" s="406" t="s">
        <v>1639</v>
      </c>
      <c r="C123" s="247" t="s">
        <v>166</v>
      </c>
      <c r="D123" s="361">
        <v>4.501</v>
      </c>
      <c r="E123" s="272"/>
      <c r="F123" s="487">
        <v>46</v>
      </c>
      <c r="G123" s="183">
        <v>4</v>
      </c>
      <c r="H123" s="183" t="s">
        <v>11</v>
      </c>
      <c r="I123" s="334">
        <f t="shared" si="6"/>
        <v>207.04600000000002</v>
      </c>
      <c r="J123" s="334">
        <f t="shared" si="7"/>
        <v>41.409200000000006</v>
      </c>
    </row>
    <row r="124" spans="1:10" ht="12.75">
      <c r="A124" s="350" t="s">
        <v>116</v>
      </c>
      <c r="B124" s="406" t="s">
        <v>1640</v>
      </c>
      <c r="C124" s="247" t="s">
        <v>166</v>
      </c>
      <c r="D124" s="361">
        <v>8.302</v>
      </c>
      <c r="E124" s="272"/>
      <c r="F124" s="487">
        <v>46</v>
      </c>
      <c r="G124" s="183">
        <v>4</v>
      </c>
      <c r="H124" s="183" t="s">
        <v>11</v>
      </c>
      <c r="I124" s="334">
        <f t="shared" si="6"/>
        <v>381.892</v>
      </c>
      <c r="J124" s="334">
        <f t="shared" si="7"/>
        <v>76.3784</v>
      </c>
    </row>
    <row r="125" spans="1:10" ht="12.75">
      <c r="A125" s="350" t="s">
        <v>116</v>
      </c>
      <c r="B125" s="406" t="s">
        <v>1641</v>
      </c>
      <c r="C125" s="247" t="s">
        <v>166</v>
      </c>
      <c r="D125" s="361">
        <v>3.701</v>
      </c>
      <c r="E125" s="272"/>
      <c r="F125" s="487">
        <v>46</v>
      </c>
      <c r="G125" s="183">
        <v>4</v>
      </c>
      <c r="H125" s="183" t="s">
        <v>11</v>
      </c>
      <c r="I125" s="334">
        <f t="shared" si="6"/>
        <v>170.246</v>
      </c>
      <c r="J125" s="334">
        <f t="shared" si="7"/>
        <v>34.049200000000006</v>
      </c>
    </row>
    <row r="126" spans="1:10" ht="12.75">
      <c r="A126" s="350" t="s">
        <v>116</v>
      </c>
      <c r="B126" s="406" t="s">
        <v>1642</v>
      </c>
      <c r="C126" s="247" t="s">
        <v>166</v>
      </c>
      <c r="D126" s="361">
        <v>3.2</v>
      </c>
      <c r="E126" s="272"/>
      <c r="F126" s="487">
        <v>46</v>
      </c>
      <c r="G126" s="183">
        <v>4</v>
      </c>
      <c r="H126" s="183" t="s">
        <v>11</v>
      </c>
      <c r="I126" s="334">
        <f t="shared" si="6"/>
        <v>147.20000000000002</v>
      </c>
      <c r="J126" s="334">
        <f t="shared" si="7"/>
        <v>29.440000000000005</v>
      </c>
    </row>
    <row r="127" spans="1:10" ht="12.75">
      <c r="A127" s="350" t="s">
        <v>116</v>
      </c>
      <c r="B127" s="359" t="s">
        <v>1643</v>
      </c>
      <c r="C127" s="247" t="s">
        <v>166</v>
      </c>
      <c r="D127" s="477">
        <v>5.446</v>
      </c>
      <c r="E127" s="272"/>
      <c r="F127" s="487">
        <v>46</v>
      </c>
      <c r="G127" s="183">
        <v>4</v>
      </c>
      <c r="H127" s="183" t="s">
        <v>11</v>
      </c>
      <c r="I127" s="334">
        <f t="shared" si="6"/>
        <v>250.516</v>
      </c>
      <c r="J127" s="334">
        <f t="shared" si="7"/>
        <v>50.1032</v>
      </c>
    </row>
    <row r="128" spans="1:10" ht="12.75">
      <c r="A128" s="350" t="s">
        <v>116</v>
      </c>
      <c r="B128" s="359" t="s">
        <v>385</v>
      </c>
      <c r="C128" s="247" t="s">
        <v>166</v>
      </c>
      <c r="D128" s="477">
        <v>5.906</v>
      </c>
      <c r="E128" s="272"/>
      <c r="F128" s="487">
        <v>46</v>
      </c>
      <c r="G128" s="467">
        <v>5</v>
      </c>
      <c r="H128" s="183" t="s">
        <v>11</v>
      </c>
      <c r="I128" s="334">
        <f t="shared" si="6"/>
        <v>271.676</v>
      </c>
      <c r="J128" s="334">
        <f t="shared" si="7"/>
        <v>54.3352</v>
      </c>
    </row>
    <row r="129" spans="1:10" ht="12.75">
      <c r="A129" s="350" t="s">
        <v>116</v>
      </c>
      <c r="B129" s="359" t="s">
        <v>386</v>
      </c>
      <c r="C129" s="247" t="s">
        <v>166</v>
      </c>
      <c r="D129" s="477">
        <v>5.5</v>
      </c>
      <c r="E129" s="272"/>
      <c r="F129" s="487">
        <v>46</v>
      </c>
      <c r="G129" s="467">
        <v>4</v>
      </c>
      <c r="H129" s="183" t="s">
        <v>11</v>
      </c>
      <c r="I129" s="334">
        <f t="shared" si="6"/>
        <v>253</v>
      </c>
      <c r="J129" s="334">
        <f t="shared" si="7"/>
        <v>50.6</v>
      </c>
    </row>
    <row r="130" spans="1:10" ht="12.75">
      <c r="A130" s="350" t="s">
        <v>116</v>
      </c>
      <c r="B130" s="359" t="s">
        <v>387</v>
      </c>
      <c r="C130" s="247" t="s">
        <v>166</v>
      </c>
      <c r="D130" s="477">
        <v>3.082</v>
      </c>
      <c r="E130" s="272"/>
      <c r="F130" s="487">
        <v>46</v>
      </c>
      <c r="G130" s="467">
        <v>4</v>
      </c>
      <c r="H130" s="183" t="s">
        <v>11</v>
      </c>
      <c r="I130" s="334">
        <f t="shared" si="6"/>
        <v>141.772</v>
      </c>
      <c r="J130" s="334">
        <f t="shared" si="7"/>
        <v>28.3544</v>
      </c>
    </row>
    <row r="131" spans="1:11" ht="12.75">
      <c r="A131" s="350" t="s">
        <v>116</v>
      </c>
      <c r="B131" s="359" t="s">
        <v>1644</v>
      </c>
      <c r="C131" s="247" t="s">
        <v>166</v>
      </c>
      <c r="D131" s="477">
        <v>5</v>
      </c>
      <c r="E131" s="272"/>
      <c r="F131" s="487">
        <v>46</v>
      </c>
      <c r="G131" s="183">
        <v>4</v>
      </c>
      <c r="H131" s="183" t="s">
        <v>11</v>
      </c>
      <c r="I131" s="334">
        <f t="shared" si="6"/>
        <v>230</v>
      </c>
      <c r="J131" s="334">
        <f t="shared" si="7"/>
        <v>46</v>
      </c>
      <c r="K131" s="344"/>
    </row>
    <row r="132" spans="1:11" ht="12.75">
      <c r="A132" s="350" t="s">
        <v>116</v>
      </c>
      <c r="B132" s="359" t="s">
        <v>1645</v>
      </c>
      <c r="C132" s="247" t="s">
        <v>166</v>
      </c>
      <c r="D132" s="477">
        <v>33.703</v>
      </c>
      <c r="E132" s="272"/>
      <c r="F132" s="487">
        <v>46</v>
      </c>
      <c r="G132" s="183">
        <v>4</v>
      </c>
      <c r="H132" s="183" t="s">
        <v>11</v>
      </c>
      <c r="I132" s="334">
        <f t="shared" si="6"/>
        <v>1550.3380000000002</v>
      </c>
      <c r="J132" s="334">
        <f t="shared" si="7"/>
        <v>310.0676000000001</v>
      </c>
      <c r="K132" s="344"/>
    </row>
    <row r="133" spans="1:10" ht="12.75">
      <c r="A133" s="350" t="s">
        <v>116</v>
      </c>
      <c r="B133" s="359" t="s">
        <v>1646</v>
      </c>
      <c r="C133" s="247" t="s">
        <v>166</v>
      </c>
      <c r="D133" s="477">
        <v>3</v>
      </c>
      <c r="E133" s="272"/>
      <c r="F133" s="487">
        <v>46</v>
      </c>
      <c r="G133" s="183">
        <v>4</v>
      </c>
      <c r="H133" s="183" t="s">
        <v>11</v>
      </c>
      <c r="I133" s="334">
        <f t="shared" si="6"/>
        <v>138</v>
      </c>
      <c r="J133" s="334">
        <f t="shared" si="7"/>
        <v>27.6</v>
      </c>
    </row>
    <row r="134" spans="1:10" ht="12.75">
      <c r="A134" s="350" t="s">
        <v>116</v>
      </c>
      <c r="B134" s="359" t="s">
        <v>1647</v>
      </c>
      <c r="C134" s="247" t="s">
        <v>166</v>
      </c>
      <c r="D134" s="477">
        <v>10.001</v>
      </c>
      <c r="E134" s="272"/>
      <c r="F134" s="487">
        <v>46</v>
      </c>
      <c r="G134" s="183">
        <v>4</v>
      </c>
      <c r="H134" s="183" t="s">
        <v>11</v>
      </c>
      <c r="I134" s="334">
        <f t="shared" si="6"/>
        <v>460.046</v>
      </c>
      <c r="J134" s="334">
        <f t="shared" si="7"/>
        <v>92.0092</v>
      </c>
    </row>
    <row r="135" spans="1:11" ht="12.75">
      <c r="A135" s="350" t="s">
        <v>116</v>
      </c>
      <c r="B135" s="359" t="s">
        <v>399</v>
      </c>
      <c r="C135" s="247" t="s">
        <v>166</v>
      </c>
      <c r="D135" s="477">
        <v>7.805</v>
      </c>
      <c r="E135" s="272"/>
      <c r="F135" s="487">
        <v>46</v>
      </c>
      <c r="G135" s="467">
        <v>4</v>
      </c>
      <c r="H135" s="183" t="s">
        <v>11</v>
      </c>
      <c r="I135" s="334">
        <f t="shared" si="6"/>
        <v>359.03</v>
      </c>
      <c r="J135" s="334">
        <f t="shared" si="7"/>
        <v>71.806</v>
      </c>
      <c r="K135" s="595"/>
    </row>
    <row r="136" spans="1:11" ht="12.75">
      <c r="A136" s="350" t="s">
        <v>116</v>
      </c>
      <c r="B136" s="359" t="s">
        <v>400</v>
      </c>
      <c r="C136" s="247" t="s">
        <v>166</v>
      </c>
      <c r="D136" s="477">
        <v>7</v>
      </c>
      <c r="E136" s="272"/>
      <c r="F136" s="487">
        <v>46</v>
      </c>
      <c r="G136" s="467">
        <v>4</v>
      </c>
      <c r="H136" s="183" t="s">
        <v>11</v>
      </c>
      <c r="I136" s="334">
        <f t="shared" si="6"/>
        <v>322</v>
      </c>
      <c r="J136" s="334">
        <f t="shared" si="7"/>
        <v>64.4</v>
      </c>
      <c r="K136" s="595"/>
    </row>
    <row r="137" spans="1:11" ht="12.75">
      <c r="A137" s="350" t="s">
        <v>116</v>
      </c>
      <c r="B137" s="359" t="s">
        <v>401</v>
      </c>
      <c r="C137" s="247" t="s">
        <v>166</v>
      </c>
      <c r="D137" s="477">
        <v>3</v>
      </c>
      <c r="E137" s="272"/>
      <c r="F137" s="487">
        <v>46</v>
      </c>
      <c r="G137" s="467">
        <v>4</v>
      </c>
      <c r="H137" s="183" t="s">
        <v>11</v>
      </c>
      <c r="I137" s="334">
        <f t="shared" si="6"/>
        <v>138</v>
      </c>
      <c r="J137" s="334">
        <f t="shared" si="7"/>
        <v>27.6</v>
      </c>
      <c r="K137" s="595"/>
    </row>
    <row r="138" spans="1:11" ht="12.75">
      <c r="A138" s="350" t="s">
        <v>116</v>
      </c>
      <c r="B138" s="359" t="s">
        <v>402</v>
      </c>
      <c r="C138" s="247" t="s">
        <v>166</v>
      </c>
      <c r="D138" s="477">
        <v>4.001</v>
      </c>
      <c r="E138" s="272"/>
      <c r="F138" s="487">
        <v>46</v>
      </c>
      <c r="G138" s="467">
        <v>4</v>
      </c>
      <c r="H138" s="183" t="s">
        <v>11</v>
      </c>
      <c r="I138" s="334">
        <f t="shared" si="6"/>
        <v>184.04600000000002</v>
      </c>
      <c r="J138" s="334">
        <f t="shared" si="7"/>
        <v>36.809200000000004</v>
      </c>
      <c r="K138" s="595"/>
    </row>
    <row r="139" spans="1:11" ht="12.75">
      <c r="A139" s="350" t="s">
        <v>116</v>
      </c>
      <c r="B139" s="359" t="s">
        <v>1648</v>
      </c>
      <c r="C139" s="247" t="s">
        <v>166</v>
      </c>
      <c r="D139" s="477">
        <v>4.513</v>
      </c>
      <c r="E139" s="272"/>
      <c r="F139" s="487">
        <v>46</v>
      </c>
      <c r="G139" s="183">
        <v>5</v>
      </c>
      <c r="H139" s="183" t="s">
        <v>11</v>
      </c>
      <c r="I139" s="334">
        <f t="shared" si="6"/>
        <v>207.59799999999998</v>
      </c>
      <c r="J139" s="334">
        <f t="shared" si="7"/>
        <v>41.5196</v>
      </c>
      <c r="K139" s="595"/>
    </row>
    <row r="140" spans="1:11" ht="12.75">
      <c r="A140" s="350" t="s">
        <v>116</v>
      </c>
      <c r="B140" s="359" t="s">
        <v>1649</v>
      </c>
      <c r="C140" s="247" t="s">
        <v>166</v>
      </c>
      <c r="D140" s="477">
        <v>3.912</v>
      </c>
      <c r="E140" s="272"/>
      <c r="F140" s="487">
        <v>46</v>
      </c>
      <c r="G140" s="183">
        <v>5</v>
      </c>
      <c r="H140" s="183" t="s">
        <v>11</v>
      </c>
      <c r="I140" s="334">
        <f t="shared" si="6"/>
        <v>179.952</v>
      </c>
      <c r="J140" s="334">
        <f t="shared" si="7"/>
        <v>35.9904</v>
      </c>
      <c r="K140" s="595"/>
    </row>
    <row r="141" spans="1:11" ht="12.75">
      <c r="A141" s="350" t="s">
        <v>116</v>
      </c>
      <c r="B141" s="359" t="s">
        <v>1650</v>
      </c>
      <c r="C141" s="247" t="s">
        <v>166</v>
      </c>
      <c r="D141" s="477">
        <v>2.928</v>
      </c>
      <c r="E141" s="272"/>
      <c r="F141" s="487">
        <v>46</v>
      </c>
      <c r="G141" s="183">
        <v>5</v>
      </c>
      <c r="H141" s="183" t="s">
        <v>11</v>
      </c>
      <c r="I141" s="334">
        <f t="shared" si="6"/>
        <v>134.688</v>
      </c>
      <c r="J141" s="334">
        <f t="shared" si="7"/>
        <v>26.9376</v>
      </c>
      <c r="K141" s="595"/>
    </row>
    <row r="142" spans="1:11" ht="12.75">
      <c r="A142" s="350" t="s">
        <v>116</v>
      </c>
      <c r="B142" s="359" t="s">
        <v>1651</v>
      </c>
      <c r="C142" s="247" t="s">
        <v>166</v>
      </c>
      <c r="D142" s="477">
        <v>3.655</v>
      </c>
      <c r="E142" s="272"/>
      <c r="F142" s="487">
        <v>46</v>
      </c>
      <c r="G142" s="183">
        <v>5</v>
      </c>
      <c r="H142" s="183" t="s">
        <v>11</v>
      </c>
      <c r="I142" s="334">
        <f t="shared" si="6"/>
        <v>168.13</v>
      </c>
      <c r="J142" s="334">
        <f t="shared" si="7"/>
        <v>33.626</v>
      </c>
      <c r="K142" s="595"/>
    </row>
    <row r="143" spans="1:11" ht="12.75">
      <c r="A143" s="350" t="s">
        <v>116</v>
      </c>
      <c r="B143" s="359" t="s">
        <v>1652</v>
      </c>
      <c r="C143" s="247" t="s">
        <v>166</v>
      </c>
      <c r="D143" s="477">
        <v>7.805</v>
      </c>
      <c r="E143" s="272"/>
      <c r="F143" s="487">
        <v>46</v>
      </c>
      <c r="G143" s="183">
        <v>4</v>
      </c>
      <c r="H143" s="183" t="s">
        <v>11</v>
      </c>
      <c r="I143" s="334">
        <f t="shared" si="6"/>
        <v>359.03</v>
      </c>
      <c r="J143" s="334">
        <f t="shared" si="7"/>
        <v>71.806</v>
      </c>
      <c r="K143" s="595"/>
    </row>
    <row r="144" spans="1:11" ht="12.75">
      <c r="A144" s="350" t="s">
        <v>116</v>
      </c>
      <c r="B144" s="359" t="s">
        <v>1653</v>
      </c>
      <c r="C144" s="247" t="s">
        <v>166</v>
      </c>
      <c r="D144" s="477">
        <v>2.998</v>
      </c>
      <c r="E144" s="272"/>
      <c r="F144" s="487">
        <v>46</v>
      </c>
      <c r="G144" s="183">
        <v>6</v>
      </c>
      <c r="H144" s="183" t="s">
        <v>11</v>
      </c>
      <c r="I144" s="334">
        <f t="shared" si="6"/>
        <v>137.90800000000002</v>
      </c>
      <c r="J144" s="334">
        <f t="shared" si="7"/>
        <v>27.581600000000005</v>
      </c>
      <c r="K144" s="595"/>
    </row>
    <row r="145" spans="1:11" ht="12.75">
      <c r="A145" s="350" t="s">
        <v>116</v>
      </c>
      <c r="B145" s="359" t="s">
        <v>1654</v>
      </c>
      <c r="C145" s="247" t="s">
        <v>166</v>
      </c>
      <c r="D145" s="477">
        <v>4.086</v>
      </c>
      <c r="E145" s="272"/>
      <c r="F145" s="487">
        <v>46</v>
      </c>
      <c r="G145" s="183">
        <v>6</v>
      </c>
      <c r="H145" s="183" t="s">
        <v>11</v>
      </c>
      <c r="I145" s="334">
        <f t="shared" si="6"/>
        <v>187.95600000000002</v>
      </c>
      <c r="J145" s="334">
        <f t="shared" si="7"/>
        <v>37.59120000000001</v>
      </c>
      <c r="K145" s="595"/>
    </row>
    <row r="146" spans="1:11" ht="12.75">
      <c r="A146" s="350" t="s">
        <v>116</v>
      </c>
      <c r="B146" s="359" t="s">
        <v>1655</v>
      </c>
      <c r="C146" s="247" t="s">
        <v>166</v>
      </c>
      <c r="D146" s="477">
        <v>18.636</v>
      </c>
      <c r="E146" s="272"/>
      <c r="F146" s="487">
        <v>46</v>
      </c>
      <c r="G146" s="183">
        <v>4</v>
      </c>
      <c r="H146" s="183" t="s">
        <v>11</v>
      </c>
      <c r="I146" s="334">
        <f t="shared" si="6"/>
        <v>857.256</v>
      </c>
      <c r="J146" s="334">
        <f t="shared" si="7"/>
        <v>171.4512</v>
      </c>
      <c r="K146" s="595"/>
    </row>
    <row r="147" spans="1:11" ht="12.75">
      <c r="A147" s="350" t="s">
        <v>116</v>
      </c>
      <c r="B147" s="359" t="s">
        <v>1656</v>
      </c>
      <c r="C147" s="247" t="s">
        <v>166</v>
      </c>
      <c r="D147" s="477">
        <v>5</v>
      </c>
      <c r="E147" s="272"/>
      <c r="F147" s="487">
        <v>46</v>
      </c>
      <c r="G147" s="183">
        <v>4</v>
      </c>
      <c r="H147" s="183" t="s">
        <v>11</v>
      </c>
      <c r="I147" s="334">
        <f t="shared" si="6"/>
        <v>230</v>
      </c>
      <c r="J147" s="334">
        <f t="shared" si="7"/>
        <v>46</v>
      </c>
      <c r="K147" s="595"/>
    </row>
    <row r="148" spans="1:11" ht="12.75">
      <c r="A148" s="29" t="s">
        <v>20</v>
      </c>
      <c r="B148" s="217">
        <v>26</v>
      </c>
      <c r="C148" s="30" t="s">
        <v>27</v>
      </c>
      <c r="D148" s="643">
        <f>SUM(D122:D147)</f>
        <v>174.98100000000002</v>
      </c>
      <c r="E148" s="31" t="s">
        <v>47</v>
      </c>
      <c r="F148" s="32"/>
      <c r="G148" s="33"/>
      <c r="H148" s="33"/>
      <c r="I148" s="334"/>
      <c r="J148" s="334"/>
      <c r="K148" s="595"/>
    </row>
    <row r="149" spans="1:11" ht="12.75">
      <c r="A149" s="642" t="s">
        <v>268</v>
      </c>
      <c r="B149" s="488" t="s">
        <v>1555</v>
      </c>
      <c r="C149" s="353" t="s">
        <v>166</v>
      </c>
      <c r="D149" s="652">
        <v>14.196</v>
      </c>
      <c r="E149" s="645"/>
      <c r="F149" s="487">
        <v>46</v>
      </c>
      <c r="G149" s="183">
        <v>5</v>
      </c>
      <c r="H149" s="183" t="s">
        <v>11</v>
      </c>
      <c r="I149" s="334">
        <f>D149*F149</f>
        <v>653.016</v>
      </c>
      <c r="J149" s="334">
        <f>I149*20%</f>
        <v>130.6032</v>
      </c>
      <c r="K149" s="595"/>
    </row>
    <row r="150" spans="1:11" ht="12.75">
      <c r="A150" s="29" t="s">
        <v>20</v>
      </c>
      <c r="B150" s="217">
        <v>1</v>
      </c>
      <c r="C150" s="30" t="s">
        <v>27</v>
      </c>
      <c r="D150" s="643">
        <f>SUM(D149)</f>
        <v>14.196</v>
      </c>
      <c r="E150" s="31" t="s">
        <v>47</v>
      </c>
      <c r="F150" s="32"/>
      <c r="G150" s="33"/>
      <c r="H150" s="33"/>
      <c r="I150" s="334"/>
      <c r="J150" s="334"/>
      <c r="K150" s="595"/>
    </row>
    <row r="151" spans="1:11" ht="12.75">
      <c r="A151" s="642" t="s">
        <v>117</v>
      </c>
      <c r="B151" s="488" t="s">
        <v>1544</v>
      </c>
      <c r="C151" s="353" t="s">
        <v>166</v>
      </c>
      <c r="D151" s="652">
        <v>40.938</v>
      </c>
      <c r="E151" s="353"/>
      <c r="F151" s="487">
        <v>46</v>
      </c>
      <c r="G151" s="183">
        <v>5</v>
      </c>
      <c r="H151" s="183" t="s">
        <v>11</v>
      </c>
      <c r="I151" s="334">
        <f aca="true" t="shared" si="8" ref="I151:I161">D151*F151</f>
        <v>1883.1480000000001</v>
      </c>
      <c r="J151" s="334">
        <f aca="true" t="shared" si="9" ref="J151:J161">I151*20%</f>
        <v>376.62960000000004</v>
      </c>
      <c r="K151" s="595"/>
    </row>
    <row r="152" spans="1:11" ht="12.75">
      <c r="A152" s="642" t="s">
        <v>117</v>
      </c>
      <c r="B152" s="488" t="s">
        <v>1545</v>
      </c>
      <c r="C152" s="353" t="s">
        <v>166</v>
      </c>
      <c r="D152" s="652">
        <v>41.78</v>
      </c>
      <c r="E152" s="353"/>
      <c r="F152" s="487">
        <v>46</v>
      </c>
      <c r="G152" s="183">
        <v>4</v>
      </c>
      <c r="H152" s="183" t="s">
        <v>11</v>
      </c>
      <c r="I152" s="334">
        <f t="shared" si="8"/>
        <v>1921.88</v>
      </c>
      <c r="J152" s="334">
        <f t="shared" si="9"/>
        <v>384.37600000000003</v>
      </c>
      <c r="K152" s="595"/>
    </row>
    <row r="153" spans="1:11" ht="12.75">
      <c r="A153" s="642" t="s">
        <v>117</v>
      </c>
      <c r="B153" s="488" t="s">
        <v>1546</v>
      </c>
      <c r="C153" s="353" t="s">
        <v>166</v>
      </c>
      <c r="D153" s="652">
        <v>11.383</v>
      </c>
      <c r="E153" s="353"/>
      <c r="F153" s="487">
        <v>46</v>
      </c>
      <c r="G153" s="183">
        <v>7</v>
      </c>
      <c r="H153" s="183" t="s">
        <v>11</v>
      </c>
      <c r="I153" s="334">
        <f t="shared" si="8"/>
        <v>523.6179999999999</v>
      </c>
      <c r="J153" s="334">
        <f t="shared" si="9"/>
        <v>104.72359999999999</v>
      </c>
      <c r="K153" s="595"/>
    </row>
    <row r="154" spans="1:11" ht="12.75">
      <c r="A154" s="642" t="s">
        <v>117</v>
      </c>
      <c r="B154" s="488" t="s">
        <v>1547</v>
      </c>
      <c r="C154" s="353" t="s">
        <v>166</v>
      </c>
      <c r="D154" s="652">
        <v>21.149</v>
      </c>
      <c r="E154" s="353"/>
      <c r="F154" s="487">
        <v>46</v>
      </c>
      <c r="G154" s="183">
        <v>6</v>
      </c>
      <c r="H154" s="183" t="s">
        <v>11</v>
      </c>
      <c r="I154" s="334">
        <f t="shared" si="8"/>
        <v>972.854</v>
      </c>
      <c r="J154" s="334">
        <f t="shared" si="9"/>
        <v>194.57080000000002</v>
      </c>
      <c r="K154" s="595"/>
    </row>
    <row r="155" spans="1:11" ht="12.75">
      <c r="A155" s="642" t="s">
        <v>117</v>
      </c>
      <c r="B155" s="488" t="s">
        <v>1548</v>
      </c>
      <c r="C155" s="353" t="s">
        <v>166</v>
      </c>
      <c r="D155" s="652">
        <v>18.655</v>
      </c>
      <c r="E155" s="353"/>
      <c r="F155" s="487">
        <v>46</v>
      </c>
      <c r="G155" s="183">
        <v>6</v>
      </c>
      <c r="H155" s="183" t="s">
        <v>11</v>
      </c>
      <c r="I155" s="334">
        <f t="shared" si="8"/>
        <v>858.1300000000001</v>
      </c>
      <c r="J155" s="334">
        <f t="shared" si="9"/>
        <v>171.62600000000003</v>
      </c>
      <c r="K155" s="595"/>
    </row>
    <row r="156" spans="1:11" ht="12.75">
      <c r="A156" s="642" t="s">
        <v>117</v>
      </c>
      <c r="B156" s="488" t="s">
        <v>1549</v>
      </c>
      <c r="C156" s="353" t="s">
        <v>166</v>
      </c>
      <c r="D156" s="652">
        <v>16.182</v>
      </c>
      <c r="E156" s="353"/>
      <c r="F156" s="487">
        <v>46</v>
      </c>
      <c r="G156" s="183">
        <v>5</v>
      </c>
      <c r="H156" s="183" t="s">
        <v>11</v>
      </c>
      <c r="I156" s="334">
        <f t="shared" si="8"/>
        <v>744.372</v>
      </c>
      <c r="J156" s="334">
        <f t="shared" si="9"/>
        <v>148.8744</v>
      </c>
      <c r="K156" s="595"/>
    </row>
    <row r="157" spans="1:10" ht="12.75">
      <c r="A157" s="642" t="s">
        <v>117</v>
      </c>
      <c r="B157" s="488" t="s">
        <v>1550</v>
      </c>
      <c r="C157" s="353" t="s">
        <v>166</v>
      </c>
      <c r="D157" s="652">
        <v>10.962</v>
      </c>
      <c r="E157" s="353"/>
      <c r="F157" s="487">
        <v>46</v>
      </c>
      <c r="G157" s="183">
        <v>4</v>
      </c>
      <c r="H157" s="183" t="s">
        <v>11</v>
      </c>
      <c r="I157" s="334">
        <f t="shared" si="8"/>
        <v>504.252</v>
      </c>
      <c r="J157" s="334">
        <f t="shared" si="9"/>
        <v>100.85040000000001</v>
      </c>
    </row>
    <row r="158" spans="1:11" ht="12.75">
      <c r="A158" s="642" t="s">
        <v>117</v>
      </c>
      <c r="B158" s="488" t="s">
        <v>1551</v>
      </c>
      <c r="C158" s="353" t="s">
        <v>166</v>
      </c>
      <c r="D158" s="652">
        <v>38.209</v>
      </c>
      <c r="E158" s="353"/>
      <c r="F158" s="487">
        <v>46</v>
      </c>
      <c r="G158" s="183">
        <v>5</v>
      </c>
      <c r="H158" s="183" t="s">
        <v>11</v>
      </c>
      <c r="I158" s="334">
        <f t="shared" si="8"/>
        <v>1757.614</v>
      </c>
      <c r="J158" s="334">
        <f t="shared" si="9"/>
        <v>351.5228</v>
      </c>
      <c r="K158" s="597"/>
    </row>
    <row r="159" spans="1:10" ht="12.75">
      <c r="A159" s="642" t="s">
        <v>117</v>
      </c>
      <c r="B159" s="488" t="s">
        <v>1552</v>
      </c>
      <c r="C159" s="353" t="s">
        <v>166</v>
      </c>
      <c r="D159" s="652">
        <v>12.537</v>
      </c>
      <c r="E159" s="353"/>
      <c r="F159" s="487">
        <v>46</v>
      </c>
      <c r="G159" s="183">
        <v>4</v>
      </c>
      <c r="H159" s="183" t="s">
        <v>11</v>
      </c>
      <c r="I159" s="334">
        <f t="shared" si="8"/>
        <v>576.702</v>
      </c>
      <c r="J159" s="334">
        <f t="shared" si="9"/>
        <v>115.3404</v>
      </c>
    </row>
    <row r="160" spans="1:10" ht="12.75">
      <c r="A160" s="642" t="s">
        <v>117</v>
      </c>
      <c r="B160" s="488" t="s">
        <v>1553</v>
      </c>
      <c r="C160" s="353" t="s">
        <v>166</v>
      </c>
      <c r="D160" s="652">
        <v>17.291</v>
      </c>
      <c r="E160" s="353"/>
      <c r="F160" s="487">
        <v>46</v>
      </c>
      <c r="G160" s="183">
        <v>4</v>
      </c>
      <c r="H160" s="183" t="s">
        <v>11</v>
      </c>
      <c r="I160" s="334">
        <f t="shared" si="8"/>
        <v>795.386</v>
      </c>
      <c r="J160" s="334">
        <f t="shared" si="9"/>
        <v>159.0772</v>
      </c>
    </row>
    <row r="161" spans="1:10" ht="12.75">
      <c r="A161" s="642" t="s">
        <v>117</v>
      </c>
      <c r="B161" s="488" t="s">
        <v>1554</v>
      </c>
      <c r="C161" s="353" t="s">
        <v>166</v>
      </c>
      <c r="D161" s="652">
        <v>11.185</v>
      </c>
      <c r="E161" s="353"/>
      <c r="F161" s="487">
        <v>46</v>
      </c>
      <c r="G161" s="183">
        <v>4</v>
      </c>
      <c r="H161" s="183" t="s">
        <v>11</v>
      </c>
      <c r="I161" s="334">
        <f t="shared" si="8"/>
        <v>514.51</v>
      </c>
      <c r="J161" s="334">
        <f t="shared" si="9"/>
        <v>102.902</v>
      </c>
    </row>
    <row r="162" spans="1:10" ht="12.75">
      <c r="A162" s="29" t="s">
        <v>20</v>
      </c>
      <c r="B162" s="217">
        <v>11</v>
      </c>
      <c r="C162" s="30" t="s">
        <v>27</v>
      </c>
      <c r="D162" s="643">
        <f>SUM(D151:D161)</f>
        <v>240.271</v>
      </c>
      <c r="E162" s="31" t="s">
        <v>47</v>
      </c>
      <c r="F162" s="32"/>
      <c r="G162" s="33"/>
      <c r="H162" s="33"/>
      <c r="I162" s="334"/>
      <c r="J162" s="334"/>
    </row>
    <row r="163" spans="1:10" ht="12.75">
      <c r="A163" s="507" t="s">
        <v>118</v>
      </c>
      <c r="B163" s="504" t="s">
        <v>1657</v>
      </c>
      <c r="C163" s="247" t="s">
        <v>166</v>
      </c>
      <c r="D163" s="361">
        <v>3.3</v>
      </c>
      <c r="E163" s="272"/>
      <c r="F163" s="487">
        <v>46</v>
      </c>
      <c r="G163" s="653" t="s">
        <v>99</v>
      </c>
      <c r="H163" s="183" t="s">
        <v>11</v>
      </c>
      <c r="I163" s="334">
        <f aca="true" t="shared" si="10" ref="I163:I185">D163*F163</f>
        <v>151.79999999999998</v>
      </c>
      <c r="J163" s="334">
        <f aca="true" t="shared" si="11" ref="J163:J185">I163*20%</f>
        <v>30.36</v>
      </c>
    </row>
    <row r="164" spans="1:10" ht="12.75">
      <c r="A164" s="507" t="s">
        <v>118</v>
      </c>
      <c r="B164" s="504" t="s">
        <v>700</v>
      </c>
      <c r="C164" s="247" t="s">
        <v>166</v>
      </c>
      <c r="D164" s="361">
        <v>3.701</v>
      </c>
      <c r="E164" s="272"/>
      <c r="F164" s="487">
        <v>46</v>
      </c>
      <c r="G164" s="467">
        <v>6</v>
      </c>
      <c r="H164" s="183" t="s">
        <v>11</v>
      </c>
      <c r="I164" s="334">
        <f t="shared" si="10"/>
        <v>170.246</v>
      </c>
      <c r="J164" s="334">
        <f t="shared" si="11"/>
        <v>34.049200000000006</v>
      </c>
    </row>
    <row r="165" spans="1:10" ht="12.75">
      <c r="A165" s="507" t="s">
        <v>118</v>
      </c>
      <c r="B165" s="504" t="s">
        <v>1658</v>
      </c>
      <c r="C165" s="247" t="s">
        <v>166</v>
      </c>
      <c r="D165" s="361">
        <v>5.702</v>
      </c>
      <c r="E165" s="272"/>
      <c r="F165" s="487">
        <v>46</v>
      </c>
      <c r="G165" s="183">
        <v>5</v>
      </c>
      <c r="H165" s="183" t="s">
        <v>11</v>
      </c>
      <c r="I165" s="334">
        <f t="shared" si="10"/>
        <v>262.292</v>
      </c>
      <c r="J165" s="334">
        <f t="shared" si="11"/>
        <v>52.4584</v>
      </c>
    </row>
    <row r="166" spans="1:10" ht="12.75">
      <c r="A166" s="507" t="s">
        <v>118</v>
      </c>
      <c r="B166" s="504" t="s">
        <v>1659</v>
      </c>
      <c r="C166" s="247" t="s">
        <v>166</v>
      </c>
      <c r="D166" s="361">
        <v>3</v>
      </c>
      <c r="E166" s="272"/>
      <c r="F166" s="487">
        <v>46</v>
      </c>
      <c r="G166" s="183">
        <v>4</v>
      </c>
      <c r="H166" s="183" t="s">
        <v>11</v>
      </c>
      <c r="I166" s="334">
        <f t="shared" si="10"/>
        <v>138</v>
      </c>
      <c r="J166" s="334">
        <f t="shared" si="11"/>
        <v>27.6</v>
      </c>
    </row>
    <row r="167" spans="1:10" ht="12.75">
      <c r="A167" s="507" t="s">
        <v>118</v>
      </c>
      <c r="B167" s="504" t="s">
        <v>407</v>
      </c>
      <c r="C167" s="247" t="s">
        <v>166</v>
      </c>
      <c r="D167" s="361">
        <v>2.902</v>
      </c>
      <c r="E167" s="272"/>
      <c r="F167" s="487">
        <v>46</v>
      </c>
      <c r="G167" s="467">
        <v>4</v>
      </c>
      <c r="H167" s="183" t="s">
        <v>11</v>
      </c>
      <c r="I167" s="334">
        <f t="shared" si="10"/>
        <v>133.49200000000002</v>
      </c>
      <c r="J167" s="334">
        <f t="shared" si="11"/>
        <v>26.698400000000007</v>
      </c>
    </row>
    <row r="168" spans="1:10" ht="12.75">
      <c r="A168" s="507" t="s">
        <v>118</v>
      </c>
      <c r="B168" s="504" t="s">
        <v>408</v>
      </c>
      <c r="C168" s="247" t="s">
        <v>166</v>
      </c>
      <c r="D168" s="361">
        <v>11.501</v>
      </c>
      <c r="E168" s="272"/>
      <c r="F168" s="487">
        <v>46</v>
      </c>
      <c r="G168" s="467">
        <v>4</v>
      </c>
      <c r="H168" s="183" t="s">
        <v>11</v>
      </c>
      <c r="I168" s="334">
        <f t="shared" si="10"/>
        <v>529.0459999999999</v>
      </c>
      <c r="J168" s="334">
        <f t="shared" si="11"/>
        <v>105.80919999999999</v>
      </c>
    </row>
    <row r="169" spans="1:10" ht="12.75">
      <c r="A169" s="507" t="s">
        <v>118</v>
      </c>
      <c r="B169" s="504" t="s">
        <v>1660</v>
      </c>
      <c r="C169" s="247" t="s">
        <v>166</v>
      </c>
      <c r="D169" s="361">
        <v>4</v>
      </c>
      <c r="E169" s="272"/>
      <c r="F169" s="487">
        <v>46</v>
      </c>
      <c r="G169" s="653" t="s">
        <v>98</v>
      </c>
      <c r="H169" s="183" t="s">
        <v>11</v>
      </c>
      <c r="I169" s="334">
        <f t="shared" si="10"/>
        <v>184</v>
      </c>
      <c r="J169" s="334">
        <f t="shared" si="11"/>
        <v>36.800000000000004</v>
      </c>
    </row>
    <row r="170" spans="1:10" ht="12.75">
      <c r="A170" s="507" t="s">
        <v>118</v>
      </c>
      <c r="B170" s="504" t="s">
        <v>1661</v>
      </c>
      <c r="C170" s="247" t="s">
        <v>166</v>
      </c>
      <c r="D170" s="361">
        <v>4.1</v>
      </c>
      <c r="E170" s="272"/>
      <c r="F170" s="487">
        <v>46</v>
      </c>
      <c r="G170" s="653" t="s">
        <v>97</v>
      </c>
      <c r="H170" s="183" t="s">
        <v>11</v>
      </c>
      <c r="I170" s="334">
        <f t="shared" si="10"/>
        <v>188.6</v>
      </c>
      <c r="J170" s="334">
        <f t="shared" si="11"/>
        <v>37.72</v>
      </c>
    </row>
    <row r="171" spans="1:10" ht="12.75">
      <c r="A171" s="507" t="s">
        <v>118</v>
      </c>
      <c r="B171" s="504" t="s">
        <v>1662</v>
      </c>
      <c r="C171" s="247" t="s">
        <v>166</v>
      </c>
      <c r="D171" s="361">
        <v>3.001</v>
      </c>
      <c r="E171" s="272"/>
      <c r="F171" s="487">
        <v>46</v>
      </c>
      <c r="G171" s="653" t="s">
        <v>97</v>
      </c>
      <c r="H171" s="183" t="s">
        <v>11</v>
      </c>
      <c r="I171" s="334">
        <f t="shared" si="10"/>
        <v>138.046</v>
      </c>
      <c r="J171" s="334">
        <f t="shared" si="11"/>
        <v>27.6092</v>
      </c>
    </row>
    <row r="172" spans="1:10" ht="12.75">
      <c r="A172" s="507" t="s">
        <v>118</v>
      </c>
      <c r="B172" s="504" t="s">
        <v>1663</v>
      </c>
      <c r="C172" s="247" t="s">
        <v>166</v>
      </c>
      <c r="D172" s="361">
        <v>3.001</v>
      </c>
      <c r="E172" s="272"/>
      <c r="F172" s="487">
        <v>46</v>
      </c>
      <c r="G172" s="653" t="s">
        <v>97</v>
      </c>
      <c r="H172" s="183" t="s">
        <v>11</v>
      </c>
      <c r="I172" s="334">
        <f t="shared" si="10"/>
        <v>138.046</v>
      </c>
      <c r="J172" s="334">
        <f t="shared" si="11"/>
        <v>27.6092</v>
      </c>
    </row>
    <row r="173" spans="1:10" ht="12.75">
      <c r="A173" s="507" t="s">
        <v>118</v>
      </c>
      <c r="B173" s="504" t="s">
        <v>1664</v>
      </c>
      <c r="C173" s="247" t="s">
        <v>166</v>
      </c>
      <c r="D173" s="361">
        <v>14.399</v>
      </c>
      <c r="E173" s="272"/>
      <c r="F173" s="487">
        <v>46</v>
      </c>
      <c r="G173" s="183">
        <v>4</v>
      </c>
      <c r="H173" s="183" t="s">
        <v>11</v>
      </c>
      <c r="I173" s="334">
        <f t="shared" si="10"/>
        <v>662.3539999999999</v>
      </c>
      <c r="J173" s="334">
        <f t="shared" si="11"/>
        <v>132.4708</v>
      </c>
    </row>
    <row r="174" spans="1:10" ht="12.75">
      <c r="A174" s="507" t="s">
        <v>118</v>
      </c>
      <c r="B174" s="504" t="s">
        <v>598</v>
      </c>
      <c r="C174" s="247" t="s">
        <v>166</v>
      </c>
      <c r="D174" s="361">
        <v>8</v>
      </c>
      <c r="E174" s="272"/>
      <c r="F174" s="487">
        <v>46</v>
      </c>
      <c r="G174" s="467">
        <v>5</v>
      </c>
      <c r="H174" s="183" t="s">
        <v>11</v>
      </c>
      <c r="I174" s="334">
        <f t="shared" si="10"/>
        <v>368</v>
      </c>
      <c r="J174" s="334">
        <f t="shared" si="11"/>
        <v>73.60000000000001</v>
      </c>
    </row>
    <row r="175" spans="1:10" ht="12.75">
      <c r="A175" s="507" t="s">
        <v>118</v>
      </c>
      <c r="B175" s="504" t="s">
        <v>702</v>
      </c>
      <c r="C175" s="247" t="s">
        <v>166</v>
      </c>
      <c r="D175" s="361">
        <v>4.8</v>
      </c>
      <c r="E175" s="272"/>
      <c r="F175" s="487">
        <v>46</v>
      </c>
      <c r="G175" s="467">
        <v>4</v>
      </c>
      <c r="H175" s="183" t="s">
        <v>11</v>
      </c>
      <c r="I175" s="334">
        <f t="shared" si="10"/>
        <v>220.79999999999998</v>
      </c>
      <c r="J175" s="334">
        <f t="shared" si="11"/>
        <v>44.16</v>
      </c>
    </row>
    <row r="176" spans="1:10" ht="12.75">
      <c r="A176" s="507" t="s">
        <v>118</v>
      </c>
      <c r="B176" s="504" t="s">
        <v>1665</v>
      </c>
      <c r="C176" s="247" t="s">
        <v>166</v>
      </c>
      <c r="D176" s="361">
        <v>10.401</v>
      </c>
      <c r="E176" s="272"/>
      <c r="F176" s="487">
        <v>46</v>
      </c>
      <c r="G176" s="467">
        <v>4</v>
      </c>
      <c r="H176" s="183" t="s">
        <v>11</v>
      </c>
      <c r="I176" s="334">
        <f t="shared" si="10"/>
        <v>478.44599999999997</v>
      </c>
      <c r="J176" s="334">
        <f t="shared" si="11"/>
        <v>95.6892</v>
      </c>
    </row>
    <row r="177" spans="1:10" ht="12.75">
      <c r="A177" s="507" t="s">
        <v>118</v>
      </c>
      <c r="B177" s="504" t="s">
        <v>411</v>
      </c>
      <c r="C177" s="247" t="s">
        <v>166</v>
      </c>
      <c r="D177" s="361">
        <v>12.004</v>
      </c>
      <c r="E177" s="272"/>
      <c r="F177" s="487">
        <v>46</v>
      </c>
      <c r="G177" s="467">
        <v>5</v>
      </c>
      <c r="H177" s="183" t="s">
        <v>11</v>
      </c>
      <c r="I177" s="334">
        <f t="shared" si="10"/>
        <v>552.184</v>
      </c>
      <c r="J177" s="334">
        <f t="shared" si="11"/>
        <v>110.4368</v>
      </c>
    </row>
    <row r="178" spans="1:10" ht="12.75">
      <c r="A178" s="507" t="s">
        <v>118</v>
      </c>
      <c r="B178" s="504" t="s">
        <v>703</v>
      </c>
      <c r="C178" s="247" t="s">
        <v>166</v>
      </c>
      <c r="D178" s="361">
        <v>6.401</v>
      </c>
      <c r="E178" s="272"/>
      <c r="F178" s="487">
        <v>46</v>
      </c>
      <c r="G178" s="467">
        <v>5</v>
      </c>
      <c r="H178" s="183" t="s">
        <v>11</v>
      </c>
      <c r="I178" s="334">
        <f t="shared" si="10"/>
        <v>294.44599999999997</v>
      </c>
      <c r="J178" s="334">
        <f t="shared" si="11"/>
        <v>58.889199999999995</v>
      </c>
    </row>
    <row r="179" spans="1:10" ht="12.75">
      <c r="A179" s="507" t="s">
        <v>118</v>
      </c>
      <c r="B179" s="504" t="s">
        <v>1666</v>
      </c>
      <c r="C179" s="247" t="s">
        <v>166</v>
      </c>
      <c r="D179" s="361">
        <v>8.9</v>
      </c>
      <c r="E179" s="272"/>
      <c r="F179" s="487">
        <v>46</v>
      </c>
      <c r="G179" s="653" t="s">
        <v>96</v>
      </c>
      <c r="H179" s="183" t="s">
        <v>11</v>
      </c>
      <c r="I179" s="334">
        <f t="shared" si="10"/>
        <v>409.40000000000003</v>
      </c>
      <c r="J179" s="334">
        <f t="shared" si="11"/>
        <v>81.88000000000001</v>
      </c>
    </row>
    <row r="180" spans="1:10" ht="12.75">
      <c r="A180" s="507" t="s">
        <v>118</v>
      </c>
      <c r="B180" s="504" t="s">
        <v>1667</v>
      </c>
      <c r="C180" s="247" t="s">
        <v>166</v>
      </c>
      <c r="D180" s="361">
        <v>4.5</v>
      </c>
      <c r="E180" s="272"/>
      <c r="F180" s="487">
        <v>46</v>
      </c>
      <c r="G180" s="653" t="s">
        <v>96</v>
      </c>
      <c r="H180" s="183" t="s">
        <v>11</v>
      </c>
      <c r="I180" s="334">
        <f t="shared" si="10"/>
        <v>207</v>
      </c>
      <c r="J180" s="334">
        <f t="shared" si="11"/>
        <v>41.400000000000006</v>
      </c>
    </row>
    <row r="181" spans="1:10" ht="12.75">
      <c r="A181" s="507" t="s">
        <v>118</v>
      </c>
      <c r="B181" s="504" t="s">
        <v>1668</v>
      </c>
      <c r="C181" s="247" t="s">
        <v>166</v>
      </c>
      <c r="D181" s="361">
        <v>9.002</v>
      </c>
      <c r="E181" s="272"/>
      <c r="F181" s="487">
        <v>46</v>
      </c>
      <c r="G181" s="653" t="s">
        <v>96</v>
      </c>
      <c r="H181" s="183" t="s">
        <v>11</v>
      </c>
      <c r="I181" s="334">
        <f t="shared" si="10"/>
        <v>414.09200000000004</v>
      </c>
      <c r="J181" s="334">
        <f t="shared" si="11"/>
        <v>82.81840000000001</v>
      </c>
    </row>
    <row r="182" spans="1:10" ht="12.75">
      <c r="A182" s="507" t="s">
        <v>118</v>
      </c>
      <c r="B182" s="504" t="s">
        <v>1669</v>
      </c>
      <c r="C182" s="247" t="s">
        <v>166</v>
      </c>
      <c r="D182" s="361">
        <v>5.355</v>
      </c>
      <c r="E182" s="272"/>
      <c r="F182" s="487">
        <v>46</v>
      </c>
      <c r="G182" s="653" t="s">
        <v>97</v>
      </c>
      <c r="H182" s="183" t="s">
        <v>11</v>
      </c>
      <c r="I182" s="334">
        <f t="shared" si="10"/>
        <v>246.33</v>
      </c>
      <c r="J182" s="334">
        <f t="shared" si="11"/>
        <v>49.266000000000005</v>
      </c>
    </row>
    <row r="183" spans="1:10" ht="12.75">
      <c r="A183" s="507" t="s">
        <v>118</v>
      </c>
      <c r="B183" s="504" t="s">
        <v>413</v>
      </c>
      <c r="C183" s="247" t="s">
        <v>166</v>
      </c>
      <c r="D183" s="361">
        <v>12.014</v>
      </c>
      <c r="E183" s="272"/>
      <c r="F183" s="487">
        <v>46</v>
      </c>
      <c r="G183" s="467">
        <v>6</v>
      </c>
      <c r="H183" s="183" t="s">
        <v>11</v>
      </c>
      <c r="I183" s="334">
        <f t="shared" si="10"/>
        <v>552.644</v>
      </c>
      <c r="J183" s="334">
        <f t="shared" si="11"/>
        <v>110.5288</v>
      </c>
    </row>
    <row r="184" spans="1:10" ht="12.75">
      <c r="A184" s="507" t="s">
        <v>118</v>
      </c>
      <c r="B184" s="504" t="s">
        <v>1670</v>
      </c>
      <c r="C184" s="247" t="s">
        <v>166</v>
      </c>
      <c r="D184" s="361">
        <v>4.8</v>
      </c>
      <c r="E184" s="272"/>
      <c r="F184" s="487">
        <v>46</v>
      </c>
      <c r="G184" s="653" t="s">
        <v>98</v>
      </c>
      <c r="H184" s="183" t="s">
        <v>11</v>
      </c>
      <c r="I184" s="334">
        <f t="shared" si="10"/>
        <v>220.79999999999998</v>
      </c>
      <c r="J184" s="334">
        <f t="shared" si="11"/>
        <v>44.16</v>
      </c>
    </row>
    <row r="185" spans="1:10" ht="12.75">
      <c r="A185" s="507" t="s">
        <v>118</v>
      </c>
      <c r="B185" s="504" t="s">
        <v>1671</v>
      </c>
      <c r="C185" s="247" t="s">
        <v>166</v>
      </c>
      <c r="D185" s="361">
        <v>5</v>
      </c>
      <c r="E185" s="272"/>
      <c r="F185" s="487">
        <v>46</v>
      </c>
      <c r="G185" s="653" t="s">
        <v>98</v>
      </c>
      <c r="H185" s="183" t="s">
        <v>11</v>
      </c>
      <c r="I185" s="334">
        <f t="shared" si="10"/>
        <v>230</v>
      </c>
      <c r="J185" s="334">
        <f t="shared" si="11"/>
        <v>46</v>
      </c>
    </row>
    <row r="186" spans="1:10" ht="12.75">
      <c r="A186" s="29" t="s">
        <v>20</v>
      </c>
      <c r="B186" s="83">
        <v>23</v>
      </c>
      <c r="C186" s="498" t="s">
        <v>27</v>
      </c>
      <c r="D186" s="295">
        <f>SUM(D163:D185)</f>
        <v>149.78400000000002</v>
      </c>
      <c r="E186" s="31" t="s">
        <v>47</v>
      </c>
      <c r="F186" s="32"/>
      <c r="G186" s="249"/>
      <c r="H186" s="249"/>
      <c r="I186" s="334"/>
      <c r="J186" s="334"/>
    </row>
    <row r="187" spans="1:10" ht="12.75">
      <c r="A187" s="505" t="s">
        <v>119</v>
      </c>
      <c r="B187" s="352" t="s">
        <v>1672</v>
      </c>
      <c r="C187" s="247" t="s">
        <v>166</v>
      </c>
      <c r="D187" s="298">
        <v>3.335</v>
      </c>
      <c r="E187" s="250"/>
      <c r="F187" s="487">
        <v>46</v>
      </c>
      <c r="G187" s="249">
        <v>5</v>
      </c>
      <c r="H187" s="183" t="s">
        <v>11</v>
      </c>
      <c r="I187" s="334">
        <f>D187*F187</f>
        <v>153.41</v>
      </c>
      <c r="J187" s="334">
        <f>I187*20%</f>
        <v>30.682000000000002</v>
      </c>
    </row>
    <row r="188" spans="1:10" ht="12.75">
      <c r="A188" s="505" t="s">
        <v>119</v>
      </c>
      <c r="B188" s="352" t="s">
        <v>272</v>
      </c>
      <c r="C188" s="247" t="s">
        <v>166</v>
      </c>
      <c r="D188" s="298">
        <v>11.492</v>
      </c>
      <c r="E188" s="250"/>
      <c r="F188" s="487">
        <v>46</v>
      </c>
      <c r="G188" s="249">
        <v>7</v>
      </c>
      <c r="H188" s="183" t="s">
        <v>11</v>
      </c>
      <c r="I188" s="334">
        <f>D188*F188</f>
        <v>528.6320000000001</v>
      </c>
      <c r="J188" s="334">
        <f>I188*20%</f>
        <v>105.72640000000001</v>
      </c>
    </row>
    <row r="189" spans="1:10" ht="12.75">
      <c r="A189" s="505" t="s">
        <v>119</v>
      </c>
      <c r="B189" s="352" t="s">
        <v>1673</v>
      </c>
      <c r="C189" s="247" t="s">
        <v>166</v>
      </c>
      <c r="D189" s="298">
        <v>4.835</v>
      </c>
      <c r="E189" s="250"/>
      <c r="F189" s="487">
        <v>46</v>
      </c>
      <c r="G189" s="249">
        <v>4</v>
      </c>
      <c r="H189" s="183" t="s">
        <v>11</v>
      </c>
      <c r="I189" s="334">
        <f>D189*F189</f>
        <v>222.41</v>
      </c>
      <c r="J189" s="334">
        <f>I189*20%</f>
        <v>44.482</v>
      </c>
    </row>
    <row r="190" spans="1:10" ht="12.75">
      <c r="A190" s="505" t="s">
        <v>119</v>
      </c>
      <c r="B190" s="352" t="s">
        <v>1674</v>
      </c>
      <c r="C190" s="247" t="s">
        <v>166</v>
      </c>
      <c r="D190" s="298">
        <v>2.18</v>
      </c>
      <c r="E190" s="250"/>
      <c r="F190" s="487">
        <v>46</v>
      </c>
      <c r="G190" s="249">
        <v>3</v>
      </c>
      <c r="H190" s="183" t="s">
        <v>11</v>
      </c>
      <c r="I190" s="334">
        <f>D190*F190</f>
        <v>100.28</v>
      </c>
      <c r="J190" s="334">
        <f>I190*20%</f>
        <v>20.056</v>
      </c>
    </row>
    <row r="191" spans="1:10" ht="12.75">
      <c r="A191" s="505" t="s">
        <v>119</v>
      </c>
      <c r="B191" s="352" t="s">
        <v>1675</v>
      </c>
      <c r="C191" s="247" t="s">
        <v>166</v>
      </c>
      <c r="D191" s="298">
        <v>2.331</v>
      </c>
      <c r="E191" s="250"/>
      <c r="F191" s="487">
        <v>46</v>
      </c>
      <c r="G191" s="249">
        <v>3</v>
      </c>
      <c r="H191" s="183" t="s">
        <v>11</v>
      </c>
      <c r="I191" s="334">
        <f>D191*F191</f>
        <v>107.226</v>
      </c>
      <c r="J191" s="334">
        <f>I191*20%</f>
        <v>21.4452</v>
      </c>
    </row>
    <row r="192" spans="1:10" ht="12.75">
      <c r="A192" s="29" t="s">
        <v>20</v>
      </c>
      <c r="B192" s="654">
        <v>5</v>
      </c>
      <c r="C192" s="498" t="s">
        <v>27</v>
      </c>
      <c r="D192" s="609">
        <f>SUM(D187:D191)</f>
        <v>24.173000000000002</v>
      </c>
      <c r="E192" s="498" t="s">
        <v>47</v>
      </c>
      <c r="F192" s="487"/>
      <c r="G192" s="32"/>
      <c r="H192" s="32"/>
      <c r="I192" s="334"/>
      <c r="J192" s="334"/>
    </row>
    <row r="193" spans="1:10" ht="12.75">
      <c r="A193" s="642" t="s">
        <v>120</v>
      </c>
      <c r="B193" s="488" t="s">
        <v>1556</v>
      </c>
      <c r="C193" s="353" t="s">
        <v>166</v>
      </c>
      <c r="D193" s="652">
        <v>20.108</v>
      </c>
      <c r="E193" s="645"/>
      <c r="F193" s="487">
        <v>46</v>
      </c>
      <c r="G193" s="183">
        <v>7</v>
      </c>
      <c r="H193" s="183" t="s">
        <v>11</v>
      </c>
      <c r="I193" s="334">
        <f>D193*F193</f>
        <v>924.9680000000001</v>
      </c>
      <c r="J193" s="334">
        <f>I193*20%</f>
        <v>184.99360000000001</v>
      </c>
    </row>
    <row r="194" spans="1:10" ht="12.75">
      <c r="A194" s="642" t="s">
        <v>120</v>
      </c>
      <c r="B194" s="488" t="s">
        <v>1557</v>
      </c>
      <c r="C194" s="353" t="s">
        <v>166</v>
      </c>
      <c r="D194" s="652">
        <v>21.849</v>
      </c>
      <c r="E194" s="645"/>
      <c r="F194" s="487">
        <v>46</v>
      </c>
      <c r="G194" s="183">
        <v>7</v>
      </c>
      <c r="H194" s="183" t="s">
        <v>11</v>
      </c>
      <c r="I194" s="334">
        <f>D194*F194</f>
        <v>1005.054</v>
      </c>
      <c r="J194" s="334">
        <f>I194*20%</f>
        <v>201.01080000000002</v>
      </c>
    </row>
    <row r="195" spans="1:10" ht="12.75">
      <c r="A195" s="224" t="s">
        <v>20</v>
      </c>
      <c r="B195" s="233">
        <v>2</v>
      </c>
      <c r="C195" s="232" t="s">
        <v>27</v>
      </c>
      <c r="D195" s="231">
        <f>SUM(D193:D194)</f>
        <v>41.957</v>
      </c>
      <c r="E195" s="232" t="s">
        <v>47</v>
      </c>
      <c r="F195" s="395"/>
      <c r="G195" s="229"/>
      <c r="H195" s="229"/>
      <c r="I195" s="333"/>
      <c r="J195" s="333"/>
    </row>
    <row r="196" spans="1:10" ht="25.5">
      <c r="A196" s="238" t="s">
        <v>22</v>
      </c>
      <c r="B196" s="239">
        <f>B89+B115+B121+B148+B150+B162+B186+B192+B195</f>
        <v>159</v>
      </c>
      <c r="C196" s="240" t="s">
        <v>27</v>
      </c>
      <c r="D196" s="241">
        <f>D89+D115+D121+D148+D150+D162+D186+D192+D195</f>
        <v>1456.8220000000001</v>
      </c>
      <c r="E196" s="242" t="s">
        <v>47</v>
      </c>
      <c r="F196" s="234"/>
      <c r="G196" s="235"/>
      <c r="H196" s="235"/>
      <c r="I196" s="236"/>
      <c r="J196" s="237"/>
    </row>
    <row r="197" spans="1:10" ht="15.75">
      <c r="A197" s="744" t="s">
        <v>12</v>
      </c>
      <c r="B197" s="745"/>
      <c r="C197" s="745"/>
      <c r="D197" s="745"/>
      <c r="E197" s="745"/>
      <c r="F197" s="745"/>
      <c r="G197" s="745"/>
      <c r="H197" s="745"/>
      <c r="I197" s="745"/>
      <c r="J197" s="746"/>
    </row>
    <row r="198" spans="1:10" ht="12.75">
      <c r="A198" s="452" t="s">
        <v>256</v>
      </c>
      <c r="B198" s="366" t="s">
        <v>1344</v>
      </c>
      <c r="C198" s="572" t="s">
        <v>1345</v>
      </c>
      <c r="D198" s="439">
        <v>12.361</v>
      </c>
      <c r="E198" s="355"/>
      <c r="F198" s="487">
        <v>51</v>
      </c>
      <c r="G198" s="249">
        <v>6</v>
      </c>
      <c r="H198" s="250" t="s">
        <v>11</v>
      </c>
      <c r="I198" s="658">
        <f aca="true" t="shared" si="12" ref="I198:I209">D198*F198</f>
        <v>630.4110000000001</v>
      </c>
      <c r="J198" s="658">
        <f aca="true" t="shared" si="13" ref="J198:J209">I198*20%</f>
        <v>126.08220000000001</v>
      </c>
    </row>
    <row r="199" spans="1:10" ht="12.75">
      <c r="A199" s="452" t="s">
        <v>256</v>
      </c>
      <c r="B199" s="366" t="s">
        <v>1346</v>
      </c>
      <c r="C199" s="572" t="s">
        <v>1345</v>
      </c>
      <c r="D199" s="439">
        <v>10.082</v>
      </c>
      <c r="E199" s="355"/>
      <c r="F199" s="487">
        <v>51</v>
      </c>
      <c r="G199" s="249">
        <v>5</v>
      </c>
      <c r="H199" s="250" t="s">
        <v>11</v>
      </c>
      <c r="I199" s="658">
        <f t="shared" si="12"/>
        <v>514.182</v>
      </c>
      <c r="J199" s="658">
        <f t="shared" si="13"/>
        <v>102.83640000000001</v>
      </c>
    </row>
    <row r="200" spans="1:10" ht="12.75">
      <c r="A200" s="452" t="s">
        <v>256</v>
      </c>
      <c r="B200" s="366" t="s">
        <v>1347</v>
      </c>
      <c r="C200" s="572" t="s">
        <v>1345</v>
      </c>
      <c r="D200" s="439">
        <v>10.08</v>
      </c>
      <c r="E200" s="355"/>
      <c r="F200" s="487">
        <v>51</v>
      </c>
      <c r="G200" s="249">
        <v>5</v>
      </c>
      <c r="H200" s="250" t="s">
        <v>11</v>
      </c>
      <c r="I200" s="658">
        <f t="shared" si="12"/>
        <v>514.08</v>
      </c>
      <c r="J200" s="658">
        <f t="shared" si="13"/>
        <v>102.81600000000002</v>
      </c>
    </row>
    <row r="201" spans="1:10" ht="12.75">
      <c r="A201" s="452" t="s">
        <v>256</v>
      </c>
      <c r="B201" s="366" t="s">
        <v>1348</v>
      </c>
      <c r="C201" s="572" t="s">
        <v>1345</v>
      </c>
      <c r="D201" s="439">
        <v>10.081</v>
      </c>
      <c r="E201" s="355"/>
      <c r="F201" s="487">
        <v>51</v>
      </c>
      <c r="G201" s="249">
        <v>5</v>
      </c>
      <c r="H201" s="250" t="s">
        <v>11</v>
      </c>
      <c r="I201" s="658">
        <f t="shared" si="12"/>
        <v>514.131</v>
      </c>
      <c r="J201" s="658">
        <f t="shared" si="13"/>
        <v>102.8262</v>
      </c>
    </row>
    <row r="202" spans="1:10" ht="12.75">
      <c r="A202" s="452" t="s">
        <v>256</v>
      </c>
      <c r="B202" s="366" t="s">
        <v>1349</v>
      </c>
      <c r="C202" s="572" t="s">
        <v>1345</v>
      </c>
      <c r="D202" s="439">
        <v>10.081</v>
      </c>
      <c r="E202" s="355"/>
      <c r="F202" s="487">
        <v>51</v>
      </c>
      <c r="G202" s="249">
        <v>5</v>
      </c>
      <c r="H202" s="250" t="s">
        <v>11</v>
      </c>
      <c r="I202" s="658">
        <f t="shared" si="12"/>
        <v>514.131</v>
      </c>
      <c r="J202" s="658">
        <f t="shared" si="13"/>
        <v>102.8262</v>
      </c>
    </row>
    <row r="203" spans="1:11" s="422" customFormat="1" ht="12.75">
      <c r="A203" s="452" t="s">
        <v>256</v>
      </c>
      <c r="B203" s="366" t="s">
        <v>1350</v>
      </c>
      <c r="C203" s="572" t="s">
        <v>1345</v>
      </c>
      <c r="D203" s="439">
        <v>10.873</v>
      </c>
      <c r="E203" s="355"/>
      <c r="F203" s="487">
        <v>51</v>
      </c>
      <c r="G203" s="249">
        <v>5</v>
      </c>
      <c r="H203" s="250" t="s">
        <v>11</v>
      </c>
      <c r="I203" s="658">
        <f t="shared" si="12"/>
        <v>554.5229999999999</v>
      </c>
      <c r="J203" s="658">
        <f t="shared" si="13"/>
        <v>110.90459999999999</v>
      </c>
      <c r="K203" s="37"/>
    </row>
    <row r="204" spans="1:10" ht="12.75">
      <c r="A204" s="452" t="s">
        <v>256</v>
      </c>
      <c r="B204" s="366" t="s">
        <v>1351</v>
      </c>
      <c r="C204" s="572" t="s">
        <v>1345</v>
      </c>
      <c r="D204" s="439">
        <v>160.028</v>
      </c>
      <c r="E204" s="355"/>
      <c r="F204" s="487">
        <v>51</v>
      </c>
      <c r="G204" s="249">
        <v>5</v>
      </c>
      <c r="H204" s="250" t="s">
        <v>11</v>
      </c>
      <c r="I204" s="658">
        <f t="shared" si="12"/>
        <v>8161.428</v>
      </c>
      <c r="J204" s="658">
        <f t="shared" si="13"/>
        <v>1632.2856000000002</v>
      </c>
    </row>
    <row r="205" spans="1:10" ht="12.75">
      <c r="A205" s="452" t="s">
        <v>256</v>
      </c>
      <c r="B205" s="366" t="s">
        <v>1352</v>
      </c>
      <c r="C205" s="572" t="s">
        <v>1345</v>
      </c>
      <c r="D205" s="439">
        <v>10.002</v>
      </c>
      <c r="E205" s="355"/>
      <c r="F205" s="487">
        <v>51</v>
      </c>
      <c r="G205" s="249">
        <v>5</v>
      </c>
      <c r="H205" s="250" t="s">
        <v>11</v>
      </c>
      <c r="I205" s="658">
        <f t="shared" si="12"/>
        <v>510.10200000000003</v>
      </c>
      <c r="J205" s="658">
        <f t="shared" si="13"/>
        <v>102.02040000000001</v>
      </c>
    </row>
    <row r="206" spans="1:10" ht="12.75">
      <c r="A206" s="452" t="s">
        <v>256</v>
      </c>
      <c r="B206" s="366" t="s">
        <v>1353</v>
      </c>
      <c r="C206" s="572" t="s">
        <v>1345</v>
      </c>
      <c r="D206" s="439">
        <v>10.002</v>
      </c>
      <c r="E206" s="355"/>
      <c r="F206" s="487">
        <v>51</v>
      </c>
      <c r="G206" s="249">
        <v>5</v>
      </c>
      <c r="H206" s="250" t="s">
        <v>11</v>
      </c>
      <c r="I206" s="658">
        <f t="shared" si="12"/>
        <v>510.10200000000003</v>
      </c>
      <c r="J206" s="658">
        <f t="shared" si="13"/>
        <v>102.02040000000001</v>
      </c>
    </row>
    <row r="207" spans="1:10" ht="12.75">
      <c r="A207" s="452" t="s">
        <v>256</v>
      </c>
      <c r="B207" s="366" t="s">
        <v>1354</v>
      </c>
      <c r="C207" s="572" t="s">
        <v>1345</v>
      </c>
      <c r="D207" s="439">
        <v>10.002</v>
      </c>
      <c r="E207" s="355"/>
      <c r="F207" s="487">
        <v>51</v>
      </c>
      <c r="G207" s="249">
        <v>5</v>
      </c>
      <c r="H207" s="250" t="s">
        <v>11</v>
      </c>
      <c r="I207" s="658">
        <f t="shared" si="12"/>
        <v>510.10200000000003</v>
      </c>
      <c r="J207" s="658">
        <f t="shared" si="13"/>
        <v>102.02040000000001</v>
      </c>
    </row>
    <row r="208" spans="1:10" ht="12.75">
      <c r="A208" s="452" t="s">
        <v>256</v>
      </c>
      <c r="B208" s="366" t="s">
        <v>1355</v>
      </c>
      <c r="C208" s="572" t="s">
        <v>1345</v>
      </c>
      <c r="D208" s="439">
        <v>9.63</v>
      </c>
      <c r="E208" s="355"/>
      <c r="F208" s="487">
        <v>51</v>
      </c>
      <c r="G208" s="249">
        <v>5</v>
      </c>
      <c r="H208" s="250" t="s">
        <v>11</v>
      </c>
      <c r="I208" s="658">
        <f t="shared" si="12"/>
        <v>491.13000000000005</v>
      </c>
      <c r="J208" s="658">
        <f t="shared" si="13"/>
        <v>98.22600000000001</v>
      </c>
    </row>
    <row r="209" spans="1:10" ht="12.75">
      <c r="A209" s="452" t="s">
        <v>256</v>
      </c>
      <c r="B209" s="366" t="s">
        <v>1356</v>
      </c>
      <c r="C209" s="572" t="s">
        <v>1345</v>
      </c>
      <c r="D209" s="439">
        <v>3</v>
      </c>
      <c r="E209" s="355"/>
      <c r="F209" s="487">
        <v>51</v>
      </c>
      <c r="G209" s="249">
        <v>6</v>
      </c>
      <c r="H209" s="250" t="s">
        <v>11</v>
      </c>
      <c r="I209" s="658">
        <f t="shared" si="12"/>
        <v>153</v>
      </c>
      <c r="J209" s="658">
        <f t="shared" si="13"/>
        <v>30.6</v>
      </c>
    </row>
    <row r="210" spans="1:10" ht="12.75">
      <c r="A210" s="29" t="s">
        <v>20</v>
      </c>
      <c r="B210" s="654">
        <v>12</v>
      </c>
      <c r="C210" s="498" t="s">
        <v>27</v>
      </c>
      <c r="D210" s="609">
        <f>SUM(D198:D209)</f>
        <v>266.22200000000004</v>
      </c>
      <c r="E210" s="498" t="s">
        <v>47</v>
      </c>
      <c r="F210" s="487"/>
      <c r="G210" s="32"/>
      <c r="H210" s="32"/>
      <c r="I210" s="334"/>
      <c r="J210" s="334"/>
    </row>
    <row r="211" spans="1:10" ht="12.75">
      <c r="A211" s="452" t="s">
        <v>43</v>
      </c>
      <c r="B211" s="459" t="s">
        <v>1357</v>
      </c>
      <c r="C211" s="572" t="s">
        <v>610</v>
      </c>
      <c r="D211" s="439">
        <v>6.1</v>
      </c>
      <c r="E211" s="355"/>
      <c r="F211" s="487">
        <v>51</v>
      </c>
      <c r="G211" s="249">
        <v>6</v>
      </c>
      <c r="H211" s="250" t="s">
        <v>11</v>
      </c>
      <c r="I211" s="658">
        <f>D211*F211</f>
        <v>311.09999999999997</v>
      </c>
      <c r="J211" s="355">
        <f>I211*20%</f>
        <v>62.22</v>
      </c>
    </row>
    <row r="212" spans="1:10" ht="12.75">
      <c r="A212" s="452" t="s">
        <v>43</v>
      </c>
      <c r="B212" s="459" t="s">
        <v>1358</v>
      </c>
      <c r="C212" s="572" t="s">
        <v>172</v>
      </c>
      <c r="D212" s="439">
        <v>7.9</v>
      </c>
      <c r="E212" s="355"/>
      <c r="F212" s="487">
        <v>51</v>
      </c>
      <c r="G212" s="249">
        <v>6</v>
      </c>
      <c r="H212" s="250" t="s">
        <v>11</v>
      </c>
      <c r="I212" s="658">
        <f>D212*F212</f>
        <v>402.90000000000003</v>
      </c>
      <c r="J212" s="355">
        <f>I212*20%</f>
        <v>80.58000000000001</v>
      </c>
    </row>
    <row r="213" spans="1:10" ht="12.75">
      <c r="A213" s="29" t="s">
        <v>20</v>
      </c>
      <c r="B213" s="654">
        <v>2</v>
      </c>
      <c r="C213" s="498" t="s">
        <v>27</v>
      </c>
      <c r="D213" s="609">
        <f>SUM(D211:D212)</f>
        <v>14</v>
      </c>
      <c r="E213" s="498" t="s">
        <v>47</v>
      </c>
      <c r="F213" s="487"/>
      <c r="G213" s="32"/>
      <c r="H213" s="32"/>
      <c r="I213" s="334"/>
      <c r="J213" s="334"/>
    </row>
    <row r="214" spans="1:10" ht="12.75">
      <c r="A214" s="355" t="s">
        <v>265</v>
      </c>
      <c r="B214" s="510" t="s">
        <v>705</v>
      </c>
      <c r="C214" s="508" t="s">
        <v>172</v>
      </c>
      <c r="D214" s="477">
        <v>78.507</v>
      </c>
      <c r="E214" s="509"/>
      <c r="F214" s="487">
        <v>51</v>
      </c>
      <c r="G214" s="467">
        <v>5</v>
      </c>
      <c r="H214" s="183" t="s">
        <v>11</v>
      </c>
      <c r="I214" s="334">
        <f>D214*F214</f>
        <v>4003.8570000000004</v>
      </c>
      <c r="J214" s="334">
        <f>I214*20%</f>
        <v>800.7714000000001</v>
      </c>
    </row>
    <row r="215" spans="1:10" ht="12.75">
      <c r="A215" s="108" t="s">
        <v>106</v>
      </c>
      <c r="B215" s="655">
        <v>1</v>
      </c>
      <c r="C215" s="39" t="s">
        <v>27</v>
      </c>
      <c r="D215" s="39">
        <f>SUM(D214:D214)</f>
        <v>78.507</v>
      </c>
      <c r="E215" s="114" t="s">
        <v>47</v>
      </c>
      <c r="F215" s="656"/>
      <c r="G215" s="608"/>
      <c r="H215" s="202"/>
      <c r="I215" s="93"/>
      <c r="J215" s="93"/>
    </row>
    <row r="216" spans="1:10" ht="12.75">
      <c r="A216" s="452" t="s">
        <v>1359</v>
      </c>
      <c r="B216" s="459" t="s">
        <v>1360</v>
      </c>
      <c r="C216" s="572" t="s">
        <v>1345</v>
      </c>
      <c r="D216" s="439">
        <v>7.665</v>
      </c>
      <c r="E216" s="355"/>
      <c r="F216" s="487">
        <v>51</v>
      </c>
      <c r="G216" s="249">
        <v>3</v>
      </c>
      <c r="H216" s="250" t="s">
        <v>11</v>
      </c>
      <c r="I216" s="658">
        <f aca="true" t="shared" si="14" ref="I216:I241">D216*F216</f>
        <v>390.915</v>
      </c>
      <c r="J216" s="658">
        <f aca="true" t="shared" si="15" ref="J216:J241">I216*20%</f>
        <v>78.183</v>
      </c>
    </row>
    <row r="217" spans="1:10" ht="12.75">
      <c r="A217" s="452" t="s">
        <v>1359</v>
      </c>
      <c r="B217" s="459" t="s">
        <v>1361</v>
      </c>
      <c r="C217" s="572" t="s">
        <v>1345</v>
      </c>
      <c r="D217" s="439">
        <v>10.001</v>
      </c>
      <c r="E217" s="355"/>
      <c r="F217" s="487">
        <v>51</v>
      </c>
      <c r="G217" s="249">
        <v>3</v>
      </c>
      <c r="H217" s="250" t="s">
        <v>11</v>
      </c>
      <c r="I217" s="658">
        <f t="shared" si="14"/>
        <v>510.051</v>
      </c>
      <c r="J217" s="658">
        <f t="shared" si="15"/>
        <v>102.0102</v>
      </c>
    </row>
    <row r="218" spans="1:10" ht="12.75">
      <c r="A218" s="452" t="s">
        <v>1359</v>
      </c>
      <c r="B218" s="459" t="s">
        <v>1362</v>
      </c>
      <c r="C218" s="572" t="s">
        <v>1345</v>
      </c>
      <c r="D218" s="439">
        <v>10.001</v>
      </c>
      <c r="E218" s="355"/>
      <c r="F218" s="487">
        <v>51</v>
      </c>
      <c r="G218" s="249">
        <v>3</v>
      </c>
      <c r="H218" s="250" t="s">
        <v>11</v>
      </c>
      <c r="I218" s="658">
        <f t="shared" si="14"/>
        <v>510.051</v>
      </c>
      <c r="J218" s="658">
        <f t="shared" si="15"/>
        <v>102.0102</v>
      </c>
    </row>
    <row r="219" spans="1:10" ht="12.75">
      <c r="A219" s="452" t="s">
        <v>1359</v>
      </c>
      <c r="B219" s="459" t="s">
        <v>1363</v>
      </c>
      <c r="C219" s="572" t="s">
        <v>1345</v>
      </c>
      <c r="D219" s="439">
        <v>5.443</v>
      </c>
      <c r="E219" s="355"/>
      <c r="F219" s="487">
        <v>51</v>
      </c>
      <c r="G219" s="249">
        <v>3</v>
      </c>
      <c r="H219" s="250" t="s">
        <v>11</v>
      </c>
      <c r="I219" s="658">
        <f t="shared" si="14"/>
        <v>277.59299999999996</v>
      </c>
      <c r="J219" s="658">
        <f t="shared" si="15"/>
        <v>55.51859999999999</v>
      </c>
    </row>
    <row r="220" spans="1:10" ht="12.75">
      <c r="A220" s="452" t="s">
        <v>1359</v>
      </c>
      <c r="B220" s="459" t="s">
        <v>1364</v>
      </c>
      <c r="C220" s="572" t="s">
        <v>1345</v>
      </c>
      <c r="D220" s="439">
        <v>14.176</v>
      </c>
      <c r="E220" s="355"/>
      <c r="F220" s="487">
        <v>51</v>
      </c>
      <c r="G220" s="249">
        <v>3</v>
      </c>
      <c r="H220" s="250" t="s">
        <v>11</v>
      </c>
      <c r="I220" s="658">
        <f t="shared" si="14"/>
        <v>722.976</v>
      </c>
      <c r="J220" s="658">
        <f t="shared" si="15"/>
        <v>144.5952</v>
      </c>
    </row>
    <row r="221" spans="1:10" ht="12.75">
      <c r="A221" s="452" t="s">
        <v>1359</v>
      </c>
      <c r="B221" s="459" t="s">
        <v>1365</v>
      </c>
      <c r="C221" s="572" t="s">
        <v>1345</v>
      </c>
      <c r="D221" s="439">
        <v>25.156</v>
      </c>
      <c r="E221" s="355"/>
      <c r="F221" s="487">
        <v>51</v>
      </c>
      <c r="G221" s="249">
        <v>4</v>
      </c>
      <c r="H221" s="250" t="s">
        <v>11</v>
      </c>
      <c r="I221" s="658">
        <f t="shared" si="14"/>
        <v>1282.956</v>
      </c>
      <c r="J221" s="658">
        <f t="shared" si="15"/>
        <v>256.5912</v>
      </c>
    </row>
    <row r="222" spans="1:10" ht="12.75">
      <c r="A222" s="452" t="s">
        <v>1359</v>
      </c>
      <c r="B222" s="459" t="s">
        <v>1366</v>
      </c>
      <c r="C222" s="572" t="s">
        <v>1345</v>
      </c>
      <c r="D222" s="439">
        <v>23.028</v>
      </c>
      <c r="E222" s="355"/>
      <c r="F222" s="487">
        <v>51</v>
      </c>
      <c r="G222" s="249">
        <v>4</v>
      </c>
      <c r="H222" s="250" t="s">
        <v>11</v>
      </c>
      <c r="I222" s="658">
        <f t="shared" si="14"/>
        <v>1174.4279999999999</v>
      </c>
      <c r="J222" s="658">
        <f t="shared" si="15"/>
        <v>234.88559999999998</v>
      </c>
    </row>
    <row r="223" spans="1:10" ht="12.75">
      <c r="A223" s="452" t="s">
        <v>1359</v>
      </c>
      <c r="B223" s="459" t="s">
        <v>1367</v>
      </c>
      <c r="C223" s="572" t="s">
        <v>1345</v>
      </c>
      <c r="D223" s="439">
        <v>17.678</v>
      </c>
      <c r="E223" s="355"/>
      <c r="F223" s="487">
        <v>51</v>
      </c>
      <c r="G223" s="249">
        <v>4</v>
      </c>
      <c r="H223" s="250" t="s">
        <v>11</v>
      </c>
      <c r="I223" s="658">
        <f t="shared" si="14"/>
        <v>901.5780000000001</v>
      </c>
      <c r="J223" s="658">
        <f t="shared" si="15"/>
        <v>180.31560000000002</v>
      </c>
    </row>
    <row r="224" spans="1:10" ht="12.75">
      <c r="A224" s="452" t="s">
        <v>1359</v>
      </c>
      <c r="B224" s="459" t="s">
        <v>1368</v>
      </c>
      <c r="C224" s="572" t="s">
        <v>1345</v>
      </c>
      <c r="D224" s="439">
        <v>15.001</v>
      </c>
      <c r="E224" s="355"/>
      <c r="F224" s="487">
        <v>51</v>
      </c>
      <c r="G224" s="249">
        <v>3</v>
      </c>
      <c r="H224" s="250" t="s">
        <v>11</v>
      </c>
      <c r="I224" s="658">
        <f t="shared" si="14"/>
        <v>765.0509999999999</v>
      </c>
      <c r="J224" s="658">
        <f t="shared" si="15"/>
        <v>153.0102</v>
      </c>
    </row>
    <row r="225" spans="1:10" ht="12.75">
      <c r="A225" s="452" t="s">
        <v>1359</v>
      </c>
      <c r="B225" s="459" t="s">
        <v>1369</v>
      </c>
      <c r="C225" s="572" t="s">
        <v>1345</v>
      </c>
      <c r="D225" s="439">
        <v>23.568</v>
      </c>
      <c r="E225" s="355"/>
      <c r="F225" s="487">
        <v>51</v>
      </c>
      <c r="G225" s="249">
        <v>4</v>
      </c>
      <c r="H225" s="250" t="s">
        <v>11</v>
      </c>
      <c r="I225" s="658">
        <f t="shared" si="14"/>
        <v>1201.968</v>
      </c>
      <c r="J225" s="658">
        <f t="shared" si="15"/>
        <v>240.39360000000002</v>
      </c>
    </row>
    <row r="226" spans="1:10" ht="12.75">
      <c r="A226" s="452" t="s">
        <v>1359</v>
      </c>
      <c r="B226" s="459" t="s">
        <v>1370</v>
      </c>
      <c r="C226" s="572" t="s">
        <v>1345</v>
      </c>
      <c r="D226" s="439">
        <v>4.31</v>
      </c>
      <c r="E226" s="355"/>
      <c r="F226" s="487">
        <v>51</v>
      </c>
      <c r="G226" s="249">
        <v>3</v>
      </c>
      <c r="H226" s="250" t="s">
        <v>11</v>
      </c>
      <c r="I226" s="658">
        <f t="shared" si="14"/>
        <v>219.80999999999997</v>
      </c>
      <c r="J226" s="658">
        <f t="shared" si="15"/>
        <v>43.961999999999996</v>
      </c>
    </row>
    <row r="227" spans="1:10" ht="12.75">
      <c r="A227" s="452" t="s">
        <v>1359</v>
      </c>
      <c r="B227" s="459" t="s">
        <v>1371</v>
      </c>
      <c r="C227" s="572" t="s">
        <v>1345</v>
      </c>
      <c r="D227" s="439">
        <v>15.803</v>
      </c>
      <c r="E227" s="355"/>
      <c r="F227" s="487">
        <v>51</v>
      </c>
      <c r="G227" s="249">
        <v>5</v>
      </c>
      <c r="H227" s="250" t="s">
        <v>11</v>
      </c>
      <c r="I227" s="658">
        <f t="shared" si="14"/>
        <v>805.9530000000001</v>
      </c>
      <c r="J227" s="658">
        <f t="shared" si="15"/>
        <v>161.19060000000002</v>
      </c>
    </row>
    <row r="228" spans="1:10" ht="12.75">
      <c r="A228" s="452" t="s">
        <v>1359</v>
      </c>
      <c r="B228" s="459" t="s">
        <v>1372</v>
      </c>
      <c r="C228" s="572" t="s">
        <v>1345</v>
      </c>
      <c r="D228" s="439">
        <v>4.184</v>
      </c>
      <c r="E228" s="355"/>
      <c r="F228" s="487">
        <v>51</v>
      </c>
      <c r="G228" s="249">
        <v>3</v>
      </c>
      <c r="H228" s="250" t="s">
        <v>11</v>
      </c>
      <c r="I228" s="658">
        <f t="shared" si="14"/>
        <v>213.38400000000001</v>
      </c>
      <c r="J228" s="658">
        <f t="shared" si="15"/>
        <v>42.67680000000001</v>
      </c>
    </row>
    <row r="229" spans="1:10" ht="12.75">
      <c r="A229" s="452" t="s">
        <v>1359</v>
      </c>
      <c r="B229" s="459" t="s">
        <v>1373</v>
      </c>
      <c r="C229" s="572" t="s">
        <v>1345</v>
      </c>
      <c r="D229" s="439">
        <v>31.607</v>
      </c>
      <c r="E229" s="355"/>
      <c r="F229" s="487">
        <v>51</v>
      </c>
      <c r="G229" s="249">
        <v>3</v>
      </c>
      <c r="H229" s="250" t="s">
        <v>11</v>
      </c>
      <c r="I229" s="658">
        <f t="shared" si="14"/>
        <v>1611.9569999999999</v>
      </c>
      <c r="J229" s="658">
        <f t="shared" si="15"/>
        <v>322.3914</v>
      </c>
    </row>
    <row r="230" spans="1:11" ht="12.75">
      <c r="A230" s="452" t="s">
        <v>1359</v>
      </c>
      <c r="B230" s="459" t="s">
        <v>1374</v>
      </c>
      <c r="C230" s="572" t="s">
        <v>1345</v>
      </c>
      <c r="D230" s="439">
        <v>12.703</v>
      </c>
      <c r="E230" s="355"/>
      <c r="F230" s="487">
        <v>51</v>
      </c>
      <c r="G230" s="249">
        <v>4</v>
      </c>
      <c r="H230" s="250" t="s">
        <v>11</v>
      </c>
      <c r="I230" s="658">
        <f t="shared" si="14"/>
        <v>647.853</v>
      </c>
      <c r="J230" s="658">
        <f t="shared" si="15"/>
        <v>129.57059999999998</v>
      </c>
      <c r="K230" s="422"/>
    </row>
    <row r="231" spans="1:10" ht="12.75">
      <c r="A231" s="452" t="s">
        <v>1359</v>
      </c>
      <c r="B231" s="459" t="s">
        <v>1375</v>
      </c>
      <c r="C231" s="572" t="s">
        <v>1345</v>
      </c>
      <c r="D231" s="439">
        <v>25.402</v>
      </c>
      <c r="E231" s="355"/>
      <c r="F231" s="487">
        <v>51</v>
      </c>
      <c r="G231" s="249">
        <v>4</v>
      </c>
      <c r="H231" s="250" t="s">
        <v>11</v>
      </c>
      <c r="I231" s="658">
        <f t="shared" si="14"/>
        <v>1295.502</v>
      </c>
      <c r="J231" s="658">
        <f t="shared" si="15"/>
        <v>259.1004</v>
      </c>
    </row>
    <row r="232" spans="1:10" ht="12.75">
      <c r="A232" s="452" t="s">
        <v>1359</v>
      </c>
      <c r="B232" s="459" t="s">
        <v>1376</v>
      </c>
      <c r="C232" s="572" t="s">
        <v>1345</v>
      </c>
      <c r="D232" s="439">
        <v>15.701</v>
      </c>
      <c r="E232" s="355"/>
      <c r="F232" s="487">
        <v>51</v>
      </c>
      <c r="G232" s="249">
        <v>4</v>
      </c>
      <c r="H232" s="250" t="s">
        <v>11</v>
      </c>
      <c r="I232" s="658">
        <f t="shared" si="14"/>
        <v>800.751</v>
      </c>
      <c r="J232" s="658">
        <f t="shared" si="15"/>
        <v>160.1502</v>
      </c>
    </row>
    <row r="233" spans="1:10" ht="12.75">
      <c r="A233" s="452" t="s">
        <v>1359</v>
      </c>
      <c r="B233" s="459" t="s">
        <v>1377</v>
      </c>
      <c r="C233" s="572" t="s">
        <v>1345</v>
      </c>
      <c r="D233" s="439">
        <v>20.018</v>
      </c>
      <c r="E233" s="355"/>
      <c r="F233" s="487">
        <v>51</v>
      </c>
      <c r="G233" s="249">
        <v>3</v>
      </c>
      <c r="H233" s="250" t="s">
        <v>11</v>
      </c>
      <c r="I233" s="658">
        <f t="shared" si="14"/>
        <v>1020.918</v>
      </c>
      <c r="J233" s="658">
        <f t="shared" si="15"/>
        <v>204.1836</v>
      </c>
    </row>
    <row r="234" spans="1:10" ht="12.75">
      <c r="A234" s="452" t="s">
        <v>1359</v>
      </c>
      <c r="B234" s="459" t="s">
        <v>1378</v>
      </c>
      <c r="C234" s="572" t="s">
        <v>1345</v>
      </c>
      <c r="D234" s="439">
        <v>7.513</v>
      </c>
      <c r="E234" s="355"/>
      <c r="F234" s="487">
        <v>51</v>
      </c>
      <c r="G234" s="249">
        <v>3</v>
      </c>
      <c r="H234" s="250" t="s">
        <v>11</v>
      </c>
      <c r="I234" s="658">
        <f t="shared" si="14"/>
        <v>383.163</v>
      </c>
      <c r="J234" s="658">
        <f t="shared" si="15"/>
        <v>76.63260000000001</v>
      </c>
    </row>
    <row r="235" spans="1:10" ht="12.75">
      <c r="A235" s="452" t="s">
        <v>1359</v>
      </c>
      <c r="B235" s="459" t="s">
        <v>1379</v>
      </c>
      <c r="C235" s="572" t="s">
        <v>1345</v>
      </c>
      <c r="D235" s="439">
        <v>5.499</v>
      </c>
      <c r="E235" s="355"/>
      <c r="F235" s="487">
        <v>51</v>
      </c>
      <c r="G235" s="249">
        <v>3</v>
      </c>
      <c r="H235" s="250" t="s">
        <v>11</v>
      </c>
      <c r="I235" s="658">
        <f t="shared" si="14"/>
        <v>280.44899999999996</v>
      </c>
      <c r="J235" s="658">
        <f t="shared" si="15"/>
        <v>56.0898</v>
      </c>
    </row>
    <row r="236" spans="1:10" ht="12.75">
      <c r="A236" s="452" t="s">
        <v>1359</v>
      </c>
      <c r="B236" s="459" t="s">
        <v>1380</v>
      </c>
      <c r="C236" s="572" t="s">
        <v>1345</v>
      </c>
      <c r="D236" s="439">
        <v>5.499</v>
      </c>
      <c r="E236" s="355"/>
      <c r="F236" s="487">
        <v>51</v>
      </c>
      <c r="G236" s="249">
        <v>3</v>
      </c>
      <c r="H236" s="250" t="s">
        <v>11</v>
      </c>
      <c r="I236" s="658">
        <f t="shared" si="14"/>
        <v>280.44899999999996</v>
      </c>
      <c r="J236" s="658">
        <f t="shared" si="15"/>
        <v>56.0898</v>
      </c>
    </row>
    <row r="237" spans="1:10" ht="12.75">
      <c r="A237" s="452" t="s">
        <v>1359</v>
      </c>
      <c r="B237" s="459" t="s">
        <v>1381</v>
      </c>
      <c r="C237" s="572" t="s">
        <v>1345</v>
      </c>
      <c r="D237" s="439">
        <v>6.827</v>
      </c>
      <c r="E237" s="355"/>
      <c r="F237" s="487">
        <v>51</v>
      </c>
      <c r="G237" s="249">
        <v>5</v>
      </c>
      <c r="H237" s="250" t="s">
        <v>11</v>
      </c>
      <c r="I237" s="658">
        <f t="shared" si="14"/>
        <v>348.177</v>
      </c>
      <c r="J237" s="658">
        <f t="shared" si="15"/>
        <v>69.6354</v>
      </c>
    </row>
    <row r="238" spans="1:10" ht="12.75">
      <c r="A238" s="452" t="s">
        <v>1359</v>
      </c>
      <c r="B238" s="459" t="s">
        <v>1382</v>
      </c>
      <c r="C238" s="572" t="s">
        <v>1345</v>
      </c>
      <c r="D238" s="439">
        <v>18.41</v>
      </c>
      <c r="E238" s="355"/>
      <c r="F238" s="487">
        <v>51</v>
      </c>
      <c r="G238" s="249">
        <v>3</v>
      </c>
      <c r="H238" s="250" t="s">
        <v>11</v>
      </c>
      <c r="I238" s="658">
        <f t="shared" si="14"/>
        <v>938.91</v>
      </c>
      <c r="J238" s="658">
        <f t="shared" si="15"/>
        <v>187.782</v>
      </c>
    </row>
    <row r="239" spans="1:10" ht="12.75">
      <c r="A239" s="452" t="s">
        <v>1359</v>
      </c>
      <c r="B239" s="459" t="s">
        <v>1383</v>
      </c>
      <c r="C239" s="572" t="s">
        <v>1345</v>
      </c>
      <c r="D239" s="439">
        <v>10.001</v>
      </c>
      <c r="E239" s="355"/>
      <c r="F239" s="487">
        <v>51</v>
      </c>
      <c r="G239" s="249">
        <v>5</v>
      </c>
      <c r="H239" s="250" t="s">
        <v>11</v>
      </c>
      <c r="I239" s="658">
        <f t="shared" si="14"/>
        <v>510.051</v>
      </c>
      <c r="J239" s="658">
        <f t="shared" si="15"/>
        <v>102.0102</v>
      </c>
    </row>
    <row r="240" spans="1:10" ht="12.75">
      <c r="A240" s="452" t="s">
        <v>1359</v>
      </c>
      <c r="B240" s="459" t="s">
        <v>1384</v>
      </c>
      <c r="C240" s="572" t="s">
        <v>1345</v>
      </c>
      <c r="D240" s="439">
        <v>4.091</v>
      </c>
      <c r="E240" s="355"/>
      <c r="F240" s="487">
        <v>51</v>
      </c>
      <c r="G240" s="249">
        <v>3</v>
      </c>
      <c r="H240" s="250" t="s">
        <v>11</v>
      </c>
      <c r="I240" s="658">
        <f t="shared" si="14"/>
        <v>208.64100000000002</v>
      </c>
      <c r="J240" s="658">
        <f t="shared" si="15"/>
        <v>41.72820000000001</v>
      </c>
    </row>
    <row r="241" spans="1:10" ht="12.75">
      <c r="A241" s="452" t="s">
        <v>1359</v>
      </c>
      <c r="B241" s="459" t="s">
        <v>1385</v>
      </c>
      <c r="C241" s="572" t="s">
        <v>1345</v>
      </c>
      <c r="D241" s="439">
        <v>10.007</v>
      </c>
      <c r="E241" s="355"/>
      <c r="F241" s="487">
        <v>51</v>
      </c>
      <c r="G241" s="249">
        <v>4</v>
      </c>
      <c r="H241" s="250" t="s">
        <v>11</v>
      </c>
      <c r="I241" s="658">
        <f t="shared" si="14"/>
        <v>510.35699999999997</v>
      </c>
      <c r="J241" s="658">
        <f t="shared" si="15"/>
        <v>102.0714</v>
      </c>
    </row>
    <row r="242" spans="1:10" ht="12.75">
      <c r="A242" s="29" t="s">
        <v>20</v>
      </c>
      <c r="B242" s="654">
        <v>26</v>
      </c>
      <c r="C242" s="498" t="s">
        <v>27</v>
      </c>
      <c r="D242" s="609">
        <f>SUM(D216:D241)</f>
        <v>349.2920000000001</v>
      </c>
      <c r="E242" s="498" t="s">
        <v>47</v>
      </c>
      <c r="F242" s="487"/>
      <c r="G242" s="32"/>
      <c r="H242" s="32"/>
      <c r="I242" s="334"/>
      <c r="J242" s="334"/>
    </row>
    <row r="243" spans="1:10" ht="12.75">
      <c r="A243" s="452" t="s">
        <v>1386</v>
      </c>
      <c r="B243" s="459" t="s">
        <v>1387</v>
      </c>
      <c r="C243" s="572" t="s">
        <v>1345</v>
      </c>
      <c r="D243" s="439">
        <v>5.607</v>
      </c>
      <c r="E243" s="355"/>
      <c r="F243" s="487">
        <v>51</v>
      </c>
      <c r="G243" s="249">
        <v>4</v>
      </c>
      <c r="H243" s="250" t="s">
        <v>11</v>
      </c>
      <c r="I243" s="658">
        <f>D243*F243</f>
        <v>285.957</v>
      </c>
      <c r="J243" s="658">
        <f>I243*20%</f>
        <v>57.1914</v>
      </c>
    </row>
    <row r="244" spans="1:10" ht="12.75">
      <c r="A244" s="29" t="s">
        <v>20</v>
      </c>
      <c r="B244" s="654">
        <v>1</v>
      </c>
      <c r="C244" s="498" t="s">
        <v>27</v>
      </c>
      <c r="D244" s="609">
        <f>SUM(D243)</f>
        <v>5.607</v>
      </c>
      <c r="E244" s="498" t="s">
        <v>47</v>
      </c>
      <c r="F244" s="487"/>
      <c r="G244" s="32"/>
      <c r="H244" s="32"/>
      <c r="I244" s="334"/>
      <c r="J244" s="334"/>
    </row>
    <row r="245" spans="1:10" ht="12.75">
      <c r="A245" s="452" t="s">
        <v>1388</v>
      </c>
      <c r="B245" s="459" t="s">
        <v>1389</v>
      </c>
      <c r="C245" s="572" t="s">
        <v>172</v>
      </c>
      <c r="D245" s="439">
        <v>4.235</v>
      </c>
      <c r="E245" s="355"/>
      <c r="F245" s="487">
        <v>51</v>
      </c>
      <c r="G245" s="249">
        <v>5</v>
      </c>
      <c r="H245" s="250" t="s">
        <v>11</v>
      </c>
      <c r="I245" s="658">
        <f>D245*F245</f>
        <v>215.985</v>
      </c>
      <c r="J245" s="658">
        <f>I245*20%</f>
        <v>43.197</v>
      </c>
    </row>
    <row r="246" spans="1:10" ht="12.75">
      <c r="A246" s="452" t="s">
        <v>1388</v>
      </c>
      <c r="B246" s="459" t="s">
        <v>1390</v>
      </c>
      <c r="C246" s="572" t="s">
        <v>172</v>
      </c>
      <c r="D246" s="439">
        <v>1.48</v>
      </c>
      <c r="E246" s="355"/>
      <c r="F246" s="487">
        <v>51</v>
      </c>
      <c r="G246" s="249">
        <v>4</v>
      </c>
      <c r="H246" s="250" t="s">
        <v>11</v>
      </c>
      <c r="I246" s="658">
        <f>D246*F246</f>
        <v>75.48</v>
      </c>
      <c r="J246" s="658">
        <f>I246*20%</f>
        <v>15.096000000000002</v>
      </c>
    </row>
    <row r="247" spans="1:10" ht="12.75">
      <c r="A247" s="452" t="s">
        <v>1388</v>
      </c>
      <c r="B247" s="459" t="s">
        <v>1391</v>
      </c>
      <c r="C247" s="572" t="s">
        <v>172</v>
      </c>
      <c r="D247" s="439">
        <v>32.997</v>
      </c>
      <c r="E247" s="355"/>
      <c r="F247" s="487">
        <v>51</v>
      </c>
      <c r="G247" s="249">
        <v>5</v>
      </c>
      <c r="H247" s="250" t="s">
        <v>11</v>
      </c>
      <c r="I247" s="658">
        <f>D247*F247</f>
        <v>1682.847</v>
      </c>
      <c r="J247" s="658">
        <f>I247*20%</f>
        <v>336.56940000000003</v>
      </c>
    </row>
    <row r="248" spans="1:10" ht="12.75">
      <c r="A248" s="452" t="s">
        <v>1388</v>
      </c>
      <c r="B248" s="459" t="s">
        <v>1392</v>
      </c>
      <c r="C248" s="572" t="s">
        <v>172</v>
      </c>
      <c r="D248" s="439">
        <v>12.424</v>
      </c>
      <c r="E248" s="355"/>
      <c r="F248" s="487">
        <v>51</v>
      </c>
      <c r="G248" s="249">
        <v>4</v>
      </c>
      <c r="H248" s="250" t="s">
        <v>11</v>
      </c>
      <c r="I248" s="658">
        <f>D248*F248</f>
        <v>633.624</v>
      </c>
      <c r="J248" s="658">
        <f>I248*20%</f>
        <v>126.72480000000002</v>
      </c>
    </row>
    <row r="249" spans="1:10" ht="12.75">
      <c r="A249" s="452" t="s">
        <v>1388</v>
      </c>
      <c r="B249" s="459" t="s">
        <v>1393</v>
      </c>
      <c r="C249" s="572" t="s">
        <v>172</v>
      </c>
      <c r="D249" s="439">
        <v>9.001</v>
      </c>
      <c r="E249" s="355"/>
      <c r="F249" s="487">
        <v>51</v>
      </c>
      <c r="G249" s="249">
        <v>4</v>
      </c>
      <c r="H249" s="250" t="s">
        <v>11</v>
      </c>
      <c r="I249" s="658">
        <f>D249*F249</f>
        <v>459.051</v>
      </c>
      <c r="J249" s="658">
        <f>I249*20%</f>
        <v>91.81020000000001</v>
      </c>
    </row>
    <row r="250" spans="1:10" ht="12.75">
      <c r="A250" s="29" t="s">
        <v>20</v>
      </c>
      <c r="B250" s="654">
        <v>5</v>
      </c>
      <c r="C250" s="498" t="s">
        <v>27</v>
      </c>
      <c r="D250" s="609">
        <f>SUM(D245:D249)</f>
        <v>60.137</v>
      </c>
      <c r="E250" s="498" t="s">
        <v>47</v>
      </c>
      <c r="F250" s="487"/>
      <c r="G250" s="32"/>
      <c r="H250" s="32"/>
      <c r="I250" s="334"/>
      <c r="J250" s="334"/>
    </row>
    <row r="251" spans="1:10" ht="12.75">
      <c r="A251" s="452" t="s">
        <v>259</v>
      </c>
      <c r="B251" s="459" t="s">
        <v>1394</v>
      </c>
      <c r="C251" s="572" t="s">
        <v>172</v>
      </c>
      <c r="D251" s="439">
        <v>13.999</v>
      </c>
      <c r="E251" s="355"/>
      <c r="F251" s="487">
        <v>51</v>
      </c>
      <c r="G251" s="249">
        <v>4</v>
      </c>
      <c r="H251" s="250" t="s">
        <v>11</v>
      </c>
      <c r="I251" s="658">
        <f aca="true" t="shared" si="16" ref="I251:I260">D251*F251</f>
        <v>713.9490000000001</v>
      </c>
      <c r="J251" s="658">
        <f aca="true" t="shared" si="17" ref="J251:J260">I251*20%</f>
        <v>142.7898</v>
      </c>
    </row>
    <row r="252" spans="1:10" ht="12.75">
      <c r="A252" s="452" t="s">
        <v>259</v>
      </c>
      <c r="B252" s="459" t="s">
        <v>1395</v>
      </c>
      <c r="C252" s="572" t="s">
        <v>172</v>
      </c>
      <c r="D252" s="439">
        <v>9.72</v>
      </c>
      <c r="E252" s="355"/>
      <c r="F252" s="487">
        <v>51</v>
      </c>
      <c r="G252" s="249">
        <v>6</v>
      </c>
      <c r="H252" s="250" t="s">
        <v>11</v>
      </c>
      <c r="I252" s="658">
        <f t="shared" si="16"/>
        <v>495.72</v>
      </c>
      <c r="J252" s="658">
        <f t="shared" si="17"/>
        <v>99.144</v>
      </c>
    </row>
    <row r="253" spans="1:10" ht="12.75">
      <c r="A253" s="452" t="s">
        <v>259</v>
      </c>
      <c r="B253" s="459" t="s">
        <v>1396</v>
      </c>
      <c r="C253" s="572" t="s">
        <v>172</v>
      </c>
      <c r="D253" s="439">
        <v>10.347</v>
      </c>
      <c r="E253" s="355"/>
      <c r="F253" s="487">
        <v>51</v>
      </c>
      <c r="G253" s="249">
        <v>5</v>
      </c>
      <c r="H253" s="250" t="s">
        <v>11</v>
      </c>
      <c r="I253" s="658">
        <f t="shared" si="16"/>
        <v>527.697</v>
      </c>
      <c r="J253" s="658">
        <f t="shared" si="17"/>
        <v>105.5394</v>
      </c>
    </row>
    <row r="254" spans="1:10" ht="12.75">
      <c r="A254" s="452" t="s">
        <v>259</v>
      </c>
      <c r="B254" s="459" t="s">
        <v>1397</v>
      </c>
      <c r="C254" s="572" t="s">
        <v>172</v>
      </c>
      <c r="D254" s="439">
        <v>14.508</v>
      </c>
      <c r="E254" s="355"/>
      <c r="F254" s="487">
        <v>51</v>
      </c>
      <c r="G254" s="249">
        <v>4</v>
      </c>
      <c r="H254" s="250" t="s">
        <v>11</v>
      </c>
      <c r="I254" s="658">
        <f t="shared" si="16"/>
        <v>739.9079999999999</v>
      </c>
      <c r="J254" s="658">
        <f t="shared" si="17"/>
        <v>147.9816</v>
      </c>
    </row>
    <row r="255" spans="1:10" ht="12.75">
      <c r="A255" s="452" t="s">
        <v>259</v>
      </c>
      <c r="B255" s="459" t="s">
        <v>1398</v>
      </c>
      <c r="C255" s="572" t="s">
        <v>172</v>
      </c>
      <c r="D255" s="439">
        <v>12.515</v>
      </c>
      <c r="E255" s="355"/>
      <c r="F255" s="487">
        <v>51</v>
      </c>
      <c r="G255" s="249">
        <v>5</v>
      </c>
      <c r="H255" s="250" t="s">
        <v>11</v>
      </c>
      <c r="I255" s="658">
        <f t="shared" si="16"/>
        <v>638.265</v>
      </c>
      <c r="J255" s="658">
        <f t="shared" si="17"/>
        <v>127.653</v>
      </c>
    </row>
    <row r="256" spans="1:10" ht="12.75">
      <c r="A256" s="355" t="s">
        <v>259</v>
      </c>
      <c r="B256" s="510" t="s">
        <v>706</v>
      </c>
      <c r="C256" s="508" t="s">
        <v>172</v>
      </c>
      <c r="D256" s="477">
        <v>10.745</v>
      </c>
      <c r="E256" s="509"/>
      <c r="F256" s="487">
        <v>51</v>
      </c>
      <c r="G256" s="467">
        <v>5</v>
      </c>
      <c r="H256" s="183" t="s">
        <v>11</v>
      </c>
      <c r="I256" s="658">
        <f t="shared" si="16"/>
        <v>547.995</v>
      </c>
      <c r="J256" s="658">
        <f t="shared" si="17"/>
        <v>109.599</v>
      </c>
    </row>
    <row r="257" spans="1:10" ht="12.75">
      <c r="A257" s="355" t="s">
        <v>259</v>
      </c>
      <c r="B257" s="510" t="s">
        <v>707</v>
      </c>
      <c r="C257" s="508" t="s">
        <v>172</v>
      </c>
      <c r="D257" s="477">
        <v>15.538</v>
      </c>
      <c r="E257" s="509"/>
      <c r="F257" s="487">
        <v>51</v>
      </c>
      <c r="G257" s="467">
        <v>5</v>
      </c>
      <c r="H257" s="183" t="s">
        <v>11</v>
      </c>
      <c r="I257" s="658">
        <f t="shared" si="16"/>
        <v>792.438</v>
      </c>
      <c r="J257" s="658">
        <f t="shared" si="17"/>
        <v>158.48760000000001</v>
      </c>
    </row>
    <row r="258" spans="1:10" ht="12.75">
      <c r="A258" s="452" t="s">
        <v>259</v>
      </c>
      <c r="B258" s="459" t="s">
        <v>1399</v>
      </c>
      <c r="C258" s="572" t="s">
        <v>172</v>
      </c>
      <c r="D258" s="439">
        <v>8.805</v>
      </c>
      <c r="E258" s="355"/>
      <c r="F258" s="487">
        <v>51</v>
      </c>
      <c r="G258" s="249">
        <v>5</v>
      </c>
      <c r="H258" s="250" t="s">
        <v>11</v>
      </c>
      <c r="I258" s="658">
        <f t="shared" si="16"/>
        <v>449.055</v>
      </c>
      <c r="J258" s="658">
        <f t="shared" si="17"/>
        <v>89.811</v>
      </c>
    </row>
    <row r="259" spans="1:10" ht="12.75">
      <c r="A259" s="452" t="s">
        <v>259</v>
      </c>
      <c r="B259" s="459" t="s">
        <v>1400</v>
      </c>
      <c r="C259" s="572" t="s">
        <v>172</v>
      </c>
      <c r="D259" s="439">
        <v>14.76</v>
      </c>
      <c r="E259" s="355"/>
      <c r="F259" s="487">
        <v>51</v>
      </c>
      <c r="G259" s="249">
        <v>6</v>
      </c>
      <c r="H259" s="250" t="s">
        <v>11</v>
      </c>
      <c r="I259" s="658">
        <f t="shared" si="16"/>
        <v>752.76</v>
      </c>
      <c r="J259" s="658">
        <f t="shared" si="17"/>
        <v>150.552</v>
      </c>
    </row>
    <row r="260" spans="1:10" ht="12.75">
      <c r="A260" s="355" t="s">
        <v>259</v>
      </c>
      <c r="B260" s="510" t="s">
        <v>709</v>
      </c>
      <c r="C260" s="508" t="s">
        <v>172</v>
      </c>
      <c r="D260" s="477">
        <v>14.941</v>
      </c>
      <c r="E260" s="509"/>
      <c r="F260" s="487">
        <v>51</v>
      </c>
      <c r="G260" s="467">
        <v>3</v>
      </c>
      <c r="H260" s="183" t="s">
        <v>11</v>
      </c>
      <c r="I260" s="658">
        <f t="shared" si="16"/>
        <v>761.991</v>
      </c>
      <c r="J260" s="658">
        <f t="shared" si="17"/>
        <v>152.3982</v>
      </c>
    </row>
    <row r="261" spans="1:10" ht="12.75">
      <c r="A261" s="108" t="s">
        <v>106</v>
      </c>
      <c r="B261" s="657">
        <v>10</v>
      </c>
      <c r="C261" s="39" t="s">
        <v>27</v>
      </c>
      <c r="D261" s="39">
        <f>SUM(D251:D260)</f>
        <v>125.878</v>
      </c>
      <c r="E261" s="114" t="s">
        <v>47</v>
      </c>
      <c r="F261" s="656"/>
      <c r="G261" s="608"/>
      <c r="H261" s="202"/>
      <c r="I261" s="93"/>
      <c r="J261" s="93"/>
    </row>
    <row r="262" spans="1:10" ht="12.75">
      <c r="A262" s="452" t="s">
        <v>44</v>
      </c>
      <c r="B262" s="459" t="s">
        <v>1401</v>
      </c>
      <c r="C262" s="572" t="s">
        <v>172</v>
      </c>
      <c r="D262" s="439">
        <v>32.006</v>
      </c>
      <c r="E262" s="355"/>
      <c r="F262" s="487">
        <v>51</v>
      </c>
      <c r="G262" s="249">
        <v>4</v>
      </c>
      <c r="H262" s="250" t="s">
        <v>11</v>
      </c>
      <c r="I262" s="658">
        <f aca="true" t="shared" si="18" ref="I262:I275">D262*F262</f>
        <v>1632.306</v>
      </c>
      <c r="J262" s="658">
        <f aca="true" t="shared" si="19" ref="J262:J275">I262*20%</f>
        <v>326.4612</v>
      </c>
    </row>
    <row r="263" spans="1:10" ht="12.75">
      <c r="A263" s="355" t="s">
        <v>44</v>
      </c>
      <c r="B263" s="510" t="s">
        <v>710</v>
      </c>
      <c r="C263" s="508" t="s">
        <v>172</v>
      </c>
      <c r="D263" s="477">
        <v>4.47</v>
      </c>
      <c r="E263" s="509"/>
      <c r="F263" s="487">
        <v>51</v>
      </c>
      <c r="G263" s="467">
        <v>5</v>
      </c>
      <c r="H263" s="183" t="s">
        <v>11</v>
      </c>
      <c r="I263" s="658">
        <f t="shared" si="18"/>
        <v>227.97</v>
      </c>
      <c r="J263" s="658">
        <f t="shared" si="19"/>
        <v>45.594</v>
      </c>
    </row>
    <row r="264" spans="1:10" ht="12.75">
      <c r="A264" s="355" t="s">
        <v>44</v>
      </c>
      <c r="B264" s="510" t="s">
        <v>711</v>
      </c>
      <c r="C264" s="508" t="s">
        <v>172</v>
      </c>
      <c r="D264" s="477">
        <v>4.47</v>
      </c>
      <c r="E264" s="509"/>
      <c r="F264" s="487">
        <v>51</v>
      </c>
      <c r="G264" s="467">
        <v>5</v>
      </c>
      <c r="H264" s="183" t="s">
        <v>11</v>
      </c>
      <c r="I264" s="658">
        <f t="shared" si="18"/>
        <v>227.97</v>
      </c>
      <c r="J264" s="658">
        <f t="shared" si="19"/>
        <v>45.594</v>
      </c>
    </row>
    <row r="265" spans="1:10" ht="12.75">
      <c r="A265" s="452" t="s">
        <v>44</v>
      </c>
      <c r="B265" s="459" t="s">
        <v>1402</v>
      </c>
      <c r="C265" s="572" t="s">
        <v>172</v>
      </c>
      <c r="D265" s="439">
        <v>28.14</v>
      </c>
      <c r="E265" s="355"/>
      <c r="F265" s="487">
        <v>51</v>
      </c>
      <c r="G265" s="249">
        <v>5</v>
      </c>
      <c r="H265" s="250" t="s">
        <v>11</v>
      </c>
      <c r="I265" s="658">
        <f t="shared" si="18"/>
        <v>1435.14</v>
      </c>
      <c r="J265" s="658">
        <f t="shared" si="19"/>
        <v>287.028</v>
      </c>
    </row>
    <row r="266" spans="1:10" ht="12.75">
      <c r="A266" s="452" t="s">
        <v>44</v>
      </c>
      <c r="B266" s="459" t="s">
        <v>1403</v>
      </c>
      <c r="C266" s="572" t="s">
        <v>172</v>
      </c>
      <c r="D266" s="439">
        <v>19.654</v>
      </c>
      <c r="E266" s="355"/>
      <c r="F266" s="487">
        <v>51</v>
      </c>
      <c r="G266" s="249">
        <v>4</v>
      </c>
      <c r="H266" s="250" t="s">
        <v>11</v>
      </c>
      <c r="I266" s="658">
        <f t="shared" si="18"/>
        <v>1002.354</v>
      </c>
      <c r="J266" s="658">
        <f t="shared" si="19"/>
        <v>200.47080000000003</v>
      </c>
    </row>
    <row r="267" spans="1:10" ht="12.75">
      <c r="A267" s="452" t="s">
        <v>44</v>
      </c>
      <c r="B267" s="459" t="s">
        <v>1404</v>
      </c>
      <c r="C267" s="572" t="s">
        <v>172</v>
      </c>
      <c r="D267" s="439">
        <v>16.361</v>
      </c>
      <c r="E267" s="355"/>
      <c r="F267" s="487">
        <v>51</v>
      </c>
      <c r="G267" s="249">
        <v>7</v>
      </c>
      <c r="H267" s="250" t="s">
        <v>11</v>
      </c>
      <c r="I267" s="658">
        <f t="shared" si="18"/>
        <v>834.4110000000001</v>
      </c>
      <c r="J267" s="658">
        <f t="shared" si="19"/>
        <v>166.8822</v>
      </c>
    </row>
    <row r="268" spans="1:10" ht="12.75">
      <c r="A268" s="452" t="s">
        <v>44</v>
      </c>
      <c r="B268" s="459" t="s">
        <v>1405</v>
      </c>
      <c r="C268" s="572" t="s">
        <v>172</v>
      </c>
      <c r="D268" s="439">
        <v>27.265</v>
      </c>
      <c r="E268" s="355"/>
      <c r="F268" s="487">
        <v>51</v>
      </c>
      <c r="G268" s="249">
        <v>4</v>
      </c>
      <c r="H268" s="250" t="s">
        <v>11</v>
      </c>
      <c r="I268" s="658">
        <f t="shared" si="18"/>
        <v>1390.515</v>
      </c>
      <c r="J268" s="658">
        <f t="shared" si="19"/>
        <v>278.103</v>
      </c>
    </row>
    <row r="269" spans="1:10" ht="12.75">
      <c r="A269" s="452" t="s">
        <v>44</v>
      </c>
      <c r="B269" s="459" t="s">
        <v>1406</v>
      </c>
      <c r="C269" s="572" t="s">
        <v>172</v>
      </c>
      <c r="D269" s="439">
        <v>22.934</v>
      </c>
      <c r="E269" s="355"/>
      <c r="F269" s="487">
        <v>51</v>
      </c>
      <c r="G269" s="249">
        <v>6</v>
      </c>
      <c r="H269" s="250" t="s">
        <v>11</v>
      </c>
      <c r="I269" s="658">
        <f t="shared" si="18"/>
        <v>1169.634</v>
      </c>
      <c r="J269" s="658">
        <f t="shared" si="19"/>
        <v>233.92680000000001</v>
      </c>
    </row>
    <row r="270" spans="1:10" ht="12.75">
      <c r="A270" s="452" t="s">
        <v>44</v>
      </c>
      <c r="B270" s="459" t="s">
        <v>1407</v>
      </c>
      <c r="C270" s="572" t="s">
        <v>172</v>
      </c>
      <c r="D270" s="439">
        <v>6.002</v>
      </c>
      <c r="E270" s="355"/>
      <c r="F270" s="487">
        <v>51</v>
      </c>
      <c r="G270" s="249">
        <v>4</v>
      </c>
      <c r="H270" s="250" t="s">
        <v>11</v>
      </c>
      <c r="I270" s="658">
        <f t="shared" si="18"/>
        <v>306.102</v>
      </c>
      <c r="J270" s="658">
        <f t="shared" si="19"/>
        <v>61.2204</v>
      </c>
    </row>
    <row r="271" spans="1:10" ht="12.75">
      <c r="A271" s="452" t="s">
        <v>44</v>
      </c>
      <c r="B271" s="459" t="s">
        <v>1408</v>
      </c>
      <c r="C271" s="572" t="s">
        <v>172</v>
      </c>
      <c r="D271" s="439">
        <v>5.398</v>
      </c>
      <c r="E271" s="355"/>
      <c r="F271" s="487">
        <v>51</v>
      </c>
      <c r="G271" s="249">
        <v>5</v>
      </c>
      <c r="H271" s="250" t="s">
        <v>11</v>
      </c>
      <c r="I271" s="658">
        <f t="shared" si="18"/>
        <v>275.298</v>
      </c>
      <c r="J271" s="658">
        <f t="shared" si="19"/>
        <v>55.0596</v>
      </c>
    </row>
    <row r="272" spans="1:10" ht="12.75">
      <c r="A272" s="452" t="s">
        <v>44</v>
      </c>
      <c r="B272" s="459" t="s">
        <v>1409</v>
      </c>
      <c r="C272" s="572" t="s">
        <v>172</v>
      </c>
      <c r="D272" s="439">
        <v>12.912</v>
      </c>
      <c r="E272" s="355"/>
      <c r="F272" s="487">
        <v>51</v>
      </c>
      <c r="G272" s="249">
        <v>3</v>
      </c>
      <c r="H272" s="250" t="s">
        <v>11</v>
      </c>
      <c r="I272" s="658">
        <f t="shared" si="18"/>
        <v>658.5120000000001</v>
      </c>
      <c r="J272" s="658">
        <f t="shared" si="19"/>
        <v>131.7024</v>
      </c>
    </row>
    <row r="273" spans="1:10" ht="12.75">
      <c r="A273" s="355" t="s">
        <v>44</v>
      </c>
      <c r="B273" s="510" t="s">
        <v>712</v>
      </c>
      <c r="C273" s="508" t="s">
        <v>172</v>
      </c>
      <c r="D273" s="477">
        <v>3.487</v>
      </c>
      <c r="E273" s="509"/>
      <c r="F273" s="487">
        <v>51</v>
      </c>
      <c r="G273" s="467">
        <v>4</v>
      </c>
      <c r="H273" s="183" t="s">
        <v>11</v>
      </c>
      <c r="I273" s="658">
        <f t="shared" si="18"/>
        <v>177.83700000000002</v>
      </c>
      <c r="J273" s="658">
        <f t="shared" si="19"/>
        <v>35.567400000000006</v>
      </c>
    </row>
    <row r="274" spans="1:10" ht="12.75">
      <c r="A274" s="452" t="s">
        <v>44</v>
      </c>
      <c r="B274" s="459" t="s">
        <v>572</v>
      </c>
      <c r="C274" s="260" t="s">
        <v>166</v>
      </c>
      <c r="D274" s="439">
        <v>8.645</v>
      </c>
      <c r="E274" s="254"/>
      <c r="F274" s="487">
        <v>51</v>
      </c>
      <c r="G274" s="249">
        <v>3</v>
      </c>
      <c r="H274" s="183" t="s">
        <v>11</v>
      </c>
      <c r="I274" s="658">
        <f t="shared" si="18"/>
        <v>440.895</v>
      </c>
      <c r="J274" s="658">
        <f t="shared" si="19"/>
        <v>88.179</v>
      </c>
    </row>
    <row r="275" spans="1:10" ht="12.75">
      <c r="A275" s="452" t="s">
        <v>44</v>
      </c>
      <c r="B275" s="459" t="s">
        <v>1410</v>
      </c>
      <c r="C275" s="572" t="s">
        <v>172</v>
      </c>
      <c r="D275" s="439">
        <v>3.939</v>
      </c>
      <c r="E275" s="355"/>
      <c r="F275" s="487">
        <v>51</v>
      </c>
      <c r="G275" s="249">
        <v>3</v>
      </c>
      <c r="H275" s="250" t="s">
        <v>11</v>
      </c>
      <c r="I275" s="658">
        <f t="shared" si="18"/>
        <v>200.889</v>
      </c>
      <c r="J275" s="658">
        <f t="shared" si="19"/>
        <v>40.177800000000005</v>
      </c>
    </row>
    <row r="276" spans="1:10" ht="12.75">
      <c r="A276" s="108" t="s">
        <v>106</v>
      </c>
      <c r="B276" s="655">
        <v>14</v>
      </c>
      <c r="C276" s="39" t="s">
        <v>27</v>
      </c>
      <c r="D276" s="39">
        <f>SUM(D262:D275)</f>
        <v>195.683</v>
      </c>
      <c r="E276" s="114" t="s">
        <v>47</v>
      </c>
      <c r="F276" s="656"/>
      <c r="G276" s="608"/>
      <c r="H276" s="202"/>
      <c r="I276" s="93"/>
      <c r="J276" s="93"/>
    </row>
    <row r="277" spans="1:10" ht="12.75">
      <c r="A277" s="452" t="s">
        <v>41</v>
      </c>
      <c r="B277" s="459" t="s">
        <v>573</v>
      </c>
      <c r="C277" s="260" t="s">
        <v>258</v>
      </c>
      <c r="D277" s="439">
        <v>6.541</v>
      </c>
      <c r="E277" s="254"/>
      <c r="F277" s="487">
        <v>51</v>
      </c>
      <c r="G277" s="249">
        <v>5</v>
      </c>
      <c r="H277" s="183" t="s">
        <v>11</v>
      </c>
      <c r="I277" s="334">
        <f aca="true" t="shared" si="20" ref="I277:I284">D277*F277</f>
        <v>333.591</v>
      </c>
      <c r="J277" s="334">
        <f aca="true" t="shared" si="21" ref="J277:J284">I277*20%</f>
        <v>66.71820000000001</v>
      </c>
    </row>
    <row r="278" spans="1:10" ht="12.75">
      <c r="A278" s="355" t="s">
        <v>41</v>
      </c>
      <c r="B278" s="510" t="s">
        <v>713</v>
      </c>
      <c r="C278" s="508" t="s">
        <v>610</v>
      </c>
      <c r="D278" s="477">
        <v>5.75</v>
      </c>
      <c r="E278" s="509"/>
      <c r="F278" s="487">
        <v>51</v>
      </c>
      <c r="G278" s="467">
        <v>5</v>
      </c>
      <c r="H278" s="183" t="s">
        <v>11</v>
      </c>
      <c r="I278" s="334">
        <f t="shared" si="20"/>
        <v>293.25</v>
      </c>
      <c r="J278" s="334">
        <f t="shared" si="21"/>
        <v>58.650000000000006</v>
      </c>
    </row>
    <row r="279" spans="1:10" ht="12.75">
      <c r="A279" s="452" t="s">
        <v>41</v>
      </c>
      <c r="B279" s="459" t="s">
        <v>574</v>
      </c>
      <c r="C279" s="260" t="s">
        <v>258</v>
      </c>
      <c r="D279" s="439">
        <v>12.623</v>
      </c>
      <c r="E279" s="254"/>
      <c r="F279" s="487">
        <v>51</v>
      </c>
      <c r="G279" s="249">
        <v>5</v>
      </c>
      <c r="H279" s="183" t="s">
        <v>11</v>
      </c>
      <c r="I279" s="334">
        <f t="shared" si="20"/>
        <v>643.7729999999999</v>
      </c>
      <c r="J279" s="334">
        <f t="shared" si="21"/>
        <v>128.75459999999998</v>
      </c>
    </row>
    <row r="280" spans="1:10" ht="12.75">
      <c r="A280" s="452" t="s">
        <v>41</v>
      </c>
      <c r="B280" s="459" t="s">
        <v>576</v>
      </c>
      <c r="C280" s="260" t="s">
        <v>166</v>
      </c>
      <c r="D280" s="439">
        <v>65.694</v>
      </c>
      <c r="E280" s="254"/>
      <c r="F280" s="487">
        <v>51</v>
      </c>
      <c r="G280" s="249">
        <v>6</v>
      </c>
      <c r="H280" s="183" t="s">
        <v>11</v>
      </c>
      <c r="I280" s="334">
        <f t="shared" si="20"/>
        <v>3350.3940000000002</v>
      </c>
      <c r="J280" s="334">
        <f t="shared" si="21"/>
        <v>670.0788000000001</v>
      </c>
    </row>
    <row r="281" spans="1:10" ht="12.75">
      <c r="A281" s="452" t="s">
        <v>41</v>
      </c>
      <c r="B281" s="459" t="s">
        <v>1411</v>
      </c>
      <c r="C281" s="572" t="s">
        <v>172</v>
      </c>
      <c r="D281" s="439">
        <v>0.2</v>
      </c>
      <c r="E281" s="355"/>
      <c r="F281" s="487">
        <v>51</v>
      </c>
      <c r="G281" s="249">
        <v>3</v>
      </c>
      <c r="H281" s="250" t="s">
        <v>11</v>
      </c>
      <c r="I281" s="334">
        <f t="shared" si="20"/>
        <v>10.200000000000001</v>
      </c>
      <c r="J281" s="334">
        <f t="shared" si="21"/>
        <v>2.0400000000000005</v>
      </c>
    </row>
    <row r="282" spans="1:10" ht="12.75">
      <c r="A282" s="452" t="s">
        <v>41</v>
      </c>
      <c r="B282" s="459" t="s">
        <v>1412</v>
      </c>
      <c r="C282" s="572" t="s">
        <v>172</v>
      </c>
      <c r="D282" s="439">
        <v>0.2</v>
      </c>
      <c r="E282" s="355"/>
      <c r="F282" s="487">
        <v>51</v>
      </c>
      <c r="G282" s="249">
        <v>3</v>
      </c>
      <c r="H282" s="250" t="s">
        <v>11</v>
      </c>
      <c r="I282" s="334">
        <f t="shared" si="20"/>
        <v>10.200000000000001</v>
      </c>
      <c r="J282" s="334">
        <f t="shared" si="21"/>
        <v>2.0400000000000005</v>
      </c>
    </row>
    <row r="283" spans="1:10" ht="12.75">
      <c r="A283" s="452" t="s">
        <v>41</v>
      </c>
      <c r="B283" s="459" t="s">
        <v>1413</v>
      </c>
      <c r="C283" s="572" t="s">
        <v>172</v>
      </c>
      <c r="D283" s="439">
        <v>28.664</v>
      </c>
      <c r="E283" s="355"/>
      <c r="F283" s="487">
        <v>51</v>
      </c>
      <c r="G283" s="249">
        <v>5</v>
      </c>
      <c r="H283" s="250" t="s">
        <v>11</v>
      </c>
      <c r="I283" s="334">
        <f t="shared" si="20"/>
        <v>1461.864</v>
      </c>
      <c r="J283" s="334">
        <f t="shared" si="21"/>
        <v>292.37280000000004</v>
      </c>
    </row>
    <row r="284" spans="1:10" ht="12.75">
      <c r="A284" s="452" t="s">
        <v>41</v>
      </c>
      <c r="B284" s="459" t="s">
        <v>1414</v>
      </c>
      <c r="C284" s="572" t="s">
        <v>172</v>
      </c>
      <c r="D284" s="439">
        <v>5.006</v>
      </c>
      <c r="E284" s="355"/>
      <c r="F284" s="487">
        <v>51</v>
      </c>
      <c r="G284" s="249">
        <v>6</v>
      </c>
      <c r="H284" s="250" t="s">
        <v>11</v>
      </c>
      <c r="I284" s="334">
        <f t="shared" si="20"/>
        <v>255.306</v>
      </c>
      <c r="J284" s="334">
        <f t="shared" si="21"/>
        <v>51.06120000000001</v>
      </c>
    </row>
    <row r="285" spans="1:10" ht="12.75">
      <c r="A285" s="108" t="s">
        <v>106</v>
      </c>
      <c r="B285" s="655">
        <v>8</v>
      </c>
      <c r="C285" s="39" t="s">
        <v>27</v>
      </c>
      <c r="D285" s="39">
        <f>SUM(D277:D284)</f>
        <v>124.67800000000001</v>
      </c>
      <c r="E285" s="114" t="s">
        <v>47</v>
      </c>
      <c r="F285" s="656"/>
      <c r="G285" s="608"/>
      <c r="H285" s="202"/>
      <c r="I285" s="93"/>
      <c r="J285" s="93"/>
    </row>
    <row r="286" spans="1:10" ht="12.75">
      <c r="A286" s="452" t="s">
        <v>261</v>
      </c>
      <c r="B286" s="459" t="s">
        <v>681</v>
      </c>
      <c r="C286" s="260" t="s">
        <v>258</v>
      </c>
      <c r="D286" s="439">
        <v>2.49</v>
      </c>
      <c r="E286" s="254"/>
      <c r="F286" s="487">
        <v>51</v>
      </c>
      <c r="G286" s="249">
        <v>10</v>
      </c>
      <c r="H286" s="183" t="s">
        <v>11</v>
      </c>
      <c r="I286" s="658">
        <f>D286*F286</f>
        <v>126.99000000000001</v>
      </c>
      <c r="J286" s="658">
        <f>I286*20%</f>
        <v>25.398000000000003</v>
      </c>
    </row>
    <row r="287" spans="1:10" ht="12.75">
      <c r="A287" s="355" t="s">
        <v>261</v>
      </c>
      <c r="B287" s="510" t="s">
        <v>714</v>
      </c>
      <c r="C287" s="508" t="s">
        <v>176</v>
      </c>
      <c r="D287" s="477">
        <v>1.238</v>
      </c>
      <c r="E287" s="509"/>
      <c r="F287" s="487">
        <v>51</v>
      </c>
      <c r="G287" s="467">
        <v>10</v>
      </c>
      <c r="H287" s="183" t="s">
        <v>11</v>
      </c>
      <c r="I287" s="658">
        <f>D287*F287</f>
        <v>63.138</v>
      </c>
      <c r="J287" s="658">
        <f>I287*20%</f>
        <v>12.627600000000001</v>
      </c>
    </row>
    <row r="288" spans="1:10" ht="12.75">
      <c r="A288" s="452" t="s">
        <v>261</v>
      </c>
      <c r="B288" s="459" t="s">
        <v>582</v>
      </c>
      <c r="C288" s="260" t="s">
        <v>260</v>
      </c>
      <c r="D288" s="439">
        <v>18.236</v>
      </c>
      <c r="E288" s="254"/>
      <c r="F288" s="487">
        <v>51</v>
      </c>
      <c r="G288" s="249">
        <v>10</v>
      </c>
      <c r="H288" s="183" t="s">
        <v>11</v>
      </c>
      <c r="I288" s="658">
        <f>D288*F288</f>
        <v>930.0360000000001</v>
      </c>
      <c r="J288" s="658">
        <f>I288*20%</f>
        <v>186.0072</v>
      </c>
    </row>
    <row r="289" spans="1:10" ht="12.75">
      <c r="A289" s="452" t="s">
        <v>261</v>
      </c>
      <c r="B289" s="459" t="s">
        <v>583</v>
      </c>
      <c r="C289" s="260" t="s">
        <v>262</v>
      </c>
      <c r="D289" s="439">
        <v>1.823</v>
      </c>
      <c r="E289" s="254"/>
      <c r="F289" s="487">
        <v>51</v>
      </c>
      <c r="G289" s="249">
        <v>4</v>
      </c>
      <c r="H289" s="183" t="s">
        <v>11</v>
      </c>
      <c r="I289" s="658">
        <f>D289*F289</f>
        <v>92.973</v>
      </c>
      <c r="J289" s="658">
        <f>I289*20%</f>
        <v>18.5946</v>
      </c>
    </row>
    <row r="290" spans="1:10" ht="12.75">
      <c r="A290" s="108" t="s">
        <v>106</v>
      </c>
      <c r="B290" s="655">
        <v>4</v>
      </c>
      <c r="C290" s="39" t="s">
        <v>27</v>
      </c>
      <c r="D290" s="39">
        <f>SUM(D286:D289)</f>
        <v>23.787000000000003</v>
      </c>
      <c r="E290" s="114" t="s">
        <v>47</v>
      </c>
      <c r="F290" s="656"/>
      <c r="G290" s="608"/>
      <c r="H290" s="202"/>
      <c r="I290" s="93"/>
      <c r="J290" s="93"/>
    </row>
    <row r="291" spans="1:10" ht="12.75">
      <c r="A291" s="452" t="s">
        <v>263</v>
      </c>
      <c r="B291" s="459" t="s">
        <v>1415</v>
      </c>
      <c r="C291" s="572" t="s">
        <v>172</v>
      </c>
      <c r="D291" s="439">
        <v>10.182</v>
      </c>
      <c r="E291" s="355"/>
      <c r="F291" s="487">
        <v>51</v>
      </c>
      <c r="G291" s="249">
        <v>3</v>
      </c>
      <c r="H291" s="250" t="s">
        <v>11</v>
      </c>
      <c r="I291" s="658">
        <f>D291*F291</f>
        <v>519.282</v>
      </c>
      <c r="J291" s="658">
        <f>I291*20%</f>
        <v>103.85640000000001</v>
      </c>
    </row>
    <row r="292" spans="1:10" ht="12.75">
      <c r="A292" s="452" t="s">
        <v>263</v>
      </c>
      <c r="B292" s="459" t="s">
        <v>1416</v>
      </c>
      <c r="C292" s="572" t="s">
        <v>172</v>
      </c>
      <c r="D292" s="439">
        <v>10.001</v>
      </c>
      <c r="E292" s="355"/>
      <c r="F292" s="487">
        <v>51</v>
      </c>
      <c r="G292" s="249">
        <v>5</v>
      </c>
      <c r="H292" s="250" t="s">
        <v>11</v>
      </c>
      <c r="I292" s="658">
        <f>D292*F292</f>
        <v>510.051</v>
      </c>
      <c r="J292" s="658">
        <f>I292*20%</f>
        <v>102.0102</v>
      </c>
    </row>
    <row r="293" spans="1:10" ht="12.75">
      <c r="A293" s="108" t="s">
        <v>106</v>
      </c>
      <c r="B293" s="655">
        <v>2</v>
      </c>
      <c r="C293" s="39" t="s">
        <v>27</v>
      </c>
      <c r="D293" s="39">
        <f>SUM(D291:D292)</f>
        <v>20.183</v>
      </c>
      <c r="E293" s="114" t="s">
        <v>47</v>
      </c>
      <c r="F293" s="656"/>
      <c r="G293" s="608"/>
      <c r="H293" s="202"/>
      <c r="I293" s="93"/>
      <c r="J293" s="93"/>
    </row>
    <row r="294" spans="1:10" ht="12.75">
      <c r="A294" s="452" t="s">
        <v>40</v>
      </c>
      <c r="B294" s="459" t="s">
        <v>586</v>
      </c>
      <c r="C294" s="260" t="s">
        <v>166</v>
      </c>
      <c r="D294" s="439">
        <v>4.501</v>
      </c>
      <c r="E294" s="254"/>
      <c r="F294" s="487">
        <v>51</v>
      </c>
      <c r="G294" s="249">
        <v>4</v>
      </c>
      <c r="H294" s="183" t="s">
        <v>11</v>
      </c>
      <c r="I294" s="334">
        <f>D294*F294</f>
        <v>229.55100000000002</v>
      </c>
      <c r="J294" s="334">
        <f>I294*20%</f>
        <v>45.9102</v>
      </c>
    </row>
    <row r="295" spans="1:10" ht="12.75">
      <c r="A295" s="452" t="s">
        <v>40</v>
      </c>
      <c r="B295" s="459" t="s">
        <v>1417</v>
      </c>
      <c r="C295" s="572" t="s">
        <v>172</v>
      </c>
      <c r="D295" s="439">
        <v>13.115</v>
      </c>
      <c r="E295" s="355"/>
      <c r="F295" s="487">
        <v>51</v>
      </c>
      <c r="G295" s="249">
        <v>5</v>
      </c>
      <c r="H295" s="250" t="s">
        <v>11</v>
      </c>
      <c r="I295" s="334">
        <f>D295*F295</f>
        <v>668.865</v>
      </c>
      <c r="J295" s="334">
        <f>I295*20%</f>
        <v>133.773</v>
      </c>
    </row>
    <row r="296" spans="1:10" ht="12.75">
      <c r="A296" s="452" t="s">
        <v>40</v>
      </c>
      <c r="B296" s="459" t="s">
        <v>1418</v>
      </c>
      <c r="C296" s="572" t="s">
        <v>172</v>
      </c>
      <c r="D296" s="439">
        <v>12.455</v>
      </c>
      <c r="E296" s="355"/>
      <c r="F296" s="487">
        <v>51</v>
      </c>
      <c r="G296" s="249">
        <v>5</v>
      </c>
      <c r="H296" s="250" t="s">
        <v>11</v>
      </c>
      <c r="I296" s="334">
        <f>D296*F296</f>
        <v>635.205</v>
      </c>
      <c r="J296" s="334">
        <f>I296*20%</f>
        <v>127.04100000000001</v>
      </c>
    </row>
    <row r="297" spans="1:10" ht="12.75">
      <c r="A297" s="452" t="s">
        <v>40</v>
      </c>
      <c r="B297" s="459" t="s">
        <v>1419</v>
      </c>
      <c r="C297" s="572" t="s">
        <v>610</v>
      </c>
      <c r="D297" s="439">
        <v>8.659</v>
      </c>
      <c r="E297" s="355"/>
      <c r="F297" s="487">
        <v>51</v>
      </c>
      <c r="G297" s="249">
        <v>6</v>
      </c>
      <c r="H297" s="250" t="s">
        <v>11</v>
      </c>
      <c r="I297" s="334">
        <f>D297*F297</f>
        <v>441.60900000000004</v>
      </c>
      <c r="J297" s="334">
        <f>I297*20%</f>
        <v>88.32180000000001</v>
      </c>
    </row>
    <row r="298" spans="1:10" ht="12.75">
      <c r="A298" s="90" t="s">
        <v>20</v>
      </c>
      <c r="B298" s="655">
        <v>4</v>
      </c>
      <c r="C298" s="39" t="s">
        <v>27</v>
      </c>
      <c r="D298" s="39">
        <f>SUM(D294:D297)</f>
        <v>38.73</v>
      </c>
      <c r="E298" s="114" t="s">
        <v>47</v>
      </c>
      <c r="F298" s="656"/>
      <c r="G298" s="608"/>
      <c r="H298" s="202"/>
      <c r="I298" s="93"/>
      <c r="J298" s="93"/>
    </row>
    <row r="299" spans="1:10" ht="12.75">
      <c r="A299" s="452" t="s">
        <v>826</v>
      </c>
      <c r="B299" s="459" t="s">
        <v>1420</v>
      </c>
      <c r="C299" s="572" t="s">
        <v>172</v>
      </c>
      <c r="D299" s="439">
        <v>28.12</v>
      </c>
      <c r="E299" s="355"/>
      <c r="F299" s="487">
        <v>51</v>
      </c>
      <c r="G299" s="249">
        <v>4</v>
      </c>
      <c r="H299" s="250" t="s">
        <v>11</v>
      </c>
      <c r="I299" s="658">
        <f>D299*F299</f>
        <v>1434.1200000000001</v>
      </c>
      <c r="J299" s="658">
        <f>I299*20%</f>
        <v>286.824</v>
      </c>
    </row>
    <row r="300" spans="1:10" ht="12.75">
      <c r="A300" s="452" t="s">
        <v>826</v>
      </c>
      <c r="B300" s="459" t="s">
        <v>1421</v>
      </c>
      <c r="C300" s="572" t="s">
        <v>172</v>
      </c>
      <c r="D300" s="439">
        <v>21.627</v>
      </c>
      <c r="E300" s="355"/>
      <c r="F300" s="487">
        <v>51</v>
      </c>
      <c r="G300" s="249">
        <v>4</v>
      </c>
      <c r="H300" s="250" t="s">
        <v>11</v>
      </c>
      <c r="I300" s="658">
        <f>D300*F300</f>
        <v>1102.9769999999999</v>
      </c>
      <c r="J300" s="658">
        <f>I300*20%</f>
        <v>220.59539999999998</v>
      </c>
    </row>
    <row r="301" spans="1:10" ht="12.75">
      <c r="A301" s="452" t="s">
        <v>826</v>
      </c>
      <c r="B301" s="459" t="s">
        <v>1422</v>
      </c>
      <c r="C301" s="572" t="s">
        <v>172</v>
      </c>
      <c r="D301" s="439">
        <v>11.645</v>
      </c>
      <c r="E301" s="355"/>
      <c r="F301" s="487">
        <v>51</v>
      </c>
      <c r="G301" s="249">
        <v>4</v>
      </c>
      <c r="H301" s="250" t="s">
        <v>11</v>
      </c>
      <c r="I301" s="658">
        <f>D301*F301</f>
        <v>593.895</v>
      </c>
      <c r="J301" s="658">
        <f>I301*20%</f>
        <v>118.779</v>
      </c>
    </row>
    <row r="302" spans="1:10" ht="12.75">
      <c r="A302" s="224" t="s">
        <v>20</v>
      </c>
      <c r="B302" s="233">
        <v>3</v>
      </c>
      <c r="C302" s="232" t="s">
        <v>27</v>
      </c>
      <c r="D302" s="231">
        <f>SUM(D299:D301)</f>
        <v>61.391999999999996</v>
      </c>
      <c r="E302" s="232" t="s">
        <v>47</v>
      </c>
      <c r="F302" s="395"/>
      <c r="G302" s="229"/>
      <c r="H302" s="229"/>
      <c r="I302" s="333"/>
      <c r="J302" s="333"/>
    </row>
    <row r="303" spans="1:10" ht="25.5">
      <c r="A303" s="144" t="s">
        <v>91</v>
      </c>
      <c r="B303" s="127">
        <f>B210+B213+B215+B242+B244+B250+B261+B276+B285+B290+B293+B298+B302</f>
        <v>92</v>
      </c>
      <c r="C303" s="122" t="s">
        <v>27</v>
      </c>
      <c r="D303" s="129">
        <f>D210+D213+D215+D242+D244+D250+D261+D276+D285+D290+D293+D298+D302</f>
        <v>1364.0960000000002</v>
      </c>
      <c r="E303" s="187" t="s">
        <v>47</v>
      </c>
      <c r="F303" s="140"/>
      <c r="G303" s="188"/>
      <c r="H303" s="188"/>
      <c r="I303" s="57"/>
      <c r="J303" s="427"/>
    </row>
    <row r="304" spans="1:10" ht="15.75">
      <c r="A304" s="744" t="s">
        <v>33</v>
      </c>
      <c r="B304" s="745"/>
      <c r="C304" s="745"/>
      <c r="D304" s="745"/>
      <c r="E304" s="745"/>
      <c r="F304" s="745"/>
      <c r="G304" s="745"/>
      <c r="H304" s="745"/>
      <c r="I304" s="745"/>
      <c r="J304" s="746"/>
    </row>
    <row r="305" spans="1:10" ht="12.75">
      <c r="A305" s="659" t="s">
        <v>1202</v>
      </c>
      <c r="B305" s="352" t="s">
        <v>1203</v>
      </c>
      <c r="C305" s="555" t="s">
        <v>166</v>
      </c>
      <c r="D305" s="439">
        <v>16.204</v>
      </c>
      <c r="E305" s="637"/>
      <c r="F305" s="487">
        <v>51</v>
      </c>
      <c r="G305" s="249">
        <v>4</v>
      </c>
      <c r="H305" s="183" t="s">
        <v>11</v>
      </c>
      <c r="I305" s="658">
        <f aca="true" t="shared" si="22" ref="I305:I331">D305*F305</f>
        <v>826.404</v>
      </c>
      <c r="J305" s="499">
        <f aca="true" t="shared" si="23" ref="J305:J331">I305*20%</f>
        <v>165.2808</v>
      </c>
    </row>
    <row r="306" spans="1:10" ht="12.75">
      <c r="A306" s="659" t="s">
        <v>1202</v>
      </c>
      <c r="B306" s="352" t="s">
        <v>1204</v>
      </c>
      <c r="C306" s="555" t="s">
        <v>166</v>
      </c>
      <c r="D306" s="439">
        <v>21.5</v>
      </c>
      <c r="E306" s="637"/>
      <c r="F306" s="487">
        <v>51</v>
      </c>
      <c r="G306" s="249">
        <v>4</v>
      </c>
      <c r="H306" s="183" t="s">
        <v>11</v>
      </c>
      <c r="I306" s="658">
        <f t="shared" si="22"/>
        <v>1096.5</v>
      </c>
      <c r="J306" s="499">
        <f t="shared" si="23"/>
        <v>219.3</v>
      </c>
    </row>
    <row r="307" spans="1:10" ht="12.75">
      <c r="A307" s="659" t="s">
        <v>1202</v>
      </c>
      <c r="B307" s="352" t="s">
        <v>1205</v>
      </c>
      <c r="C307" s="555" t="s">
        <v>166</v>
      </c>
      <c r="D307" s="439">
        <v>18.408</v>
      </c>
      <c r="E307" s="637"/>
      <c r="F307" s="487">
        <v>51</v>
      </c>
      <c r="G307" s="249">
        <v>4</v>
      </c>
      <c r="H307" s="183" t="s">
        <v>11</v>
      </c>
      <c r="I307" s="658">
        <f t="shared" si="22"/>
        <v>938.8080000000001</v>
      </c>
      <c r="J307" s="499">
        <f t="shared" si="23"/>
        <v>187.76160000000004</v>
      </c>
    </row>
    <row r="308" spans="1:10" ht="12.75">
      <c r="A308" s="659" t="s">
        <v>1202</v>
      </c>
      <c r="B308" s="352" t="s">
        <v>1206</v>
      </c>
      <c r="C308" s="555" t="s">
        <v>166</v>
      </c>
      <c r="D308" s="439">
        <v>15.287</v>
      </c>
      <c r="E308" s="637"/>
      <c r="F308" s="487">
        <v>51</v>
      </c>
      <c r="G308" s="249">
        <v>4</v>
      </c>
      <c r="H308" s="183" t="s">
        <v>11</v>
      </c>
      <c r="I308" s="658">
        <f t="shared" si="22"/>
        <v>779.6370000000001</v>
      </c>
      <c r="J308" s="499">
        <f t="shared" si="23"/>
        <v>155.92740000000003</v>
      </c>
    </row>
    <row r="309" spans="1:10" ht="12.75">
      <c r="A309" s="659" t="s">
        <v>1202</v>
      </c>
      <c r="B309" s="352" t="s">
        <v>1207</v>
      </c>
      <c r="C309" s="555" t="s">
        <v>166</v>
      </c>
      <c r="D309" s="439">
        <v>17.898</v>
      </c>
      <c r="E309" s="637"/>
      <c r="F309" s="487">
        <v>51</v>
      </c>
      <c r="G309" s="249">
        <v>4</v>
      </c>
      <c r="H309" s="183" t="s">
        <v>11</v>
      </c>
      <c r="I309" s="658">
        <f t="shared" si="22"/>
        <v>912.798</v>
      </c>
      <c r="J309" s="499">
        <f t="shared" si="23"/>
        <v>182.55960000000002</v>
      </c>
    </row>
    <row r="310" spans="1:10" ht="12.75">
      <c r="A310" s="659" t="s">
        <v>1202</v>
      </c>
      <c r="B310" s="352" t="s">
        <v>1208</v>
      </c>
      <c r="C310" s="555" t="s">
        <v>166</v>
      </c>
      <c r="D310" s="439">
        <v>11.01</v>
      </c>
      <c r="E310" s="637"/>
      <c r="F310" s="487">
        <v>51</v>
      </c>
      <c r="G310" s="249">
        <v>4</v>
      </c>
      <c r="H310" s="183" t="s">
        <v>11</v>
      </c>
      <c r="I310" s="658">
        <f t="shared" si="22"/>
        <v>561.51</v>
      </c>
      <c r="J310" s="499">
        <f t="shared" si="23"/>
        <v>112.302</v>
      </c>
    </row>
    <row r="311" spans="1:10" ht="12.75">
      <c r="A311" s="659" t="s">
        <v>1202</v>
      </c>
      <c r="B311" s="352" t="s">
        <v>1209</v>
      </c>
      <c r="C311" s="555" t="s">
        <v>166</v>
      </c>
      <c r="D311" s="439">
        <v>13.69</v>
      </c>
      <c r="E311" s="637"/>
      <c r="F311" s="487">
        <v>51</v>
      </c>
      <c r="G311" s="249">
        <v>4</v>
      </c>
      <c r="H311" s="183" t="s">
        <v>11</v>
      </c>
      <c r="I311" s="658">
        <f t="shared" si="22"/>
        <v>698.1899999999999</v>
      </c>
      <c r="J311" s="499">
        <f t="shared" si="23"/>
        <v>139.638</v>
      </c>
    </row>
    <row r="312" spans="1:10" ht="12.75">
      <c r="A312" s="659" t="s">
        <v>1202</v>
      </c>
      <c r="B312" s="352" t="s">
        <v>1210</v>
      </c>
      <c r="C312" s="555" t="s">
        <v>166</v>
      </c>
      <c r="D312" s="439">
        <v>13.001</v>
      </c>
      <c r="E312" s="637"/>
      <c r="F312" s="487">
        <v>51</v>
      </c>
      <c r="G312" s="249">
        <v>4</v>
      </c>
      <c r="H312" s="183" t="s">
        <v>11</v>
      </c>
      <c r="I312" s="658">
        <f t="shared" si="22"/>
        <v>663.0509999999999</v>
      </c>
      <c r="J312" s="499">
        <f t="shared" si="23"/>
        <v>132.6102</v>
      </c>
    </row>
    <row r="313" spans="1:10" ht="12.75">
      <c r="A313" s="659" t="s">
        <v>1202</v>
      </c>
      <c r="B313" s="352" t="s">
        <v>1211</v>
      </c>
      <c r="C313" s="555" t="s">
        <v>166</v>
      </c>
      <c r="D313" s="439">
        <v>10</v>
      </c>
      <c r="E313" s="637"/>
      <c r="F313" s="487">
        <v>51</v>
      </c>
      <c r="G313" s="249">
        <v>4</v>
      </c>
      <c r="H313" s="183" t="s">
        <v>11</v>
      </c>
      <c r="I313" s="658">
        <f t="shared" si="22"/>
        <v>510</v>
      </c>
      <c r="J313" s="499">
        <f t="shared" si="23"/>
        <v>102</v>
      </c>
    </row>
    <row r="314" spans="1:10" ht="12.75">
      <c r="A314" s="659" t="s">
        <v>1202</v>
      </c>
      <c r="B314" s="352" t="s">
        <v>1212</v>
      </c>
      <c r="C314" s="555" t="s">
        <v>166</v>
      </c>
      <c r="D314" s="439">
        <v>7.092</v>
      </c>
      <c r="E314" s="637"/>
      <c r="F314" s="487">
        <v>51</v>
      </c>
      <c r="G314" s="249">
        <v>4</v>
      </c>
      <c r="H314" s="183" t="s">
        <v>11</v>
      </c>
      <c r="I314" s="658">
        <f t="shared" si="22"/>
        <v>361.692</v>
      </c>
      <c r="J314" s="499">
        <f t="shared" si="23"/>
        <v>72.33840000000001</v>
      </c>
    </row>
    <row r="315" spans="1:10" ht="12.75">
      <c r="A315" s="659" t="s">
        <v>1202</v>
      </c>
      <c r="B315" s="352" t="s">
        <v>1213</v>
      </c>
      <c r="C315" s="555" t="s">
        <v>166</v>
      </c>
      <c r="D315" s="439">
        <v>14.999</v>
      </c>
      <c r="E315" s="637"/>
      <c r="F315" s="487">
        <v>51</v>
      </c>
      <c r="G315" s="249">
        <v>4</v>
      </c>
      <c r="H315" s="183" t="s">
        <v>11</v>
      </c>
      <c r="I315" s="658">
        <f t="shared" si="22"/>
        <v>764.9490000000001</v>
      </c>
      <c r="J315" s="499">
        <f t="shared" si="23"/>
        <v>152.98980000000003</v>
      </c>
    </row>
    <row r="316" spans="1:10" ht="12.75">
      <c r="A316" s="659" t="s">
        <v>1202</v>
      </c>
      <c r="B316" s="352" t="s">
        <v>1214</v>
      </c>
      <c r="C316" s="555" t="s">
        <v>166</v>
      </c>
      <c r="D316" s="439">
        <v>10.898</v>
      </c>
      <c r="E316" s="637"/>
      <c r="F316" s="487">
        <v>51</v>
      </c>
      <c r="G316" s="465" t="s">
        <v>99</v>
      </c>
      <c r="H316" s="183" t="s">
        <v>11</v>
      </c>
      <c r="I316" s="658">
        <f t="shared" si="22"/>
        <v>555.798</v>
      </c>
      <c r="J316" s="499">
        <f t="shared" si="23"/>
        <v>111.15960000000001</v>
      </c>
    </row>
    <row r="317" spans="1:10" ht="12.75">
      <c r="A317" s="659" t="s">
        <v>1202</v>
      </c>
      <c r="B317" s="352" t="s">
        <v>1215</v>
      </c>
      <c r="C317" s="555" t="s">
        <v>166</v>
      </c>
      <c r="D317" s="439">
        <v>17.6</v>
      </c>
      <c r="E317" s="637"/>
      <c r="F317" s="487">
        <v>51</v>
      </c>
      <c r="G317" s="465" t="s">
        <v>99</v>
      </c>
      <c r="H317" s="183" t="s">
        <v>11</v>
      </c>
      <c r="I317" s="658">
        <f t="shared" si="22"/>
        <v>897.6</v>
      </c>
      <c r="J317" s="499">
        <f t="shared" si="23"/>
        <v>179.52</v>
      </c>
    </row>
    <row r="318" spans="1:10" ht="12.75">
      <c r="A318" s="659" t="s">
        <v>1202</v>
      </c>
      <c r="B318" s="352" t="s">
        <v>1216</v>
      </c>
      <c r="C318" s="555" t="s">
        <v>166</v>
      </c>
      <c r="D318" s="439">
        <v>11.4</v>
      </c>
      <c r="E318" s="637"/>
      <c r="F318" s="487">
        <v>51</v>
      </c>
      <c r="G318" s="465" t="s">
        <v>99</v>
      </c>
      <c r="H318" s="183" t="s">
        <v>11</v>
      </c>
      <c r="I318" s="658">
        <f t="shared" si="22"/>
        <v>581.4</v>
      </c>
      <c r="J318" s="499">
        <f t="shared" si="23"/>
        <v>116.28</v>
      </c>
    </row>
    <row r="319" spans="1:10" ht="12.75">
      <c r="A319" s="659" t="s">
        <v>1202</v>
      </c>
      <c r="B319" s="352" t="s">
        <v>1217</v>
      </c>
      <c r="C319" s="555" t="s">
        <v>166</v>
      </c>
      <c r="D319" s="439">
        <v>19.301</v>
      </c>
      <c r="E319" s="637"/>
      <c r="F319" s="487">
        <v>51</v>
      </c>
      <c r="G319" s="465" t="s">
        <v>99</v>
      </c>
      <c r="H319" s="183" t="s">
        <v>11</v>
      </c>
      <c r="I319" s="658">
        <f t="shared" si="22"/>
        <v>984.3509999999999</v>
      </c>
      <c r="J319" s="499">
        <f t="shared" si="23"/>
        <v>196.87019999999998</v>
      </c>
    </row>
    <row r="320" spans="1:10" ht="12.75">
      <c r="A320" s="659" t="s">
        <v>1202</v>
      </c>
      <c r="B320" s="352" t="s">
        <v>1218</v>
      </c>
      <c r="C320" s="555" t="s">
        <v>166</v>
      </c>
      <c r="D320" s="439">
        <v>9.697</v>
      </c>
      <c r="E320" s="637"/>
      <c r="F320" s="487">
        <v>51</v>
      </c>
      <c r="G320" s="465" t="s">
        <v>99</v>
      </c>
      <c r="H320" s="183" t="s">
        <v>11</v>
      </c>
      <c r="I320" s="658">
        <f t="shared" si="22"/>
        <v>494.54699999999997</v>
      </c>
      <c r="J320" s="499">
        <f t="shared" si="23"/>
        <v>98.9094</v>
      </c>
    </row>
    <row r="321" spans="1:10" ht="12.75">
      <c r="A321" s="659" t="s">
        <v>1202</v>
      </c>
      <c r="B321" s="352" t="s">
        <v>1219</v>
      </c>
      <c r="C321" s="555" t="s">
        <v>166</v>
      </c>
      <c r="D321" s="439">
        <v>15.601</v>
      </c>
      <c r="E321" s="637"/>
      <c r="F321" s="487">
        <v>51</v>
      </c>
      <c r="G321" s="465" t="s">
        <v>99</v>
      </c>
      <c r="H321" s="183" t="s">
        <v>11</v>
      </c>
      <c r="I321" s="658">
        <f t="shared" si="22"/>
        <v>795.6510000000001</v>
      </c>
      <c r="J321" s="499">
        <f t="shared" si="23"/>
        <v>159.13020000000003</v>
      </c>
    </row>
    <row r="322" spans="1:10" ht="12.75">
      <c r="A322" s="659" t="s">
        <v>1202</v>
      </c>
      <c r="B322" s="352" t="s">
        <v>1220</v>
      </c>
      <c r="C322" s="555" t="s">
        <v>166</v>
      </c>
      <c r="D322" s="439">
        <v>9.996</v>
      </c>
      <c r="E322" s="637"/>
      <c r="F322" s="487">
        <v>51</v>
      </c>
      <c r="G322" s="465" t="s">
        <v>99</v>
      </c>
      <c r="H322" s="183" t="s">
        <v>11</v>
      </c>
      <c r="I322" s="658">
        <f t="shared" si="22"/>
        <v>509.79600000000005</v>
      </c>
      <c r="J322" s="499">
        <f t="shared" si="23"/>
        <v>101.95920000000001</v>
      </c>
    </row>
    <row r="323" spans="1:10" ht="12.75">
      <c r="A323" s="659" t="s">
        <v>1202</v>
      </c>
      <c r="B323" s="352" t="s">
        <v>1221</v>
      </c>
      <c r="C323" s="555" t="s">
        <v>166</v>
      </c>
      <c r="D323" s="439">
        <v>23.994</v>
      </c>
      <c r="E323" s="637"/>
      <c r="F323" s="487">
        <v>51</v>
      </c>
      <c r="G323" s="465" t="s">
        <v>99</v>
      </c>
      <c r="H323" s="183" t="s">
        <v>11</v>
      </c>
      <c r="I323" s="658">
        <f t="shared" si="22"/>
        <v>1223.694</v>
      </c>
      <c r="J323" s="499">
        <f t="shared" si="23"/>
        <v>244.7388</v>
      </c>
    </row>
    <row r="324" spans="1:10" ht="12.75">
      <c r="A324" s="659" t="s">
        <v>1202</v>
      </c>
      <c r="B324" s="352" t="s">
        <v>1222</v>
      </c>
      <c r="C324" s="555" t="s">
        <v>166</v>
      </c>
      <c r="D324" s="439">
        <v>22.111</v>
      </c>
      <c r="E324" s="637"/>
      <c r="F324" s="487">
        <v>51</v>
      </c>
      <c r="G324" s="465" t="s">
        <v>99</v>
      </c>
      <c r="H324" s="183" t="s">
        <v>11</v>
      </c>
      <c r="I324" s="658">
        <f t="shared" si="22"/>
        <v>1127.661</v>
      </c>
      <c r="J324" s="499">
        <f t="shared" si="23"/>
        <v>225.53220000000002</v>
      </c>
    </row>
    <row r="325" spans="1:10" ht="12.75">
      <c r="A325" s="659" t="s">
        <v>1202</v>
      </c>
      <c r="B325" s="352" t="s">
        <v>1223</v>
      </c>
      <c r="C325" s="555" t="s">
        <v>166</v>
      </c>
      <c r="D325" s="439">
        <v>14.398</v>
      </c>
      <c r="E325" s="637"/>
      <c r="F325" s="487">
        <v>51</v>
      </c>
      <c r="G325" s="465" t="s">
        <v>99</v>
      </c>
      <c r="H325" s="183" t="s">
        <v>11</v>
      </c>
      <c r="I325" s="658">
        <f t="shared" si="22"/>
        <v>734.298</v>
      </c>
      <c r="J325" s="499">
        <f t="shared" si="23"/>
        <v>146.8596</v>
      </c>
    </row>
    <row r="326" spans="1:10" ht="12.75">
      <c r="A326" s="659" t="s">
        <v>1202</v>
      </c>
      <c r="B326" s="352" t="s">
        <v>1224</v>
      </c>
      <c r="C326" s="555" t="s">
        <v>166</v>
      </c>
      <c r="D326" s="439">
        <v>10.9</v>
      </c>
      <c r="E326" s="637"/>
      <c r="F326" s="487">
        <v>51</v>
      </c>
      <c r="G326" s="249">
        <v>4</v>
      </c>
      <c r="H326" s="183" t="s">
        <v>11</v>
      </c>
      <c r="I326" s="658">
        <f t="shared" si="22"/>
        <v>555.9</v>
      </c>
      <c r="J326" s="499">
        <f t="shared" si="23"/>
        <v>111.18</v>
      </c>
    </row>
    <row r="327" spans="1:10" ht="12.75">
      <c r="A327" s="659" t="s">
        <v>1202</v>
      </c>
      <c r="B327" s="352" t="s">
        <v>1225</v>
      </c>
      <c r="C327" s="555" t="s">
        <v>166</v>
      </c>
      <c r="D327" s="439">
        <v>15.503</v>
      </c>
      <c r="E327" s="637"/>
      <c r="F327" s="487">
        <v>51</v>
      </c>
      <c r="G327" s="465" t="s">
        <v>99</v>
      </c>
      <c r="H327" s="183" t="s">
        <v>11</v>
      </c>
      <c r="I327" s="658">
        <f t="shared" si="22"/>
        <v>790.653</v>
      </c>
      <c r="J327" s="499">
        <f t="shared" si="23"/>
        <v>158.13060000000002</v>
      </c>
    </row>
    <row r="328" spans="1:10" ht="12.75">
      <c r="A328" s="659" t="s">
        <v>1202</v>
      </c>
      <c r="B328" s="352" t="s">
        <v>1226</v>
      </c>
      <c r="C328" s="555" t="s">
        <v>166</v>
      </c>
      <c r="D328" s="439">
        <v>15.103</v>
      </c>
      <c r="E328" s="637"/>
      <c r="F328" s="487">
        <v>51</v>
      </c>
      <c r="G328" s="249">
        <v>4</v>
      </c>
      <c r="H328" s="183" t="s">
        <v>11</v>
      </c>
      <c r="I328" s="658">
        <f t="shared" si="22"/>
        <v>770.253</v>
      </c>
      <c r="J328" s="499">
        <f t="shared" si="23"/>
        <v>154.05060000000003</v>
      </c>
    </row>
    <row r="329" spans="1:10" ht="12.75">
      <c r="A329" s="659" t="s">
        <v>1202</v>
      </c>
      <c r="B329" s="352" t="s">
        <v>1227</v>
      </c>
      <c r="C329" s="555" t="s">
        <v>166</v>
      </c>
      <c r="D329" s="439">
        <v>5.2</v>
      </c>
      <c r="E329" s="637"/>
      <c r="F329" s="487">
        <v>51</v>
      </c>
      <c r="G329" s="465" t="s">
        <v>99</v>
      </c>
      <c r="H329" s="183" t="s">
        <v>11</v>
      </c>
      <c r="I329" s="658">
        <f t="shared" si="22"/>
        <v>265.2</v>
      </c>
      <c r="J329" s="499">
        <f t="shared" si="23"/>
        <v>53.04</v>
      </c>
    </row>
    <row r="330" spans="1:10" ht="12.75">
      <c r="A330" s="659" t="s">
        <v>1202</v>
      </c>
      <c r="B330" s="352" t="s">
        <v>1228</v>
      </c>
      <c r="C330" s="555" t="s">
        <v>166</v>
      </c>
      <c r="D330" s="439">
        <v>20.001</v>
      </c>
      <c r="E330" s="637"/>
      <c r="F330" s="487">
        <v>51</v>
      </c>
      <c r="G330" s="465" t="s">
        <v>99</v>
      </c>
      <c r="H330" s="183" t="s">
        <v>11</v>
      </c>
      <c r="I330" s="658">
        <f t="shared" si="22"/>
        <v>1020.051</v>
      </c>
      <c r="J330" s="499">
        <f t="shared" si="23"/>
        <v>204.01020000000003</v>
      </c>
    </row>
    <row r="331" spans="1:10" ht="12.75">
      <c r="A331" s="659" t="s">
        <v>1202</v>
      </c>
      <c r="B331" s="352" t="s">
        <v>1229</v>
      </c>
      <c r="C331" s="555" t="s">
        <v>166</v>
      </c>
      <c r="D331" s="439">
        <v>7</v>
      </c>
      <c r="E331" s="637"/>
      <c r="F331" s="487">
        <v>51</v>
      </c>
      <c r="G331" s="465" t="s">
        <v>99</v>
      </c>
      <c r="H331" s="183" t="s">
        <v>11</v>
      </c>
      <c r="I331" s="658">
        <f t="shared" si="22"/>
        <v>357</v>
      </c>
      <c r="J331" s="499">
        <f t="shared" si="23"/>
        <v>71.4</v>
      </c>
    </row>
    <row r="332" spans="1:10" ht="12.75">
      <c r="A332" s="90" t="s">
        <v>20</v>
      </c>
      <c r="B332" s="373">
        <v>27</v>
      </c>
      <c r="C332" s="108" t="s">
        <v>27</v>
      </c>
      <c r="D332" s="609">
        <f>SUM(D305:D331)</f>
        <v>387.792</v>
      </c>
      <c r="E332" s="118" t="s">
        <v>47</v>
      </c>
      <c r="F332" s="170"/>
      <c r="G332" s="660"/>
      <c r="H332" s="660"/>
      <c r="I332" s="661"/>
      <c r="J332" s="170"/>
    </row>
    <row r="333" spans="1:10" ht="12.75">
      <c r="A333" s="550" t="s">
        <v>173</v>
      </c>
      <c r="B333" s="612" t="s">
        <v>1230</v>
      </c>
      <c r="C333" s="247" t="s">
        <v>166</v>
      </c>
      <c r="D333" s="298">
        <v>2.5</v>
      </c>
      <c r="E333" s="553"/>
      <c r="F333" s="487">
        <v>51</v>
      </c>
      <c r="G333" s="465" t="s">
        <v>99</v>
      </c>
      <c r="H333" s="183" t="s">
        <v>11</v>
      </c>
      <c r="I333" s="671">
        <f>D333*F333</f>
        <v>127.5</v>
      </c>
      <c r="J333" s="671">
        <f>I333*20%</f>
        <v>25.5</v>
      </c>
    </row>
    <row r="334" spans="1:10" ht="12.75">
      <c r="A334" s="90" t="s">
        <v>20</v>
      </c>
      <c r="B334" s="373">
        <v>1</v>
      </c>
      <c r="C334" s="108" t="s">
        <v>27</v>
      </c>
      <c r="D334" s="609">
        <f>SUM(D333:D333)</f>
        <v>2.5</v>
      </c>
      <c r="E334" s="118" t="s">
        <v>47</v>
      </c>
      <c r="F334" s="170"/>
      <c r="G334" s="660"/>
      <c r="H334" s="660"/>
      <c r="I334" s="661"/>
      <c r="J334" s="170"/>
    </row>
    <row r="335" spans="1:10" ht="12.75">
      <c r="A335" s="662" t="s">
        <v>108</v>
      </c>
      <c r="B335" s="352" t="s">
        <v>1231</v>
      </c>
      <c r="C335" s="247" t="s">
        <v>166</v>
      </c>
      <c r="D335" s="298">
        <v>1.4</v>
      </c>
      <c r="E335" s="663"/>
      <c r="F335" s="487">
        <v>51</v>
      </c>
      <c r="G335" s="465" t="s">
        <v>99</v>
      </c>
      <c r="H335" s="183" t="s">
        <v>11</v>
      </c>
      <c r="I335" s="598">
        <f aca="true" t="shared" si="24" ref="I335:I342">D335*F335</f>
        <v>71.39999999999999</v>
      </c>
      <c r="J335" s="598">
        <f aca="true" t="shared" si="25" ref="J335:J342">I335*20%</f>
        <v>14.28</v>
      </c>
    </row>
    <row r="336" spans="1:10" ht="12.75">
      <c r="A336" s="662" t="s">
        <v>108</v>
      </c>
      <c r="B336" s="352" t="s">
        <v>632</v>
      </c>
      <c r="C336" s="247" t="s">
        <v>166</v>
      </c>
      <c r="D336" s="298">
        <v>1.5</v>
      </c>
      <c r="E336" s="663"/>
      <c r="F336" s="487">
        <v>51</v>
      </c>
      <c r="G336" s="465" t="s">
        <v>99</v>
      </c>
      <c r="H336" s="183" t="s">
        <v>11</v>
      </c>
      <c r="I336" s="598">
        <f t="shared" si="24"/>
        <v>76.5</v>
      </c>
      <c r="J336" s="598">
        <f t="shared" si="25"/>
        <v>15.3</v>
      </c>
    </row>
    <row r="337" spans="1:10" ht="12.75">
      <c r="A337" s="659" t="s">
        <v>108</v>
      </c>
      <c r="B337" s="352" t="s">
        <v>1232</v>
      </c>
      <c r="C337" s="247" t="s">
        <v>166</v>
      </c>
      <c r="D337" s="298">
        <v>3</v>
      </c>
      <c r="E337" s="555"/>
      <c r="F337" s="487">
        <v>51</v>
      </c>
      <c r="G337" s="249">
        <v>4</v>
      </c>
      <c r="H337" s="183" t="s">
        <v>11</v>
      </c>
      <c r="I337" s="598">
        <f t="shared" si="24"/>
        <v>153</v>
      </c>
      <c r="J337" s="598">
        <f t="shared" si="25"/>
        <v>30.6</v>
      </c>
    </row>
    <row r="338" spans="1:10" ht="12.75">
      <c r="A338" s="662" t="s">
        <v>108</v>
      </c>
      <c r="B338" s="352" t="s">
        <v>1233</v>
      </c>
      <c r="C338" s="247" t="s">
        <v>166</v>
      </c>
      <c r="D338" s="298">
        <v>2.077</v>
      </c>
      <c r="E338" s="663"/>
      <c r="F338" s="487">
        <v>51</v>
      </c>
      <c r="G338" s="249">
        <v>4</v>
      </c>
      <c r="H338" s="183" t="s">
        <v>11</v>
      </c>
      <c r="I338" s="598">
        <f t="shared" si="24"/>
        <v>105.92699999999999</v>
      </c>
      <c r="J338" s="598">
        <f t="shared" si="25"/>
        <v>21.1854</v>
      </c>
    </row>
    <row r="339" spans="1:10" ht="12.75">
      <c r="A339" s="659" t="s">
        <v>108</v>
      </c>
      <c r="B339" s="352" t="s">
        <v>633</v>
      </c>
      <c r="C339" s="247" t="s">
        <v>631</v>
      </c>
      <c r="D339" s="298">
        <v>19.419</v>
      </c>
      <c r="E339" s="555"/>
      <c r="F339" s="487">
        <v>51</v>
      </c>
      <c r="G339" s="664" t="s">
        <v>97</v>
      </c>
      <c r="H339" s="183" t="s">
        <v>11</v>
      </c>
      <c r="I339" s="598">
        <f t="shared" si="24"/>
        <v>990.369</v>
      </c>
      <c r="J339" s="598">
        <f t="shared" si="25"/>
        <v>198.0738</v>
      </c>
    </row>
    <row r="340" spans="1:10" ht="12.75">
      <c r="A340" s="662" t="s">
        <v>108</v>
      </c>
      <c r="B340" s="352" t="s">
        <v>1234</v>
      </c>
      <c r="C340" s="247" t="s">
        <v>166</v>
      </c>
      <c r="D340" s="298">
        <v>12.601</v>
      </c>
      <c r="E340" s="663"/>
      <c r="F340" s="487">
        <v>51</v>
      </c>
      <c r="G340" s="249">
        <v>4</v>
      </c>
      <c r="H340" s="183" t="s">
        <v>11</v>
      </c>
      <c r="I340" s="598">
        <f t="shared" si="24"/>
        <v>642.6510000000001</v>
      </c>
      <c r="J340" s="598">
        <f t="shared" si="25"/>
        <v>128.5302</v>
      </c>
    </row>
    <row r="341" spans="1:10" ht="12.75">
      <c r="A341" s="662" t="s">
        <v>108</v>
      </c>
      <c r="B341" s="352" t="s">
        <v>1235</v>
      </c>
      <c r="C341" s="247" t="s">
        <v>166</v>
      </c>
      <c r="D341" s="298">
        <v>3</v>
      </c>
      <c r="E341" s="663"/>
      <c r="F341" s="487">
        <v>51</v>
      </c>
      <c r="G341" s="249">
        <v>4</v>
      </c>
      <c r="H341" s="183" t="s">
        <v>11</v>
      </c>
      <c r="I341" s="598">
        <f t="shared" si="24"/>
        <v>153</v>
      </c>
      <c r="J341" s="598">
        <f t="shared" si="25"/>
        <v>30.6</v>
      </c>
    </row>
    <row r="342" spans="1:10" ht="12.75">
      <c r="A342" s="662" t="s">
        <v>108</v>
      </c>
      <c r="B342" s="352" t="s">
        <v>1236</v>
      </c>
      <c r="C342" s="247" t="s">
        <v>166</v>
      </c>
      <c r="D342" s="298">
        <v>3.6</v>
      </c>
      <c r="E342" s="663"/>
      <c r="F342" s="487">
        <v>51</v>
      </c>
      <c r="G342" s="249">
        <v>4</v>
      </c>
      <c r="H342" s="183" t="s">
        <v>11</v>
      </c>
      <c r="I342" s="598">
        <f t="shared" si="24"/>
        <v>183.6</v>
      </c>
      <c r="J342" s="598">
        <f t="shared" si="25"/>
        <v>36.72</v>
      </c>
    </row>
    <row r="343" spans="1:10" ht="12.75">
      <c r="A343" s="90" t="s">
        <v>20</v>
      </c>
      <c r="B343" s="373">
        <v>8</v>
      </c>
      <c r="C343" s="108" t="s">
        <v>27</v>
      </c>
      <c r="D343" s="609">
        <f>SUM(D335:D342)</f>
        <v>46.597</v>
      </c>
      <c r="E343" s="118" t="s">
        <v>47</v>
      </c>
      <c r="F343" s="170"/>
      <c r="G343" s="660"/>
      <c r="H343" s="660"/>
      <c r="I343" s="661"/>
      <c r="J343" s="170"/>
    </row>
    <row r="344" spans="1:10" ht="25.5">
      <c r="A344" s="665" t="s">
        <v>34</v>
      </c>
      <c r="B344" s="666">
        <f>B343+B334+B332</f>
        <v>36</v>
      </c>
      <c r="C344" s="26" t="s">
        <v>27</v>
      </c>
      <c r="D344" s="667">
        <f>D343+D334+D332</f>
        <v>436.88899999999995</v>
      </c>
      <c r="E344" s="56" t="s">
        <v>47</v>
      </c>
      <c r="F344" s="665"/>
      <c r="G344" s="668"/>
      <c r="H344" s="668"/>
      <c r="I344" s="669"/>
      <c r="J344" s="670"/>
    </row>
    <row r="345" spans="1:10" ht="15.75">
      <c r="A345" s="733" t="s">
        <v>15</v>
      </c>
      <c r="B345" s="733"/>
      <c r="C345" s="733"/>
      <c r="D345" s="733"/>
      <c r="E345" s="733"/>
      <c r="F345" s="733"/>
      <c r="G345" s="733"/>
      <c r="H345" s="733"/>
      <c r="I345" s="733"/>
      <c r="J345" s="733"/>
    </row>
    <row r="346" spans="1:10" ht="12.75">
      <c r="A346" s="185" t="s">
        <v>167</v>
      </c>
      <c r="B346" s="468" t="s">
        <v>643</v>
      </c>
      <c r="C346" s="247" t="s">
        <v>166</v>
      </c>
      <c r="D346" s="291">
        <v>9.832</v>
      </c>
      <c r="E346" s="501"/>
      <c r="F346" s="487">
        <v>51</v>
      </c>
      <c r="G346" s="465" t="s">
        <v>99</v>
      </c>
      <c r="H346" s="183" t="s">
        <v>11</v>
      </c>
      <c r="I346" s="425">
        <f>D346*F346</f>
        <v>501.432</v>
      </c>
      <c r="J346" s="502">
        <f>I346*20%</f>
        <v>100.28640000000001</v>
      </c>
    </row>
    <row r="347" spans="1:10" ht="12.75">
      <c r="A347" s="500" t="s">
        <v>167</v>
      </c>
      <c r="B347" s="672" t="s">
        <v>1082</v>
      </c>
      <c r="C347" s="673" t="s">
        <v>166</v>
      </c>
      <c r="D347" s="557">
        <v>16.844</v>
      </c>
      <c r="E347" s="501"/>
      <c r="F347" s="487">
        <v>51</v>
      </c>
      <c r="G347" s="183">
        <v>3</v>
      </c>
      <c r="H347" s="183" t="s">
        <v>11</v>
      </c>
      <c r="I347" s="425">
        <f>D347*F347</f>
        <v>859.0440000000001</v>
      </c>
      <c r="J347" s="502">
        <f>I347*20%</f>
        <v>171.80880000000002</v>
      </c>
    </row>
    <row r="348" spans="1:10" ht="12.75">
      <c r="A348" s="90" t="s">
        <v>20</v>
      </c>
      <c r="B348" s="403">
        <v>2</v>
      </c>
      <c r="C348" s="196" t="s">
        <v>27</v>
      </c>
      <c r="D348" s="193">
        <f>SUM(D346:D347)</f>
        <v>26.676000000000002</v>
      </c>
      <c r="E348" s="501" t="s">
        <v>47</v>
      </c>
      <c r="F348" s="186"/>
      <c r="G348" s="183"/>
      <c r="H348" s="183"/>
      <c r="I348" s="425"/>
      <c r="J348" s="502"/>
    </row>
    <row r="349" spans="1:10" ht="12.75">
      <c r="A349" s="500" t="s">
        <v>116</v>
      </c>
      <c r="B349" s="672" t="s">
        <v>1083</v>
      </c>
      <c r="C349" s="673" t="s">
        <v>166</v>
      </c>
      <c r="D349" s="557">
        <v>73.615</v>
      </c>
      <c r="E349" s="181"/>
      <c r="F349" s="487">
        <v>51</v>
      </c>
      <c r="G349" s="183">
        <v>3</v>
      </c>
      <c r="H349" s="183" t="s">
        <v>11</v>
      </c>
      <c r="I349" s="425">
        <f>D349*F349</f>
        <v>3754.365</v>
      </c>
      <c r="J349" s="502">
        <f>I349*20%</f>
        <v>750.873</v>
      </c>
    </row>
    <row r="350" spans="1:10" ht="12.75">
      <c r="A350" s="90" t="s">
        <v>20</v>
      </c>
      <c r="B350" s="403">
        <v>1</v>
      </c>
      <c r="C350" s="196" t="s">
        <v>27</v>
      </c>
      <c r="D350" s="193">
        <f>SUM(D349)</f>
        <v>73.615</v>
      </c>
      <c r="E350" s="501" t="s">
        <v>47</v>
      </c>
      <c r="F350" s="186"/>
      <c r="G350" s="183"/>
      <c r="H350" s="183"/>
      <c r="I350" s="425"/>
      <c r="J350" s="502"/>
    </row>
    <row r="351" spans="1:10" ht="12.75">
      <c r="A351" s="500" t="s">
        <v>1084</v>
      </c>
      <c r="B351" s="672" t="s">
        <v>1085</v>
      </c>
      <c r="C351" s="673" t="s">
        <v>166</v>
      </c>
      <c r="D351" s="557">
        <v>17.507</v>
      </c>
      <c r="E351" s="181"/>
      <c r="F351" s="487">
        <v>51</v>
      </c>
      <c r="G351" s="183">
        <v>3</v>
      </c>
      <c r="H351" s="183" t="s">
        <v>11</v>
      </c>
      <c r="I351" s="425">
        <f>D351*F351</f>
        <v>892.8570000000001</v>
      </c>
      <c r="J351" s="502">
        <f>I351*20%</f>
        <v>178.57140000000004</v>
      </c>
    </row>
    <row r="352" spans="1:10" ht="12.75">
      <c r="A352" s="90" t="s">
        <v>20</v>
      </c>
      <c r="B352" s="403">
        <v>1</v>
      </c>
      <c r="C352" s="196" t="s">
        <v>27</v>
      </c>
      <c r="D352" s="193">
        <f>SUM(D351)</f>
        <v>17.507</v>
      </c>
      <c r="E352" s="501" t="s">
        <v>47</v>
      </c>
      <c r="F352" s="186"/>
      <c r="G352" s="183"/>
      <c r="H352" s="183"/>
      <c r="I352" s="425"/>
      <c r="J352" s="502"/>
    </row>
    <row r="353" spans="1:10" ht="12.75">
      <c r="A353" s="500" t="s">
        <v>1086</v>
      </c>
      <c r="B353" s="672" t="s">
        <v>1087</v>
      </c>
      <c r="C353" s="673" t="s">
        <v>166</v>
      </c>
      <c r="D353" s="557">
        <v>13.784</v>
      </c>
      <c r="E353" s="181"/>
      <c r="F353" s="487">
        <v>51</v>
      </c>
      <c r="G353" s="183">
        <v>4</v>
      </c>
      <c r="H353" s="183" t="s">
        <v>11</v>
      </c>
      <c r="I353" s="425">
        <f>D353*F353</f>
        <v>702.984</v>
      </c>
      <c r="J353" s="502">
        <f>I353*20%</f>
        <v>140.5968</v>
      </c>
    </row>
    <row r="354" spans="1:10" ht="12.75">
      <c r="A354" s="500" t="s">
        <v>1086</v>
      </c>
      <c r="B354" s="672" t="s">
        <v>1088</v>
      </c>
      <c r="C354" s="673" t="s">
        <v>166</v>
      </c>
      <c r="D354" s="557">
        <v>22.723</v>
      </c>
      <c r="E354" s="181"/>
      <c r="F354" s="487">
        <v>51</v>
      </c>
      <c r="G354" s="183">
        <v>4</v>
      </c>
      <c r="H354" s="183" t="s">
        <v>11</v>
      </c>
      <c r="I354" s="425">
        <f>D354*F354</f>
        <v>1158.873</v>
      </c>
      <c r="J354" s="502">
        <f>I354*20%</f>
        <v>231.77460000000002</v>
      </c>
    </row>
    <row r="355" spans="1:10" ht="12.75">
      <c r="A355" s="500" t="s">
        <v>1086</v>
      </c>
      <c r="B355" s="672" t="s">
        <v>1089</v>
      </c>
      <c r="C355" s="673" t="s">
        <v>166</v>
      </c>
      <c r="D355" s="557">
        <v>47.329</v>
      </c>
      <c r="E355" s="181"/>
      <c r="F355" s="487">
        <v>51</v>
      </c>
      <c r="G355" s="183">
        <v>4</v>
      </c>
      <c r="H355" s="183" t="s">
        <v>11</v>
      </c>
      <c r="I355" s="425">
        <f>D355*F355</f>
        <v>2413.779</v>
      </c>
      <c r="J355" s="502">
        <f>I355*20%</f>
        <v>482.7558</v>
      </c>
    </row>
    <row r="356" spans="1:10" ht="12.75">
      <c r="A356" s="38" t="s">
        <v>20</v>
      </c>
      <c r="B356" s="403">
        <v>3</v>
      </c>
      <c r="C356" s="196" t="s">
        <v>27</v>
      </c>
      <c r="D356" s="193">
        <f>SUM(D353:D355)</f>
        <v>83.836</v>
      </c>
      <c r="E356" s="190" t="s">
        <v>47</v>
      </c>
      <c r="F356" s="186"/>
      <c r="G356" s="183"/>
      <c r="H356" s="183"/>
      <c r="I356" s="425"/>
      <c r="J356" s="426"/>
    </row>
    <row r="357" spans="1:10" ht="25.5">
      <c r="A357" s="144" t="s">
        <v>113</v>
      </c>
      <c r="B357" s="127">
        <f>B348+B350+B352+B356</f>
        <v>7</v>
      </c>
      <c r="C357" s="122" t="s">
        <v>27</v>
      </c>
      <c r="D357" s="129">
        <f>D348+D350+D352+D356</f>
        <v>201.63400000000001</v>
      </c>
      <c r="E357" s="187" t="s">
        <v>47</v>
      </c>
      <c r="F357" s="140"/>
      <c r="G357" s="188"/>
      <c r="H357" s="188"/>
      <c r="I357" s="57"/>
      <c r="J357" s="427"/>
    </row>
    <row r="358" spans="1:10" ht="15.75">
      <c r="A358" s="744" t="s">
        <v>16</v>
      </c>
      <c r="B358" s="745"/>
      <c r="C358" s="745"/>
      <c r="D358" s="745"/>
      <c r="E358" s="745"/>
      <c r="F358" s="745"/>
      <c r="G358" s="745"/>
      <c r="H358" s="745"/>
      <c r="I358" s="745"/>
      <c r="J358" s="746"/>
    </row>
    <row r="359" spans="1:10" ht="12.75">
      <c r="A359" s="355" t="s">
        <v>977</v>
      </c>
      <c r="B359" s="352" t="s">
        <v>1678</v>
      </c>
      <c r="C359" s="451" t="s">
        <v>166</v>
      </c>
      <c r="D359" s="291">
        <v>24.399</v>
      </c>
      <c r="E359" s="356"/>
      <c r="F359" s="487">
        <v>51</v>
      </c>
      <c r="G359" s="354" t="s">
        <v>98</v>
      </c>
      <c r="H359" s="183" t="s">
        <v>11</v>
      </c>
      <c r="I359" s="334">
        <f>D359*F359</f>
        <v>1244.3490000000002</v>
      </c>
      <c r="J359" s="334">
        <f>I359*20%</f>
        <v>248.86980000000005</v>
      </c>
    </row>
    <row r="360" spans="1:10" ht="12.75">
      <c r="A360" s="355" t="s">
        <v>977</v>
      </c>
      <c r="B360" s="352" t="s">
        <v>1679</v>
      </c>
      <c r="C360" s="451" t="s">
        <v>166</v>
      </c>
      <c r="D360" s="291">
        <v>10.001</v>
      </c>
      <c r="E360" s="356"/>
      <c r="F360" s="487">
        <v>51</v>
      </c>
      <c r="G360" s="354" t="s">
        <v>98</v>
      </c>
      <c r="H360" s="183" t="s">
        <v>11</v>
      </c>
      <c r="I360" s="334">
        <f aca="true" t="shared" si="26" ref="I360:I367">D360*F360</f>
        <v>510.051</v>
      </c>
      <c r="J360" s="334">
        <f aca="true" t="shared" si="27" ref="J360:J367">I360*20%</f>
        <v>102.0102</v>
      </c>
    </row>
    <row r="361" spans="1:10" ht="12.75">
      <c r="A361" s="355" t="s">
        <v>977</v>
      </c>
      <c r="B361" s="352" t="s">
        <v>1680</v>
      </c>
      <c r="C361" s="451" t="s">
        <v>166</v>
      </c>
      <c r="D361" s="291">
        <v>20.002</v>
      </c>
      <c r="E361" s="356"/>
      <c r="F361" s="487">
        <v>51</v>
      </c>
      <c r="G361" s="183">
        <v>4</v>
      </c>
      <c r="H361" s="183" t="s">
        <v>11</v>
      </c>
      <c r="I361" s="334">
        <f t="shared" si="26"/>
        <v>1020.102</v>
      </c>
      <c r="J361" s="334">
        <f t="shared" si="27"/>
        <v>204.0204</v>
      </c>
    </row>
    <row r="362" spans="1:11" ht="12.75">
      <c r="A362" s="355" t="s">
        <v>977</v>
      </c>
      <c r="B362" s="352" t="s">
        <v>1695</v>
      </c>
      <c r="C362" s="451" t="s">
        <v>166</v>
      </c>
      <c r="D362" s="291">
        <v>20.001</v>
      </c>
      <c r="E362" s="356"/>
      <c r="F362" s="487">
        <v>51</v>
      </c>
      <c r="G362" s="183">
        <v>3</v>
      </c>
      <c r="H362" s="183" t="s">
        <v>11</v>
      </c>
      <c r="I362" s="334">
        <f t="shared" si="26"/>
        <v>1020.051</v>
      </c>
      <c r="J362" s="334">
        <f t="shared" si="27"/>
        <v>204.01020000000003</v>
      </c>
      <c r="K362" s="344"/>
    </row>
    <row r="363" spans="1:10" ht="12.75">
      <c r="A363" s="355" t="s">
        <v>977</v>
      </c>
      <c r="B363" s="352" t="s">
        <v>1681</v>
      </c>
      <c r="C363" s="451" t="s">
        <v>166</v>
      </c>
      <c r="D363" s="291">
        <v>9.501</v>
      </c>
      <c r="E363" s="356"/>
      <c r="F363" s="487">
        <v>51</v>
      </c>
      <c r="G363" s="183">
        <v>4</v>
      </c>
      <c r="H363" s="183" t="s">
        <v>11</v>
      </c>
      <c r="I363" s="334">
        <f t="shared" si="26"/>
        <v>484.551</v>
      </c>
      <c r="J363" s="334">
        <f t="shared" si="27"/>
        <v>96.9102</v>
      </c>
    </row>
    <row r="364" spans="1:10" ht="12.75">
      <c r="A364" s="355" t="s">
        <v>977</v>
      </c>
      <c r="B364" s="352" t="s">
        <v>1682</v>
      </c>
      <c r="C364" s="451" t="s">
        <v>166</v>
      </c>
      <c r="D364" s="291">
        <v>10.198</v>
      </c>
      <c r="E364" s="356"/>
      <c r="F364" s="487">
        <v>51</v>
      </c>
      <c r="G364" s="183">
        <v>4</v>
      </c>
      <c r="H364" s="183" t="s">
        <v>11</v>
      </c>
      <c r="I364" s="334">
        <f t="shared" si="26"/>
        <v>520.0980000000001</v>
      </c>
      <c r="J364" s="334">
        <f t="shared" si="27"/>
        <v>104.01960000000003</v>
      </c>
    </row>
    <row r="365" spans="1:10" ht="12.75">
      <c r="A365" s="355" t="s">
        <v>977</v>
      </c>
      <c r="B365" s="352" t="s">
        <v>1683</v>
      </c>
      <c r="C365" s="451" t="s">
        <v>166</v>
      </c>
      <c r="D365" s="291">
        <v>12.001</v>
      </c>
      <c r="E365" s="356"/>
      <c r="F365" s="487">
        <v>51</v>
      </c>
      <c r="G365" s="183">
        <v>4</v>
      </c>
      <c r="H365" s="183" t="s">
        <v>11</v>
      </c>
      <c r="I365" s="334">
        <f t="shared" si="26"/>
        <v>612.0509999999999</v>
      </c>
      <c r="J365" s="334">
        <f t="shared" si="27"/>
        <v>122.41019999999999</v>
      </c>
    </row>
    <row r="366" spans="1:10" ht="12.75">
      <c r="A366" s="355" t="s">
        <v>977</v>
      </c>
      <c r="B366" s="352" t="s">
        <v>1684</v>
      </c>
      <c r="C366" s="451" t="s">
        <v>166</v>
      </c>
      <c r="D366" s="291">
        <v>29.935</v>
      </c>
      <c r="E366" s="356"/>
      <c r="F366" s="487">
        <v>51</v>
      </c>
      <c r="G366" s="183">
        <v>3</v>
      </c>
      <c r="H366" s="183" t="s">
        <v>11</v>
      </c>
      <c r="I366" s="334">
        <f t="shared" si="26"/>
        <v>1526.685</v>
      </c>
      <c r="J366" s="334">
        <f t="shared" si="27"/>
        <v>305.337</v>
      </c>
    </row>
    <row r="367" spans="1:10" ht="12.75">
      <c r="A367" s="355" t="s">
        <v>977</v>
      </c>
      <c r="B367" s="352" t="s">
        <v>1685</v>
      </c>
      <c r="C367" s="451" t="s">
        <v>166</v>
      </c>
      <c r="D367" s="291">
        <v>13.997</v>
      </c>
      <c r="E367" s="356"/>
      <c r="F367" s="487">
        <v>51</v>
      </c>
      <c r="G367" s="183">
        <v>3</v>
      </c>
      <c r="H367" s="183" t="s">
        <v>11</v>
      </c>
      <c r="I367" s="334">
        <f t="shared" si="26"/>
        <v>713.847</v>
      </c>
      <c r="J367" s="334">
        <f t="shared" si="27"/>
        <v>142.7694</v>
      </c>
    </row>
    <row r="368" spans="1:10" ht="12.75">
      <c r="A368" s="489" t="s">
        <v>20</v>
      </c>
      <c r="B368" s="83">
        <v>9</v>
      </c>
      <c r="C368" s="118" t="s">
        <v>27</v>
      </c>
      <c r="D368" s="39">
        <f>SUM(D359:D367)</f>
        <v>150.03500000000003</v>
      </c>
      <c r="E368" s="501" t="s">
        <v>47</v>
      </c>
      <c r="F368" s="674"/>
      <c r="G368" s="464"/>
      <c r="H368" s="464"/>
      <c r="I368" s="93"/>
      <c r="J368" s="93"/>
    </row>
    <row r="369" spans="1:10" ht="12.75">
      <c r="A369" s="355" t="s">
        <v>1696</v>
      </c>
      <c r="B369" s="675" t="s">
        <v>1697</v>
      </c>
      <c r="C369" s="451" t="s">
        <v>166</v>
      </c>
      <c r="D369" s="291">
        <v>20.541</v>
      </c>
      <c r="E369" s="501"/>
      <c r="F369" s="487">
        <v>51</v>
      </c>
      <c r="G369" s="183">
        <v>3</v>
      </c>
      <c r="H369" s="183" t="s">
        <v>11</v>
      </c>
      <c r="I369" s="334">
        <f>D369*F369</f>
        <v>1047.5910000000001</v>
      </c>
      <c r="J369" s="334">
        <f>I369*20%</f>
        <v>209.51820000000004</v>
      </c>
    </row>
    <row r="370" spans="1:10" ht="12.75">
      <c r="A370" s="489" t="s">
        <v>20</v>
      </c>
      <c r="B370" s="83">
        <v>1</v>
      </c>
      <c r="C370" s="118" t="s">
        <v>27</v>
      </c>
      <c r="D370" s="39">
        <f>SUM(D369)</f>
        <v>20.541</v>
      </c>
      <c r="E370" s="501" t="s">
        <v>47</v>
      </c>
      <c r="F370" s="674"/>
      <c r="G370" s="464"/>
      <c r="H370" s="464"/>
      <c r="I370" s="93"/>
      <c r="J370" s="93"/>
    </row>
    <row r="371" spans="1:10" ht="12.75">
      <c r="A371" s="355" t="s">
        <v>45</v>
      </c>
      <c r="B371" s="352" t="s">
        <v>1686</v>
      </c>
      <c r="C371" s="451" t="s">
        <v>166</v>
      </c>
      <c r="D371" s="291">
        <v>10.301</v>
      </c>
      <c r="E371" s="356"/>
      <c r="F371" s="487">
        <v>51</v>
      </c>
      <c r="G371" s="354" t="s">
        <v>97</v>
      </c>
      <c r="H371" s="183" t="s">
        <v>11</v>
      </c>
      <c r="I371" s="334">
        <f>D371*F371</f>
        <v>525.351</v>
      </c>
      <c r="J371" s="334">
        <f>I371*20%</f>
        <v>105.0702</v>
      </c>
    </row>
    <row r="372" spans="1:10" ht="12.75">
      <c r="A372" s="355" t="s">
        <v>45</v>
      </c>
      <c r="B372" s="352" t="s">
        <v>1687</v>
      </c>
      <c r="C372" s="451" t="s">
        <v>166</v>
      </c>
      <c r="D372" s="291">
        <v>10.996</v>
      </c>
      <c r="E372" s="356"/>
      <c r="F372" s="487">
        <v>51</v>
      </c>
      <c r="G372" s="354" t="s">
        <v>97</v>
      </c>
      <c r="H372" s="183" t="s">
        <v>11</v>
      </c>
      <c r="I372" s="334">
        <f aca="true" t="shared" si="28" ref="I372:I377">D372*F372</f>
        <v>560.796</v>
      </c>
      <c r="J372" s="334">
        <f aca="true" t="shared" si="29" ref="J372:J377">I372*20%</f>
        <v>112.15920000000001</v>
      </c>
    </row>
    <row r="373" spans="1:10" ht="12.75">
      <c r="A373" s="355" t="s">
        <v>45</v>
      </c>
      <c r="B373" s="352" t="s">
        <v>1688</v>
      </c>
      <c r="C373" s="451" t="s">
        <v>166</v>
      </c>
      <c r="D373" s="291">
        <v>10.999</v>
      </c>
      <c r="E373" s="356"/>
      <c r="F373" s="487">
        <v>51</v>
      </c>
      <c r="G373" s="354" t="s">
        <v>97</v>
      </c>
      <c r="H373" s="183" t="s">
        <v>11</v>
      </c>
      <c r="I373" s="334">
        <f t="shared" si="28"/>
        <v>560.9490000000001</v>
      </c>
      <c r="J373" s="334">
        <f t="shared" si="29"/>
        <v>112.18980000000002</v>
      </c>
    </row>
    <row r="374" spans="1:10" ht="12.75">
      <c r="A374" s="355" t="s">
        <v>45</v>
      </c>
      <c r="B374" s="352" t="s">
        <v>1689</v>
      </c>
      <c r="C374" s="451" t="s">
        <v>166</v>
      </c>
      <c r="D374" s="291">
        <v>6.992</v>
      </c>
      <c r="E374" s="356"/>
      <c r="F374" s="487">
        <v>51</v>
      </c>
      <c r="G374" s="354" t="s">
        <v>97</v>
      </c>
      <c r="H374" s="183" t="s">
        <v>11</v>
      </c>
      <c r="I374" s="334">
        <f t="shared" si="28"/>
        <v>356.592</v>
      </c>
      <c r="J374" s="334">
        <f t="shared" si="29"/>
        <v>71.3184</v>
      </c>
    </row>
    <row r="375" spans="1:10" ht="12.75">
      <c r="A375" s="355" t="s">
        <v>45</v>
      </c>
      <c r="B375" s="352" t="s">
        <v>1690</v>
      </c>
      <c r="C375" s="451" t="s">
        <v>166</v>
      </c>
      <c r="D375" s="291">
        <v>6.202</v>
      </c>
      <c r="E375" s="356"/>
      <c r="F375" s="487">
        <v>51</v>
      </c>
      <c r="G375" s="183">
        <v>4</v>
      </c>
      <c r="H375" s="183" t="s">
        <v>11</v>
      </c>
      <c r="I375" s="334">
        <f t="shared" si="28"/>
        <v>316.302</v>
      </c>
      <c r="J375" s="334">
        <f t="shared" si="29"/>
        <v>63.260400000000004</v>
      </c>
    </row>
    <row r="376" spans="1:10" ht="12.75">
      <c r="A376" s="355" t="s">
        <v>45</v>
      </c>
      <c r="B376" s="352" t="s">
        <v>1691</v>
      </c>
      <c r="C376" s="451" t="s">
        <v>166</v>
      </c>
      <c r="D376" s="291">
        <v>10.005</v>
      </c>
      <c r="E376" s="356"/>
      <c r="F376" s="487">
        <v>51</v>
      </c>
      <c r="G376" s="354" t="s">
        <v>97</v>
      </c>
      <c r="H376" s="183" t="s">
        <v>11</v>
      </c>
      <c r="I376" s="334">
        <f t="shared" si="28"/>
        <v>510.25500000000005</v>
      </c>
      <c r="J376" s="334">
        <f t="shared" si="29"/>
        <v>102.05100000000002</v>
      </c>
    </row>
    <row r="377" spans="1:10" ht="12.75">
      <c r="A377" s="355" t="s">
        <v>45</v>
      </c>
      <c r="B377" s="352" t="s">
        <v>1692</v>
      </c>
      <c r="C377" s="451" t="s">
        <v>166</v>
      </c>
      <c r="D377" s="291">
        <v>9.3</v>
      </c>
      <c r="E377" s="356"/>
      <c r="F377" s="487">
        <v>51</v>
      </c>
      <c r="G377" s="354" t="s">
        <v>97</v>
      </c>
      <c r="H377" s="183" t="s">
        <v>11</v>
      </c>
      <c r="I377" s="334">
        <f t="shared" si="28"/>
        <v>474.3</v>
      </c>
      <c r="J377" s="334">
        <f t="shared" si="29"/>
        <v>94.86000000000001</v>
      </c>
    </row>
    <row r="378" spans="1:10" ht="12.75">
      <c r="A378" s="489" t="s">
        <v>20</v>
      </c>
      <c r="B378" s="83">
        <v>7</v>
      </c>
      <c r="C378" s="118" t="s">
        <v>27</v>
      </c>
      <c r="D378" s="39">
        <f>SUM(D371:D377)</f>
        <v>64.795</v>
      </c>
      <c r="E378" s="501" t="s">
        <v>47</v>
      </c>
      <c r="F378" s="674"/>
      <c r="G378" s="464"/>
      <c r="H378" s="464"/>
      <c r="I378" s="93"/>
      <c r="J378" s="93"/>
    </row>
    <row r="379" spans="1:10" ht="25.5">
      <c r="A379" s="144" t="s">
        <v>23</v>
      </c>
      <c r="B379" s="127">
        <f>B368+B370+B378</f>
        <v>17</v>
      </c>
      <c r="C379" s="128" t="s">
        <v>27</v>
      </c>
      <c r="D379" s="129">
        <f>D368+D370+D378</f>
        <v>235.37100000000004</v>
      </c>
      <c r="E379" s="130" t="s">
        <v>47</v>
      </c>
      <c r="F379" s="221"/>
      <c r="G379" s="221"/>
      <c r="H379" s="221"/>
      <c r="I379" s="427"/>
      <c r="J379" s="428"/>
    </row>
    <row r="380" spans="1:10" ht="15.75">
      <c r="A380" s="741" t="s">
        <v>17</v>
      </c>
      <c r="B380" s="747"/>
      <c r="C380" s="747"/>
      <c r="D380" s="747"/>
      <c r="E380" s="747"/>
      <c r="F380" s="747"/>
      <c r="G380" s="747"/>
      <c r="H380" s="747"/>
      <c r="I380" s="747"/>
      <c r="J380" s="748"/>
    </row>
    <row r="381" spans="1:10" ht="12.75">
      <c r="A381" s="481" t="s">
        <v>1166</v>
      </c>
      <c r="B381" s="468" t="s">
        <v>1167</v>
      </c>
      <c r="C381" s="476" t="s">
        <v>166</v>
      </c>
      <c r="D381" s="272">
        <v>6.488</v>
      </c>
      <c r="E381" s="479"/>
      <c r="F381" s="487">
        <v>46</v>
      </c>
      <c r="G381" s="293">
        <v>3</v>
      </c>
      <c r="H381" s="183" t="s">
        <v>11</v>
      </c>
      <c r="I381" s="499">
        <f>D381*F381</f>
        <v>298.44800000000004</v>
      </c>
      <c r="J381" s="480">
        <f>I381*20%</f>
        <v>59.68960000000001</v>
      </c>
    </row>
    <row r="382" spans="1:10" ht="12.75">
      <c r="A382" s="481" t="s">
        <v>1166</v>
      </c>
      <c r="B382" s="468" t="s">
        <v>1168</v>
      </c>
      <c r="C382" s="476" t="s">
        <v>172</v>
      </c>
      <c r="D382" s="272">
        <v>4.158</v>
      </c>
      <c r="E382" s="479"/>
      <c r="F382" s="487">
        <v>46</v>
      </c>
      <c r="G382" s="293">
        <v>6</v>
      </c>
      <c r="H382" s="183" t="s">
        <v>11</v>
      </c>
      <c r="I382" s="499">
        <f>D382*F382</f>
        <v>191.26800000000003</v>
      </c>
      <c r="J382" s="480">
        <f>I382*20%</f>
        <v>38.253600000000006</v>
      </c>
    </row>
    <row r="383" spans="1:10" ht="12.75">
      <c r="A383" s="481" t="s">
        <v>1166</v>
      </c>
      <c r="B383" s="468" t="s">
        <v>1169</v>
      </c>
      <c r="C383" s="476" t="s">
        <v>166</v>
      </c>
      <c r="D383" s="272">
        <v>11.927</v>
      </c>
      <c r="E383" s="479"/>
      <c r="F383" s="487">
        <v>46</v>
      </c>
      <c r="G383" s="293">
        <v>3</v>
      </c>
      <c r="H383" s="183" t="s">
        <v>11</v>
      </c>
      <c r="I383" s="499">
        <f>D383*F383</f>
        <v>548.6419999999999</v>
      </c>
      <c r="J383" s="480">
        <f>I383*20%</f>
        <v>109.7284</v>
      </c>
    </row>
    <row r="384" spans="1:10" ht="12.75">
      <c r="A384" s="481" t="s">
        <v>1166</v>
      </c>
      <c r="B384" s="468" t="s">
        <v>1170</v>
      </c>
      <c r="C384" s="476" t="s">
        <v>172</v>
      </c>
      <c r="D384" s="272">
        <v>4.804</v>
      </c>
      <c r="E384" s="479"/>
      <c r="F384" s="487">
        <v>46</v>
      </c>
      <c r="G384" s="293">
        <v>3</v>
      </c>
      <c r="H384" s="183" t="s">
        <v>11</v>
      </c>
      <c r="I384" s="499">
        <f>D384*F384</f>
        <v>220.984</v>
      </c>
      <c r="J384" s="480">
        <f>I384*20%</f>
        <v>44.1968</v>
      </c>
    </row>
    <row r="385" spans="1:11" ht="12.75">
      <c r="A385" s="593" t="s">
        <v>20</v>
      </c>
      <c r="B385" s="561">
        <v>4</v>
      </c>
      <c r="C385" s="594" t="s">
        <v>27</v>
      </c>
      <c r="D385" s="31">
        <f>SUM(D381:D384)</f>
        <v>27.377000000000002</v>
      </c>
      <c r="E385" s="479" t="s">
        <v>47</v>
      </c>
      <c r="F385" s="478"/>
      <c r="G385" s="293"/>
      <c r="H385" s="183"/>
      <c r="I385" s="499"/>
      <c r="J385" s="480"/>
      <c r="K385" s="344"/>
    </row>
    <row r="386" spans="1:10" ht="12.75">
      <c r="A386" s="412" t="s">
        <v>59</v>
      </c>
      <c r="B386" s="676" t="s">
        <v>1175</v>
      </c>
      <c r="C386" s="476" t="s">
        <v>166</v>
      </c>
      <c r="D386" s="677">
        <v>13.303</v>
      </c>
      <c r="E386" s="678"/>
      <c r="F386" s="487">
        <v>46</v>
      </c>
      <c r="G386" s="293">
        <v>4</v>
      </c>
      <c r="H386" s="293" t="s">
        <v>11</v>
      </c>
      <c r="I386" s="499">
        <f>D386*F386</f>
        <v>611.938</v>
      </c>
      <c r="J386" s="480">
        <f>I386*20%</f>
        <v>122.3876</v>
      </c>
    </row>
    <row r="387" spans="1:10" ht="12.75">
      <c r="A387" s="412" t="s">
        <v>59</v>
      </c>
      <c r="B387" s="676" t="s">
        <v>1176</v>
      </c>
      <c r="C387" s="476" t="s">
        <v>166</v>
      </c>
      <c r="D387" s="677">
        <v>14.682</v>
      </c>
      <c r="E387" s="678"/>
      <c r="F387" s="487">
        <v>46</v>
      </c>
      <c r="G387" s="293">
        <v>6</v>
      </c>
      <c r="H387" s="293" t="s">
        <v>11</v>
      </c>
      <c r="I387" s="499">
        <f>D387*F387</f>
        <v>675.3720000000001</v>
      </c>
      <c r="J387" s="480">
        <f>I387*20%</f>
        <v>135.07440000000003</v>
      </c>
    </row>
    <row r="388" spans="1:10" ht="12.75">
      <c r="A388" s="479" t="s">
        <v>20</v>
      </c>
      <c r="B388" s="679">
        <v>2</v>
      </c>
      <c r="C388" s="594" t="s">
        <v>27</v>
      </c>
      <c r="D388" s="650">
        <f>SUM(D386:D387)</f>
        <v>27.985</v>
      </c>
      <c r="E388" s="680" t="s">
        <v>47</v>
      </c>
      <c r="F388" s="487"/>
      <c r="G388" s="681"/>
      <c r="H388" s="681"/>
      <c r="I388" s="564"/>
      <c r="J388" s="480"/>
    </row>
    <row r="389" spans="1:10" ht="12.75">
      <c r="A389" s="481" t="s">
        <v>62</v>
      </c>
      <c r="B389" s="475" t="s">
        <v>715</v>
      </c>
      <c r="C389" s="476" t="s">
        <v>166</v>
      </c>
      <c r="D389" s="272">
        <v>13.904</v>
      </c>
      <c r="E389" s="479"/>
      <c r="F389" s="478">
        <v>46</v>
      </c>
      <c r="G389" s="293">
        <v>6</v>
      </c>
      <c r="H389" s="183" t="s">
        <v>11</v>
      </c>
      <c r="I389" s="499">
        <f>D389*F389</f>
        <v>639.584</v>
      </c>
      <c r="J389" s="480">
        <f>I389*20%</f>
        <v>127.9168</v>
      </c>
    </row>
    <row r="390" spans="1:10" ht="12.75">
      <c r="A390" s="481" t="s">
        <v>62</v>
      </c>
      <c r="B390" s="475" t="s">
        <v>1171</v>
      </c>
      <c r="C390" s="476" t="s">
        <v>166</v>
      </c>
      <c r="D390" s="272">
        <v>11.003</v>
      </c>
      <c r="E390" s="479"/>
      <c r="F390" s="478">
        <v>46</v>
      </c>
      <c r="G390" s="293">
        <v>3</v>
      </c>
      <c r="H390" s="183" t="s">
        <v>11</v>
      </c>
      <c r="I390" s="499">
        <f>D390*F390</f>
        <v>506.13800000000003</v>
      </c>
      <c r="J390" s="480">
        <f>I390*20%</f>
        <v>101.22760000000001</v>
      </c>
    </row>
    <row r="391" spans="1:10" ht="12.75">
      <c r="A391" s="481" t="s">
        <v>62</v>
      </c>
      <c r="B391" s="475" t="s">
        <v>1172</v>
      </c>
      <c r="C391" s="476" t="s">
        <v>166</v>
      </c>
      <c r="D391" s="272">
        <v>12.004</v>
      </c>
      <c r="E391" s="479"/>
      <c r="F391" s="478">
        <v>46</v>
      </c>
      <c r="G391" s="293">
        <v>4</v>
      </c>
      <c r="H391" s="183" t="s">
        <v>11</v>
      </c>
      <c r="I391" s="499">
        <f>D391*F391</f>
        <v>552.184</v>
      </c>
      <c r="J391" s="480">
        <f>I391*20%</f>
        <v>110.4368</v>
      </c>
    </row>
    <row r="392" spans="1:10" ht="12.75">
      <c r="A392" s="479" t="s">
        <v>20</v>
      </c>
      <c r="B392" s="561">
        <v>3</v>
      </c>
      <c r="C392" s="594" t="s">
        <v>27</v>
      </c>
      <c r="D392" s="31">
        <f>SUM(D389:D391)</f>
        <v>36.911</v>
      </c>
      <c r="E392" s="479" t="s">
        <v>47</v>
      </c>
      <c r="F392" s="487"/>
      <c r="G392" s="681"/>
      <c r="H392" s="681"/>
      <c r="I392" s="564"/>
      <c r="J392" s="480"/>
    </row>
    <row r="393" spans="1:10" ht="12.75">
      <c r="A393" s="412" t="s">
        <v>1173</v>
      </c>
      <c r="B393" s="676" t="s">
        <v>1174</v>
      </c>
      <c r="C393" s="476" t="s">
        <v>166</v>
      </c>
      <c r="D393" s="677">
        <v>17.01</v>
      </c>
      <c r="E393" s="678"/>
      <c r="F393" s="478">
        <v>46</v>
      </c>
      <c r="G393" s="293">
        <v>6</v>
      </c>
      <c r="H393" s="293" t="s">
        <v>11</v>
      </c>
      <c r="I393" s="499">
        <f>D393*F393</f>
        <v>782.46</v>
      </c>
      <c r="J393" s="480">
        <f>I393*20%</f>
        <v>156.49200000000002</v>
      </c>
    </row>
    <row r="394" spans="1:10" ht="12.75">
      <c r="A394" s="479" t="s">
        <v>20</v>
      </c>
      <c r="B394" s="679">
        <v>1</v>
      </c>
      <c r="C394" s="594" t="s">
        <v>27</v>
      </c>
      <c r="D394" s="650">
        <f>SUM(D393)</f>
        <v>17.01</v>
      </c>
      <c r="E394" s="680" t="s">
        <v>47</v>
      </c>
      <c r="F394" s="487"/>
      <c r="G394" s="681"/>
      <c r="H394" s="681"/>
      <c r="I394" s="564"/>
      <c r="J394" s="480"/>
    </row>
    <row r="395" spans="1:10" ht="12.75">
      <c r="A395" s="412" t="s">
        <v>1177</v>
      </c>
      <c r="B395" s="676" t="s">
        <v>1178</v>
      </c>
      <c r="C395" s="476" t="s">
        <v>166</v>
      </c>
      <c r="D395" s="677">
        <v>25.021</v>
      </c>
      <c r="E395" s="678"/>
      <c r="F395" s="478">
        <v>46</v>
      </c>
      <c r="G395" s="293">
        <v>4</v>
      </c>
      <c r="H395" s="293" t="s">
        <v>11</v>
      </c>
      <c r="I395" s="499">
        <f>D395*F395</f>
        <v>1150.9660000000001</v>
      </c>
      <c r="J395" s="480">
        <f>I395*20%</f>
        <v>230.19320000000005</v>
      </c>
    </row>
    <row r="396" spans="1:10" ht="12.75">
      <c r="A396" s="412" t="s">
        <v>1177</v>
      </c>
      <c r="B396" s="676" t="s">
        <v>1184</v>
      </c>
      <c r="C396" s="476" t="s">
        <v>166</v>
      </c>
      <c r="D396" s="677">
        <v>4.602</v>
      </c>
      <c r="E396" s="678"/>
      <c r="F396" s="478">
        <v>46</v>
      </c>
      <c r="G396" s="293">
        <v>5</v>
      </c>
      <c r="H396" s="293" t="s">
        <v>11</v>
      </c>
      <c r="I396" s="499">
        <f aca="true" t="shared" si="30" ref="I396:I402">D396*F396</f>
        <v>211.692</v>
      </c>
      <c r="J396" s="480">
        <f aca="true" t="shared" si="31" ref="J396:J402">I396*20%</f>
        <v>42.33840000000001</v>
      </c>
    </row>
    <row r="397" spans="1:10" ht="12.75">
      <c r="A397" s="412" t="s">
        <v>1177</v>
      </c>
      <c r="B397" s="676" t="s">
        <v>1185</v>
      </c>
      <c r="C397" s="476" t="s">
        <v>166</v>
      </c>
      <c r="D397" s="677">
        <v>4.702</v>
      </c>
      <c r="E397" s="678"/>
      <c r="F397" s="478">
        <v>46</v>
      </c>
      <c r="G397" s="293">
        <v>4</v>
      </c>
      <c r="H397" s="293" t="s">
        <v>11</v>
      </c>
      <c r="I397" s="499">
        <f t="shared" si="30"/>
        <v>216.292</v>
      </c>
      <c r="J397" s="480">
        <f t="shared" si="31"/>
        <v>43.2584</v>
      </c>
    </row>
    <row r="398" spans="1:10" ht="12.75">
      <c r="A398" s="412" t="s">
        <v>1177</v>
      </c>
      <c r="B398" s="676" t="s">
        <v>1179</v>
      </c>
      <c r="C398" s="476" t="s">
        <v>166</v>
      </c>
      <c r="D398" s="677">
        <v>12.574</v>
      </c>
      <c r="E398" s="678"/>
      <c r="F398" s="478">
        <v>46</v>
      </c>
      <c r="G398" s="293">
        <v>3</v>
      </c>
      <c r="H398" s="293" t="s">
        <v>11</v>
      </c>
      <c r="I398" s="499">
        <f t="shared" si="30"/>
        <v>578.404</v>
      </c>
      <c r="J398" s="480">
        <f t="shared" si="31"/>
        <v>115.6808</v>
      </c>
    </row>
    <row r="399" spans="1:10" ht="12.75">
      <c r="A399" s="412" t="s">
        <v>1177</v>
      </c>
      <c r="B399" s="676" t="s">
        <v>1182</v>
      </c>
      <c r="C399" s="476" t="s">
        <v>166</v>
      </c>
      <c r="D399" s="677">
        <v>6.104</v>
      </c>
      <c r="E399" s="678"/>
      <c r="F399" s="478">
        <v>46</v>
      </c>
      <c r="G399" s="293">
        <v>3</v>
      </c>
      <c r="H399" s="293" t="s">
        <v>11</v>
      </c>
      <c r="I399" s="499">
        <f t="shared" si="30"/>
        <v>280.784</v>
      </c>
      <c r="J399" s="480">
        <f t="shared" si="31"/>
        <v>56.156800000000004</v>
      </c>
    </row>
    <row r="400" spans="1:10" ht="12.75">
      <c r="A400" s="412" t="s">
        <v>1177</v>
      </c>
      <c r="B400" s="676" t="s">
        <v>1183</v>
      </c>
      <c r="C400" s="476" t="s">
        <v>166</v>
      </c>
      <c r="D400" s="677">
        <v>11.001</v>
      </c>
      <c r="E400" s="678"/>
      <c r="F400" s="478">
        <v>46</v>
      </c>
      <c r="G400" s="293">
        <v>3</v>
      </c>
      <c r="H400" s="293" t="s">
        <v>11</v>
      </c>
      <c r="I400" s="499">
        <f t="shared" si="30"/>
        <v>506.046</v>
      </c>
      <c r="J400" s="480">
        <f t="shared" si="31"/>
        <v>101.20920000000001</v>
      </c>
    </row>
    <row r="401" spans="1:10" ht="12.75">
      <c r="A401" s="412" t="s">
        <v>1177</v>
      </c>
      <c r="B401" s="676" t="s">
        <v>1180</v>
      </c>
      <c r="C401" s="476" t="s">
        <v>166</v>
      </c>
      <c r="D401" s="677">
        <v>25.002</v>
      </c>
      <c r="E401" s="678"/>
      <c r="F401" s="478">
        <v>46</v>
      </c>
      <c r="G401" s="293">
        <v>5</v>
      </c>
      <c r="H401" s="293" t="s">
        <v>11</v>
      </c>
      <c r="I401" s="499">
        <f t="shared" si="30"/>
        <v>1150.0919999999999</v>
      </c>
      <c r="J401" s="480">
        <f t="shared" si="31"/>
        <v>230.01839999999999</v>
      </c>
    </row>
    <row r="402" spans="1:10" ht="12.75">
      <c r="A402" s="412" t="s">
        <v>1177</v>
      </c>
      <c r="B402" s="676" t="s">
        <v>1181</v>
      </c>
      <c r="C402" s="476" t="s">
        <v>166</v>
      </c>
      <c r="D402" s="677">
        <v>22.002</v>
      </c>
      <c r="E402" s="678"/>
      <c r="F402" s="478">
        <v>46</v>
      </c>
      <c r="G402" s="293">
        <v>3</v>
      </c>
      <c r="H402" s="293" t="s">
        <v>11</v>
      </c>
      <c r="I402" s="499">
        <f t="shared" si="30"/>
        <v>1012.092</v>
      </c>
      <c r="J402" s="480">
        <f t="shared" si="31"/>
        <v>202.41840000000002</v>
      </c>
    </row>
    <row r="403" spans="1:10" ht="12.75">
      <c r="A403" s="479" t="s">
        <v>20</v>
      </c>
      <c r="B403" s="679">
        <v>8</v>
      </c>
      <c r="C403" s="594" t="s">
        <v>27</v>
      </c>
      <c r="D403" s="650">
        <f>SUM(D395:D402)</f>
        <v>111.008</v>
      </c>
      <c r="E403" s="680" t="s">
        <v>47</v>
      </c>
      <c r="F403" s="487"/>
      <c r="G403" s="681"/>
      <c r="H403" s="681"/>
      <c r="I403" s="564"/>
      <c r="J403" s="480"/>
    </row>
    <row r="404" spans="1:10" ht="12.75">
      <c r="A404" s="482" t="s">
        <v>46</v>
      </c>
      <c r="B404" s="483" t="s">
        <v>1189</v>
      </c>
      <c r="C404" s="476" t="s">
        <v>166</v>
      </c>
      <c r="D404" s="484">
        <v>10.0001</v>
      </c>
      <c r="E404" s="485"/>
      <c r="F404" s="478">
        <v>46</v>
      </c>
      <c r="G404" s="476" t="s">
        <v>97</v>
      </c>
      <c r="H404" s="183" t="s">
        <v>11</v>
      </c>
      <c r="I404" s="499">
        <f>D404*F404</f>
        <v>460.0046</v>
      </c>
      <c r="J404" s="480">
        <f>I404*20%</f>
        <v>92.00092000000001</v>
      </c>
    </row>
    <row r="405" spans="1:10" ht="12.75">
      <c r="A405" s="482" t="s">
        <v>46</v>
      </c>
      <c r="B405" s="483" t="s">
        <v>645</v>
      </c>
      <c r="C405" s="476" t="s">
        <v>166</v>
      </c>
      <c r="D405" s="484">
        <v>11.001</v>
      </c>
      <c r="E405" s="485"/>
      <c r="F405" s="478">
        <v>46</v>
      </c>
      <c r="G405" s="476" t="s">
        <v>96</v>
      </c>
      <c r="H405" s="183" t="s">
        <v>11</v>
      </c>
      <c r="I405" s="499">
        <f aca="true" t="shared" si="32" ref="I405:I410">D405*F405</f>
        <v>506.046</v>
      </c>
      <c r="J405" s="480">
        <f aca="true" t="shared" si="33" ref="J405:J410">I405*20%</f>
        <v>101.20920000000001</v>
      </c>
    </row>
    <row r="406" spans="1:10" ht="12.75">
      <c r="A406" s="482" t="s">
        <v>46</v>
      </c>
      <c r="B406" s="483" t="s">
        <v>1186</v>
      </c>
      <c r="C406" s="476" t="s">
        <v>166</v>
      </c>
      <c r="D406" s="484">
        <v>10.001</v>
      </c>
      <c r="E406" s="485"/>
      <c r="F406" s="478">
        <v>46</v>
      </c>
      <c r="G406" s="476" t="s">
        <v>96</v>
      </c>
      <c r="H406" s="183" t="s">
        <v>11</v>
      </c>
      <c r="I406" s="499">
        <f t="shared" si="32"/>
        <v>460.046</v>
      </c>
      <c r="J406" s="480">
        <f t="shared" si="33"/>
        <v>92.0092</v>
      </c>
    </row>
    <row r="407" spans="1:10" ht="12.75">
      <c r="A407" s="482" t="s">
        <v>46</v>
      </c>
      <c r="B407" s="483" t="s">
        <v>1187</v>
      </c>
      <c r="C407" s="476" t="s">
        <v>166</v>
      </c>
      <c r="D407" s="484">
        <v>81.57</v>
      </c>
      <c r="E407" s="485"/>
      <c r="F407" s="478">
        <v>46</v>
      </c>
      <c r="G407" s="476" t="s">
        <v>96</v>
      </c>
      <c r="H407" s="183" t="s">
        <v>11</v>
      </c>
      <c r="I407" s="499">
        <f t="shared" si="32"/>
        <v>3752.22</v>
      </c>
      <c r="J407" s="480">
        <f t="shared" si="33"/>
        <v>750.444</v>
      </c>
    </row>
    <row r="408" spans="1:10" ht="12.75">
      <c r="A408" s="482" t="s">
        <v>46</v>
      </c>
      <c r="B408" s="483" t="s">
        <v>1190</v>
      </c>
      <c r="C408" s="476" t="s">
        <v>166</v>
      </c>
      <c r="D408" s="484">
        <v>10.005</v>
      </c>
      <c r="E408" s="485"/>
      <c r="F408" s="478">
        <v>46</v>
      </c>
      <c r="G408" s="476" t="s">
        <v>96</v>
      </c>
      <c r="H408" s="183" t="s">
        <v>11</v>
      </c>
      <c r="I408" s="499">
        <f t="shared" si="32"/>
        <v>460.23</v>
      </c>
      <c r="J408" s="480">
        <f t="shared" si="33"/>
        <v>92.046</v>
      </c>
    </row>
    <row r="409" spans="1:10" ht="12.75">
      <c r="A409" s="482" t="s">
        <v>46</v>
      </c>
      <c r="B409" s="483" t="s">
        <v>1188</v>
      </c>
      <c r="C409" s="476" t="s">
        <v>166</v>
      </c>
      <c r="D409" s="484">
        <v>37.503</v>
      </c>
      <c r="E409" s="485"/>
      <c r="F409" s="478">
        <v>46</v>
      </c>
      <c r="G409" s="476" t="s">
        <v>99</v>
      </c>
      <c r="H409" s="183" t="s">
        <v>11</v>
      </c>
      <c r="I409" s="499">
        <f t="shared" si="32"/>
        <v>1725.138</v>
      </c>
      <c r="J409" s="480">
        <f t="shared" si="33"/>
        <v>345.0276</v>
      </c>
    </row>
    <row r="410" spans="1:10" ht="12.75">
      <c r="A410" s="482" t="s">
        <v>46</v>
      </c>
      <c r="B410" s="483" t="s">
        <v>1191</v>
      </c>
      <c r="C410" s="476" t="s">
        <v>166</v>
      </c>
      <c r="D410" s="484">
        <v>12.001</v>
      </c>
      <c r="E410" s="485"/>
      <c r="F410" s="478">
        <v>46</v>
      </c>
      <c r="G410" s="476" t="s">
        <v>96</v>
      </c>
      <c r="H410" s="183" t="s">
        <v>11</v>
      </c>
      <c r="I410" s="499">
        <f t="shared" si="32"/>
        <v>552.0459999999999</v>
      </c>
      <c r="J410" s="480">
        <f t="shared" si="33"/>
        <v>110.4092</v>
      </c>
    </row>
    <row r="411" spans="1:10" ht="12.75">
      <c r="A411" s="18" t="s">
        <v>20</v>
      </c>
      <c r="B411" s="243">
        <v>7</v>
      </c>
      <c r="C411" s="145" t="s">
        <v>27</v>
      </c>
      <c r="D411" s="17">
        <f>SUM(D404:D410)</f>
        <v>172.0811</v>
      </c>
      <c r="E411" s="18" t="s">
        <v>47</v>
      </c>
      <c r="F411" s="17"/>
      <c r="G411" s="244"/>
      <c r="H411" s="244"/>
      <c r="I411" s="113"/>
      <c r="J411" s="331"/>
    </row>
    <row r="412" spans="1:10" ht="25.5">
      <c r="A412" s="169" t="s">
        <v>24</v>
      </c>
      <c r="B412" s="121">
        <f>B385+B392+B394+B388+B403+B411</f>
        <v>25</v>
      </c>
      <c r="C412" s="206" t="s">
        <v>27</v>
      </c>
      <c r="D412" s="126">
        <f>D385+D392+D394+D388+D403+D411</f>
        <v>392.3721</v>
      </c>
      <c r="E412" s="169" t="s">
        <v>47</v>
      </c>
      <c r="F412" s="169"/>
      <c r="G412" s="123"/>
      <c r="H412" s="123"/>
      <c r="I412" s="207"/>
      <c r="J412" s="52"/>
    </row>
    <row r="413" spans="1:10" ht="15.75">
      <c r="A413" s="741" t="s">
        <v>18</v>
      </c>
      <c r="B413" s="747"/>
      <c r="C413" s="747"/>
      <c r="D413" s="747"/>
      <c r="E413" s="747"/>
      <c r="F413" s="747"/>
      <c r="G413" s="747"/>
      <c r="H413" s="747"/>
      <c r="I413" s="747"/>
      <c r="J413" s="748"/>
    </row>
    <row r="414" spans="1:10" ht="12.75">
      <c r="A414" s="290" t="s">
        <v>125</v>
      </c>
      <c r="B414" s="408" t="s">
        <v>1432</v>
      </c>
      <c r="C414" s="247" t="s">
        <v>172</v>
      </c>
      <c r="D414" s="408">
        <v>10.988</v>
      </c>
      <c r="E414" s="247"/>
      <c r="F414" s="478">
        <v>46</v>
      </c>
      <c r="G414" s="249">
        <v>3</v>
      </c>
      <c r="H414" s="247" t="s">
        <v>11</v>
      </c>
      <c r="I414" s="688">
        <f aca="true" t="shared" si="34" ref="I414:I429">D414*F414</f>
        <v>505.448</v>
      </c>
      <c r="J414" s="688">
        <f aca="true" t="shared" si="35" ref="J414:J429">I414*20%</f>
        <v>101.0896</v>
      </c>
    </row>
    <row r="415" spans="1:10" ht="12.75">
      <c r="A415" s="290" t="s">
        <v>125</v>
      </c>
      <c r="B415" s="408" t="s">
        <v>1433</v>
      </c>
      <c r="C415" s="247" t="s">
        <v>166</v>
      </c>
      <c r="D415" s="408">
        <v>12.395</v>
      </c>
      <c r="E415" s="247"/>
      <c r="F415" s="478">
        <v>46</v>
      </c>
      <c r="G415" s="249">
        <v>3</v>
      </c>
      <c r="H415" s="247" t="s">
        <v>11</v>
      </c>
      <c r="I415" s="688">
        <f t="shared" si="34"/>
        <v>570.17</v>
      </c>
      <c r="J415" s="688">
        <f t="shared" si="35"/>
        <v>114.03399999999999</v>
      </c>
    </row>
    <row r="416" spans="1:10" ht="12.75">
      <c r="A416" s="254" t="s">
        <v>125</v>
      </c>
      <c r="B416" s="352" t="s">
        <v>1434</v>
      </c>
      <c r="C416" s="247" t="s">
        <v>166</v>
      </c>
      <c r="D416" s="291">
        <v>6.499</v>
      </c>
      <c r="E416" s="356"/>
      <c r="F416" s="478">
        <v>46</v>
      </c>
      <c r="G416" s="249">
        <v>3</v>
      </c>
      <c r="H416" s="183" t="s">
        <v>11</v>
      </c>
      <c r="I416" s="688">
        <f t="shared" si="34"/>
        <v>298.954</v>
      </c>
      <c r="J416" s="688">
        <f t="shared" si="35"/>
        <v>59.790800000000004</v>
      </c>
    </row>
    <row r="417" spans="1:10" ht="12.75">
      <c r="A417" s="254" t="s">
        <v>125</v>
      </c>
      <c r="B417" s="352" t="s">
        <v>1435</v>
      </c>
      <c r="C417" s="247" t="s">
        <v>166</v>
      </c>
      <c r="D417" s="291">
        <v>16.495</v>
      </c>
      <c r="E417" s="356"/>
      <c r="F417" s="478">
        <v>46</v>
      </c>
      <c r="G417" s="249">
        <v>3</v>
      </c>
      <c r="H417" s="183" t="s">
        <v>11</v>
      </c>
      <c r="I417" s="688">
        <f t="shared" si="34"/>
        <v>758.7700000000001</v>
      </c>
      <c r="J417" s="688">
        <f t="shared" si="35"/>
        <v>151.75400000000002</v>
      </c>
    </row>
    <row r="418" spans="1:10" ht="12.75">
      <c r="A418" s="254" t="s">
        <v>125</v>
      </c>
      <c r="B418" s="352" t="s">
        <v>1436</v>
      </c>
      <c r="C418" s="247" t="s">
        <v>166</v>
      </c>
      <c r="D418" s="291">
        <v>23.018</v>
      </c>
      <c r="E418" s="356"/>
      <c r="F418" s="478">
        <v>46</v>
      </c>
      <c r="G418" s="249">
        <v>3</v>
      </c>
      <c r="H418" s="183" t="s">
        <v>11</v>
      </c>
      <c r="I418" s="688">
        <f t="shared" si="34"/>
        <v>1058.828</v>
      </c>
      <c r="J418" s="688">
        <f t="shared" si="35"/>
        <v>211.7656</v>
      </c>
    </row>
    <row r="419" spans="1:10" ht="12.75">
      <c r="A419" s="254" t="s">
        <v>125</v>
      </c>
      <c r="B419" s="352" t="s">
        <v>1437</v>
      </c>
      <c r="C419" s="247" t="s">
        <v>166</v>
      </c>
      <c r="D419" s="291">
        <v>18.512</v>
      </c>
      <c r="E419" s="356"/>
      <c r="F419" s="478">
        <v>46</v>
      </c>
      <c r="G419" s="249">
        <v>3</v>
      </c>
      <c r="H419" s="183" t="s">
        <v>11</v>
      </c>
      <c r="I419" s="688">
        <f t="shared" si="34"/>
        <v>851.552</v>
      </c>
      <c r="J419" s="688">
        <f t="shared" si="35"/>
        <v>170.31040000000002</v>
      </c>
    </row>
    <row r="420" spans="1:10" ht="12.75">
      <c r="A420" s="254" t="s">
        <v>125</v>
      </c>
      <c r="B420" s="352" t="s">
        <v>1438</v>
      </c>
      <c r="C420" s="247" t="s">
        <v>166</v>
      </c>
      <c r="D420" s="291">
        <v>14.066</v>
      </c>
      <c r="E420" s="356"/>
      <c r="F420" s="478">
        <v>46</v>
      </c>
      <c r="G420" s="249">
        <v>3</v>
      </c>
      <c r="H420" s="183" t="s">
        <v>11</v>
      </c>
      <c r="I420" s="688">
        <f t="shared" si="34"/>
        <v>647.0360000000001</v>
      </c>
      <c r="J420" s="688">
        <f t="shared" si="35"/>
        <v>129.40720000000002</v>
      </c>
    </row>
    <row r="421" spans="1:10" ht="12.75">
      <c r="A421" s="254" t="s">
        <v>125</v>
      </c>
      <c r="B421" s="352" t="s">
        <v>1439</v>
      </c>
      <c r="C421" s="247" t="s">
        <v>166</v>
      </c>
      <c r="D421" s="291">
        <v>22.999</v>
      </c>
      <c r="E421" s="356"/>
      <c r="F421" s="478">
        <v>46</v>
      </c>
      <c r="G421" s="249">
        <v>3</v>
      </c>
      <c r="H421" s="183" t="s">
        <v>11</v>
      </c>
      <c r="I421" s="688">
        <f t="shared" si="34"/>
        <v>1057.954</v>
      </c>
      <c r="J421" s="688">
        <f t="shared" si="35"/>
        <v>211.5908</v>
      </c>
    </row>
    <row r="422" spans="1:10" ht="12.75">
      <c r="A422" s="254" t="s">
        <v>125</v>
      </c>
      <c r="B422" s="352" t="s">
        <v>1440</v>
      </c>
      <c r="C422" s="247" t="s">
        <v>166</v>
      </c>
      <c r="D422" s="291">
        <v>20</v>
      </c>
      <c r="E422" s="356"/>
      <c r="F422" s="478">
        <v>46</v>
      </c>
      <c r="G422" s="249">
        <v>3</v>
      </c>
      <c r="H422" s="183" t="s">
        <v>11</v>
      </c>
      <c r="I422" s="688">
        <f t="shared" si="34"/>
        <v>920</v>
      </c>
      <c r="J422" s="688">
        <f t="shared" si="35"/>
        <v>184</v>
      </c>
    </row>
    <row r="423" spans="1:10" ht="12.75">
      <c r="A423" s="254" t="s">
        <v>125</v>
      </c>
      <c r="B423" s="352" t="s">
        <v>1441</v>
      </c>
      <c r="C423" s="247" t="s">
        <v>166</v>
      </c>
      <c r="D423" s="291">
        <v>16.987</v>
      </c>
      <c r="E423" s="356"/>
      <c r="F423" s="478">
        <v>46</v>
      </c>
      <c r="G423" s="249">
        <v>4</v>
      </c>
      <c r="H423" s="183" t="s">
        <v>11</v>
      </c>
      <c r="I423" s="688">
        <f t="shared" si="34"/>
        <v>781.4019999999999</v>
      </c>
      <c r="J423" s="688">
        <f t="shared" si="35"/>
        <v>156.2804</v>
      </c>
    </row>
    <row r="424" spans="1:10" ht="12.75">
      <c r="A424" s="254" t="s">
        <v>125</v>
      </c>
      <c r="B424" s="352" t="s">
        <v>1442</v>
      </c>
      <c r="C424" s="247" t="s">
        <v>166</v>
      </c>
      <c r="D424" s="291">
        <v>16.301</v>
      </c>
      <c r="E424" s="356"/>
      <c r="F424" s="478">
        <v>46</v>
      </c>
      <c r="G424" s="249">
        <v>3</v>
      </c>
      <c r="H424" s="183" t="s">
        <v>11</v>
      </c>
      <c r="I424" s="688">
        <f t="shared" si="34"/>
        <v>749.8459999999999</v>
      </c>
      <c r="J424" s="688">
        <f t="shared" si="35"/>
        <v>149.96919999999997</v>
      </c>
    </row>
    <row r="425" spans="1:10" ht="12.75">
      <c r="A425" s="254" t="s">
        <v>125</v>
      </c>
      <c r="B425" s="352" t="s">
        <v>1443</v>
      </c>
      <c r="C425" s="247" t="s">
        <v>166</v>
      </c>
      <c r="D425" s="291">
        <v>14.544</v>
      </c>
      <c r="E425" s="356"/>
      <c r="F425" s="478">
        <v>46</v>
      </c>
      <c r="G425" s="249">
        <v>3</v>
      </c>
      <c r="H425" s="183" t="s">
        <v>11</v>
      </c>
      <c r="I425" s="688">
        <f t="shared" si="34"/>
        <v>669.024</v>
      </c>
      <c r="J425" s="688">
        <f t="shared" si="35"/>
        <v>133.8048</v>
      </c>
    </row>
    <row r="426" spans="1:10" ht="12.75">
      <c r="A426" s="254" t="s">
        <v>125</v>
      </c>
      <c r="B426" s="352" t="s">
        <v>1444</v>
      </c>
      <c r="C426" s="247" t="s">
        <v>166</v>
      </c>
      <c r="D426" s="291">
        <v>14.996</v>
      </c>
      <c r="E426" s="356"/>
      <c r="F426" s="478">
        <v>46</v>
      </c>
      <c r="G426" s="249">
        <v>3</v>
      </c>
      <c r="H426" s="183" t="s">
        <v>11</v>
      </c>
      <c r="I426" s="688">
        <f t="shared" si="34"/>
        <v>689.816</v>
      </c>
      <c r="J426" s="688">
        <f t="shared" si="35"/>
        <v>137.9632</v>
      </c>
    </row>
    <row r="427" spans="1:10" ht="12.75">
      <c r="A427" s="254" t="s">
        <v>125</v>
      </c>
      <c r="B427" s="352" t="s">
        <v>1445</v>
      </c>
      <c r="C427" s="247" t="s">
        <v>166</v>
      </c>
      <c r="D427" s="291">
        <v>14.81</v>
      </c>
      <c r="E427" s="356"/>
      <c r="F427" s="478">
        <v>46</v>
      </c>
      <c r="G427" s="249">
        <v>3</v>
      </c>
      <c r="H427" s="183" t="s">
        <v>11</v>
      </c>
      <c r="I427" s="688">
        <f t="shared" si="34"/>
        <v>681.26</v>
      </c>
      <c r="J427" s="688">
        <f t="shared" si="35"/>
        <v>136.252</v>
      </c>
    </row>
    <row r="428" spans="1:10" ht="12.75">
      <c r="A428" s="254" t="s">
        <v>125</v>
      </c>
      <c r="B428" s="352" t="s">
        <v>1446</v>
      </c>
      <c r="C428" s="247" t="s">
        <v>166</v>
      </c>
      <c r="D428" s="291">
        <v>20.189</v>
      </c>
      <c r="E428" s="356"/>
      <c r="F428" s="478">
        <v>46</v>
      </c>
      <c r="G428" s="249">
        <v>5</v>
      </c>
      <c r="H428" s="183" t="s">
        <v>11</v>
      </c>
      <c r="I428" s="688">
        <f t="shared" si="34"/>
        <v>928.694</v>
      </c>
      <c r="J428" s="688">
        <f t="shared" si="35"/>
        <v>185.7388</v>
      </c>
    </row>
    <row r="429" spans="1:10" ht="12.75">
      <c r="A429" s="254" t="s">
        <v>125</v>
      </c>
      <c r="B429" s="352" t="s">
        <v>1447</v>
      </c>
      <c r="C429" s="247" t="s">
        <v>166</v>
      </c>
      <c r="D429" s="291">
        <v>16.961</v>
      </c>
      <c r="E429" s="356"/>
      <c r="F429" s="478">
        <v>46</v>
      </c>
      <c r="G429" s="249">
        <v>4</v>
      </c>
      <c r="H429" s="183" t="s">
        <v>11</v>
      </c>
      <c r="I429" s="688">
        <f t="shared" si="34"/>
        <v>780.2059999999999</v>
      </c>
      <c r="J429" s="688">
        <f t="shared" si="35"/>
        <v>156.0412</v>
      </c>
    </row>
    <row r="430" spans="1:10" ht="12.75">
      <c r="A430" s="479" t="s">
        <v>20</v>
      </c>
      <c r="B430" s="373">
        <v>16</v>
      </c>
      <c r="C430" s="30" t="s">
        <v>27</v>
      </c>
      <c r="D430" s="609">
        <f>SUM(D414:D429)</f>
        <v>259.76</v>
      </c>
      <c r="E430" s="31" t="s">
        <v>47</v>
      </c>
      <c r="F430" s="32"/>
      <c r="G430" s="249"/>
      <c r="H430" s="249"/>
      <c r="I430" s="514"/>
      <c r="J430" s="514"/>
    </row>
    <row r="431" spans="1:10" ht="12.75">
      <c r="A431" s="412" t="s">
        <v>1448</v>
      </c>
      <c r="B431" s="406" t="s">
        <v>1449</v>
      </c>
      <c r="C431" s="250" t="s">
        <v>166</v>
      </c>
      <c r="D431" s="361">
        <v>1.977</v>
      </c>
      <c r="E431" s="272"/>
      <c r="F431" s="478">
        <v>46</v>
      </c>
      <c r="G431" s="249">
        <v>3</v>
      </c>
      <c r="H431" s="249" t="s">
        <v>11</v>
      </c>
      <c r="I431" s="514">
        <f>D431*F431</f>
        <v>90.94200000000001</v>
      </c>
      <c r="J431" s="514">
        <f>I431*20%</f>
        <v>18.1884</v>
      </c>
    </row>
    <row r="432" spans="1:10" ht="12.75">
      <c r="A432" s="412" t="s">
        <v>1448</v>
      </c>
      <c r="B432" s="406" t="s">
        <v>1450</v>
      </c>
      <c r="C432" s="250" t="s">
        <v>166</v>
      </c>
      <c r="D432" s="361">
        <v>16.033</v>
      </c>
      <c r="E432" s="272"/>
      <c r="F432" s="478">
        <v>46</v>
      </c>
      <c r="G432" s="249">
        <v>3</v>
      </c>
      <c r="H432" s="249" t="s">
        <v>11</v>
      </c>
      <c r="I432" s="514">
        <f>D432*F432</f>
        <v>737.518</v>
      </c>
      <c r="J432" s="514">
        <f>I432*20%</f>
        <v>147.5036</v>
      </c>
    </row>
    <row r="433" spans="1:10" ht="12.75">
      <c r="A433" s="412" t="s">
        <v>1448</v>
      </c>
      <c r="B433" s="406" t="s">
        <v>1451</v>
      </c>
      <c r="C433" s="250" t="s">
        <v>166</v>
      </c>
      <c r="D433" s="361">
        <v>0.17</v>
      </c>
      <c r="E433" s="272"/>
      <c r="F433" s="478">
        <v>46</v>
      </c>
      <c r="G433" s="249">
        <v>3</v>
      </c>
      <c r="H433" s="249" t="s">
        <v>11</v>
      </c>
      <c r="I433" s="514">
        <f>D433*F433</f>
        <v>7.82</v>
      </c>
      <c r="J433" s="514">
        <f>I433*20%</f>
        <v>1.564</v>
      </c>
    </row>
    <row r="434" spans="1:10" ht="12.75">
      <c r="A434" s="479" t="s">
        <v>20</v>
      </c>
      <c r="B434" s="373">
        <v>3</v>
      </c>
      <c r="C434" s="30" t="s">
        <v>27</v>
      </c>
      <c r="D434" s="609">
        <f>SUM(D431:D433)</f>
        <v>18.180000000000003</v>
      </c>
      <c r="E434" s="31" t="s">
        <v>47</v>
      </c>
      <c r="F434" s="467"/>
      <c r="G434" s="249"/>
      <c r="H434" s="249"/>
      <c r="I434" s="514"/>
      <c r="J434" s="514"/>
    </row>
    <row r="435" spans="1:10" ht="12.75">
      <c r="A435" s="412" t="s">
        <v>1452</v>
      </c>
      <c r="B435" s="406" t="s">
        <v>1453</v>
      </c>
      <c r="C435" s="250" t="s">
        <v>166</v>
      </c>
      <c r="D435" s="361">
        <v>10.955</v>
      </c>
      <c r="E435" s="272"/>
      <c r="F435" s="478">
        <v>46</v>
      </c>
      <c r="G435" s="249">
        <v>3</v>
      </c>
      <c r="H435" s="249" t="s">
        <v>11</v>
      </c>
      <c r="I435" s="514">
        <f aca="true" t="shared" si="36" ref="I435:I440">D435*F435</f>
        <v>503.93</v>
      </c>
      <c r="J435" s="514">
        <f aca="true" t="shared" si="37" ref="J435:J440">I435*20%</f>
        <v>100.786</v>
      </c>
    </row>
    <row r="436" spans="1:10" ht="12.75">
      <c r="A436" s="412" t="s">
        <v>1452</v>
      </c>
      <c r="B436" s="406" t="s">
        <v>1454</v>
      </c>
      <c r="C436" s="250" t="s">
        <v>166</v>
      </c>
      <c r="D436" s="361">
        <v>12.805</v>
      </c>
      <c r="E436" s="272"/>
      <c r="F436" s="478">
        <v>46</v>
      </c>
      <c r="G436" s="249">
        <v>3</v>
      </c>
      <c r="H436" s="249" t="s">
        <v>11</v>
      </c>
      <c r="I436" s="514">
        <f t="shared" si="36"/>
        <v>589.03</v>
      </c>
      <c r="J436" s="514">
        <f t="shared" si="37"/>
        <v>117.806</v>
      </c>
    </row>
    <row r="437" spans="1:10" ht="12.75">
      <c r="A437" s="412" t="s">
        <v>1452</v>
      </c>
      <c r="B437" s="406" t="s">
        <v>1455</v>
      </c>
      <c r="C437" s="250" t="s">
        <v>166</v>
      </c>
      <c r="D437" s="361">
        <v>11.004</v>
      </c>
      <c r="E437" s="272"/>
      <c r="F437" s="478">
        <v>46</v>
      </c>
      <c r="G437" s="249">
        <v>3</v>
      </c>
      <c r="H437" s="249" t="s">
        <v>11</v>
      </c>
      <c r="I437" s="514">
        <f t="shared" si="36"/>
        <v>506.18399999999997</v>
      </c>
      <c r="J437" s="514">
        <f t="shared" si="37"/>
        <v>101.2368</v>
      </c>
    </row>
    <row r="438" spans="1:10" ht="12.75">
      <c r="A438" s="412" t="s">
        <v>1452</v>
      </c>
      <c r="B438" s="406" t="s">
        <v>1456</v>
      </c>
      <c r="C438" s="250" t="s">
        <v>166</v>
      </c>
      <c r="D438" s="361">
        <v>10.625</v>
      </c>
      <c r="E438" s="272"/>
      <c r="F438" s="478">
        <v>46</v>
      </c>
      <c r="G438" s="249">
        <v>4</v>
      </c>
      <c r="H438" s="249" t="s">
        <v>11</v>
      </c>
      <c r="I438" s="514">
        <f t="shared" si="36"/>
        <v>488.75</v>
      </c>
      <c r="J438" s="514">
        <f t="shared" si="37"/>
        <v>97.75</v>
      </c>
    </row>
    <row r="439" spans="1:10" ht="12.75">
      <c r="A439" s="412" t="s">
        <v>1452</v>
      </c>
      <c r="B439" s="406" t="s">
        <v>1457</v>
      </c>
      <c r="C439" s="250" t="s">
        <v>166</v>
      </c>
      <c r="D439" s="361">
        <v>10.201</v>
      </c>
      <c r="E439" s="272"/>
      <c r="F439" s="478">
        <v>46</v>
      </c>
      <c r="G439" s="249">
        <v>3</v>
      </c>
      <c r="H439" s="249" t="s">
        <v>11</v>
      </c>
      <c r="I439" s="514">
        <f t="shared" si="36"/>
        <v>469.24600000000004</v>
      </c>
      <c r="J439" s="514">
        <f t="shared" si="37"/>
        <v>93.84920000000001</v>
      </c>
    </row>
    <row r="440" spans="1:10" ht="12.75">
      <c r="A440" s="412" t="s">
        <v>1452</v>
      </c>
      <c r="B440" s="406" t="s">
        <v>1458</v>
      </c>
      <c r="C440" s="250" t="s">
        <v>166</v>
      </c>
      <c r="D440" s="361">
        <v>26.932</v>
      </c>
      <c r="E440" s="272"/>
      <c r="F440" s="478">
        <v>46</v>
      </c>
      <c r="G440" s="249">
        <v>3</v>
      </c>
      <c r="H440" s="249" t="s">
        <v>11</v>
      </c>
      <c r="I440" s="514">
        <f t="shared" si="36"/>
        <v>1238.8719999999998</v>
      </c>
      <c r="J440" s="514">
        <f t="shared" si="37"/>
        <v>247.77439999999999</v>
      </c>
    </row>
    <row r="441" spans="1:10" ht="12.75">
      <c r="A441" s="479" t="s">
        <v>20</v>
      </c>
      <c r="B441" s="373">
        <v>6</v>
      </c>
      <c r="C441" s="30" t="s">
        <v>27</v>
      </c>
      <c r="D441" s="609">
        <f>SUM(D435:D440)</f>
        <v>82.52199999999999</v>
      </c>
      <c r="E441" s="31" t="s">
        <v>47</v>
      </c>
      <c r="F441" s="467"/>
      <c r="G441" s="249"/>
      <c r="H441" s="249"/>
      <c r="I441" s="514"/>
      <c r="J441" s="514"/>
    </row>
    <row r="442" spans="1:10" ht="12.75">
      <c r="A442" s="412" t="s">
        <v>58</v>
      </c>
      <c r="B442" s="406" t="s">
        <v>1459</v>
      </c>
      <c r="C442" s="250" t="s">
        <v>166</v>
      </c>
      <c r="D442" s="361">
        <v>121.912</v>
      </c>
      <c r="E442" s="272"/>
      <c r="F442" s="478">
        <v>46</v>
      </c>
      <c r="G442" s="249">
        <v>6</v>
      </c>
      <c r="H442" s="249" t="s">
        <v>11</v>
      </c>
      <c r="I442" s="514">
        <f>D442*F442</f>
        <v>5607.952</v>
      </c>
      <c r="J442" s="514">
        <f>I442*20%</f>
        <v>1121.5904</v>
      </c>
    </row>
    <row r="443" spans="1:10" ht="12.75">
      <c r="A443" s="412" t="s">
        <v>58</v>
      </c>
      <c r="B443" s="406" t="s">
        <v>1460</v>
      </c>
      <c r="C443" s="250" t="s">
        <v>166</v>
      </c>
      <c r="D443" s="361">
        <v>9.052</v>
      </c>
      <c r="E443" s="272"/>
      <c r="F443" s="478">
        <v>46</v>
      </c>
      <c r="G443" s="249">
        <v>6</v>
      </c>
      <c r="H443" s="249" t="s">
        <v>11</v>
      </c>
      <c r="I443" s="514">
        <f aca="true" t="shared" si="38" ref="I443:I449">D443*F443</f>
        <v>416.392</v>
      </c>
      <c r="J443" s="514">
        <f aca="true" t="shared" si="39" ref="J443:J449">I443*20%</f>
        <v>83.2784</v>
      </c>
    </row>
    <row r="444" spans="1:10" ht="12.75">
      <c r="A444" s="412" t="s">
        <v>58</v>
      </c>
      <c r="B444" s="406" t="s">
        <v>1461</v>
      </c>
      <c r="C444" s="250" t="s">
        <v>166</v>
      </c>
      <c r="D444" s="361">
        <v>5.72</v>
      </c>
      <c r="E444" s="272"/>
      <c r="F444" s="478">
        <v>46</v>
      </c>
      <c r="G444" s="249">
        <v>6</v>
      </c>
      <c r="H444" s="249" t="s">
        <v>11</v>
      </c>
      <c r="I444" s="514">
        <f t="shared" si="38"/>
        <v>263.12</v>
      </c>
      <c r="J444" s="514">
        <f t="shared" si="39"/>
        <v>52.624</v>
      </c>
    </row>
    <row r="445" spans="1:10" ht="12.75">
      <c r="A445" s="412" t="s">
        <v>58</v>
      </c>
      <c r="B445" s="406" t="s">
        <v>1462</v>
      </c>
      <c r="C445" s="250" t="s">
        <v>166</v>
      </c>
      <c r="D445" s="361">
        <v>0.43</v>
      </c>
      <c r="E445" s="272"/>
      <c r="F445" s="478">
        <v>46</v>
      </c>
      <c r="G445" s="249">
        <v>6</v>
      </c>
      <c r="H445" s="249" t="s">
        <v>11</v>
      </c>
      <c r="I445" s="514">
        <f t="shared" si="38"/>
        <v>19.78</v>
      </c>
      <c r="J445" s="514">
        <f t="shared" si="39"/>
        <v>3.9560000000000004</v>
      </c>
    </row>
    <row r="446" spans="1:10" ht="12.75">
      <c r="A446" s="412" t="s">
        <v>58</v>
      </c>
      <c r="B446" s="406" t="s">
        <v>1463</v>
      </c>
      <c r="C446" s="250" t="s">
        <v>166</v>
      </c>
      <c r="D446" s="361">
        <v>32.664</v>
      </c>
      <c r="E446" s="272"/>
      <c r="F446" s="478">
        <v>46</v>
      </c>
      <c r="G446" s="249">
        <v>6</v>
      </c>
      <c r="H446" s="249" t="s">
        <v>11</v>
      </c>
      <c r="I446" s="514">
        <f t="shared" si="38"/>
        <v>1502.544</v>
      </c>
      <c r="J446" s="514">
        <f t="shared" si="39"/>
        <v>300.5088</v>
      </c>
    </row>
    <row r="447" spans="1:10" ht="12.75">
      <c r="A447" s="412" t="s">
        <v>58</v>
      </c>
      <c r="B447" s="406" t="s">
        <v>1464</v>
      </c>
      <c r="C447" s="250" t="s">
        <v>166</v>
      </c>
      <c r="D447" s="361">
        <v>1.111</v>
      </c>
      <c r="E447" s="272"/>
      <c r="F447" s="478">
        <v>46</v>
      </c>
      <c r="G447" s="249">
        <v>3</v>
      </c>
      <c r="H447" s="249" t="s">
        <v>11</v>
      </c>
      <c r="I447" s="514">
        <f t="shared" si="38"/>
        <v>51.106</v>
      </c>
      <c r="J447" s="514">
        <f t="shared" si="39"/>
        <v>10.221200000000001</v>
      </c>
    </row>
    <row r="448" spans="1:10" ht="12.75">
      <c r="A448" s="412" t="s">
        <v>58</v>
      </c>
      <c r="B448" s="406" t="s">
        <v>1465</v>
      </c>
      <c r="C448" s="250" t="s">
        <v>166</v>
      </c>
      <c r="D448" s="361">
        <v>3.143</v>
      </c>
      <c r="E448" s="272"/>
      <c r="F448" s="478">
        <v>46</v>
      </c>
      <c r="G448" s="249">
        <v>4</v>
      </c>
      <c r="H448" s="249" t="s">
        <v>11</v>
      </c>
      <c r="I448" s="514">
        <f t="shared" si="38"/>
        <v>144.578</v>
      </c>
      <c r="J448" s="514">
        <f t="shared" si="39"/>
        <v>28.9156</v>
      </c>
    </row>
    <row r="449" spans="1:10" ht="12.75">
      <c r="A449" s="412" t="s">
        <v>58</v>
      </c>
      <c r="B449" s="406" t="s">
        <v>1466</v>
      </c>
      <c r="C449" s="250" t="s">
        <v>166</v>
      </c>
      <c r="D449" s="361">
        <v>12.624</v>
      </c>
      <c r="E449" s="272"/>
      <c r="F449" s="478">
        <v>46</v>
      </c>
      <c r="G449" s="249">
        <v>3</v>
      </c>
      <c r="H449" s="249" t="s">
        <v>11</v>
      </c>
      <c r="I449" s="514">
        <f t="shared" si="38"/>
        <v>580.7040000000001</v>
      </c>
      <c r="J449" s="514">
        <f t="shared" si="39"/>
        <v>116.14080000000001</v>
      </c>
    </row>
    <row r="450" spans="1:10" ht="12.75">
      <c r="A450" s="479" t="s">
        <v>20</v>
      </c>
      <c r="B450" s="373">
        <v>8</v>
      </c>
      <c r="C450" s="30" t="s">
        <v>27</v>
      </c>
      <c r="D450" s="609">
        <f>SUM(D442:D449)</f>
        <v>186.656</v>
      </c>
      <c r="E450" s="31" t="s">
        <v>47</v>
      </c>
      <c r="F450" s="467"/>
      <c r="G450" s="249"/>
      <c r="H450" s="249"/>
      <c r="I450" s="514"/>
      <c r="J450" s="514"/>
    </row>
    <row r="451" spans="1:10" ht="12.75">
      <c r="A451" s="412" t="s">
        <v>192</v>
      </c>
      <c r="B451" s="352" t="s">
        <v>716</v>
      </c>
      <c r="C451" s="250" t="s">
        <v>172</v>
      </c>
      <c r="D451" s="361">
        <v>10.362</v>
      </c>
      <c r="E451" s="272"/>
      <c r="F451" s="478">
        <v>46</v>
      </c>
      <c r="G451" s="249">
        <v>3</v>
      </c>
      <c r="H451" s="183" t="s">
        <v>11</v>
      </c>
      <c r="I451" s="514">
        <f>D451*F451</f>
        <v>476.652</v>
      </c>
      <c r="J451" s="514">
        <f>I451*20%</f>
        <v>95.3304</v>
      </c>
    </row>
    <row r="452" spans="1:10" ht="12.75">
      <c r="A452" s="412" t="s">
        <v>192</v>
      </c>
      <c r="B452" s="352" t="s">
        <v>1542</v>
      </c>
      <c r="C452" s="250" t="s">
        <v>172</v>
      </c>
      <c r="D452" s="361">
        <v>50.004</v>
      </c>
      <c r="E452" s="272"/>
      <c r="F452" s="478">
        <v>46</v>
      </c>
      <c r="G452" s="249">
        <v>3</v>
      </c>
      <c r="H452" s="183" t="s">
        <v>11</v>
      </c>
      <c r="I452" s="514">
        <f>D452*F452</f>
        <v>2300.1839999999997</v>
      </c>
      <c r="J452" s="514">
        <f>I452*20%</f>
        <v>460.03679999999997</v>
      </c>
    </row>
    <row r="453" spans="1:10" ht="12.75">
      <c r="A453" s="412" t="s">
        <v>192</v>
      </c>
      <c r="B453" s="352" t="s">
        <v>1467</v>
      </c>
      <c r="C453" s="250" t="s">
        <v>166</v>
      </c>
      <c r="D453" s="361">
        <v>3.8</v>
      </c>
      <c r="E453" s="272"/>
      <c r="F453" s="478">
        <v>46</v>
      </c>
      <c r="G453" s="249">
        <v>6</v>
      </c>
      <c r="H453" s="183" t="s">
        <v>11</v>
      </c>
      <c r="I453" s="514">
        <f>D453*F453</f>
        <v>174.79999999999998</v>
      </c>
      <c r="J453" s="514">
        <f>I453*20%</f>
        <v>34.96</v>
      </c>
    </row>
    <row r="454" spans="1:10" ht="12.75">
      <c r="A454" s="412" t="s">
        <v>192</v>
      </c>
      <c r="B454" s="352" t="s">
        <v>1543</v>
      </c>
      <c r="C454" s="250" t="s">
        <v>172</v>
      </c>
      <c r="D454" s="361">
        <v>24.002</v>
      </c>
      <c r="E454" s="272"/>
      <c r="F454" s="478">
        <v>46</v>
      </c>
      <c r="G454" s="249">
        <v>6</v>
      </c>
      <c r="H454" s="183" t="s">
        <v>11</v>
      </c>
      <c r="I454" s="514">
        <f>D454*F454</f>
        <v>1104.0919999999999</v>
      </c>
      <c r="J454" s="514">
        <f>I454*20%</f>
        <v>220.8184</v>
      </c>
    </row>
    <row r="455" spans="1:10" ht="12.75">
      <c r="A455" s="479" t="s">
        <v>20</v>
      </c>
      <c r="B455" s="373">
        <v>4</v>
      </c>
      <c r="C455" s="30" t="s">
        <v>27</v>
      </c>
      <c r="D455" s="609">
        <f>SUM(D451:D454)</f>
        <v>88.16799999999999</v>
      </c>
      <c r="E455" s="31" t="s">
        <v>47</v>
      </c>
      <c r="F455" s="347"/>
      <c r="G455" s="249"/>
      <c r="H455" s="249"/>
      <c r="I455" s="514"/>
      <c r="J455" s="514"/>
    </row>
    <row r="456" spans="1:10" ht="12.75">
      <c r="A456" s="436" t="s">
        <v>84</v>
      </c>
      <c r="B456" s="446" t="s">
        <v>325</v>
      </c>
      <c r="C456" s="353" t="s">
        <v>172</v>
      </c>
      <c r="D456" s="433">
        <v>11.45</v>
      </c>
      <c r="E456" s="437"/>
      <c r="F456" s="434">
        <v>46</v>
      </c>
      <c r="G456" s="249">
        <v>3</v>
      </c>
      <c r="H456" s="183" t="s">
        <v>11</v>
      </c>
      <c r="I456" s="514">
        <f>D456*F456</f>
        <v>526.6999999999999</v>
      </c>
      <c r="J456" s="514">
        <f>I456*20%</f>
        <v>105.33999999999999</v>
      </c>
    </row>
    <row r="457" spans="1:10" ht="12.75">
      <c r="A457" s="479" t="s">
        <v>20</v>
      </c>
      <c r="B457" s="373">
        <v>1</v>
      </c>
      <c r="C457" s="30" t="s">
        <v>27</v>
      </c>
      <c r="D457" s="609">
        <f>SUM(D456:D456)</f>
        <v>11.45</v>
      </c>
      <c r="E457" s="31" t="s">
        <v>47</v>
      </c>
      <c r="F457" s="347"/>
      <c r="G457" s="249"/>
      <c r="H457" s="249"/>
      <c r="I457" s="514"/>
      <c r="J457" s="514"/>
    </row>
    <row r="458" spans="1:10" ht="12.75">
      <c r="A458" s="254" t="s">
        <v>194</v>
      </c>
      <c r="B458" s="352" t="s">
        <v>195</v>
      </c>
      <c r="C458" s="247" t="s">
        <v>717</v>
      </c>
      <c r="D458" s="291">
        <v>55.435</v>
      </c>
      <c r="E458" s="356"/>
      <c r="F458" s="434">
        <v>46</v>
      </c>
      <c r="G458" s="249">
        <v>5</v>
      </c>
      <c r="H458" s="183" t="s">
        <v>11</v>
      </c>
      <c r="I458" s="514">
        <f>D458*F458</f>
        <v>2550.01</v>
      </c>
      <c r="J458" s="514">
        <f>I458*20%</f>
        <v>510.00200000000007</v>
      </c>
    </row>
    <row r="459" spans="1:10" ht="12.75">
      <c r="A459" s="254" t="s">
        <v>194</v>
      </c>
      <c r="B459" s="352" t="s">
        <v>1468</v>
      </c>
      <c r="C459" s="247" t="s">
        <v>166</v>
      </c>
      <c r="D459" s="291">
        <v>6.898</v>
      </c>
      <c r="E459" s="356"/>
      <c r="F459" s="434">
        <v>46</v>
      </c>
      <c r="G459" s="249">
        <v>3</v>
      </c>
      <c r="H459" s="183" t="s">
        <v>11</v>
      </c>
      <c r="I459" s="514">
        <f>D459*F459</f>
        <v>317.308</v>
      </c>
      <c r="J459" s="514">
        <f>I459*20%</f>
        <v>63.461600000000004</v>
      </c>
    </row>
    <row r="460" spans="1:10" ht="12.75">
      <c r="A460" s="254" t="s">
        <v>194</v>
      </c>
      <c r="B460" s="352" t="s">
        <v>1469</v>
      </c>
      <c r="C460" s="247" t="s">
        <v>166</v>
      </c>
      <c r="D460" s="291">
        <v>10.588</v>
      </c>
      <c r="E460" s="356"/>
      <c r="F460" s="434">
        <v>46</v>
      </c>
      <c r="G460" s="249">
        <v>3</v>
      </c>
      <c r="H460" s="183" t="s">
        <v>11</v>
      </c>
      <c r="I460" s="514">
        <f>D460*F460</f>
        <v>487.04799999999994</v>
      </c>
      <c r="J460" s="514">
        <f>I460*20%</f>
        <v>97.4096</v>
      </c>
    </row>
    <row r="461" spans="1:10" ht="12.75">
      <c r="A461" s="479" t="s">
        <v>20</v>
      </c>
      <c r="B461" s="373">
        <v>3</v>
      </c>
      <c r="C461" s="30" t="s">
        <v>27</v>
      </c>
      <c r="D461" s="609">
        <f>SUM(D458:D460)</f>
        <v>72.92099999999999</v>
      </c>
      <c r="E461" s="31" t="s">
        <v>47</v>
      </c>
      <c r="F461" s="32"/>
      <c r="G461" s="33"/>
      <c r="H461" s="33"/>
      <c r="I461" s="514"/>
      <c r="J461" s="514"/>
    </row>
    <row r="462" spans="1:10" ht="12.75">
      <c r="A462" s="412" t="s">
        <v>196</v>
      </c>
      <c r="B462" s="406" t="s">
        <v>1470</v>
      </c>
      <c r="C462" s="250" t="s">
        <v>166</v>
      </c>
      <c r="D462" s="361">
        <v>6.603</v>
      </c>
      <c r="E462" s="272"/>
      <c r="F462" s="434">
        <v>46</v>
      </c>
      <c r="G462" s="249">
        <v>5</v>
      </c>
      <c r="H462" s="250" t="s">
        <v>11</v>
      </c>
      <c r="I462" s="514">
        <f>D462*F462</f>
        <v>303.738</v>
      </c>
      <c r="J462" s="514">
        <f>I462*20%</f>
        <v>60.747600000000006</v>
      </c>
    </row>
    <row r="463" spans="1:10" ht="12.75">
      <c r="A463" s="479" t="s">
        <v>20</v>
      </c>
      <c r="B463" s="373">
        <v>1</v>
      </c>
      <c r="C463" s="30" t="s">
        <v>27</v>
      </c>
      <c r="D463" s="609">
        <f>SUM(D462)</f>
        <v>6.603</v>
      </c>
      <c r="E463" s="31" t="s">
        <v>47</v>
      </c>
      <c r="F463" s="32"/>
      <c r="G463" s="33"/>
      <c r="H463" s="33"/>
      <c r="I463" s="514"/>
      <c r="J463" s="514"/>
    </row>
    <row r="464" spans="1:10" ht="12.75">
      <c r="A464" s="254" t="s">
        <v>197</v>
      </c>
      <c r="B464" s="352" t="s">
        <v>718</v>
      </c>
      <c r="C464" s="247" t="s">
        <v>172</v>
      </c>
      <c r="D464" s="291">
        <v>1.4</v>
      </c>
      <c r="E464" s="356"/>
      <c r="F464" s="434">
        <v>46</v>
      </c>
      <c r="G464" s="249">
        <v>5</v>
      </c>
      <c r="H464" s="183" t="s">
        <v>11</v>
      </c>
      <c r="I464" s="514">
        <f>D464*F464</f>
        <v>64.39999999999999</v>
      </c>
      <c r="J464" s="514">
        <f>I464*20%</f>
        <v>12.879999999999999</v>
      </c>
    </row>
    <row r="465" spans="1:10" ht="12.75">
      <c r="A465" s="479" t="s">
        <v>20</v>
      </c>
      <c r="B465" s="373">
        <v>1</v>
      </c>
      <c r="C465" s="30" t="s">
        <v>27</v>
      </c>
      <c r="D465" s="609">
        <f>SUM(D464:D464)</f>
        <v>1.4</v>
      </c>
      <c r="E465" s="31" t="s">
        <v>47</v>
      </c>
      <c r="F465" s="32"/>
      <c r="G465" s="33"/>
      <c r="H465" s="33"/>
      <c r="I465" s="514"/>
      <c r="J465" s="514"/>
    </row>
    <row r="466" spans="1:10" ht="12.75">
      <c r="A466" s="412" t="s">
        <v>199</v>
      </c>
      <c r="B466" s="406" t="s">
        <v>1471</v>
      </c>
      <c r="C466" s="250" t="s">
        <v>172</v>
      </c>
      <c r="D466" s="361">
        <v>86.865</v>
      </c>
      <c r="E466" s="272"/>
      <c r="F466" s="434">
        <v>46</v>
      </c>
      <c r="G466" s="249">
        <v>5</v>
      </c>
      <c r="H466" s="250" t="s">
        <v>11</v>
      </c>
      <c r="I466" s="514">
        <f>D466*F466</f>
        <v>3995.79</v>
      </c>
      <c r="J466" s="514">
        <f>I466*20%</f>
        <v>799.158</v>
      </c>
    </row>
    <row r="467" spans="1:10" ht="12.75">
      <c r="A467" s="479" t="s">
        <v>20</v>
      </c>
      <c r="B467" s="373">
        <v>1</v>
      </c>
      <c r="C467" s="30" t="s">
        <v>27</v>
      </c>
      <c r="D467" s="609">
        <f>SUM(D466:D466)</f>
        <v>86.865</v>
      </c>
      <c r="E467" s="31" t="s">
        <v>47</v>
      </c>
      <c r="F467" s="32"/>
      <c r="G467" s="33"/>
      <c r="H467" s="33"/>
      <c r="I467" s="514"/>
      <c r="J467" s="514"/>
    </row>
    <row r="468" spans="1:10" ht="12.75">
      <c r="A468" s="412" t="s">
        <v>49</v>
      </c>
      <c r="B468" s="406" t="s">
        <v>1472</v>
      </c>
      <c r="C468" s="250" t="s">
        <v>166</v>
      </c>
      <c r="D468" s="361">
        <v>3.637</v>
      </c>
      <c r="E468" s="272"/>
      <c r="F468" s="434">
        <v>46</v>
      </c>
      <c r="G468" s="249">
        <v>3</v>
      </c>
      <c r="H468" s="250" t="s">
        <v>11</v>
      </c>
      <c r="I468" s="514">
        <f aca="true" t="shared" si="40" ref="I468:I492">D468*F468</f>
        <v>167.302</v>
      </c>
      <c r="J468" s="514">
        <f aca="true" t="shared" si="41" ref="J468:J492">I468*20%</f>
        <v>33.4604</v>
      </c>
    </row>
    <row r="469" spans="1:10" ht="12.75">
      <c r="A469" s="412" t="s">
        <v>49</v>
      </c>
      <c r="B469" s="406" t="s">
        <v>201</v>
      </c>
      <c r="C469" s="250" t="s">
        <v>172</v>
      </c>
      <c r="D469" s="361">
        <v>3.996</v>
      </c>
      <c r="E469" s="272"/>
      <c r="F469" s="434">
        <v>46</v>
      </c>
      <c r="G469" s="249">
        <v>3</v>
      </c>
      <c r="H469" s="183" t="s">
        <v>11</v>
      </c>
      <c r="I469" s="514">
        <f t="shared" si="40"/>
        <v>183.816</v>
      </c>
      <c r="J469" s="514">
        <f t="shared" si="41"/>
        <v>36.763200000000005</v>
      </c>
    </row>
    <row r="470" spans="1:10" ht="12.75">
      <c r="A470" s="412" t="s">
        <v>49</v>
      </c>
      <c r="B470" s="406" t="s">
        <v>1473</v>
      </c>
      <c r="C470" s="250" t="s">
        <v>166</v>
      </c>
      <c r="D470" s="361">
        <v>5.712</v>
      </c>
      <c r="E470" s="272"/>
      <c r="F470" s="434">
        <v>46</v>
      </c>
      <c r="G470" s="249">
        <v>4</v>
      </c>
      <c r="H470" s="183" t="s">
        <v>11</v>
      </c>
      <c r="I470" s="514">
        <f t="shared" si="40"/>
        <v>262.752</v>
      </c>
      <c r="J470" s="514">
        <f t="shared" si="41"/>
        <v>52.5504</v>
      </c>
    </row>
    <row r="471" spans="1:10" ht="12.75">
      <c r="A471" s="412" t="s">
        <v>49</v>
      </c>
      <c r="B471" s="406" t="s">
        <v>1539</v>
      </c>
      <c r="C471" s="250" t="s">
        <v>166</v>
      </c>
      <c r="D471" s="361">
        <v>12.559</v>
      </c>
      <c r="E471" s="272"/>
      <c r="F471" s="434">
        <v>46</v>
      </c>
      <c r="G471" s="249">
        <v>4</v>
      </c>
      <c r="H471" s="183" t="s">
        <v>11</v>
      </c>
      <c r="I471" s="514">
        <f t="shared" si="40"/>
        <v>577.7139999999999</v>
      </c>
      <c r="J471" s="514">
        <f t="shared" si="41"/>
        <v>115.5428</v>
      </c>
    </row>
    <row r="472" spans="1:10" ht="12.75">
      <c r="A472" s="412" t="s">
        <v>49</v>
      </c>
      <c r="B472" s="406" t="s">
        <v>1540</v>
      </c>
      <c r="C472" s="250" t="s">
        <v>166</v>
      </c>
      <c r="D472" s="361">
        <v>12.143</v>
      </c>
      <c r="E472" s="272"/>
      <c r="F472" s="434">
        <v>46</v>
      </c>
      <c r="G472" s="249">
        <v>4</v>
      </c>
      <c r="H472" s="183" t="s">
        <v>11</v>
      </c>
      <c r="I472" s="514">
        <f t="shared" si="40"/>
        <v>558.578</v>
      </c>
      <c r="J472" s="514">
        <f t="shared" si="41"/>
        <v>111.7156</v>
      </c>
    </row>
    <row r="473" spans="1:10" ht="12.75">
      <c r="A473" s="412" t="s">
        <v>49</v>
      </c>
      <c r="B473" s="406" t="s">
        <v>1474</v>
      </c>
      <c r="C473" s="250" t="s">
        <v>166</v>
      </c>
      <c r="D473" s="361">
        <v>1.804</v>
      </c>
      <c r="E473" s="272"/>
      <c r="F473" s="434">
        <v>46</v>
      </c>
      <c r="G473" s="249">
        <v>6</v>
      </c>
      <c r="H473" s="183" t="s">
        <v>11</v>
      </c>
      <c r="I473" s="514">
        <f t="shared" si="40"/>
        <v>82.98400000000001</v>
      </c>
      <c r="J473" s="514">
        <f t="shared" si="41"/>
        <v>16.5968</v>
      </c>
    </row>
    <row r="474" spans="1:10" ht="12.75">
      <c r="A474" s="412" t="s">
        <v>49</v>
      </c>
      <c r="B474" s="406" t="s">
        <v>1475</v>
      </c>
      <c r="C474" s="250" t="s">
        <v>166</v>
      </c>
      <c r="D474" s="361">
        <v>11.515</v>
      </c>
      <c r="E474" s="272"/>
      <c r="F474" s="434">
        <v>46</v>
      </c>
      <c r="G474" s="249">
        <v>6</v>
      </c>
      <c r="H474" s="183" t="s">
        <v>11</v>
      </c>
      <c r="I474" s="514">
        <f t="shared" si="40"/>
        <v>529.69</v>
      </c>
      <c r="J474" s="514">
        <f t="shared" si="41"/>
        <v>105.93800000000002</v>
      </c>
    </row>
    <row r="475" spans="1:10" ht="12.75">
      <c r="A475" s="412" t="s">
        <v>49</v>
      </c>
      <c r="B475" s="406" t="s">
        <v>1476</v>
      </c>
      <c r="C475" s="250" t="s">
        <v>166</v>
      </c>
      <c r="D475" s="361">
        <v>11.042</v>
      </c>
      <c r="E475" s="272"/>
      <c r="F475" s="434">
        <v>46</v>
      </c>
      <c r="G475" s="249">
        <v>4</v>
      </c>
      <c r="H475" s="183" t="s">
        <v>11</v>
      </c>
      <c r="I475" s="514">
        <f t="shared" si="40"/>
        <v>507.932</v>
      </c>
      <c r="J475" s="514">
        <f t="shared" si="41"/>
        <v>101.58640000000001</v>
      </c>
    </row>
    <row r="476" spans="1:10" ht="12.75">
      <c r="A476" s="412" t="s">
        <v>49</v>
      </c>
      <c r="B476" s="406" t="s">
        <v>1477</v>
      </c>
      <c r="C476" s="250" t="s">
        <v>166</v>
      </c>
      <c r="D476" s="361">
        <v>6.46</v>
      </c>
      <c r="E476" s="272"/>
      <c r="F476" s="434">
        <v>46</v>
      </c>
      <c r="G476" s="249">
        <v>4</v>
      </c>
      <c r="H476" s="183" t="s">
        <v>11</v>
      </c>
      <c r="I476" s="514">
        <f t="shared" si="40"/>
        <v>297.16</v>
      </c>
      <c r="J476" s="514">
        <f t="shared" si="41"/>
        <v>59.43200000000001</v>
      </c>
    </row>
    <row r="477" spans="1:10" ht="12.75">
      <c r="A477" s="412" t="s">
        <v>49</v>
      </c>
      <c r="B477" s="406" t="s">
        <v>719</v>
      </c>
      <c r="C477" s="250" t="s">
        <v>172</v>
      </c>
      <c r="D477" s="361">
        <v>20.662</v>
      </c>
      <c r="E477" s="272"/>
      <c r="F477" s="434">
        <v>46</v>
      </c>
      <c r="G477" s="249">
        <v>4</v>
      </c>
      <c r="H477" s="183" t="s">
        <v>11</v>
      </c>
      <c r="I477" s="514">
        <f t="shared" si="40"/>
        <v>950.452</v>
      </c>
      <c r="J477" s="514">
        <f t="shared" si="41"/>
        <v>190.09040000000002</v>
      </c>
    </row>
    <row r="478" spans="1:10" ht="12.75">
      <c r="A478" s="412" t="s">
        <v>49</v>
      </c>
      <c r="B478" s="406" t="s">
        <v>1478</v>
      </c>
      <c r="C478" s="250" t="s">
        <v>166</v>
      </c>
      <c r="D478" s="361">
        <v>4.569</v>
      </c>
      <c r="E478" s="272"/>
      <c r="F478" s="434">
        <v>46</v>
      </c>
      <c r="G478" s="249">
        <v>4</v>
      </c>
      <c r="H478" s="183" t="s">
        <v>11</v>
      </c>
      <c r="I478" s="514">
        <f t="shared" si="40"/>
        <v>210.174</v>
      </c>
      <c r="J478" s="514">
        <f t="shared" si="41"/>
        <v>42.034800000000004</v>
      </c>
    </row>
    <row r="479" spans="1:10" ht="12.75">
      <c r="A479" s="412" t="s">
        <v>49</v>
      </c>
      <c r="B479" s="406" t="s">
        <v>1479</v>
      </c>
      <c r="C479" s="250" t="s">
        <v>166</v>
      </c>
      <c r="D479" s="361">
        <v>4.078</v>
      </c>
      <c r="E479" s="272"/>
      <c r="F479" s="434">
        <v>46</v>
      </c>
      <c r="G479" s="249">
        <v>3</v>
      </c>
      <c r="H479" s="183" t="s">
        <v>11</v>
      </c>
      <c r="I479" s="514">
        <f t="shared" si="40"/>
        <v>187.58800000000002</v>
      </c>
      <c r="J479" s="514">
        <f t="shared" si="41"/>
        <v>37.51760000000001</v>
      </c>
    </row>
    <row r="480" spans="1:10" ht="12.75">
      <c r="A480" s="254" t="s">
        <v>49</v>
      </c>
      <c r="B480" s="352" t="s">
        <v>1480</v>
      </c>
      <c r="C480" s="247" t="s">
        <v>166</v>
      </c>
      <c r="D480" s="291">
        <v>10.935</v>
      </c>
      <c r="E480" s="356"/>
      <c r="F480" s="434">
        <v>46</v>
      </c>
      <c r="G480" s="249">
        <v>4</v>
      </c>
      <c r="H480" s="183" t="s">
        <v>11</v>
      </c>
      <c r="I480" s="514">
        <f t="shared" si="40"/>
        <v>503.01000000000005</v>
      </c>
      <c r="J480" s="514">
        <f t="shared" si="41"/>
        <v>100.60200000000002</v>
      </c>
    </row>
    <row r="481" spans="1:10" ht="12.75">
      <c r="A481" s="254" t="s">
        <v>49</v>
      </c>
      <c r="B481" s="352" t="s">
        <v>1481</v>
      </c>
      <c r="C481" s="247" t="s">
        <v>172</v>
      </c>
      <c r="D481" s="291">
        <v>2.482</v>
      </c>
      <c r="E481" s="356"/>
      <c r="F481" s="434">
        <v>46</v>
      </c>
      <c r="G481" s="249">
        <v>4</v>
      </c>
      <c r="H481" s="183" t="s">
        <v>11</v>
      </c>
      <c r="I481" s="514">
        <f t="shared" si="40"/>
        <v>114.17200000000001</v>
      </c>
      <c r="J481" s="514">
        <f t="shared" si="41"/>
        <v>22.834400000000002</v>
      </c>
    </row>
    <row r="482" spans="1:10" ht="12.75">
      <c r="A482" s="254" t="s">
        <v>49</v>
      </c>
      <c r="B482" s="352" t="s">
        <v>1482</v>
      </c>
      <c r="C482" s="247" t="s">
        <v>166</v>
      </c>
      <c r="D482" s="291">
        <v>1.98</v>
      </c>
      <c r="E482" s="356"/>
      <c r="F482" s="434">
        <v>46</v>
      </c>
      <c r="G482" s="249">
        <v>4</v>
      </c>
      <c r="H482" s="183" t="s">
        <v>11</v>
      </c>
      <c r="I482" s="514">
        <f t="shared" si="40"/>
        <v>91.08</v>
      </c>
      <c r="J482" s="514">
        <f t="shared" si="41"/>
        <v>18.216</v>
      </c>
    </row>
    <row r="483" spans="1:10" ht="12.75">
      <c r="A483" s="254" t="s">
        <v>49</v>
      </c>
      <c r="B483" s="352" t="s">
        <v>1541</v>
      </c>
      <c r="C483" s="247" t="s">
        <v>166</v>
      </c>
      <c r="D483" s="291">
        <v>13.005</v>
      </c>
      <c r="E483" s="356"/>
      <c r="F483" s="434">
        <v>46</v>
      </c>
      <c r="G483" s="249">
        <v>4</v>
      </c>
      <c r="H483" s="183" t="s">
        <v>11</v>
      </c>
      <c r="I483" s="514">
        <f t="shared" si="40"/>
        <v>598.23</v>
      </c>
      <c r="J483" s="514">
        <f t="shared" si="41"/>
        <v>119.64600000000002</v>
      </c>
    </row>
    <row r="484" spans="1:10" ht="12.75">
      <c r="A484" s="254" t="s">
        <v>49</v>
      </c>
      <c r="B484" s="352" t="s">
        <v>1483</v>
      </c>
      <c r="C484" s="247" t="s">
        <v>166</v>
      </c>
      <c r="D484" s="291">
        <v>11.005</v>
      </c>
      <c r="E484" s="356"/>
      <c r="F484" s="434">
        <v>46</v>
      </c>
      <c r="G484" s="249">
        <v>4</v>
      </c>
      <c r="H484" s="183" t="s">
        <v>11</v>
      </c>
      <c r="I484" s="514">
        <f t="shared" si="40"/>
        <v>506.23</v>
      </c>
      <c r="J484" s="514">
        <f t="shared" si="41"/>
        <v>101.24600000000001</v>
      </c>
    </row>
    <row r="485" spans="1:10" ht="12.75">
      <c r="A485" s="254" t="s">
        <v>49</v>
      </c>
      <c r="B485" s="352" t="s">
        <v>1484</v>
      </c>
      <c r="C485" s="247" t="s">
        <v>166</v>
      </c>
      <c r="D485" s="291">
        <v>11.42</v>
      </c>
      <c r="E485" s="356"/>
      <c r="F485" s="434">
        <v>46</v>
      </c>
      <c r="G485" s="249">
        <v>3</v>
      </c>
      <c r="H485" s="183" t="s">
        <v>11</v>
      </c>
      <c r="I485" s="514">
        <f t="shared" si="40"/>
        <v>525.32</v>
      </c>
      <c r="J485" s="514">
        <f t="shared" si="41"/>
        <v>105.06400000000002</v>
      </c>
    </row>
    <row r="486" spans="1:10" ht="12.75">
      <c r="A486" s="254" t="s">
        <v>49</v>
      </c>
      <c r="B486" s="352" t="s">
        <v>1485</v>
      </c>
      <c r="C486" s="247" t="s">
        <v>166</v>
      </c>
      <c r="D486" s="291">
        <v>14.65</v>
      </c>
      <c r="E486" s="356"/>
      <c r="F486" s="434">
        <v>46</v>
      </c>
      <c r="G486" s="249">
        <v>4</v>
      </c>
      <c r="H486" s="183" t="s">
        <v>11</v>
      </c>
      <c r="I486" s="514">
        <f t="shared" si="40"/>
        <v>673.9</v>
      </c>
      <c r="J486" s="514">
        <f t="shared" si="41"/>
        <v>134.78</v>
      </c>
    </row>
    <row r="487" spans="1:10" ht="12.75">
      <c r="A487" s="254" t="s">
        <v>49</v>
      </c>
      <c r="B487" s="352" t="s">
        <v>206</v>
      </c>
      <c r="C487" s="247" t="s">
        <v>172</v>
      </c>
      <c r="D487" s="291">
        <v>13.243</v>
      </c>
      <c r="E487" s="356"/>
      <c r="F487" s="434">
        <v>46</v>
      </c>
      <c r="G487" s="249">
        <v>4</v>
      </c>
      <c r="H487" s="183" t="s">
        <v>11</v>
      </c>
      <c r="I487" s="514">
        <f t="shared" si="40"/>
        <v>609.178</v>
      </c>
      <c r="J487" s="514">
        <f t="shared" si="41"/>
        <v>121.8356</v>
      </c>
    </row>
    <row r="488" spans="1:10" ht="12.75">
      <c r="A488" s="254" t="s">
        <v>49</v>
      </c>
      <c r="B488" s="352" t="s">
        <v>1486</v>
      </c>
      <c r="C488" s="247" t="s">
        <v>166</v>
      </c>
      <c r="D488" s="291">
        <v>9.093</v>
      </c>
      <c r="E488" s="356"/>
      <c r="F488" s="434">
        <v>46</v>
      </c>
      <c r="G488" s="249">
        <v>4</v>
      </c>
      <c r="H488" s="183" t="s">
        <v>11</v>
      </c>
      <c r="I488" s="514">
        <f t="shared" si="40"/>
        <v>418.278</v>
      </c>
      <c r="J488" s="514">
        <f t="shared" si="41"/>
        <v>83.6556</v>
      </c>
    </row>
    <row r="489" spans="1:10" ht="12.75">
      <c r="A489" s="254" t="s">
        <v>49</v>
      </c>
      <c r="B489" s="352" t="s">
        <v>1487</v>
      </c>
      <c r="C489" s="247" t="s">
        <v>166</v>
      </c>
      <c r="D489" s="291">
        <v>16.962</v>
      </c>
      <c r="E489" s="356"/>
      <c r="F489" s="434">
        <v>46</v>
      </c>
      <c r="G489" s="249">
        <v>4</v>
      </c>
      <c r="H489" s="183" t="s">
        <v>11</v>
      </c>
      <c r="I489" s="514">
        <f t="shared" si="40"/>
        <v>780.252</v>
      </c>
      <c r="J489" s="514">
        <f t="shared" si="41"/>
        <v>156.0504</v>
      </c>
    </row>
    <row r="490" spans="1:10" ht="12.75">
      <c r="A490" s="254" t="s">
        <v>49</v>
      </c>
      <c r="B490" s="352" t="s">
        <v>1488</v>
      </c>
      <c r="C490" s="247" t="s">
        <v>166</v>
      </c>
      <c r="D490" s="291">
        <v>5.99</v>
      </c>
      <c r="E490" s="356"/>
      <c r="F490" s="434">
        <v>46</v>
      </c>
      <c r="G490" s="249">
        <v>4</v>
      </c>
      <c r="H490" s="183" t="s">
        <v>11</v>
      </c>
      <c r="I490" s="514">
        <f t="shared" si="40"/>
        <v>275.54</v>
      </c>
      <c r="J490" s="514">
        <f t="shared" si="41"/>
        <v>55.108000000000004</v>
      </c>
    </row>
    <row r="491" spans="1:10" ht="12.75">
      <c r="A491" s="254" t="s">
        <v>49</v>
      </c>
      <c r="B491" s="352" t="s">
        <v>1537</v>
      </c>
      <c r="C491" s="247" t="s">
        <v>166</v>
      </c>
      <c r="D491" s="291">
        <v>11.518</v>
      </c>
      <c r="E491" s="356"/>
      <c r="F491" s="434">
        <v>46</v>
      </c>
      <c r="G491" s="249">
        <v>4</v>
      </c>
      <c r="H491" s="183" t="s">
        <v>11</v>
      </c>
      <c r="I491" s="514">
        <f t="shared" si="40"/>
        <v>529.828</v>
      </c>
      <c r="J491" s="514">
        <f t="shared" si="41"/>
        <v>105.9656</v>
      </c>
    </row>
    <row r="492" spans="1:10" ht="12.75">
      <c r="A492" s="254" t="s">
        <v>49</v>
      </c>
      <c r="B492" s="352" t="s">
        <v>1489</v>
      </c>
      <c r="C492" s="247" t="s">
        <v>166</v>
      </c>
      <c r="D492" s="291">
        <v>21.212</v>
      </c>
      <c r="E492" s="356"/>
      <c r="F492" s="434">
        <v>46</v>
      </c>
      <c r="G492" s="249">
        <v>3</v>
      </c>
      <c r="H492" s="183" t="s">
        <v>11</v>
      </c>
      <c r="I492" s="514">
        <f t="shared" si="40"/>
        <v>975.752</v>
      </c>
      <c r="J492" s="514">
        <f t="shared" si="41"/>
        <v>195.1504</v>
      </c>
    </row>
    <row r="493" spans="1:10" ht="12.75">
      <c r="A493" s="479" t="s">
        <v>20</v>
      </c>
      <c r="B493" s="373">
        <v>25</v>
      </c>
      <c r="C493" s="30" t="s">
        <v>27</v>
      </c>
      <c r="D493" s="609">
        <f>SUM(D468:D492)</f>
        <v>241.67199999999997</v>
      </c>
      <c r="E493" s="31" t="s">
        <v>47</v>
      </c>
      <c r="F493" s="32"/>
      <c r="G493" s="33"/>
      <c r="H493" s="33"/>
      <c r="I493" s="514"/>
      <c r="J493" s="514"/>
    </row>
    <row r="494" spans="1:10" ht="12.75">
      <c r="A494" s="412" t="s">
        <v>86</v>
      </c>
      <c r="B494" s="406" t="s">
        <v>1490</v>
      </c>
      <c r="C494" s="250" t="s">
        <v>166</v>
      </c>
      <c r="D494" s="361">
        <v>12.267</v>
      </c>
      <c r="E494" s="272"/>
      <c r="F494" s="434">
        <v>46</v>
      </c>
      <c r="G494" s="249">
        <v>3</v>
      </c>
      <c r="H494" s="250" t="s">
        <v>11</v>
      </c>
      <c r="I494" s="514">
        <f>D494*F494</f>
        <v>564.2819999999999</v>
      </c>
      <c r="J494" s="514">
        <f>I494*20%</f>
        <v>112.8564</v>
      </c>
    </row>
    <row r="495" spans="1:10" ht="12.75">
      <c r="A495" s="412" t="s">
        <v>86</v>
      </c>
      <c r="B495" s="406" t="s">
        <v>1491</v>
      </c>
      <c r="C495" s="250" t="s">
        <v>166</v>
      </c>
      <c r="D495" s="361">
        <v>11.599</v>
      </c>
      <c r="E495" s="272"/>
      <c r="F495" s="434">
        <v>46</v>
      </c>
      <c r="G495" s="249">
        <v>3</v>
      </c>
      <c r="H495" s="250" t="s">
        <v>11</v>
      </c>
      <c r="I495" s="514">
        <f aca="true" t="shared" si="42" ref="I495:I502">D495*F495</f>
        <v>533.554</v>
      </c>
      <c r="J495" s="514">
        <f aca="true" t="shared" si="43" ref="J495:J502">I495*20%</f>
        <v>106.7108</v>
      </c>
    </row>
    <row r="496" spans="1:10" ht="12.75">
      <c r="A496" s="412" t="s">
        <v>86</v>
      </c>
      <c r="B496" s="406" t="s">
        <v>1492</v>
      </c>
      <c r="C496" s="250" t="s">
        <v>166</v>
      </c>
      <c r="D496" s="361">
        <v>6.971</v>
      </c>
      <c r="E496" s="272"/>
      <c r="F496" s="434">
        <v>46</v>
      </c>
      <c r="G496" s="249">
        <v>5</v>
      </c>
      <c r="H496" s="250" t="s">
        <v>11</v>
      </c>
      <c r="I496" s="514">
        <f t="shared" si="42"/>
        <v>320.666</v>
      </c>
      <c r="J496" s="514">
        <f t="shared" si="43"/>
        <v>64.1332</v>
      </c>
    </row>
    <row r="497" spans="1:10" ht="12.75">
      <c r="A497" s="412" t="s">
        <v>86</v>
      </c>
      <c r="B497" s="406" t="s">
        <v>1493</v>
      </c>
      <c r="C497" s="250" t="s">
        <v>166</v>
      </c>
      <c r="D497" s="361">
        <v>6.56</v>
      </c>
      <c r="E497" s="272"/>
      <c r="F497" s="434">
        <v>46</v>
      </c>
      <c r="G497" s="249">
        <v>4</v>
      </c>
      <c r="H497" s="250" t="s">
        <v>11</v>
      </c>
      <c r="I497" s="514">
        <f t="shared" si="42"/>
        <v>301.76</v>
      </c>
      <c r="J497" s="514">
        <f t="shared" si="43"/>
        <v>60.352000000000004</v>
      </c>
    </row>
    <row r="498" spans="1:10" ht="12.75">
      <c r="A498" s="412" t="s">
        <v>86</v>
      </c>
      <c r="B498" s="406" t="s">
        <v>1494</v>
      </c>
      <c r="C498" s="250" t="s">
        <v>166</v>
      </c>
      <c r="D498" s="361">
        <v>5.88</v>
      </c>
      <c r="E498" s="272"/>
      <c r="F498" s="434">
        <v>46</v>
      </c>
      <c r="G498" s="249">
        <v>4</v>
      </c>
      <c r="H498" s="250" t="s">
        <v>11</v>
      </c>
      <c r="I498" s="514">
        <f t="shared" si="42"/>
        <v>270.48</v>
      </c>
      <c r="J498" s="514">
        <f t="shared" si="43"/>
        <v>54.096000000000004</v>
      </c>
    </row>
    <row r="499" spans="1:10" ht="12.75">
      <c r="A499" s="412" t="s">
        <v>86</v>
      </c>
      <c r="B499" s="406" t="s">
        <v>1495</v>
      </c>
      <c r="C499" s="250" t="s">
        <v>166</v>
      </c>
      <c r="D499" s="361">
        <v>4.9</v>
      </c>
      <c r="E499" s="272"/>
      <c r="F499" s="434">
        <v>46</v>
      </c>
      <c r="G499" s="249">
        <v>5</v>
      </c>
      <c r="H499" s="250" t="s">
        <v>11</v>
      </c>
      <c r="I499" s="514">
        <f t="shared" si="42"/>
        <v>225.4</v>
      </c>
      <c r="J499" s="514">
        <f t="shared" si="43"/>
        <v>45.080000000000005</v>
      </c>
    </row>
    <row r="500" spans="1:10" ht="12.75">
      <c r="A500" s="412" t="s">
        <v>86</v>
      </c>
      <c r="B500" s="406" t="s">
        <v>1496</v>
      </c>
      <c r="C500" s="250" t="s">
        <v>166</v>
      </c>
      <c r="D500" s="361">
        <v>19.62</v>
      </c>
      <c r="E500" s="272"/>
      <c r="F500" s="434">
        <v>46</v>
      </c>
      <c r="G500" s="682" t="s">
        <v>98</v>
      </c>
      <c r="H500" s="250" t="s">
        <v>11</v>
      </c>
      <c r="I500" s="514">
        <f t="shared" si="42"/>
        <v>902.5200000000001</v>
      </c>
      <c r="J500" s="514">
        <f t="shared" si="43"/>
        <v>180.50400000000002</v>
      </c>
    </row>
    <row r="501" spans="1:10" ht="12.75">
      <c r="A501" s="412" t="s">
        <v>86</v>
      </c>
      <c r="B501" s="406" t="s">
        <v>1497</v>
      </c>
      <c r="C501" s="250" t="s">
        <v>166</v>
      </c>
      <c r="D501" s="361">
        <v>76.135</v>
      </c>
      <c r="E501" s="272"/>
      <c r="F501" s="434">
        <v>46</v>
      </c>
      <c r="G501" s="682" t="s">
        <v>98</v>
      </c>
      <c r="H501" s="250" t="s">
        <v>11</v>
      </c>
      <c r="I501" s="514">
        <f t="shared" si="42"/>
        <v>3502.21</v>
      </c>
      <c r="J501" s="514">
        <f t="shared" si="43"/>
        <v>700.442</v>
      </c>
    </row>
    <row r="502" spans="1:10" ht="12.75">
      <c r="A502" s="412" t="s">
        <v>86</v>
      </c>
      <c r="B502" s="406" t="s">
        <v>1498</v>
      </c>
      <c r="C502" s="250" t="s">
        <v>172</v>
      </c>
      <c r="D502" s="361">
        <v>9.016</v>
      </c>
      <c r="E502" s="272"/>
      <c r="F502" s="434">
        <v>46</v>
      </c>
      <c r="G502" s="682" t="s">
        <v>98</v>
      </c>
      <c r="H502" s="250" t="s">
        <v>11</v>
      </c>
      <c r="I502" s="514">
        <f t="shared" si="42"/>
        <v>414.736</v>
      </c>
      <c r="J502" s="514">
        <f t="shared" si="43"/>
        <v>82.94720000000001</v>
      </c>
    </row>
    <row r="503" spans="1:10" ht="12.75">
      <c r="A503" s="479" t="s">
        <v>20</v>
      </c>
      <c r="B503" s="373">
        <v>9</v>
      </c>
      <c r="C503" s="30" t="s">
        <v>27</v>
      </c>
      <c r="D503" s="609">
        <f>SUM(D494:D502)</f>
        <v>152.948</v>
      </c>
      <c r="E503" s="31" t="s">
        <v>47</v>
      </c>
      <c r="F503" s="32"/>
      <c r="G503" s="33"/>
      <c r="H503" s="33"/>
      <c r="I503" s="514"/>
      <c r="J503" s="514"/>
    </row>
    <row r="504" spans="1:10" ht="12.75">
      <c r="A504" s="412" t="s">
        <v>1499</v>
      </c>
      <c r="B504" s="406" t="s">
        <v>1500</v>
      </c>
      <c r="C504" s="250" t="s">
        <v>172</v>
      </c>
      <c r="D504" s="361">
        <v>4.401</v>
      </c>
      <c r="E504" s="272"/>
      <c r="F504" s="434">
        <v>46</v>
      </c>
      <c r="G504" s="249">
        <v>3</v>
      </c>
      <c r="H504" s="250" t="s">
        <v>11</v>
      </c>
      <c r="I504" s="514">
        <f>D504*F504</f>
        <v>202.446</v>
      </c>
      <c r="J504" s="514">
        <f>I504*20%</f>
        <v>40.489200000000004</v>
      </c>
    </row>
    <row r="505" spans="1:10" ht="12.75">
      <c r="A505" s="479" t="s">
        <v>20</v>
      </c>
      <c r="B505" s="373">
        <v>1</v>
      </c>
      <c r="C505" s="30" t="s">
        <v>27</v>
      </c>
      <c r="D505" s="609">
        <f>SUM(D504)</f>
        <v>4.401</v>
      </c>
      <c r="E505" s="31" t="s">
        <v>47</v>
      </c>
      <c r="F505" s="32"/>
      <c r="G505" s="33"/>
      <c r="H505" s="33"/>
      <c r="I505" s="514"/>
      <c r="J505" s="514"/>
    </row>
    <row r="506" spans="1:10" ht="12.75">
      <c r="A506" s="412" t="s">
        <v>42</v>
      </c>
      <c r="B506" s="406" t="s">
        <v>676</v>
      </c>
      <c r="C506" s="250" t="s">
        <v>172</v>
      </c>
      <c r="D506" s="361">
        <v>3.5</v>
      </c>
      <c r="E506" s="272"/>
      <c r="F506" s="347">
        <v>46</v>
      </c>
      <c r="G506" s="467">
        <v>3</v>
      </c>
      <c r="H506" s="183" t="s">
        <v>11</v>
      </c>
      <c r="I506" s="514">
        <f aca="true" t="shared" si="44" ref="I506:I514">D506*F506</f>
        <v>161</v>
      </c>
      <c r="J506" s="514">
        <f aca="true" t="shared" si="45" ref="J506:J514">I506*20%</f>
        <v>32.2</v>
      </c>
    </row>
    <row r="507" spans="1:10" ht="12.75">
      <c r="A507" s="452" t="s">
        <v>42</v>
      </c>
      <c r="B507" s="366" t="s">
        <v>1501</v>
      </c>
      <c r="C507" s="260" t="s">
        <v>166</v>
      </c>
      <c r="D507" s="360">
        <v>5.1</v>
      </c>
      <c r="E507" s="515"/>
      <c r="F507" s="347">
        <v>46</v>
      </c>
      <c r="G507" s="513">
        <v>3</v>
      </c>
      <c r="H507" s="183" t="s">
        <v>11</v>
      </c>
      <c r="I507" s="514">
        <f t="shared" si="44"/>
        <v>234.6</v>
      </c>
      <c r="J507" s="514">
        <f t="shared" si="45"/>
        <v>46.92</v>
      </c>
    </row>
    <row r="508" spans="1:10" ht="12.75">
      <c r="A508" s="452" t="s">
        <v>42</v>
      </c>
      <c r="B508" s="366" t="s">
        <v>1502</v>
      </c>
      <c r="C508" s="260" t="s">
        <v>166</v>
      </c>
      <c r="D508" s="360">
        <v>10.201</v>
      </c>
      <c r="E508" s="515"/>
      <c r="F508" s="347">
        <v>46</v>
      </c>
      <c r="G508" s="513">
        <v>3</v>
      </c>
      <c r="H508" s="183" t="s">
        <v>11</v>
      </c>
      <c r="I508" s="514">
        <f t="shared" si="44"/>
        <v>469.24600000000004</v>
      </c>
      <c r="J508" s="514">
        <f t="shared" si="45"/>
        <v>93.84920000000001</v>
      </c>
    </row>
    <row r="509" spans="1:10" ht="12.75">
      <c r="A509" s="452" t="s">
        <v>42</v>
      </c>
      <c r="B509" s="366" t="s">
        <v>677</v>
      </c>
      <c r="C509" s="260" t="s">
        <v>172</v>
      </c>
      <c r="D509" s="360">
        <v>4.675</v>
      </c>
      <c r="E509" s="515"/>
      <c r="F509" s="347">
        <v>46</v>
      </c>
      <c r="G509" s="513">
        <v>4</v>
      </c>
      <c r="H509" s="183" t="s">
        <v>11</v>
      </c>
      <c r="I509" s="514">
        <f t="shared" si="44"/>
        <v>215.04999999999998</v>
      </c>
      <c r="J509" s="514">
        <f t="shared" si="45"/>
        <v>43.01</v>
      </c>
    </row>
    <row r="510" spans="1:10" ht="12.75">
      <c r="A510" s="452" t="s">
        <v>42</v>
      </c>
      <c r="B510" s="366" t="s">
        <v>720</v>
      </c>
      <c r="C510" s="260" t="s">
        <v>172</v>
      </c>
      <c r="D510" s="360">
        <v>12.326</v>
      </c>
      <c r="E510" s="515"/>
      <c r="F510" s="347">
        <v>46</v>
      </c>
      <c r="G510" s="513">
        <v>4</v>
      </c>
      <c r="H510" s="183" t="s">
        <v>11</v>
      </c>
      <c r="I510" s="514">
        <f t="shared" si="44"/>
        <v>566.996</v>
      </c>
      <c r="J510" s="514">
        <f t="shared" si="45"/>
        <v>113.39920000000001</v>
      </c>
    </row>
    <row r="511" spans="1:10" ht="12.75">
      <c r="A511" s="452" t="s">
        <v>42</v>
      </c>
      <c r="B511" s="366" t="s">
        <v>1503</v>
      </c>
      <c r="C511" s="260" t="s">
        <v>172</v>
      </c>
      <c r="D511" s="360">
        <v>3.995</v>
      </c>
      <c r="E511" s="515"/>
      <c r="F511" s="347">
        <v>46</v>
      </c>
      <c r="G511" s="513">
        <v>4</v>
      </c>
      <c r="H511" s="183" t="s">
        <v>11</v>
      </c>
      <c r="I511" s="514">
        <f t="shared" si="44"/>
        <v>183.77</v>
      </c>
      <c r="J511" s="514">
        <f t="shared" si="45"/>
        <v>36.754000000000005</v>
      </c>
    </row>
    <row r="512" spans="1:10" ht="12.75">
      <c r="A512" s="452" t="s">
        <v>42</v>
      </c>
      <c r="B512" s="366" t="s">
        <v>1504</v>
      </c>
      <c r="C512" s="260" t="s">
        <v>172</v>
      </c>
      <c r="D512" s="360">
        <v>3.995</v>
      </c>
      <c r="E512" s="515"/>
      <c r="F512" s="347">
        <v>46</v>
      </c>
      <c r="G512" s="513">
        <v>5</v>
      </c>
      <c r="H512" s="183" t="s">
        <v>11</v>
      </c>
      <c r="I512" s="514">
        <f t="shared" si="44"/>
        <v>183.77</v>
      </c>
      <c r="J512" s="514">
        <f t="shared" si="45"/>
        <v>36.754000000000005</v>
      </c>
    </row>
    <row r="513" spans="1:10" ht="12.75">
      <c r="A513" s="452" t="s">
        <v>42</v>
      </c>
      <c r="B513" s="352" t="s">
        <v>1505</v>
      </c>
      <c r="C513" s="260" t="s">
        <v>166</v>
      </c>
      <c r="D513" s="291">
        <v>3.4</v>
      </c>
      <c r="E513" s="356"/>
      <c r="F513" s="347">
        <v>46</v>
      </c>
      <c r="G513" s="249">
        <v>4</v>
      </c>
      <c r="H513" s="183" t="s">
        <v>11</v>
      </c>
      <c r="I513" s="514">
        <f t="shared" si="44"/>
        <v>156.4</v>
      </c>
      <c r="J513" s="514">
        <f t="shared" si="45"/>
        <v>31.28</v>
      </c>
    </row>
    <row r="514" spans="1:10" ht="12.75">
      <c r="A514" s="452" t="s">
        <v>42</v>
      </c>
      <c r="B514" s="352" t="s">
        <v>1506</v>
      </c>
      <c r="C514" s="260" t="s">
        <v>172</v>
      </c>
      <c r="D514" s="291">
        <v>4.165</v>
      </c>
      <c r="E514" s="356"/>
      <c r="F514" s="347">
        <v>46</v>
      </c>
      <c r="G514" s="249">
        <v>4</v>
      </c>
      <c r="H514" s="183" t="s">
        <v>11</v>
      </c>
      <c r="I514" s="514">
        <f t="shared" si="44"/>
        <v>191.59</v>
      </c>
      <c r="J514" s="514">
        <f t="shared" si="45"/>
        <v>38.318000000000005</v>
      </c>
    </row>
    <row r="515" spans="1:10" ht="12.75">
      <c r="A515" s="479" t="s">
        <v>20</v>
      </c>
      <c r="B515" s="373">
        <v>9</v>
      </c>
      <c r="C515" s="30" t="s">
        <v>27</v>
      </c>
      <c r="D515" s="609">
        <f>SUM(D506:D514)</f>
        <v>51.357</v>
      </c>
      <c r="E515" s="31" t="s">
        <v>47</v>
      </c>
      <c r="F515" s="347"/>
      <c r="G515" s="249"/>
      <c r="H515" s="249"/>
      <c r="I515" s="514"/>
      <c r="J515" s="514"/>
    </row>
    <row r="516" spans="1:10" ht="12.75">
      <c r="A516" s="254" t="s">
        <v>326</v>
      </c>
      <c r="B516" s="444" t="s">
        <v>327</v>
      </c>
      <c r="C516" s="247" t="s">
        <v>172</v>
      </c>
      <c r="D516" s="438">
        <v>2.714</v>
      </c>
      <c r="E516" s="356"/>
      <c r="F516" s="347">
        <v>46</v>
      </c>
      <c r="G516" s="249">
        <v>3</v>
      </c>
      <c r="H516" s="183" t="s">
        <v>11</v>
      </c>
      <c r="I516" s="514">
        <f>D516*F516</f>
        <v>124.844</v>
      </c>
      <c r="J516" s="514">
        <f>I516*20%</f>
        <v>24.9688</v>
      </c>
    </row>
    <row r="517" spans="1:10" ht="12.75">
      <c r="A517" s="254" t="s">
        <v>326</v>
      </c>
      <c r="B517" s="444" t="s">
        <v>1507</v>
      </c>
      <c r="C517" s="247" t="s">
        <v>172</v>
      </c>
      <c r="D517" s="438">
        <v>5.3</v>
      </c>
      <c r="E517" s="356"/>
      <c r="F517" s="347">
        <v>46</v>
      </c>
      <c r="G517" s="249">
        <v>5</v>
      </c>
      <c r="H517" s="249" t="s">
        <v>11</v>
      </c>
      <c r="I517" s="514">
        <f>D517*F517</f>
        <v>243.79999999999998</v>
      </c>
      <c r="J517" s="514">
        <f>I517*20%</f>
        <v>48.76</v>
      </c>
    </row>
    <row r="518" spans="1:10" ht="12.75">
      <c r="A518" s="254" t="s">
        <v>326</v>
      </c>
      <c r="B518" s="444" t="s">
        <v>1508</v>
      </c>
      <c r="C518" s="247" t="s">
        <v>172</v>
      </c>
      <c r="D518" s="438">
        <v>6.498</v>
      </c>
      <c r="E518" s="356"/>
      <c r="F518" s="347">
        <v>46</v>
      </c>
      <c r="G518" s="249">
        <v>5</v>
      </c>
      <c r="H518" s="249" t="s">
        <v>11</v>
      </c>
      <c r="I518" s="514">
        <f>D518*F518</f>
        <v>298.908</v>
      </c>
      <c r="J518" s="514">
        <f>I518*20%</f>
        <v>59.781600000000005</v>
      </c>
    </row>
    <row r="519" spans="1:10" ht="12.75">
      <c r="A519" s="254" t="s">
        <v>326</v>
      </c>
      <c r="B519" s="444" t="s">
        <v>1509</v>
      </c>
      <c r="C519" s="247" t="s">
        <v>172</v>
      </c>
      <c r="D519" s="438">
        <v>10.499</v>
      </c>
      <c r="E519" s="356"/>
      <c r="F519" s="347">
        <v>46</v>
      </c>
      <c r="G519" s="249">
        <v>4</v>
      </c>
      <c r="H519" s="249" t="s">
        <v>11</v>
      </c>
      <c r="I519" s="514">
        <f>D519*F519</f>
        <v>482.954</v>
      </c>
      <c r="J519" s="514">
        <f>I519*20%</f>
        <v>96.5908</v>
      </c>
    </row>
    <row r="520" spans="1:10" ht="12.75">
      <c r="A520" s="254" t="s">
        <v>326</v>
      </c>
      <c r="B520" s="444" t="s">
        <v>1510</v>
      </c>
      <c r="C520" s="247" t="s">
        <v>172</v>
      </c>
      <c r="D520" s="438">
        <v>2.001</v>
      </c>
      <c r="E520" s="356"/>
      <c r="F520" s="347">
        <v>46</v>
      </c>
      <c r="G520" s="249">
        <v>6</v>
      </c>
      <c r="H520" s="249" t="s">
        <v>11</v>
      </c>
      <c r="I520" s="514">
        <f>D520*F520</f>
        <v>92.04599999999999</v>
      </c>
      <c r="J520" s="514">
        <f>I520*20%</f>
        <v>18.4092</v>
      </c>
    </row>
    <row r="521" spans="1:10" ht="12.75">
      <c r="A521" s="479" t="s">
        <v>20</v>
      </c>
      <c r="B521" s="373">
        <v>5</v>
      </c>
      <c r="C521" s="30" t="s">
        <v>27</v>
      </c>
      <c r="D521" s="609">
        <f>SUM(D516:D520)</f>
        <v>27.012000000000004</v>
      </c>
      <c r="E521" s="31" t="s">
        <v>47</v>
      </c>
      <c r="F521" s="32"/>
      <c r="G521" s="33"/>
      <c r="H521" s="33"/>
      <c r="I521" s="514"/>
      <c r="J521" s="514"/>
    </row>
    <row r="522" spans="1:10" ht="12.75">
      <c r="A522" s="412" t="s">
        <v>57</v>
      </c>
      <c r="B522" s="406" t="s">
        <v>1511</v>
      </c>
      <c r="C522" s="250" t="s">
        <v>172</v>
      </c>
      <c r="D522" s="361">
        <v>4.459</v>
      </c>
      <c r="E522" s="272"/>
      <c r="F522" s="347">
        <v>46</v>
      </c>
      <c r="G522" s="249">
        <v>4</v>
      </c>
      <c r="H522" s="250" t="s">
        <v>11</v>
      </c>
      <c r="I522" s="514">
        <f>D522*F522</f>
        <v>205.11399999999998</v>
      </c>
      <c r="J522" s="514">
        <f>I522*20%</f>
        <v>41.0228</v>
      </c>
    </row>
    <row r="523" spans="1:10" ht="12.75">
      <c r="A523" s="412" t="s">
        <v>57</v>
      </c>
      <c r="B523" s="406" t="s">
        <v>1512</v>
      </c>
      <c r="C523" s="250" t="s">
        <v>172</v>
      </c>
      <c r="D523" s="361">
        <v>16.961</v>
      </c>
      <c r="E523" s="272"/>
      <c r="F523" s="347">
        <v>46</v>
      </c>
      <c r="G523" s="249">
        <v>4</v>
      </c>
      <c r="H523" s="250" t="s">
        <v>11</v>
      </c>
      <c r="I523" s="514">
        <f aca="true" t="shared" si="46" ref="I523:I528">D523*F523</f>
        <v>780.2059999999999</v>
      </c>
      <c r="J523" s="514">
        <f aca="true" t="shared" si="47" ref="J523:J528">I523*20%</f>
        <v>156.0412</v>
      </c>
    </row>
    <row r="524" spans="1:10" ht="12.75">
      <c r="A524" s="412" t="s">
        <v>57</v>
      </c>
      <c r="B524" s="406" t="s">
        <v>1513</v>
      </c>
      <c r="C524" s="250" t="s">
        <v>172</v>
      </c>
      <c r="D524" s="361">
        <v>13.14</v>
      </c>
      <c r="E524" s="272"/>
      <c r="F524" s="347">
        <v>46</v>
      </c>
      <c r="G524" s="249">
        <v>6</v>
      </c>
      <c r="H524" s="250" t="s">
        <v>11</v>
      </c>
      <c r="I524" s="514">
        <f t="shared" si="46"/>
        <v>604.44</v>
      </c>
      <c r="J524" s="514">
        <f t="shared" si="47"/>
        <v>120.88800000000002</v>
      </c>
    </row>
    <row r="525" spans="1:10" ht="12.75">
      <c r="A525" s="412" t="s">
        <v>57</v>
      </c>
      <c r="B525" s="406" t="s">
        <v>1514</v>
      </c>
      <c r="C525" s="250" t="s">
        <v>166</v>
      </c>
      <c r="D525" s="361">
        <v>15.734</v>
      </c>
      <c r="E525" s="272"/>
      <c r="F525" s="347">
        <v>46</v>
      </c>
      <c r="G525" s="249">
        <v>4</v>
      </c>
      <c r="H525" s="250" t="s">
        <v>11</v>
      </c>
      <c r="I525" s="514">
        <f t="shared" si="46"/>
        <v>723.764</v>
      </c>
      <c r="J525" s="514">
        <f t="shared" si="47"/>
        <v>144.7528</v>
      </c>
    </row>
    <row r="526" spans="1:10" ht="12.75">
      <c r="A526" s="412" t="s">
        <v>57</v>
      </c>
      <c r="B526" s="406" t="s">
        <v>1515</v>
      </c>
      <c r="C526" s="250" t="s">
        <v>166</v>
      </c>
      <c r="D526" s="361">
        <v>1</v>
      </c>
      <c r="E526" s="272"/>
      <c r="F526" s="347">
        <v>46</v>
      </c>
      <c r="G526" s="614" t="s">
        <v>1528</v>
      </c>
      <c r="H526" s="250" t="s">
        <v>11</v>
      </c>
      <c r="I526" s="514">
        <f t="shared" si="46"/>
        <v>46</v>
      </c>
      <c r="J526" s="514">
        <f t="shared" si="47"/>
        <v>9.200000000000001</v>
      </c>
    </row>
    <row r="527" spans="1:10" ht="12.75">
      <c r="A527" s="412" t="s">
        <v>57</v>
      </c>
      <c r="B527" s="406" t="s">
        <v>1516</v>
      </c>
      <c r="C527" s="250" t="s">
        <v>166</v>
      </c>
      <c r="D527" s="361">
        <v>6.1</v>
      </c>
      <c r="E527" s="272"/>
      <c r="F527" s="347">
        <v>46</v>
      </c>
      <c r="G527" s="249">
        <v>4</v>
      </c>
      <c r="H527" s="250" t="s">
        <v>11</v>
      </c>
      <c r="I527" s="514">
        <f t="shared" si="46"/>
        <v>280.59999999999997</v>
      </c>
      <c r="J527" s="514">
        <f t="shared" si="47"/>
        <v>56.12</v>
      </c>
    </row>
    <row r="528" spans="1:10" ht="12.75">
      <c r="A528" s="412" t="s">
        <v>57</v>
      </c>
      <c r="B528" s="406" t="s">
        <v>1517</v>
      </c>
      <c r="C528" s="250" t="s">
        <v>166</v>
      </c>
      <c r="D528" s="361">
        <v>7.957</v>
      </c>
      <c r="E528" s="272"/>
      <c r="F528" s="347">
        <v>46</v>
      </c>
      <c r="G528" s="249">
        <v>6</v>
      </c>
      <c r="H528" s="250" t="s">
        <v>11</v>
      </c>
      <c r="I528" s="514">
        <f t="shared" si="46"/>
        <v>366.022</v>
      </c>
      <c r="J528" s="514">
        <f t="shared" si="47"/>
        <v>73.2044</v>
      </c>
    </row>
    <row r="529" spans="1:10" ht="12.75">
      <c r="A529" s="479" t="s">
        <v>20</v>
      </c>
      <c r="B529" s="373">
        <v>7</v>
      </c>
      <c r="C529" s="30" t="s">
        <v>27</v>
      </c>
      <c r="D529" s="609">
        <f>SUM(D522:D528)</f>
        <v>65.351</v>
      </c>
      <c r="E529" s="31" t="s">
        <v>47</v>
      </c>
      <c r="F529" s="32"/>
      <c r="G529" s="33"/>
      <c r="H529" s="33"/>
      <c r="I529" s="514"/>
      <c r="J529" s="514"/>
    </row>
    <row r="530" spans="1:10" ht="12.75">
      <c r="A530" s="412" t="s">
        <v>1518</v>
      </c>
      <c r="B530" s="406" t="s">
        <v>1519</v>
      </c>
      <c r="C530" s="250" t="s">
        <v>172</v>
      </c>
      <c r="D530" s="361">
        <v>13.9</v>
      </c>
      <c r="E530" s="272"/>
      <c r="F530" s="347">
        <v>46</v>
      </c>
      <c r="G530" s="467">
        <v>3</v>
      </c>
      <c r="H530" s="250" t="s">
        <v>11</v>
      </c>
      <c r="I530" s="514">
        <f>D530*F530</f>
        <v>639.4</v>
      </c>
      <c r="J530" s="514">
        <f>I530*20%</f>
        <v>127.88</v>
      </c>
    </row>
    <row r="531" spans="1:10" ht="12.75">
      <c r="A531" s="412" t="s">
        <v>1518</v>
      </c>
      <c r="B531" s="406" t="s">
        <v>1520</v>
      </c>
      <c r="C531" s="250" t="s">
        <v>172</v>
      </c>
      <c r="D531" s="361">
        <v>5.516</v>
      </c>
      <c r="E531" s="272"/>
      <c r="F531" s="347">
        <v>46</v>
      </c>
      <c r="G531" s="467">
        <v>4</v>
      </c>
      <c r="H531" s="250" t="s">
        <v>11</v>
      </c>
      <c r="I531" s="514">
        <f aca="true" t="shared" si="48" ref="I531:I538">D531*F531</f>
        <v>253.736</v>
      </c>
      <c r="J531" s="514">
        <f aca="true" t="shared" si="49" ref="J531:J538">I531*20%</f>
        <v>50.7472</v>
      </c>
    </row>
    <row r="532" spans="1:10" ht="12.75">
      <c r="A532" s="412" t="s">
        <v>1518</v>
      </c>
      <c r="B532" s="406" t="s">
        <v>1521</v>
      </c>
      <c r="C532" s="250" t="s">
        <v>172</v>
      </c>
      <c r="D532" s="361">
        <v>3.7</v>
      </c>
      <c r="E532" s="272"/>
      <c r="F532" s="347">
        <v>46</v>
      </c>
      <c r="G532" s="467">
        <v>3</v>
      </c>
      <c r="H532" s="250" t="s">
        <v>11</v>
      </c>
      <c r="I532" s="514">
        <f t="shared" si="48"/>
        <v>170.20000000000002</v>
      </c>
      <c r="J532" s="514">
        <f t="shared" si="49"/>
        <v>34.040000000000006</v>
      </c>
    </row>
    <row r="533" spans="1:10" ht="12.75">
      <c r="A533" s="412" t="s">
        <v>1518</v>
      </c>
      <c r="B533" s="406" t="s">
        <v>1522</v>
      </c>
      <c r="C533" s="250" t="s">
        <v>172</v>
      </c>
      <c r="D533" s="361">
        <v>4.589</v>
      </c>
      <c r="E533" s="272"/>
      <c r="F533" s="347">
        <v>46</v>
      </c>
      <c r="G533" s="467">
        <v>3</v>
      </c>
      <c r="H533" s="250" t="s">
        <v>11</v>
      </c>
      <c r="I533" s="514">
        <f t="shared" si="48"/>
        <v>211.09400000000002</v>
      </c>
      <c r="J533" s="514">
        <f t="shared" si="49"/>
        <v>42.21880000000001</v>
      </c>
    </row>
    <row r="534" spans="1:10" ht="12.75">
      <c r="A534" s="412" t="s">
        <v>1518</v>
      </c>
      <c r="B534" s="406" t="s">
        <v>1523</v>
      </c>
      <c r="C534" s="250" t="s">
        <v>172</v>
      </c>
      <c r="D534" s="361">
        <v>4.7</v>
      </c>
      <c r="E534" s="272"/>
      <c r="F534" s="347">
        <v>46</v>
      </c>
      <c r="G534" s="467">
        <v>3</v>
      </c>
      <c r="H534" s="250" t="s">
        <v>11</v>
      </c>
      <c r="I534" s="514">
        <f t="shared" si="48"/>
        <v>216.20000000000002</v>
      </c>
      <c r="J534" s="514">
        <f t="shared" si="49"/>
        <v>43.24000000000001</v>
      </c>
    </row>
    <row r="535" spans="1:10" ht="12.75">
      <c r="A535" s="412" t="s">
        <v>1518</v>
      </c>
      <c r="B535" s="406" t="s">
        <v>1524</v>
      </c>
      <c r="C535" s="250" t="s">
        <v>172</v>
      </c>
      <c r="D535" s="361">
        <v>16.309</v>
      </c>
      <c r="E535" s="31"/>
      <c r="F535" s="347">
        <v>46</v>
      </c>
      <c r="G535" s="249">
        <v>3</v>
      </c>
      <c r="H535" s="250" t="s">
        <v>11</v>
      </c>
      <c r="I535" s="514">
        <f t="shared" si="48"/>
        <v>750.214</v>
      </c>
      <c r="J535" s="514">
        <f t="shared" si="49"/>
        <v>150.04280000000003</v>
      </c>
    </row>
    <row r="536" spans="1:10" ht="12.75">
      <c r="A536" s="412" t="s">
        <v>1518</v>
      </c>
      <c r="B536" s="406" t="s">
        <v>1525</v>
      </c>
      <c r="C536" s="250" t="s">
        <v>172</v>
      </c>
      <c r="D536" s="361">
        <v>5.893</v>
      </c>
      <c r="E536" s="31"/>
      <c r="F536" s="347">
        <v>46</v>
      </c>
      <c r="G536" s="249">
        <v>3</v>
      </c>
      <c r="H536" s="250" t="s">
        <v>11</v>
      </c>
      <c r="I536" s="514">
        <f t="shared" si="48"/>
        <v>271.078</v>
      </c>
      <c r="J536" s="514">
        <f t="shared" si="49"/>
        <v>54.215599999999995</v>
      </c>
    </row>
    <row r="537" spans="1:10" ht="12.75">
      <c r="A537" s="412" t="s">
        <v>1518</v>
      </c>
      <c r="B537" s="406" t="s">
        <v>1526</v>
      </c>
      <c r="C537" s="250" t="s">
        <v>172</v>
      </c>
      <c r="D537" s="361">
        <v>7.158</v>
      </c>
      <c r="E537" s="31"/>
      <c r="F537" s="347">
        <v>46</v>
      </c>
      <c r="G537" s="249">
        <v>3</v>
      </c>
      <c r="H537" s="250" t="s">
        <v>11</v>
      </c>
      <c r="I537" s="514">
        <f t="shared" si="48"/>
        <v>329.26800000000003</v>
      </c>
      <c r="J537" s="514">
        <f t="shared" si="49"/>
        <v>65.85360000000001</v>
      </c>
    </row>
    <row r="538" spans="1:10" ht="12.75">
      <c r="A538" s="412" t="s">
        <v>1518</v>
      </c>
      <c r="B538" s="406" t="s">
        <v>1527</v>
      </c>
      <c r="C538" s="250" t="s">
        <v>172</v>
      </c>
      <c r="D538" s="361">
        <v>2.834</v>
      </c>
      <c r="E538" s="31"/>
      <c r="F538" s="347">
        <v>46</v>
      </c>
      <c r="G538" s="249">
        <v>4</v>
      </c>
      <c r="H538" s="250" t="s">
        <v>11</v>
      </c>
      <c r="I538" s="514">
        <f t="shared" si="48"/>
        <v>130.364</v>
      </c>
      <c r="J538" s="514">
        <f t="shared" si="49"/>
        <v>26.0728</v>
      </c>
    </row>
    <row r="539" spans="1:10" ht="12.75">
      <c r="A539" s="479" t="s">
        <v>20</v>
      </c>
      <c r="B539" s="373">
        <v>9</v>
      </c>
      <c r="C539" s="30" t="s">
        <v>27</v>
      </c>
      <c r="D539" s="609">
        <f>SUM(D530:D538)</f>
        <v>64.599</v>
      </c>
      <c r="E539" s="31" t="s">
        <v>47</v>
      </c>
      <c r="F539" s="347"/>
      <c r="G539" s="33"/>
      <c r="H539" s="33"/>
      <c r="I539" s="514"/>
      <c r="J539" s="435"/>
    </row>
    <row r="540" spans="1:10" ht="12.75">
      <c r="A540" s="355" t="s">
        <v>50</v>
      </c>
      <c r="B540" s="359" t="s">
        <v>1529</v>
      </c>
      <c r="C540" s="250" t="s">
        <v>166</v>
      </c>
      <c r="D540" s="469">
        <v>9.309</v>
      </c>
      <c r="E540" s="356"/>
      <c r="F540" s="347">
        <v>46</v>
      </c>
      <c r="G540" s="467">
        <v>4</v>
      </c>
      <c r="H540" s="183" t="s">
        <v>11</v>
      </c>
      <c r="I540" s="514">
        <f>D540*F540</f>
        <v>428.21399999999994</v>
      </c>
      <c r="J540" s="435">
        <f>I540*20%</f>
        <v>85.6428</v>
      </c>
    </row>
    <row r="541" spans="1:10" ht="12.75">
      <c r="A541" s="355" t="s">
        <v>50</v>
      </c>
      <c r="B541" s="359" t="s">
        <v>1530</v>
      </c>
      <c r="C541" s="250" t="s">
        <v>166</v>
      </c>
      <c r="D541" s="469">
        <v>4.661</v>
      </c>
      <c r="E541" s="356"/>
      <c r="F541" s="347">
        <v>46</v>
      </c>
      <c r="G541" s="467">
        <v>3</v>
      </c>
      <c r="H541" s="183" t="s">
        <v>11</v>
      </c>
      <c r="I541" s="514">
        <f>D541*F541</f>
        <v>214.40599999999998</v>
      </c>
      <c r="J541" s="435">
        <f>I541*20%</f>
        <v>42.8812</v>
      </c>
    </row>
    <row r="542" spans="1:10" ht="12.75">
      <c r="A542" s="355" t="s">
        <v>50</v>
      </c>
      <c r="B542" s="359" t="s">
        <v>1531</v>
      </c>
      <c r="C542" s="250" t="s">
        <v>166</v>
      </c>
      <c r="D542" s="469">
        <v>10.596</v>
      </c>
      <c r="E542" s="356"/>
      <c r="F542" s="347">
        <v>46</v>
      </c>
      <c r="G542" s="467">
        <v>3</v>
      </c>
      <c r="H542" s="183" t="s">
        <v>11</v>
      </c>
      <c r="I542" s="514">
        <f>D542*F542</f>
        <v>487.416</v>
      </c>
      <c r="J542" s="435">
        <f>I542*20%</f>
        <v>97.48320000000001</v>
      </c>
    </row>
    <row r="543" spans="1:10" ht="12.75">
      <c r="A543" s="355" t="s">
        <v>50</v>
      </c>
      <c r="B543" s="359" t="s">
        <v>1532</v>
      </c>
      <c r="C543" s="250" t="s">
        <v>172</v>
      </c>
      <c r="D543" s="469">
        <v>15.399</v>
      </c>
      <c r="E543" s="356"/>
      <c r="F543" s="347">
        <v>46</v>
      </c>
      <c r="G543" s="467">
        <v>3</v>
      </c>
      <c r="H543" s="183" t="s">
        <v>11</v>
      </c>
      <c r="I543" s="514">
        <f>D543*F543</f>
        <v>708.3539999999999</v>
      </c>
      <c r="J543" s="435">
        <f>I543*20%</f>
        <v>141.67079999999999</v>
      </c>
    </row>
    <row r="544" spans="1:10" ht="12.75">
      <c r="A544" s="355" t="s">
        <v>50</v>
      </c>
      <c r="B544" s="359" t="s">
        <v>1533</v>
      </c>
      <c r="C544" s="250" t="s">
        <v>166</v>
      </c>
      <c r="D544" s="469">
        <v>4.162</v>
      </c>
      <c r="E544" s="356"/>
      <c r="F544" s="347">
        <v>46</v>
      </c>
      <c r="G544" s="467">
        <v>4</v>
      </c>
      <c r="H544" s="183" t="s">
        <v>11</v>
      </c>
      <c r="I544" s="514">
        <f>D544*F544</f>
        <v>191.452</v>
      </c>
      <c r="J544" s="435">
        <f>I544*20%</f>
        <v>38.2904</v>
      </c>
    </row>
    <row r="545" spans="1:10" ht="12.75">
      <c r="A545" s="683" t="s">
        <v>20</v>
      </c>
      <c r="B545" s="684">
        <v>5</v>
      </c>
      <c r="C545" s="685" t="s">
        <v>27</v>
      </c>
      <c r="D545" s="686">
        <f>SUM(D540:D544)</f>
        <v>44.126999999999995</v>
      </c>
      <c r="E545" s="91" t="s">
        <v>47</v>
      </c>
      <c r="F545" s="687"/>
      <c r="G545" s="687"/>
      <c r="H545" s="687"/>
      <c r="I545" s="514"/>
      <c r="J545" s="514"/>
    </row>
    <row r="546" spans="1:10" ht="12.75">
      <c r="A546" s="254" t="s">
        <v>52</v>
      </c>
      <c r="B546" s="352" t="s">
        <v>1538</v>
      </c>
      <c r="C546" s="247" t="s">
        <v>172</v>
      </c>
      <c r="D546" s="291">
        <v>9.616</v>
      </c>
      <c r="E546" s="356"/>
      <c r="F546" s="347">
        <v>46</v>
      </c>
      <c r="G546" s="249">
        <v>3</v>
      </c>
      <c r="H546" s="183" t="s">
        <v>11</v>
      </c>
      <c r="I546" s="514">
        <f>D546*F546</f>
        <v>442.336</v>
      </c>
      <c r="J546" s="514">
        <f>I546*20%</f>
        <v>88.4672</v>
      </c>
    </row>
    <row r="547" spans="1:10" ht="12.75">
      <c r="A547" s="254" t="s">
        <v>52</v>
      </c>
      <c r="B547" s="352" t="s">
        <v>678</v>
      </c>
      <c r="C547" s="247" t="s">
        <v>172</v>
      </c>
      <c r="D547" s="291">
        <v>2.553</v>
      </c>
      <c r="E547" s="356"/>
      <c r="F547" s="347">
        <v>46</v>
      </c>
      <c r="G547" s="249">
        <v>3</v>
      </c>
      <c r="H547" s="183" t="s">
        <v>11</v>
      </c>
      <c r="I547" s="514">
        <f>D547*F547</f>
        <v>117.438</v>
      </c>
      <c r="J547" s="514">
        <f>I547*20%</f>
        <v>23.4876</v>
      </c>
    </row>
    <row r="548" spans="1:10" ht="12.75">
      <c r="A548" s="254" t="s">
        <v>52</v>
      </c>
      <c r="B548" s="352" t="s">
        <v>1534</v>
      </c>
      <c r="C548" s="247" t="s">
        <v>166</v>
      </c>
      <c r="D548" s="291">
        <v>1.4</v>
      </c>
      <c r="E548" s="356"/>
      <c r="F548" s="347">
        <v>46</v>
      </c>
      <c r="G548" s="249">
        <v>3</v>
      </c>
      <c r="H548" s="183" t="s">
        <v>11</v>
      </c>
      <c r="I548" s="514">
        <f>D548*F548</f>
        <v>64.39999999999999</v>
      </c>
      <c r="J548" s="514">
        <f>I548*20%</f>
        <v>12.879999999999999</v>
      </c>
    </row>
    <row r="549" spans="1:10" ht="12.75">
      <c r="A549" s="254" t="s">
        <v>52</v>
      </c>
      <c r="B549" s="352" t="s">
        <v>1535</v>
      </c>
      <c r="C549" s="247" t="s">
        <v>172</v>
      </c>
      <c r="D549" s="291">
        <v>1.605</v>
      </c>
      <c r="E549" s="356"/>
      <c r="F549" s="347">
        <v>46</v>
      </c>
      <c r="G549" s="249">
        <v>3</v>
      </c>
      <c r="H549" s="183" t="s">
        <v>11</v>
      </c>
      <c r="I549" s="514">
        <f>D549*F549</f>
        <v>73.83</v>
      </c>
      <c r="J549" s="514">
        <f>I549*20%</f>
        <v>14.766</v>
      </c>
    </row>
    <row r="550" spans="1:10" ht="12.75">
      <c r="A550" s="254" t="s">
        <v>52</v>
      </c>
      <c r="B550" s="352" t="s">
        <v>1536</v>
      </c>
      <c r="C550" s="247" t="s">
        <v>172</v>
      </c>
      <c r="D550" s="291">
        <v>3.971</v>
      </c>
      <c r="E550" s="356"/>
      <c r="F550" s="347">
        <v>46</v>
      </c>
      <c r="G550" s="249">
        <v>3</v>
      </c>
      <c r="H550" s="183" t="s">
        <v>11</v>
      </c>
      <c r="I550" s="514">
        <f>D550*F550</f>
        <v>182.666</v>
      </c>
      <c r="J550" s="514">
        <f>I550*20%</f>
        <v>36.5332</v>
      </c>
    </row>
    <row r="551" spans="1:10" ht="12.75">
      <c r="A551" s="18" t="s">
        <v>20</v>
      </c>
      <c r="B551" s="43">
        <v>5</v>
      </c>
      <c r="C551" s="30" t="s">
        <v>27</v>
      </c>
      <c r="D551" s="19">
        <f>SUM(D546:D550)</f>
        <v>19.145000000000003</v>
      </c>
      <c r="E551" s="31" t="s">
        <v>47</v>
      </c>
      <c r="F551" s="32"/>
      <c r="G551" s="33"/>
      <c r="H551" s="33"/>
      <c r="I551" s="252"/>
      <c r="J551" s="334"/>
    </row>
    <row r="552" spans="1:10" ht="25.5">
      <c r="A552" s="95" t="s">
        <v>25</v>
      </c>
      <c r="B552" s="407">
        <f>B430+B434+B441+B450+B455+B457+B461+B463+B465+B467+B493+B503+B505+B515+B521+B529+B539+B545+B551</f>
        <v>119</v>
      </c>
      <c r="C552" s="112" t="s">
        <v>27</v>
      </c>
      <c r="D552" s="98">
        <f>D430+D434+D441+D450+D455+D457+D461+D463+D465+D467+D493+D503+D505+D515+D521+D529+D539+D545+D551</f>
        <v>1485.137</v>
      </c>
      <c r="E552" s="99" t="s">
        <v>47</v>
      </c>
      <c r="F552" s="100"/>
      <c r="G552" s="140"/>
      <c r="H552" s="101"/>
      <c r="I552" s="102"/>
      <c r="J552" s="103"/>
    </row>
    <row r="553" spans="1:10" ht="15.75">
      <c r="A553" s="744" t="s">
        <v>54</v>
      </c>
      <c r="B553" s="745"/>
      <c r="C553" s="745"/>
      <c r="D553" s="745"/>
      <c r="E553" s="745"/>
      <c r="F553" s="745"/>
      <c r="G553" s="745"/>
      <c r="H553" s="745"/>
      <c r="I553" s="745"/>
      <c r="J553" s="746"/>
    </row>
    <row r="554" spans="1:10" ht="12.75">
      <c r="A554" s="645" t="s">
        <v>948</v>
      </c>
      <c r="B554" s="488" t="s">
        <v>1242</v>
      </c>
      <c r="C554" s="353" t="s">
        <v>198</v>
      </c>
      <c r="D554" s="488">
        <v>7.223</v>
      </c>
      <c r="E554" s="353"/>
      <c r="F554" s="347">
        <v>51</v>
      </c>
      <c r="G554" s="293">
        <v>3</v>
      </c>
      <c r="H554" s="183" t="s">
        <v>11</v>
      </c>
      <c r="I554" s="499">
        <f>D554*F554</f>
        <v>368.373</v>
      </c>
      <c r="J554" s="499">
        <f>I554*20%</f>
        <v>73.6746</v>
      </c>
    </row>
    <row r="555" spans="1:10" ht="12.75">
      <c r="A555" s="479" t="s">
        <v>20</v>
      </c>
      <c r="B555" s="51">
        <v>1</v>
      </c>
      <c r="C555" s="30" t="s">
        <v>27</v>
      </c>
      <c r="D555" s="295">
        <f>SUM(D554:D554)</f>
        <v>7.223</v>
      </c>
      <c r="E555" s="91" t="s">
        <v>47</v>
      </c>
      <c r="F555" s="347"/>
      <c r="G555" s="329"/>
      <c r="H555" s="329"/>
      <c r="I555" s="334"/>
      <c r="J555" s="334"/>
    </row>
    <row r="556" spans="1:10" ht="12.75">
      <c r="A556" s="500" t="s">
        <v>126</v>
      </c>
      <c r="B556" s="352" t="s">
        <v>691</v>
      </c>
      <c r="C556" s="247" t="s">
        <v>172</v>
      </c>
      <c r="D556" s="298">
        <v>4.898</v>
      </c>
      <c r="E556" s="91"/>
      <c r="F556" s="347">
        <v>51</v>
      </c>
      <c r="G556" s="293">
        <v>4</v>
      </c>
      <c r="H556" s="183" t="s">
        <v>11</v>
      </c>
      <c r="I556" s="334">
        <f>D556*F556</f>
        <v>249.79799999999997</v>
      </c>
      <c r="J556" s="334">
        <f>I556*20%</f>
        <v>49.959599999999995</v>
      </c>
    </row>
    <row r="557" spans="1:10" ht="12.75">
      <c r="A557" s="645" t="s">
        <v>126</v>
      </c>
      <c r="B557" s="488" t="s">
        <v>1243</v>
      </c>
      <c r="C557" s="353" t="s">
        <v>172</v>
      </c>
      <c r="D557" s="488">
        <v>0.399</v>
      </c>
      <c r="E557" s="353"/>
      <c r="F557" s="347">
        <v>51</v>
      </c>
      <c r="G557" s="293">
        <v>3</v>
      </c>
      <c r="H557" s="183" t="s">
        <v>11</v>
      </c>
      <c r="I557" s="334">
        <f>D557*F557</f>
        <v>20.349</v>
      </c>
      <c r="J557" s="334">
        <f>I557*20%</f>
        <v>4.0698</v>
      </c>
    </row>
    <row r="558" spans="1:10" ht="12.75">
      <c r="A558" s="479" t="s">
        <v>20</v>
      </c>
      <c r="B558" s="51">
        <v>2</v>
      </c>
      <c r="C558" s="30" t="s">
        <v>27</v>
      </c>
      <c r="D558" s="295">
        <f>SUM(D556:D557)</f>
        <v>5.297</v>
      </c>
      <c r="E558" s="91" t="s">
        <v>47</v>
      </c>
      <c r="F558" s="347"/>
      <c r="G558" s="329"/>
      <c r="H558" s="329"/>
      <c r="I558" s="334"/>
      <c r="J558" s="334"/>
    </row>
    <row r="559" spans="1:10" ht="12.75">
      <c r="A559" s="500" t="s">
        <v>1244</v>
      </c>
      <c r="B559" s="352" t="s">
        <v>1245</v>
      </c>
      <c r="C559" s="247" t="s">
        <v>172</v>
      </c>
      <c r="D559" s="298">
        <v>10</v>
      </c>
      <c r="E559" s="91"/>
      <c r="F559" s="347">
        <v>51</v>
      </c>
      <c r="G559" s="293">
        <v>2</v>
      </c>
      <c r="H559" s="183" t="s">
        <v>11</v>
      </c>
      <c r="I559" s="334">
        <f>D559*F559</f>
        <v>510</v>
      </c>
      <c r="J559" s="334">
        <f>I559*20%</f>
        <v>102</v>
      </c>
    </row>
    <row r="560" spans="1:10" ht="12.75">
      <c r="A560" s="500" t="s">
        <v>1244</v>
      </c>
      <c r="B560" s="352" t="s">
        <v>1246</v>
      </c>
      <c r="C560" s="247" t="s">
        <v>172</v>
      </c>
      <c r="D560" s="298">
        <v>20.114</v>
      </c>
      <c r="E560" s="91"/>
      <c r="F560" s="347">
        <v>51</v>
      </c>
      <c r="G560" s="293">
        <v>3</v>
      </c>
      <c r="H560" s="183" t="s">
        <v>11</v>
      </c>
      <c r="I560" s="334">
        <f>D560*F560</f>
        <v>1025.814</v>
      </c>
      <c r="J560" s="334">
        <f>I560*20%</f>
        <v>205.16280000000003</v>
      </c>
    </row>
    <row r="561" spans="1:10" ht="12.75">
      <c r="A561" s="500" t="s">
        <v>1244</v>
      </c>
      <c r="B561" s="352" t="s">
        <v>1247</v>
      </c>
      <c r="C561" s="247" t="s">
        <v>172</v>
      </c>
      <c r="D561" s="298">
        <v>9.101</v>
      </c>
      <c r="E561" s="91"/>
      <c r="F561" s="347">
        <v>51</v>
      </c>
      <c r="G561" s="293">
        <v>2</v>
      </c>
      <c r="H561" s="183" t="s">
        <v>11</v>
      </c>
      <c r="I561" s="334">
        <f>D561*F561</f>
        <v>464.15100000000007</v>
      </c>
      <c r="J561" s="334">
        <f>I561*20%</f>
        <v>92.83020000000002</v>
      </c>
    </row>
    <row r="562" spans="1:10" ht="12.75">
      <c r="A562" s="500" t="s">
        <v>1244</v>
      </c>
      <c r="B562" s="352" t="s">
        <v>1248</v>
      </c>
      <c r="C562" s="247" t="s">
        <v>172</v>
      </c>
      <c r="D562" s="298">
        <v>20</v>
      </c>
      <c r="E562" s="91"/>
      <c r="F562" s="347">
        <v>51</v>
      </c>
      <c r="G562" s="293">
        <v>2</v>
      </c>
      <c r="H562" s="183" t="s">
        <v>11</v>
      </c>
      <c r="I562" s="334">
        <f>D562*F562</f>
        <v>1020</v>
      </c>
      <c r="J562" s="334">
        <f>I562*20%</f>
        <v>204</v>
      </c>
    </row>
    <row r="563" spans="1:10" ht="12.75">
      <c r="A563" s="18" t="s">
        <v>20</v>
      </c>
      <c r="B563" s="51">
        <v>4</v>
      </c>
      <c r="C563" s="30" t="s">
        <v>27</v>
      </c>
      <c r="D563" s="295">
        <f>SUM(D559:D562)</f>
        <v>59.215</v>
      </c>
      <c r="E563" s="245" t="s">
        <v>47</v>
      </c>
      <c r="F563" s="347"/>
      <c r="G563" s="329"/>
      <c r="H563" s="329"/>
      <c r="I563" s="334"/>
      <c r="J563" s="334"/>
    </row>
    <row r="564" spans="1:10" ht="25.5">
      <c r="A564" s="144" t="s">
        <v>55</v>
      </c>
      <c r="B564" s="127">
        <f>B558+B555+B563</f>
        <v>7</v>
      </c>
      <c r="C564" s="122" t="s">
        <v>27</v>
      </c>
      <c r="D564" s="129">
        <f>D558+D555+D563</f>
        <v>71.735</v>
      </c>
      <c r="E564" s="187" t="s">
        <v>47</v>
      </c>
      <c r="F564" s="140"/>
      <c r="G564" s="188"/>
      <c r="H564" s="188"/>
      <c r="I564" s="57"/>
      <c r="J564" s="427"/>
    </row>
    <row r="565" spans="1:10" ht="15.75">
      <c r="A565" s="744" t="s">
        <v>19</v>
      </c>
      <c r="B565" s="745"/>
      <c r="C565" s="745"/>
      <c r="D565" s="745"/>
      <c r="E565" s="745"/>
      <c r="F565" s="745"/>
      <c r="G565" s="745"/>
      <c r="H565" s="745"/>
      <c r="I565" s="745"/>
      <c r="J565" s="746"/>
    </row>
    <row r="566" spans="1:10" ht="12.75">
      <c r="A566" s="290" t="s">
        <v>139</v>
      </c>
      <c r="B566" s="538" t="s">
        <v>1249</v>
      </c>
      <c r="C566" s="247" t="s">
        <v>172</v>
      </c>
      <c r="D566" s="298">
        <v>17.394</v>
      </c>
      <c r="E566" s="108"/>
      <c r="F566" s="347">
        <v>51</v>
      </c>
      <c r="G566" s="293">
        <v>3</v>
      </c>
      <c r="H566" s="183" t="s">
        <v>11</v>
      </c>
      <c r="I566" s="294">
        <f>D566*F566</f>
        <v>887.0939999999999</v>
      </c>
      <c r="J566" s="294">
        <f>I566*20%</f>
        <v>177.4188</v>
      </c>
    </row>
    <row r="567" spans="1:10" ht="12.75">
      <c r="A567" s="290" t="s">
        <v>139</v>
      </c>
      <c r="B567" s="538" t="s">
        <v>1250</v>
      </c>
      <c r="C567" s="247" t="s">
        <v>172</v>
      </c>
      <c r="D567" s="298">
        <v>4.424</v>
      </c>
      <c r="E567" s="108"/>
      <c r="F567" s="347">
        <v>51</v>
      </c>
      <c r="G567" s="293">
        <v>3</v>
      </c>
      <c r="H567" s="183" t="s">
        <v>11</v>
      </c>
      <c r="I567" s="294">
        <f aca="true" t="shared" si="50" ref="I567:I614">D567*F567</f>
        <v>225.62400000000002</v>
      </c>
      <c r="J567" s="294">
        <f aca="true" t="shared" si="51" ref="J567:J614">I567*20%</f>
        <v>45.12480000000001</v>
      </c>
    </row>
    <row r="568" spans="1:10" ht="12.75">
      <c r="A568" s="290" t="s">
        <v>139</v>
      </c>
      <c r="B568" s="538" t="s">
        <v>1251</v>
      </c>
      <c r="C568" s="247" t="s">
        <v>172</v>
      </c>
      <c r="D568" s="298">
        <v>13</v>
      </c>
      <c r="E568" s="108"/>
      <c r="F568" s="347">
        <v>51</v>
      </c>
      <c r="G568" s="293">
        <v>4</v>
      </c>
      <c r="H568" s="183" t="s">
        <v>11</v>
      </c>
      <c r="I568" s="294">
        <f t="shared" si="50"/>
        <v>663</v>
      </c>
      <c r="J568" s="294">
        <f t="shared" si="51"/>
        <v>132.6</v>
      </c>
    </row>
    <row r="569" spans="1:10" ht="12.75">
      <c r="A569" s="290" t="s">
        <v>139</v>
      </c>
      <c r="B569" s="538" t="s">
        <v>1252</v>
      </c>
      <c r="C569" s="247" t="s">
        <v>172</v>
      </c>
      <c r="D569" s="298">
        <v>12.698</v>
      </c>
      <c r="E569" s="108"/>
      <c r="F569" s="347">
        <v>51</v>
      </c>
      <c r="G569" s="293">
        <v>4</v>
      </c>
      <c r="H569" s="183" t="s">
        <v>11</v>
      </c>
      <c r="I569" s="294">
        <f t="shared" si="50"/>
        <v>647.5980000000001</v>
      </c>
      <c r="J569" s="294">
        <f t="shared" si="51"/>
        <v>129.51960000000003</v>
      </c>
    </row>
    <row r="570" spans="1:10" ht="12.75">
      <c r="A570" s="290" t="s">
        <v>139</v>
      </c>
      <c r="B570" s="538" t="s">
        <v>1253</v>
      </c>
      <c r="C570" s="247" t="s">
        <v>172</v>
      </c>
      <c r="D570" s="298">
        <v>28.001</v>
      </c>
      <c r="E570" s="108"/>
      <c r="F570" s="347">
        <v>51</v>
      </c>
      <c r="G570" s="293">
        <v>3</v>
      </c>
      <c r="H570" s="183" t="s">
        <v>11</v>
      </c>
      <c r="I570" s="294">
        <f t="shared" si="50"/>
        <v>1428.0510000000002</v>
      </c>
      <c r="J570" s="294">
        <f t="shared" si="51"/>
        <v>285.6102</v>
      </c>
    </row>
    <row r="571" spans="1:10" ht="12.75">
      <c r="A571" s="290" t="s">
        <v>139</v>
      </c>
      <c r="B571" s="538" t="s">
        <v>1254</v>
      </c>
      <c r="C571" s="247" t="s">
        <v>172</v>
      </c>
      <c r="D571" s="298">
        <v>16.753</v>
      </c>
      <c r="E571" s="108"/>
      <c r="F571" s="347">
        <v>51</v>
      </c>
      <c r="G571" s="293">
        <v>3</v>
      </c>
      <c r="H571" s="183" t="s">
        <v>11</v>
      </c>
      <c r="I571" s="294">
        <f t="shared" si="50"/>
        <v>854.403</v>
      </c>
      <c r="J571" s="294">
        <f t="shared" si="51"/>
        <v>170.88060000000002</v>
      </c>
    </row>
    <row r="572" spans="1:10" ht="12.75">
      <c r="A572" s="290" t="s">
        <v>139</v>
      </c>
      <c r="B572" s="538" t="s">
        <v>1255</v>
      </c>
      <c r="C572" s="247" t="s">
        <v>172</v>
      </c>
      <c r="D572" s="298">
        <v>18.622</v>
      </c>
      <c r="E572" s="108"/>
      <c r="F572" s="347">
        <v>51</v>
      </c>
      <c r="G572" s="293">
        <v>4</v>
      </c>
      <c r="H572" s="183" t="s">
        <v>11</v>
      </c>
      <c r="I572" s="294">
        <f t="shared" si="50"/>
        <v>949.722</v>
      </c>
      <c r="J572" s="294">
        <f t="shared" si="51"/>
        <v>189.9444</v>
      </c>
    </row>
    <row r="573" spans="1:10" ht="12.75">
      <c r="A573" s="290" t="s">
        <v>139</v>
      </c>
      <c r="B573" s="538" t="s">
        <v>1256</v>
      </c>
      <c r="C573" s="247" t="s">
        <v>172</v>
      </c>
      <c r="D573" s="298">
        <v>17.097</v>
      </c>
      <c r="E573" s="108"/>
      <c r="F573" s="347">
        <v>51</v>
      </c>
      <c r="G573" s="293">
        <v>4</v>
      </c>
      <c r="H573" s="183" t="s">
        <v>11</v>
      </c>
      <c r="I573" s="294">
        <f t="shared" si="50"/>
        <v>871.9470000000001</v>
      </c>
      <c r="J573" s="294">
        <f t="shared" si="51"/>
        <v>174.38940000000002</v>
      </c>
    </row>
    <row r="574" spans="1:10" ht="12.75">
      <c r="A574" s="290" t="s">
        <v>139</v>
      </c>
      <c r="B574" s="538" t="s">
        <v>1257</v>
      </c>
      <c r="C574" s="247" t="s">
        <v>172</v>
      </c>
      <c r="D574" s="298">
        <v>13.505</v>
      </c>
      <c r="E574" s="108"/>
      <c r="F574" s="347">
        <v>51</v>
      </c>
      <c r="G574" s="293">
        <v>3</v>
      </c>
      <c r="H574" s="183" t="s">
        <v>11</v>
      </c>
      <c r="I574" s="294">
        <f t="shared" si="50"/>
        <v>688.755</v>
      </c>
      <c r="J574" s="294">
        <f t="shared" si="51"/>
        <v>137.751</v>
      </c>
    </row>
    <row r="575" spans="1:10" ht="12.75">
      <c r="A575" s="290" t="s">
        <v>139</v>
      </c>
      <c r="B575" s="538" t="s">
        <v>1258</v>
      </c>
      <c r="C575" s="247" t="s">
        <v>172</v>
      </c>
      <c r="D575" s="298">
        <v>12.75</v>
      </c>
      <c r="E575" s="108"/>
      <c r="F575" s="347">
        <v>51</v>
      </c>
      <c r="G575" s="293">
        <v>3</v>
      </c>
      <c r="H575" s="183" t="s">
        <v>11</v>
      </c>
      <c r="I575" s="294">
        <f t="shared" si="50"/>
        <v>650.25</v>
      </c>
      <c r="J575" s="294">
        <f t="shared" si="51"/>
        <v>130.05</v>
      </c>
    </row>
    <row r="576" spans="1:10" ht="12.75">
      <c r="A576" s="290" t="s">
        <v>139</v>
      </c>
      <c r="B576" s="538" t="s">
        <v>1259</v>
      </c>
      <c r="C576" s="247" t="s">
        <v>172</v>
      </c>
      <c r="D576" s="298">
        <v>19.721</v>
      </c>
      <c r="E576" s="108"/>
      <c r="F576" s="347">
        <v>51</v>
      </c>
      <c r="G576" s="293">
        <v>3</v>
      </c>
      <c r="H576" s="183" t="s">
        <v>11</v>
      </c>
      <c r="I576" s="294">
        <f t="shared" si="50"/>
        <v>1005.771</v>
      </c>
      <c r="J576" s="294">
        <f t="shared" si="51"/>
        <v>201.1542</v>
      </c>
    </row>
    <row r="577" spans="1:10" ht="12.75">
      <c r="A577" s="290" t="s">
        <v>139</v>
      </c>
      <c r="B577" s="538" t="s">
        <v>1260</v>
      </c>
      <c r="C577" s="247" t="s">
        <v>172</v>
      </c>
      <c r="D577" s="298">
        <v>15.429</v>
      </c>
      <c r="E577" s="108"/>
      <c r="F577" s="347">
        <v>51</v>
      </c>
      <c r="G577" s="293">
        <v>3</v>
      </c>
      <c r="H577" s="183" t="s">
        <v>11</v>
      </c>
      <c r="I577" s="294">
        <f t="shared" si="50"/>
        <v>786.879</v>
      </c>
      <c r="J577" s="294">
        <f t="shared" si="51"/>
        <v>157.37580000000003</v>
      </c>
    </row>
    <row r="578" spans="1:10" ht="12.75">
      <c r="A578" s="290" t="s">
        <v>139</v>
      </c>
      <c r="B578" s="538" t="s">
        <v>1261</v>
      </c>
      <c r="C578" s="247" t="s">
        <v>172</v>
      </c>
      <c r="D578" s="298">
        <v>11.492</v>
      </c>
      <c r="E578" s="108"/>
      <c r="F578" s="347">
        <v>51</v>
      </c>
      <c r="G578" s="293">
        <v>3</v>
      </c>
      <c r="H578" s="183" t="s">
        <v>11</v>
      </c>
      <c r="I578" s="294">
        <f t="shared" si="50"/>
        <v>586.0920000000001</v>
      </c>
      <c r="J578" s="294">
        <f t="shared" si="51"/>
        <v>117.21840000000003</v>
      </c>
    </row>
    <row r="579" spans="1:10" ht="12.75">
      <c r="A579" s="290" t="s">
        <v>139</v>
      </c>
      <c r="B579" s="538" t="s">
        <v>1262</v>
      </c>
      <c r="C579" s="247" t="s">
        <v>172</v>
      </c>
      <c r="D579" s="298">
        <v>9.504</v>
      </c>
      <c r="E579" s="108"/>
      <c r="F579" s="347">
        <v>51</v>
      </c>
      <c r="G579" s="293">
        <v>3</v>
      </c>
      <c r="H579" s="183" t="s">
        <v>11</v>
      </c>
      <c r="I579" s="294">
        <f t="shared" si="50"/>
        <v>484.70399999999995</v>
      </c>
      <c r="J579" s="294">
        <f t="shared" si="51"/>
        <v>96.9408</v>
      </c>
    </row>
    <row r="580" spans="1:10" ht="12.75">
      <c r="A580" s="290" t="s">
        <v>139</v>
      </c>
      <c r="B580" s="538" t="s">
        <v>1263</v>
      </c>
      <c r="C580" s="247" t="s">
        <v>172</v>
      </c>
      <c r="D580" s="298">
        <v>5.88</v>
      </c>
      <c r="E580" s="108"/>
      <c r="F580" s="347">
        <v>51</v>
      </c>
      <c r="G580" s="293">
        <v>3</v>
      </c>
      <c r="H580" s="183" t="s">
        <v>11</v>
      </c>
      <c r="I580" s="294">
        <f t="shared" si="50"/>
        <v>299.88</v>
      </c>
      <c r="J580" s="294">
        <f t="shared" si="51"/>
        <v>59.976</v>
      </c>
    </row>
    <row r="581" spans="1:10" ht="12.75">
      <c r="A581" s="290" t="s">
        <v>139</v>
      </c>
      <c r="B581" s="538" t="s">
        <v>1264</v>
      </c>
      <c r="C581" s="247" t="s">
        <v>172</v>
      </c>
      <c r="D581" s="298">
        <v>23.044</v>
      </c>
      <c r="E581" s="108"/>
      <c r="F581" s="347">
        <v>51</v>
      </c>
      <c r="G581" s="293">
        <v>3</v>
      </c>
      <c r="H581" s="183" t="s">
        <v>11</v>
      </c>
      <c r="I581" s="294">
        <f t="shared" si="50"/>
        <v>1175.244</v>
      </c>
      <c r="J581" s="294">
        <f t="shared" si="51"/>
        <v>235.0488</v>
      </c>
    </row>
    <row r="582" spans="1:10" ht="12.75">
      <c r="A582" s="290" t="s">
        <v>139</v>
      </c>
      <c r="B582" s="538" t="s">
        <v>1265</v>
      </c>
      <c r="C582" s="247" t="s">
        <v>172</v>
      </c>
      <c r="D582" s="298">
        <v>18.501</v>
      </c>
      <c r="E582" s="108"/>
      <c r="F582" s="347">
        <v>51</v>
      </c>
      <c r="G582" s="293">
        <v>3</v>
      </c>
      <c r="H582" s="183" t="s">
        <v>11</v>
      </c>
      <c r="I582" s="294">
        <f t="shared" si="50"/>
        <v>943.551</v>
      </c>
      <c r="J582" s="294">
        <f t="shared" si="51"/>
        <v>188.71020000000001</v>
      </c>
    </row>
    <row r="583" spans="1:10" ht="12.75">
      <c r="A583" s="290" t="s">
        <v>139</v>
      </c>
      <c r="B583" s="538" t="s">
        <v>1266</v>
      </c>
      <c r="C583" s="247" t="s">
        <v>172</v>
      </c>
      <c r="D583" s="298">
        <v>6.945</v>
      </c>
      <c r="E583" s="108"/>
      <c r="F583" s="347">
        <v>51</v>
      </c>
      <c r="G583" s="293">
        <v>3</v>
      </c>
      <c r="H583" s="183" t="s">
        <v>11</v>
      </c>
      <c r="I583" s="294">
        <f t="shared" si="50"/>
        <v>354.195</v>
      </c>
      <c r="J583" s="294">
        <f t="shared" si="51"/>
        <v>70.839</v>
      </c>
    </row>
    <row r="584" spans="1:10" ht="12.75">
      <c r="A584" s="290" t="s">
        <v>139</v>
      </c>
      <c r="B584" s="538" t="s">
        <v>1267</v>
      </c>
      <c r="C584" s="247" t="s">
        <v>172</v>
      </c>
      <c r="D584" s="298">
        <v>11.094</v>
      </c>
      <c r="E584" s="108"/>
      <c r="F584" s="347">
        <v>51</v>
      </c>
      <c r="G584" s="293">
        <v>4</v>
      </c>
      <c r="H584" s="183" t="s">
        <v>11</v>
      </c>
      <c r="I584" s="294">
        <f t="shared" si="50"/>
        <v>565.794</v>
      </c>
      <c r="J584" s="294">
        <f t="shared" si="51"/>
        <v>113.1588</v>
      </c>
    </row>
    <row r="585" spans="1:10" ht="12.75">
      <c r="A585" s="290" t="s">
        <v>139</v>
      </c>
      <c r="B585" s="538" t="s">
        <v>634</v>
      </c>
      <c r="C585" s="247" t="s">
        <v>172</v>
      </c>
      <c r="D585" s="298">
        <v>16.997</v>
      </c>
      <c r="E585" s="108"/>
      <c r="F585" s="347">
        <v>51</v>
      </c>
      <c r="G585" s="293">
        <v>4</v>
      </c>
      <c r="H585" s="183" t="s">
        <v>11</v>
      </c>
      <c r="I585" s="294">
        <f t="shared" si="50"/>
        <v>866.847</v>
      </c>
      <c r="J585" s="294">
        <f t="shared" si="51"/>
        <v>173.3694</v>
      </c>
    </row>
    <row r="586" spans="1:10" ht="12.75">
      <c r="A586" s="290" t="s">
        <v>139</v>
      </c>
      <c r="B586" s="538" t="s">
        <v>1268</v>
      </c>
      <c r="C586" s="247" t="s">
        <v>172</v>
      </c>
      <c r="D586" s="298">
        <v>4.992</v>
      </c>
      <c r="E586" s="108"/>
      <c r="F586" s="347">
        <v>51</v>
      </c>
      <c r="G586" s="293">
        <v>3</v>
      </c>
      <c r="H586" s="183" t="s">
        <v>11</v>
      </c>
      <c r="I586" s="294">
        <f t="shared" si="50"/>
        <v>254.592</v>
      </c>
      <c r="J586" s="294">
        <f t="shared" si="51"/>
        <v>50.918400000000005</v>
      </c>
    </row>
    <row r="587" spans="1:10" ht="12.75">
      <c r="A587" s="290" t="s">
        <v>139</v>
      </c>
      <c r="B587" s="538" t="s">
        <v>1269</v>
      </c>
      <c r="C587" s="247" t="s">
        <v>172</v>
      </c>
      <c r="D587" s="298">
        <v>23.208</v>
      </c>
      <c r="E587" s="108"/>
      <c r="F587" s="347">
        <v>51</v>
      </c>
      <c r="G587" s="293">
        <v>3</v>
      </c>
      <c r="H587" s="183" t="s">
        <v>11</v>
      </c>
      <c r="I587" s="294">
        <f t="shared" si="50"/>
        <v>1183.608</v>
      </c>
      <c r="J587" s="294">
        <f t="shared" si="51"/>
        <v>236.7216</v>
      </c>
    </row>
    <row r="588" spans="1:10" ht="12.75">
      <c r="A588" s="290" t="s">
        <v>139</v>
      </c>
      <c r="B588" s="538" t="s">
        <v>1270</v>
      </c>
      <c r="C588" s="247" t="s">
        <v>172</v>
      </c>
      <c r="D588" s="298">
        <v>8.028</v>
      </c>
      <c r="E588" s="108"/>
      <c r="F588" s="347">
        <v>51</v>
      </c>
      <c r="G588" s="293">
        <v>4</v>
      </c>
      <c r="H588" s="183" t="s">
        <v>11</v>
      </c>
      <c r="I588" s="294">
        <f t="shared" si="50"/>
        <v>409.428</v>
      </c>
      <c r="J588" s="294">
        <f t="shared" si="51"/>
        <v>81.88560000000001</v>
      </c>
    </row>
    <row r="589" spans="1:10" ht="12.75">
      <c r="A589" s="290" t="s">
        <v>139</v>
      </c>
      <c r="B589" s="538" t="s">
        <v>1271</v>
      </c>
      <c r="C589" s="247" t="s">
        <v>172</v>
      </c>
      <c r="D589" s="298">
        <v>10.691</v>
      </c>
      <c r="E589" s="108"/>
      <c r="F589" s="347">
        <v>51</v>
      </c>
      <c r="G589" s="293">
        <v>3</v>
      </c>
      <c r="H589" s="183" t="s">
        <v>11</v>
      </c>
      <c r="I589" s="294">
        <f t="shared" si="50"/>
        <v>545.241</v>
      </c>
      <c r="J589" s="294">
        <f t="shared" si="51"/>
        <v>109.04820000000001</v>
      </c>
    </row>
    <row r="590" spans="1:10" ht="12.75">
      <c r="A590" s="290" t="s">
        <v>139</v>
      </c>
      <c r="B590" s="538" t="s">
        <v>1272</v>
      </c>
      <c r="C590" s="247" t="s">
        <v>172</v>
      </c>
      <c r="D590" s="298">
        <v>17.498</v>
      </c>
      <c r="E590" s="108"/>
      <c r="F590" s="347">
        <v>51</v>
      </c>
      <c r="G590" s="293">
        <v>3</v>
      </c>
      <c r="H590" s="183" t="s">
        <v>11</v>
      </c>
      <c r="I590" s="294">
        <f t="shared" si="50"/>
        <v>892.398</v>
      </c>
      <c r="J590" s="294">
        <f t="shared" si="51"/>
        <v>178.4796</v>
      </c>
    </row>
    <row r="591" spans="1:10" ht="12.75">
      <c r="A591" s="290" t="s">
        <v>139</v>
      </c>
      <c r="B591" s="538" t="s">
        <v>1273</v>
      </c>
      <c r="C591" s="247" t="s">
        <v>172</v>
      </c>
      <c r="D591" s="298">
        <v>2.383</v>
      </c>
      <c r="E591" s="108"/>
      <c r="F591" s="347">
        <v>51</v>
      </c>
      <c r="G591" s="293">
        <v>4</v>
      </c>
      <c r="H591" s="183" t="s">
        <v>11</v>
      </c>
      <c r="I591" s="294">
        <f t="shared" si="50"/>
        <v>121.533</v>
      </c>
      <c r="J591" s="294">
        <f t="shared" si="51"/>
        <v>24.306600000000003</v>
      </c>
    </row>
    <row r="592" spans="1:10" ht="12.75">
      <c r="A592" s="290" t="s">
        <v>139</v>
      </c>
      <c r="B592" s="538" t="s">
        <v>1274</v>
      </c>
      <c r="C592" s="247" t="s">
        <v>172</v>
      </c>
      <c r="D592" s="298">
        <v>3.015</v>
      </c>
      <c r="E592" s="108"/>
      <c r="F592" s="347">
        <v>51</v>
      </c>
      <c r="G592" s="293">
        <v>3</v>
      </c>
      <c r="H592" s="183" t="s">
        <v>11</v>
      </c>
      <c r="I592" s="294">
        <f t="shared" si="50"/>
        <v>153.76500000000001</v>
      </c>
      <c r="J592" s="294">
        <f t="shared" si="51"/>
        <v>30.753000000000004</v>
      </c>
    </row>
    <row r="593" spans="1:10" ht="12.75">
      <c r="A593" s="290" t="s">
        <v>139</v>
      </c>
      <c r="B593" s="538" t="s">
        <v>1275</v>
      </c>
      <c r="C593" s="247" t="s">
        <v>172</v>
      </c>
      <c r="D593" s="298">
        <v>13.499</v>
      </c>
      <c r="E593" s="108"/>
      <c r="F593" s="347">
        <v>51</v>
      </c>
      <c r="G593" s="293">
        <v>3</v>
      </c>
      <c r="H593" s="183" t="s">
        <v>11</v>
      </c>
      <c r="I593" s="294">
        <f t="shared" si="50"/>
        <v>688.4490000000001</v>
      </c>
      <c r="J593" s="294">
        <f t="shared" si="51"/>
        <v>137.68980000000002</v>
      </c>
    </row>
    <row r="594" spans="1:10" ht="12.75">
      <c r="A594" s="290" t="s">
        <v>139</v>
      </c>
      <c r="B594" s="538" t="s">
        <v>1276</v>
      </c>
      <c r="C594" s="247" t="s">
        <v>172</v>
      </c>
      <c r="D594" s="298">
        <v>24.69</v>
      </c>
      <c r="E594" s="108"/>
      <c r="F594" s="347">
        <v>51</v>
      </c>
      <c r="G594" s="293">
        <v>3</v>
      </c>
      <c r="H594" s="183" t="s">
        <v>11</v>
      </c>
      <c r="I594" s="294">
        <f t="shared" si="50"/>
        <v>1259.19</v>
      </c>
      <c r="J594" s="294">
        <f t="shared" si="51"/>
        <v>251.83800000000002</v>
      </c>
    </row>
    <row r="595" spans="1:10" ht="12.75">
      <c r="A595" s="290" t="s">
        <v>139</v>
      </c>
      <c r="B595" s="538" t="s">
        <v>1277</v>
      </c>
      <c r="C595" s="247" t="s">
        <v>172</v>
      </c>
      <c r="D595" s="298">
        <v>12.999</v>
      </c>
      <c r="E595" s="108"/>
      <c r="F595" s="347">
        <v>51</v>
      </c>
      <c r="G595" s="293">
        <v>3</v>
      </c>
      <c r="H595" s="183" t="s">
        <v>11</v>
      </c>
      <c r="I595" s="294">
        <f t="shared" si="50"/>
        <v>662.9490000000001</v>
      </c>
      <c r="J595" s="294">
        <f t="shared" si="51"/>
        <v>132.58980000000003</v>
      </c>
    </row>
    <row r="596" spans="1:10" ht="12.75">
      <c r="A596" s="290" t="s">
        <v>139</v>
      </c>
      <c r="B596" s="538" t="s">
        <v>1278</v>
      </c>
      <c r="C596" s="247" t="s">
        <v>172</v>
      </c>
      <c r="D596" s="298">
        <v>7.905</v>
      </c>
      <c r="E596" s="108"/>
      <c r="F596" s="347">
        <v>51</v>
      </c>
      <c r="G596" s="293">
        <v>3</v>
      </c>
      <c r="H596" s="183" t="s">
        <v>11</v>
      </c>
      <c r="I596" s="294">
        <f t="shared" si="50"/>
        <v>403.15500000000003</v>
      </c>
      <c r="J596" s="294">
        <f t="shared" si="51"/>
        <v>80.63100000000001</v>
      </c>
    </row>
    <row r="597" spans="1:10" ht="12.75">
      <c r="A597" s="290" t="s">
        <v>139</v>
      </c>
      <c r="B597" s="538" t="s">
        <v>635</v>
      </c>
      <c r="C597" s="247" t="s">
        <v>172</v>
      </c>
      <c r="D597" s="298">
        <v>32.009</v>
      </c>
      <c r="E597" s="108"/>
      <c r="F597" s="347">
        <v>51</v>
      </c>
      <c r="G597" s="293">
        <v>4</v>
      </c>
      <c r="H597" s="183" t="s">
        <v>11</v>
      </c>
      <c r="I597" s="294">
        <f t="shared" si="50"/>
        <v>1632.459</v>
      </c>
      <c r="J597" s="294">
        <f t="shared" si="51"/>
        <v>326.4918</v>
      </c>
    </row>
    <row r="598" spans="1:10" ht="12.75">
      <c r="A598" s="290" t="s">
        <v>139</v>
      </c>
      <c r="B598" s="538" t="s">
        <v>1279</v>
      </c>
      <c r="C598" s="247" t="s">
        <v>172</v>
      </c>
      <c r="D598" s="298">
        <v>9.931</v>
      </c>
      <c r="E598" s="108"/>
      <c r="F598" s="347">
        <v>51</v>
      </c>
      <c r="G598" s="293">
        <v>3</v>
      </c>
      <c r="H598" s="689" t="s">
        <v>11</v>
      </c>
      <c r="I598" s="294">
        <f t="shared" si="50"/>
        <v>506.48099999999994</v>
      </c>
      <c r="J598" s="294">
        <f t="shared" si="51"/>
        <v>101.2962</v>
      </c>
    </row>
    <row r="599" spans="1:10" ht="12.75">
      <c r="A599" s="290" t="s">
        <v>139</v>
      </c>
      <c r="B599" s="538" t="s">
        <v>1280</v>
      </c>
      <c r="C599" s="247" t="s">
        <v>172</v>
      </c>
      <c r="D599" s="298">
        <v>18.448</v>
      </c>
      <c r="E599" s="108"/>
      <c r="F599" s="347">
        <v>51</v>
      </c>
      <c r="G599" s="293">
        <v>3</v>
      </c>
      <c r="H599" s="689" t="s">
        <v>11</v>
      </c>
      <c r="I599" s="294">
        <f t="shared" si="50"/>
        <v>940.8480000000001</v>
      </c>
      <c r="J599" s="294">
        <f t="shared" si="51"/>
        <v>188.16960000000003</v>
      </c>
    </row>
    <row r="600" spans="1:10" ht="12.75">
      <c r="A600" s="290" t="s">
        <v>139</v>
      </c>
      <c r="B600" s="538" t="s">
        <v>1281</v>
      </c>
      <c r="C600" s="247" t="s">
        <v>172</v>
      </c>
      <c r="D600" s="298">
        <v>18.031</v>
      </c>
      <c r="E600" s="108"/>
      <c r="F600" s="347">
        <v>51</v>
      </c>
      <c r="G600" s="293">
        <v>3</v>
      </c>
      <c r="H600" s="689" t="s">
        <v>11</v>
      </c>
      <c r="I600" s="294">
        <f t="shared" si="50"/>
        <v>919.5809999999999</v>
      </c>
      <c r="J600" s="294">
        <f t="shared" si="51"/>
        <v>183.9162</v>
      </c>
    </row>
    <row r="601" spans="1:10" ht="12.75">
      <c r="A601" s="290" t="s">
        <v>139</v>
      </c>
      <c r="B601" s="538" t="s">
        <v>1282</v>
      </c>
      <c r="C601" s="247" t="s">
        <v>172</v>
      </c>
      <c r="D601" s="298">
        <v>18.975</v>
      </c>
      <c r="E601" s="108"/>
      <c r="F601" s="347">
        <v>51</v>
      </c>
      <c r="G601" s="293">
        <v>3</v>
      </c>
      <c r="H601" s="689" t="s">
        <v>11</v>
      </c>
      <c r="I601" s="294">
        <f t="shared" si="50"/>
        <v>967.725</v>
      </c>
      <c r="J601" s="294">
        <f t="shared" si="51"/>
        <v>193.54500000000002</v>
      </c>
    </row>
    <row r="602" spans="1:10" ht="12.75">
      <c r="A602" s="290" t="s">
        <v>139</v>
      </c>
      <c r="B602" s="538" t="s">
        <v>1283</v>
      </c>
      <c r="C602" s="247" t="s">
        <v>172</v>
      </c>
      <c r="D602" s="298">
        <v>18.728</v>
      </c>
      <c r="E602" s="108"/>
      <c r="F602" s="347">
        <v>51</v>
      </c>
      <c r="G602" s="293">
        <v>4</v>
      </c>
      <c r="H602" s="689" t="s">
        <v>11</v>
      </c>
      <c r="I602" s="294">
        <f t="shared" si="50"/>
        <v>955.128</v>
      </c>
      <c r="J602" s="294">
        <f t="shared" si="51"/>
        <v>191.02560000000003</v>
      </c>
    </row>
    <row r="603" spans="1:10" ht="12.75">
      <c r="A603" s="290" t="s">
        <v>139</v>
      </c>
      <c r="B603" s="538" t="s">
        <v>1284</v>
      </c>
      <c r="C603" s="247" t="s">
        <v>172</v>
      </c>
      <c r="D603" s="298">
        <v>5.304</v>
      </c>
      <c r="E603" s="108"/>
      <c r="F603" s="347">
        <v>51</v>
      </c>
      <c r="G603" s="293">
        <v>3</v>
      </c>
      <c r="H603" s="689" t="s">
        <v>11</v>
      </c>
      <c r="I603" s="294">
        <f t="shared" si="50"/>
        <v>270.504</v>
      </c>
      <c r="J603" s="294">
        <f t="shared" si="51"/>
        <v>54.10080000000001</v>
      </c>
    </row>
    <row r="604" spans="1:10" ht="12.75">
      <c r="A604" s="290" t="s">
        <v>139</v>
      </c>
      <c r="B604" s="538" t="s">
        <v>1285</v>
      </c>
      <c r="C604" s="247" t="s">
        <v>172</v>
      </c>
      <c r="D604" s="298">
        <v>30.299</v>
      </c>
      <c r="E604" s="108"/>
      <c r="F604" s="347">
        <v>51</v>
      </c>
      <c r="G604" s="293">
        <v>4</v>
      </c>
      <c r="H604" s="689" t="s">
        <v>11</v>
      </c>
      <c r="I604" s="294">
        <f t="shared" si="50"/>
        <v>1545.249</v>
      </c>
      <c r="J604" s="294">
        <f t="shared" si="51"/>
        <v>309.0498</v>
      </c>
    </row>
    <row r="605" spans="1:10" ht="12.75">
      <c r="A605" s="290" t="s">
        <v>139</v>
      </c>
      <c r="B605" s="538" t="s">
        <v>1286</v>
      </c>
      <c r="C605" s="247" t="s">
        <v>172</v>
      </c>
      <c r="D605" s="298">
        <v>6.003</v>
      </c>
      <c r="E605" s="108"/>
      <c r="F605" s="347">
        <v>51</v>
      </c>
      <c r="G605" s="293">
        <v>4</v>
      </c>
      <c r="H605" s="689" t="s">
        <v>11</v>
      </c>
      <c r="I605" s="294">
        <f t="shared" si="50"/>
        <v>306.153</v>
      </c>
      <c r="J605" s="294">
        <f t="shared" si="51"/>
        <v>61.23060000000001</v>
      </c>
    </row>
    <row r="606" spans="1:10" ht="12.75">
      <c r="A606" s="290" t="s">
        <v>139</v>
      </c>
      <c r="B606" s="538" t="s">
        <v>1287</v>
      </c>
      <c r="C606" s="247" t="s">
        <v>172</v>
      </c>
      <c r="D606" s="298">
        <v>19.52</v>
      </c>
      <c r="E606" s="108"/>
      <c r="F606" s="347">
        <v>51</v>
      </c>
      <c r="G606" s="293">
        <v>4</v>
      </c>
      <c r="H606" s="689" t="s">
        <v>11</v>
      </c>
      <c r="I606" s="294">
        <f t="shared" si="50"/>
        <v>995.52</v>
      </c>
      <c r="J606" s="294">
        <f t="shared" si="51"/>
        <v>199.104</v>
      </c>
    </row>
    <row r="607" spans="1:10" ht="12.75">
      <c r="A607" s="290" t="s">
        <v>139</v>
      </c>
      <c r="B607" s="538" t="s">
        <v>1288</v>
      </c>
      <c r="C607" s="247" t="s">
        <v>172</v>
      </c>
      <c r="D607" s="298">
        <v>11.201</v>
      </c>
      <c r="E607" s="108"/>
      <c r="F607" s="347">
        <v>51</v>
      </c>
      <c r="G607" s="293">
        <v>4</v>
      </c>
      <c r="H607" s="689" t="s">
        <v>11</v>
      </c>
      <c r="I607" s="294">
        <f t="shared" si="50"/>
        <v>571.251</v>
      </c>
      <c r="J607" s="294">
        <f t="shared" si="51"/>
        <v>114.2502</v>
      </c>
    </row>
    <row r="608" spans="1:10" ht="12.75">
      <c r="A608" s="290" t="s">
        <v>139</v>
      </c>
      <c r="B608" s="538" t="s">
        <v>1289</v>
      </c>
      <c r="C608" s="247" t="s">
        <v>172</v>
      </c>
      <c r="D608" s="298">
        <v>13.201</v>
      </c>
      <c r="E608" s="108"/>
      <c r="F608" s="347">
        <v>51</v>
      </c>
      <c r="G608" s="293">
        <v>4</v>
      </c>
      <c r="H608" s="689" t="s">
        <v>11</v>
      </c>
      <c r="I608" s="294">
        <f t="shared" si="50"/>
        <v>673.251</v>
      </c>
      <c r="J608" s="294">
        <f t="shared" si="51"/>
        <v>134.6502</v>
      </c>
    </row>
    <row r="609" spans="1:10" ht="12.75">
      <c r="A609" s="290" t="s">
        <v>139</v>
      </c>
      <c r="B609" s="538" t="s">
        <v>1290</v>
      </c>
      <c r="C609" s="247" t="s">
        <v>172</v>
      </c>
      <c r="D609" s="298">
        <v>6.504</v>
      </c>
      <c r="E609" s="108"/>
      <c r="F609" s="347">
        <v>51</v>
      </c>
      <c r="G609" s="293">
        <v>4</v>
      </c>
      <c r="H609" s="689" t="s">
        <v>11</v>
      </c>
      <c r="I609" s="294">
        <f t="shared" si="50"/>
        <v>331.70399999999995</v>
      </c>
      <c r="J609" s="294">
        <f t="shared" si="51"/>
        <v>66.34079999999999</v>
      </c>
    </row>
    <row r="610" spans="1:10" ht="12.75">
      <c r="A610" s="290" t="s">
        <v>139</v>
      </c>
      <c r="B610" s="538" t="s">
        <v>1291</v>
      </c>
      <c r="C610" s="247" t="s">
        <v>172</v>
      </c>
      <c r="D610" s="298">
        <v>10.201</v>
      </c>
      <c r="E610" s="108"/>
      <c r="F610" s="347">
        <v>51</v>
      </c>
      <c r="G610" s="293">
        <v>3</v>
      </c>
      <c r="H610" s="689" t="s">
        <v>11</v>
      </c>
      <c r="I610" s="294">
        <f t="shared" si="50"/>
        <v>520.251</v>
      </c>
      <c r="J610" s="294">
        <f t="shared" si="51"/>
        <v>104.0502</v>
      </c>
    </row>
    <row r="611" spans="1:10" ht="12.75">
      <c r="A611" s="290" t="s">
        <v>139</v>
      </c>
      <c r="B611" s="538" t="s">
        <v>1292</v>
      </c>
      <c r="C611" s="247" t="s">
        <v>172</v>
      </c>
      <c r="D611" s="298">
        <v>5.001</v>
      </c>
      <c r="E611" s="108"/>
      <c r="F611" s="347">
        <v>51</v>
      </c>
      <c r="G611" s="293">
        <v>4</v>
      </c>
      <c r="H611" s="689" t="s">
        <v>11</v>
      </c>
      <c r="I611" s="294">
        <f t="shared" si="50"/>
        <v>255.05100000000002</v>
      </c>
      <c r="J611" s="294">
        <f t="shared" si="51"/>
        <v>51.010200000000005</v>
      </c>
    </row>
    <row r="612" spans="1:10" ht="12.75">
      <c r="A612" s="290" t="s">
        <v>139</v>
      </c>
      <c r="B612" s="538" t="s">
        <v>1293</v>
      </c>
      <c r="C612" s="247" t="s">
        <v>172</v>
      </c>
      <c r="D612" s="298">
        <v>8.007</v>
      </c>
      <c r="E612" s="108"/>
      <c r="F612" s="347">
        <v>51</v>
      </c>
      <c r="G612" s="293">
        <v>4</v>
      </c>
      <c r="H612" s="689" t="s">
        <v>11</v>
      </c>
      <c r="I612" s="294">
        <f t="shared" si="50"/>
        <v>408.35699999999997</v>
      </c>
      <c r="J612" s="294">
        <f t="shared" si="51"/>
        <v>81.6714</v>
      </c>
    </row>
    <row r="613" spans="1:10" ht="12.75">
      <c r="A613" s="290" t="s">
        <v>139</v>
      </c>
      <c r="B613" s="538" t="s">
        <v>1294</v>
      </c>
      <c r="C613" s="247" t="s">
        <v>172</v>
      </c>
      <c r="D613" s="298">
        <v>22.798</v>
      </c>
      <c r="E613" s="108"/>
      <c r="F613" s="347">
        <v>51</v>
      </c>
      <c r="G613" s="293">
        <v>4</v>
      </c>
      <c r="H613" s="689" t="s">
        <v>11</v>
      </c>
      <c r="I613" s="294">
        <f t="shared" si="50"/>
        <v>1162.6979999999999</v>
      </c>
      <c r="J613" s="294">
        <f t="shared" si="51"/>
        <v>232.53959999999998</v>
      </c>
    </row>
    <row r="614" spans="1:10" ht="12.75">
      <c r="A614" s="290" t="s">
        <v>139</v>
      </c>
      <c r="B614" s="538" t="s">
        <v>1295</v>
      </c>
      <c r="C614" s="247" t="s">
        <v>172</v>
      </c>
      <c r="D614" s="298">
        <v>16.202</v>
      </c>
      <c r="E614" s="108"/>
      <c r="F614" s="347">
        <v>51</v>
      </c>
      <c r="G614" s="293">
        <v>3</v>
      </c>
      <c r="H614" s="689" t="s">
        <v>11</v>
      </c>
      <c r="I614" s="294">
        <f t="shared" si="50"/>
        <v>826.3020000000001</v>
      </c>
      <c r="J614" s="294">
        <f t="shared" si="51"/>
        <v>165.26040000000003</v>
      </c>
    </row>
    <row r="615" spans="1:10" ht="12.75">
      <c r="A615" s="108" t="s">
        <v>20</v>
      </c>
      <c r="B615" s="173">
        <v>49</v>
      </c>
      <c r="C615" s="108" t="s">
        <v>27</v>
      </c>
      <c r="D615" s="295">
        <f>SUM(D566:D614)</f>
        <v>692.122</v>
      </c>
      <c r="E615" s="108" t="s">
        <v>47</v>
      </c>
      <c r="F615" s="347"/>
      <c r="G615" s="293"/>
      <c r="H615" s="578"/>
      <c r="I615" s="294"/>
      <c r="J615" s="294"/>
    </row>
    <row r="616" spans="1:10" ht="12.75">
      <c r="A616" s="290" t="s">
        <v>138</v>
      </c>
      <c r="B616" s="538" t="s">
        <v>1296</v>
      </c>
      <c r="C616" s="247" t="s">
        <v>172</v>
      </c>
      <c r="D616" s="298">
        <v>0.76</v>
      </c>
      <c r="E616" s="108"/>
      <c r="F616" s="347">
        <v>51</v>
      </c>
      <c r="G616" s="293">
        <v>3</v>
      </c>
      <c r="H616" s="579" t="s">
        <v>11</v>
      </c>
      <c r="I616" s="294">
        <f>D616*F616</f>
        <v>38.76</v>
      </c>
      <c r="J616" s="294">
        <f>I616*20%</f>
        <v>7.752</v>
      </c>
    </row>
    <row r="617" spans="1:10" ht="12.75">
      <c r="A617" s="290" t="s">
        <v>138</v>
      </c>
      <c r="B617" s="538" t="s">
        <v>1297</v>
      </c>
      <c r="C617" s="247" t="s">
        <v>172</v>
      </c>
      <c r="D617" s="298">
        <v>5</v>
      </c>
      <c r="E617" s="108"/>
      <c r="F617" s="347">
        <v>51</v>
      </c>
      <c r="G617" s="293">
        <v>4</v>
      </c>
      <c r="H617" s="579" t="s">
        <v>11</v>
      </c>
      <c r="I617" s="294">
        <f>D617*F617</f>
        <v>255</v>
      </c>
      <c r="J617" s="294">
        <f>I617*20%</f>
        <v>51</v>
      </c>
    </row>
    <row r="618" spans="1:10" ht="12.75">
      <c r="A618" s="290" t="s">
        <v>138</v>
      </c>
      <c r="B618" s="538" t="s">
        <v>1298</v>
      </c>
      <c r="C618" s="247" t="s">
        <v>172</v>
      </c>
      <c r="D618" s="298">
        <v>1.7</v>
      </c>
      <c r="E618" s="108"/>
      <c r="F618" s="347">
        <v>51</v>
      </c>
      <c r="G618" s="293">
        <v>6</v>
      </c>
      <c r="H618" s="579" t="s">
        <v>11</v>
      </c>
      <c r="I618" s="294">
        <f>D618*F618</f>
        <v>86.7</v>
      </c>
      <c r="J618" s="294">
        <f>I618*20%</f>
        <v>17.34</v>
      </c>
    </row>
    <row r="619" spans="1:10" ht="12.75">
      <c r="A619" s="108" t="s">
        <v>20</v>
      </c>
      <c r="B619" s="173">
        <v>3</v>
      </c>
      <c r="C619" s="605" t="s">
        <v>27</v>
      </c>
      <c r="D619" s="295">
        <f>SUM(D616:D618)</f>
        <v>7.46</v>
      </c>
      <c r="E619" s="108" t="s">
        <v>47</v>
      </c>
      <c r="F619" s="347"/>
      <c r="G619" s="293"/>
      <c r="H619" s="579"/>
      <c r="I619" s="294"/>
      <c r="J619" s="294"/>
    </row>
    <row r="620" spans="1:10" ht="12.75">
      <c r="A620" s="290" t="s">
        <v>141</v>
      </c>
      <c r="B620" s="538" t="s">
        <v>1429</v>
      </c>
      <c r="C620" s="572" t="s">
        <v>631</v>
      </c>
      <c r="D620" s="298">
        <v>8.732</v>
      </c>
      <c r="E620" s="108"/>
      <c r="F620" s="347">
        <v>51</v>
      </c>
      <c r="G620" s="690" t="s">
        <v>599</v>
      </c>
      <c r="H620" s="579" t="s">
        <v>11</v>
      </c>
      <c r="I620" s="294">
        <f>D620*F620</f>
        <v>445.332</v>
      </c>
      <c r="J620" s="294">
        <f>I620*20%</f>
        <v>89.0664</v>
      </c>
    </row>
    <row r="621" spans="1:10" ht="12.75">
      <c r="A621" s="290" t="s">
        <v>141</v>
      </c>
      <c r="B621" s="538" t="s">
        <v>1430</v>
      </c>
      <c r="C621" s="572" t="s">
        <v>631</v>
      </c>
      <c r="D621" s="298">
        <v>6.913</v>
      </c>
      <c r="E621" s="108"/>
      <c r="F621" s="347">
        <v>51</v>
      </c>
      <c r="G621" s="690" t="s">
        <v>599</v>
      </c>
      <c r="H621" s="579" t="s">
        <v>11</v>
      </c>
      <c r="I621" s="294">
        <f>D621*F621</f>
        <v>352.563</v>
      </c>
      <c r="J621" s="294">
        <f>I621*20%</f>
        <v>70.5126</v>
      </c>
    </row>
    <row r="622" spans="1:10" ht="12.75">
      <c r="A622" s="290" t="s">
        <v>141</v>
      </c>
      <c r="B622" s="538" t="s">
        <v>1431</v>
      </c>
      <c r="C622" s="572" t="s">
        <v>631</v>
      </c>
      <c r="D622" s="298">
        <v>3.633</v>
      </c>
      <c r="E622" s="108"/>
      <c r="F622" s="347">
        <v>51</v>
      </c>
      <c r="G622" s="690" t="s">
        <v>599</v>
      </c>
      <c r="H622" s="579" t="s">
        <v>11</v>
      </c>
      <c r="I622" s="294">
        <f>D622*F622</f>
        <v>185.283</v>
      </c>
      <c r="J622" s="294">
        <f>I622*20%</f>
        <v>37.056599999999996</v>
      </c>
    </row>
    <row r="623" spans="1:10" ht="12.75">
      <c r="A623" s="108" t="s">
        <v>20</v>
      </c>
      <c r="B623" s="173">
        <v>3</v>
      </c>
      <c r="C623" s="605" t="s">
        <v>27</v>
      </c>
      <c r="D623" s="295">
        <f>SUM(D618:D622)</f>
        <v>28.438</v>
      </c>
      <c r="E623" s="108" t="s">
        <v>47</v>
      </c>
      <c r="F623" s="292"/>
      <c r="G623" s="293"/>
      <c r="H623" s="579"/>
      <c r="I623" s="294"/>
      <c r="J623" s="294"/>
    </row>
    <row r="624" spans="1:10" ht="12.75">
      <c r="A624" s="290" t="s">
        <v>140</v>
      </c>
      <c r="B624" s="538" t="s">
        <v>1299</v>
      </c>
      <c r="C624" s="247" t="s">
        <v>172</v>
      </c>
      <c r="D624" s="298">
        <v>74.989</v>
      </c>
      <c r="E624" s="108"/>
      <c r="F624" s="347">
        <v>51</v>
      </c>
      <c r="G624" s="293">
        <v>3</v>
      </c>
      <c r="H624" s="579" t="s">
        <v>11</v>
      </c>
      <c r="I624" s="294">
        <f>D624*F624</f>
        <v>3824.4390000000003</v>
      </c>
      <c r="J624" s="294">
        <f>I624*20%</f>
        <v>764.8878000000001</v>
      </c>
    </row>
    <row r="625" spans="1:10" ht="12.75">
      <c r="A625" s="290" t="s">
        <v>140</v>
      </c>
      <c r="B625" s="352" t="s">
        <v>721</v>
      </c>
      <c r="C625" s="572" t="s">
        <v>166</v>
      </c>
      <c r="D625" s="291">
        <v>3.141</v>
      </c>
      <c r="E625" s="537"/>
      <c r="F625" s="347">
        <v>51</v>
      </c>
      <c r="G625" s="293">
        <v>4</v>
      </c>
      <c r="H625" s="183" t="s">
        <v>11</v>
      </c>
      <c r="I625" s="294">
        <f>D625*F625</f>
        <v>160.191</v>
      </c>
      <c r="J625" s="294">
        <f>I625*20%</f>
        <v>32.0382</v>
      </c>
    </row>
    <row r="626" spans="1:10" ht="12.75">
      <c r="A626" s="290" t="s">
        <v>140</v>
      </c>
      <c r="B626" s="352" t="s">
        <v>1300</v>
      </c>
      <c r="C626" s="572" t="s">
        <v>172</v>
      </c>
      <c r="D626" s="298">
        <v>16.524</v>
      </c>
      <c r="E626" s="537"/>
      <c r="F626" s="347">
        <v>51</v>
      </c>
      <c r="G626" s="293">
        <v>3</v>
      </c>
      <c r="H626" s="183" t="s">
        <v>11</v>
      </c>
      <c r="I626" s="294">
        <f>D626*F626</f>
        <v>842.724</v>
      </c>
      <c r="J626" s="294">
        <f>I626*20%</f>
        <v>168.5448</v>
      </c>
    </row>
    <row r="627" spans="1:10" ht="12.75">
      <c r="A627" s="290" t="s">
        <v>140</v>
      </c>
      <c r="B627" s="352" t="s">
        <v>1301</v>
      </c>
      <c r="C627" s="572" t="s">
        <v>631</v>
      </c>
      <c r="D627" s="298">
        <v>11.667</v>
      </c>
      <c r="E627" s="537"/>
      <c r="F627" s="347">
        <v>51</v>
      </c>
      <c r="G627" s="293">
        <v>4</v>
      </c>
      <c r="H627" s="183" t="s">
        <v>11</v>
      </c>
      <c r="I627" s="294">
        <f>D627*F627</f>
        <v>595.0169999999999</v>
      </c>
      <c r="J627" s="294">
        <f>I627*20%</f>
        <v>119.0034</v>
      </c>
    </row>
    <row r="628" spans="1:10" ht="12.75">
      <c r="A628" s="570" t="s">
        <v>140</v>
      </c>
      <c r="B628" s="571" t="s">
        <v>722</v>
      </c>
      <c r="C628" s="572" t="s">
        <v>166</v>
      </c>
      <c r="D628" s="439">
        <v>14.314</v>
      </c>
      <c r="E628" s="187"/>
      <c r="F628" s="347">
        <v>51</v>
      </c>
      <c r="G628" s="249">
        <v>6</v>
      </c>
      <c r="H628" s="183" t="s">
        <v>11</v>
      </c>
      <c r="I628" s="294">
        <f>D628*F628</f>
        <v>730.014</v>
      </c>
      <c r="J628" s="294">
        <f>I628*20%</f>
        <v>146.0028</v>
      </c>
    </row>
    <row r="629" spans="1:10" ht="12.75">
      <c r="A629" s="108" t="s">
        <v>20</v>
      </c>
      <c r="B629" s="173">
        <v>5</v>
      </c>
      <c r="C629" s="108" t="s">
        <v>27</v>
      </c>
      <c r="D629" s="295">
        <f>SUM(D624:D628)</f>
        <v>120.63500000000002</v>
      </c>
      <c r="E629" s="108" t="s">
        <v>47</v>
      </c>
      <c r="F629" s="292"/>
      <c r="G629" s="293"/>
      <c r="H629" s="578"/>
      <c r="I629" s="294"/>
      <c r="J629" s="294"/>
    </row>
    <row r="630" spans="1:10" ht="12.75">
      <c r="A630" s="290" t="s">
        <v>1302</v>
      </c>
      <c r="B630" s="538" t="s">
        <v>1303</v>
      </c>
      <c r="C630" s="247" t="s">
        <v>172</v>
      </c>
      <c r="D630" s="298">
        <v>12.499</v>
      </c>
      <c r="E630" s="290"/>
      <c r="F630" s="347">
        <v>51</v>
      </c>
      <c r="G630" s="293">
        <v>3</v>
      </c>
      <c r="H630" s="579" t="s">
        <v>11</v>
      </c>
      <c r="I630" s="294">
        <f aca="true" t="shared" si="52" ref="I630:I635">D630*F630</f>
        <v>637.4490000000001</v>
      </c>
      <c r="J630" s="294">
        <f aca="true" t="shared" si="53" ref="J630:J635">I630*20%</f>
        <v>127.48980000000002</v>
      </c>
    </row>
    <row r="631" spans="1:10" ht="12.75">
      <c r="A631" s="290" t="s">
        <v>1302</v>
      </c>
      <c r="B631" s="538" t="s">
        <v>1304</v>
      </c>
      <c r="C631" s="247" t="s">
        <v>172</v>
      </c>
      <c r="D631" s="298">
        <v>11.802</v>
      </c>
      <c r="E631" s="108"/>
      <c r="F631" s="347">
        <v>51</v>
      </c>
      <c r="G631" s="293">
        <v>5</v>
      </c>
      <c r="H631" s="579" t="s">
        <v>11</v>
      </c>
      <c r="I631" s="294">
        <f t="shared" si="52"/>
        <v>601.9019999999999</v>
      </c>
      <c r="J631" s="294">
        <f t="shared" si="53"/>
        <v>120.3804</v>
      </c>
    </row>
    <row r="632" spans="1:10" ht="12.75">
      <c r="A632" s="290" t="s">
        <v>1302</v>
      </c>
      <c r="B632" s="538" t="s">
        <v>1305</v>
      </c>
      <c r="C632" s="247" t="s">
        <v>172</v>
      </c>
      <c r="D632" s="298">
        <v>2.294</v>
      </c>
      <c r="E632" s="108"/>
      <c r="F632" s="347">
        <v>51</v>
      </c>
      <c r="G632" s="293">
        <v>3</v>
      </c>
      <c r="H632" s="579" t="s">
        <v>11</v>
      </c>
      <c r="I632" s="294">
        <f t="shared" si="52"/>
        <v>116.994</v>
      </c>
      <c r="J632" s="294">
        <f t="shared" si="53"/>
        <v>23.3988</v>
      </c>
    </row>
    <row r="633" spans="1:10" ht="12.75">
      <c r="A633" s="290" t="s">
        <v>1302</v>
      </c>
      <c r="B633" s="538" t="s">
        <v>1306</v>
      </c>
      <c r="C633" s="247" t="s">
        <v>172</v>
      </c>
      <c r="D633" s="298">
        <v>3.002</v>
      </c>
      <c r="E633" s="108"/>
      <c r="F633" s="347">
        <v>51</v>
      </c>
      <c r="G633" s="293">
        <v>3</v>
      </c>
      <c r="H633" s="579" t="s">
        <v>11</v>
      </c>
      <c r="I633" s="294">
        <f t="shared" si="52"/>
        <v>153.10199999999998</v>
      </c>
      <c r="J633" s="294">
        <f t="shared" si="53"/>
        <v>30.620399999999997</v>
      </c>
    </row>
    <row r="634" spans="1:10" ht="12.75">
      <c r="A634" s="290" t="s">
        <v>1302</v>
      </c>
      <c r="B634" s="538" t="s">
        <v>1307</v>
      </c>
      <c r="C634" s="247" t="s">
        <v>172</v>
      </c>
      <c r="D634" s="298">
        <v>5.186</v>
      </c>
      <c r="E634" s="108"/>
      <c r="F634" s="347">
        <v>51</v>
      </c>
      <c r="G634" s="293">
        <v>5</v>
      </c>
      <c r="H634" s="579" t="s">
        <v>11</v>
      </c>
      <c r="I634" s="294">
        <f t="shared" si="52"/>
        <v>264.486</v>
      </c>
      <c r="J634" s="294">
        <f t="shared" si="53"/>
        <v>52.8972</v>
      </c>
    </row>
    <row r="635" spans="1:10" ht="12.75">
      <c r="A635" s="290" t="s">
        <v>1302</v>
      </c>
      <c r="B635" s="538" t="s">
        <v>1308</v>
      </c>
      <c r="C635" s="247" t="s">
        <v>172</v>
      </c>
      <c r="D635" s="298">
        <v>20.001</v>
      </c>
      <c r="E635" s="108"/>
      <c r="F635" s="347">
        <v>51</v>
      </c>
      <c r="G635" s="293">
        <v>3</v>
      </c>
      <c r="H635" s="579" t="s">
        <v>11</v>
      </c>
      <c r="I635" s="294">
        <f t="shared" si="52"/>
        <v>1020.051</v>
      </c>
      <c r="J635" s="294">
        <f t="shared" si="53"/>
        <v>204.01020000000003</v>
      </c>
    </row>
    <row r="636" spans="1:10" ht="12.75">
      <c r="A636" s="108" t="s">
        <v>20</v>
      </c>
      <c r="B636" s="173">
        <v>7</v>
      </c>
      <c r="C636" s="605" t="s">
        <v>27</v>
      </c>
      <c r="D636" s="295">
        <f>SUM(D630:D635)</f>
        <v>54.784000000000006</v>
      </c>
      <c r="E636" s="108" t="s">
        <v>47</v>
      </c>
      <c r="F636" s="292"/>
      <c r="G636" s="293"/>
      <c r="H636" s="579"/>
      <c r="I636" s="294"/>
      <c r="J636" s="294"/>
    </row>
    <row r="637" spans="1:10" ht="12.75">
      <c r="A637" s="290" t="s">
        <v>143</v>
      </c>
      <c r="B637" s="538" t="s">
        <v>1309</v>
      </c>
      <c r="C637" s="247" t="s">
        <v>172</v>
      </c>
      <c r="D637" s="298">
        <v>14.499</v>
      </c>
      <c r="E637" s="108"/>
      <c r="F637" s="347">
        <v>51</v>
      </c>
      <c r="G637" s="293">
        <v>3</v>
      </c>
      <c r="H637" s="579" t="s">
        <v>11</v>
      </c>
      <c r="I637" s="294">
        <f>D637*F637</f>
        <v>739.4490000000001</v>
      </c>
      <c r="J637" s="294">
        <f>I637*20%</f>
        <v>147.8898</v>
      </c>
    </row>
    <row r="638" spans="1:10" ht="12.75">
      <c r="A638" s="290" t="s">
        <v>143</v>
      </c>
      <c r="B638" s="538" t="s">
        <v>1310</v>
      </c>
      <c r="C638" s="247" t="s">
        <v>172</v>
      </c>
      <c r="D638" s="298">
        <v>6.401</v>
      </c>
      <c r="E638" s="108"/>
      <c r="F638" s="347">
        <v>51</v>
      </c>
      <c r="G638" s="293">
        <v>3</v>
      </c>
      <c r="H638" s="579" t="s">
        <v>11</v>
      </c>
      <c r="I638" s="294">
        <f aca="true" t="shared" si="54" ref="I638:I652">D638*F638</f>
        <v>326.45099999999996</v>
      </c>
      <c r="J638" s="294">
        <f aca="true" t="shared" si="55" ref="J638:J652">I638*20%</f>
        <v>65.2902</v>
      </c>
    </row>
    <row r="639" spans="1:10" ht="12.75">
      <c r="A639" s="290" t="s">
        <v>143</v>
      </c>
      <c r="B639" s="538" t="s">
        <v>1311</v>
      </c>
      <c r="C639" s="247" t="s">
        <v>172</v>
      </c>
      <c r="D639" s="298">
        <v>15.601</v>
      </c>
      <c r="E639" s="108"/>
      <c r="F639" s="347">
        <v>51</v>
      </c>
      <c r="G639" s="293">
        <v>3</v>
      </c>
      <c r="H639" s="579" t="s">
        <v>11</v>
      </c>
      <c r="I639" s="294">
        <f t="shared" si="54"/>
        <v>795.6510000000001</v>
      </c>
      <c r="J639" s="294">
        <f t="shared" si="55"/>
        <v>159.13020000000003</v>
      </c>
    </row>
    <row r="640" spans="1:10" ht="12.75">
      <c r="A640" s="290" t="s">
        <v>143</v>
      </c>
      <c r="B640" s="538" t="s">
        <v>1312</v>
      </c>
      <c r="C640" s="247" t="s">
        <v>172</v>
      </c>
      <c r="D640" s="298">
        <v>21.501</v>
      </c>
      <c r="E640" s="108"/>
      <c r="F640" s="347">
        <v>51</v>
      </c>
      <c r="G640" s="293">
        <v>2</v>
      </c>
      <c r="H640" s="579" t="s">
        <v>11</v>
      </c>
      <c r="I640" s="294">
        <f t="shared" si="54"/>
        <v>1096.5510000000002</v>
      </c>
      <c r="J640" s="294">
        <f t="shared" si="55"/>
        <v>219.31020000000004</v>
      </c>
    </row>
    <row r="641" spans="1:10" ht="12.75">
      <c r="A641" s="290" t="s">
        <v>143</v>
      </c>
      <c r="B641" s="538" t="s">
        <v>1313</v>
      </c>
      <c r="C641" s="247" t="s">
        <v>172</v>
      </c>
      <c r="D641" s="298">
        <v>3.002</v>
      </c>
      <c r="E641" s="108"/>
      <c r="F641" s="347">
        <v>51</v>
      </c>
      <c r="G641" s="293">
        <v>3</v>
      </c>
      <c r="H641" s="579" t="s">
        <v>11</v>
      </c>
      <c r="I641" s="294">
        <f t="shared" si="54"/>
        <v>153.10199999999998</v>
      </c>
      <c r="J641" s="294">
        <f t="shared" si="55"/>
        <v>30.620399999999997</v>
      </c>
    </row>
    <row r="642" spans="1:10" ht="12.75">
      <c r="A642" s="290" t="s">
        <v>143</v>
      </c>
      <c r="B642" s="538" t="s">
        <v>1314</v>
      </c>
      <c r="C642" s="247" t="s">
        <v>172</v>
      </c>
      <c r="D642" s="298">
        <v>16.4</v>
      </c>
      <c r="E642" s="108"/>
      <c r="F642" s="347">
        <v>51</v>
      </c>
      <c r="G642" s="293">
        <v>4</v>
      </c>
      <c r="H642" s="579" t="s">
        <v>11</v>
      </c>
      <c r="I642" s="294">
        <f t="shared" si="54"/>
        <v>836.4</v>
      </c>
      <c r="J642" s="294">
        <f t="shared" si="55"/>
        <v>167.28</v>
      </c>
    </row>
    <row r="643" spans="1:10" ht="12.75">
      <c r="A643" s="290" t="s">
        <v>143</v>
      </c>
      <c r="B643" s="538" t="s">
        <v>1315</v>
      </c>
      <c r="C643" s="247" t="s">
        <v>258</v>
      </c>
      <c r="D643" s="298">
        <v>13.601</v>
      </c>
      <c r="E643" s="108"/>
      <c r="F643" s="347">
        <v>51</v>
      </c>
      <c r="G643" s="293">
        <v>3</v>
      </c>
      <c r="H643" s="579" t="s">
        <v>11</v>
      </c>
      <c r="I643" s="294">
        <f t="shared" si="54"/>
        <v>693.6510000000001</v>
      </c>
      <c r="J643" s="294">
        <f t="shared" si="55"/>
        <v>138.73020000000002</v>
      </c>
    </row>
    <row r="644" spans="1:10" ht="12.75">
      <c r="A644" s="290" t="s">
        <v>143</v>
      </c>
      <c r="B644" s="538" t="s">
        <v>1316</v>
      </c>
      <c r="C644" s="247" t="s">
        <v>172</v>
      </c>
      <c r="D644" s="298">
        <v>3.8</v>
      </c>
      <c r="E644" s="108"/>
      <c r="F644" s="347">
        <v>51</v>
      </c>
      <c r="G644" s="293">
        <v>3</v>
      </c>
      <c r="H644" s="579" t="s">
        <v>11</v>
      </c>
      <c r="I644" s="294">
        <f t="shared" si="54"/>
        <v>193.79999999999998</v>
      </c>
      <c r="J644" s="294">
        <f t="shared" si="55"/>
        <v>38.76</v>
      </c>
    </row>
    <row r="645" spans="1:10" ht="12.75">
      <c r="A645" s="290" t="s">
        <v>143</v>
      </c>
      <c r="B645" s="538" t="s">
        <v>1317</v>
      </c>
      <c r="C645" s="247" t="s">
        <v>172</v>
      </c>
      <c r="D645" s="298">
        <v>8.799</v>
      </c>
      <c r="E645" s="108"/>
      <c r="F645" s="347">
        <v>51</v>
      </c>
      <c r="G645" s="293">
        <v>3</v>
      </c>
      <c r="H645" s="579" t="s">
        <v>11</v>
      </c>
      <c r="I645" s="294">
        <f t="shared" si="54"/>
        <v>448.74899999999997</v>
      </c>
      <c r="J645" s="294">
        <f t="shared" si="55"/>
        <v>89.7498</v>
      </c>
    </row>
    <row r="646" spans="1:10" ht="12.75">
      <c r="A646" s="290" t="s">
        <v>143</v>
      </c>
      <c r="B646" s="538" t="s">
        <v>1318</v>
      </c>
      <c r="C646" s="247" t="s">
        <v>172</v>
      </c>
      <c r="D646" s="298">
        <v>17.326</v>
      </c>
      <c r="E646" s="108"/>
      <c r="F646" s="347">
        <v>51</v>
      </c>
      <c r="G646" s="293">
        <v>3</v>
      </c>
      <c r="H646" s="579" t="s">
        <v>11</v>
      </c>
      <c r="I646" s="294">
        <f t="shared" si="54"/>
        <v>883.626</v>
      </c>
      <c r="J646" s="294">
        <f t="shared" si="55"/>
        <v>176.7252</v>
      </c>
    </row>
    <row r="647" spans="1:10" ht="12.75">
      <c r="A647" s="290" t="s">
        <v>143</v>
      </c>
      <c r="B647" s="538" t="s">
        <v>1319</v>
      </c>
      <c r="C647" s="247" t="s">
        <v>172</v>
      </c>
      <c r="D647" s="298">
        <v>14.874</v>
      </c>
      <c r="E647" s="108"/>
      <c r="F647" s="347">
        <v>51</v>
      </c>
      <c r="G647" s="293">
        <v>4</v>
      </c>
      <c r="H647" s="579" t="s">
        <v>11</v>
      </c>
      <c r="I647" s="294">
        <f t="shared" si="54"/>
        <v>758.5740000000001</v>
      </c>
      <c r="J647" s="294">
        <f t="shared" si="55"/>
        <v>151.71480000000003</v>
      </c>
    </row>
    <row r="648" spans="1:10" ht="12.75">
      <c r="A648" s="290" t="s">
        <v>143</v>
      </c>
      <c r="B648" s="538" t="s">
        <v>1320</v>
      </c>
      <c r="C648" s="247" t="s">
        <v>172</v>
      </c>
      <c r="D648" s="298">
        <v>5.002</v>
      </c>
      <c r="E648" s="108"/>
      <c r="F648" s="347">
        <v>51</v>
      </c>
      <c r="G648" s="293">
        <v>4</v>
      </c>
      <c r="H648" s="579" t="s">
        <v>11</v>
      </c>
      <c r="I648" s="294">
        <f t="shared" si="54"/>
        <v>255.10199999999998</v>
      </c>
      <c r="J648" s="294">
        <f t="shared" si="55"/>
        <v>51.020399999999995</v>
      </c>
    </row>
    <row r="649" spans="1:10" ht="12.75">
      <c r="A649" s="290" t="s">
        <v>143</v>
      </c>
      <c r="B649" s="538" t="s">
        <v>1321</v>
      </c>
      <c r="C649" s="247" t="s">
        <v>172</v>
      </c>
      <c r="D649" s="298">
        <v>5.5</v>
      </c>
      <c r="E649" s="108"/>
      <c r="F649" s="347">
        <v>51</v>
      </c>
      <c r="G649" s="293">
        <v>4</v>
      </c>
      <c r="H649" s="579" t="s">
        <v>11</v>
      </c>
      <c r="I649" s="294">
        <f t="shared" si="54"/>
        <v>280.5</v>
      </c>
      <c r="J649" s="294">
        <f t="shared" si="55"/>
        <v>56.1</v>
      </c>
    </row>
    <row r="650" spans="1:10" ht="12.75">
      <c r="A650" s="290" t="s">
        <v>143</v>
      </c>
      <c r="B650" s="538" t="s">
        <v>1322</v>
      </c>
      <c r="C650" s="247" t="s">
        <v>172</v>
      </c>
      <c r="D650" s="298">
        <v>5.499</v>
      </c>
      <c r="E650" s="108"/>
      <c r="F650" s="347">
        <v>51</v>
      </c>
      <c r="G650" s="293">
        <v>4</v>
      </c>
      <c r="H650" s="579" t="s">
        <v>11</v>
      </c>
      <c r="I650" s="294">
        <f t="shared" si="54"/>
        <v>280.44899999999996</v>
      </c>
      <c r="J650" s="294">
        <f t="shared" si="55"/>
        <v>56.0898</v>
      </c>
    </row>
    <row r="651" spans="1:10" ht="12.75">
      <c r="A651" s="290" t="s">
        <v>143</v>
      </c>
      <c r="B651" s="538" t="s">
        <v>1323</v>
      </c>
      <c r="C651" s="247" t="s">
        <v>172</v>
      </c>
      <c r="D651" s="298">
        <v>8.999</v>
      </c>
      <c r="E651" s="108"/>
      <c r="F651" s="347">
        <v>51</v>
      </c>
      <c r="G651" s="293">
        <v>4</v>
      </c>
      <c r="H651" s="579" t="s">
        <v>11</v>
      </c>
      <c r="I651" s="294">
        <f t="shared" si="54"/>
        <v>458.949</v>
      </c>
      <c r="J651" s="294">
        <f t="shared" si="55"/>
        <v>91.78980000000001</v>
      </c>
    </row>
    <row r="652" spans="1:10" ht="12.75">
      <c r="A652" s="290" t="s">
        <v>143</v>
      </c>
      <c r="B652" s="538" t="s">
        <v>1324</v>
      </c>
      <c r="C652" s="247" t="s">
        <v>172</v>
      </c>
      <c r="D652" s="298">
        <v>5</v>
      </c>
      <c r="E652" s="108"/>
      <c r="F652" s="347">
        <v>51</v>
      </c>
      <c r="G652" s="293">
        <v>4</v>
      </c>
      <c r="H652" s="579" t="s">
        <v>11</v>
      </c>
      <c r="I652" s="294">
        <f t="shared" si="54"/>
        <v>255</v>
      </c>
      <c r="J652" s="294">
        <f t="shared" si="55"/>
        <v>51</v>
      </c>
    </row>
    <row r="653" spans="1:10" ht="12.75">
      <c r="A653" s="108" t="s">
        <v>20</v>
      </c>
      <c r="B653" s="173">
        <v>16</v>
      </c>
      <c r="C653" s="605" t="s">
        <v>27</v>
      </c>
      <c r="D653" s="295">
        <f>SUM(D637:D652)</f>
        <v>165.80399999999997</v>
      </c>
      <c r="E653" s="108" t="s">
        <v>47</v>
      </c>
      <c r="F653" s="292"/>
      <c r="G653" s="293"/>
      <c r="H653" s="579"/>
      <c r="I653" s="294"/>
      <c r="J653" s="294"/>
    </row>
    <row r="654" spans="1:10" ht="12.75">
      <c r="A654" s="290" t="s">
        <v>142</v>
      </c>
      <c r="B654" s="538" t="s">
        <v>1325</v>
      </c>
      <c r="C654" s="247" t="s">
        <v>172</v>
      </c>
      <c r="D654" s="298">
        <v>8.465</v>
      </c>
      <c r="E654" s="108"/>
      <c r="F654" s="347">
        <v>51</v>
      </c>
      <c r="G654" s="293">
        <v>3</v>
      </c>
      <c r="H654" s="579" t="s">
        <v>11</v>
      </c>
      <c r="I654" s="294">
        <f>D654*F654</f>
        <v>431.715</v>
      </c>
      <c r="J654" s="294">
        <f>I654*20%</f>
        <v>86.343</v>
      </c>
    </row>
    <row r="655" spans="1:10" ht="12.75">
      <c r="A655" s="290" t="s">
        <v>142</v>
      </c>
      <c r="B655" s="538" t="s">
        <v>1326</v>
      </c>
      <c r="C655" s="247" t="s">
        <v>172</v>
      </c>
      <c r="D655" s="298">
        <v>22.008</v>
      </c>
      <c r="E655" s="108"/>
      <c r="F655" s="347">
        <v>51</v>
      </c>
      <c r="G655" s="293">
        <v>3</v>
      </c>
      <c r="H655" s="579" t="s">
        <v>11</v>
      </c>
      <c r="I655" s="294">
        <f aca="true" t="shared" si="56" ref="I655:I671">D655*F655</f>
        <v>1122.408</v>
      </c>
      <c r="J655" s="294">
        <f aca="true" t="shared" si="57" ref="J655:J671">I655*20%</f>
        <v>224.4816</v>
      </c>
    </row>
    <row r="656" spans="1:10" ht="12.75">
      <c r="A656" s="290" t="s">
        <v>142</v>
      </c>
      <c r="B656" s="538" t="s">
        <v>1327</v>
      </c>
      <c r="C656" s="247" t="s">
        <v>166</v>
      </c>
      <c r="D656" s="298">
        <v>21.977</v>
      </c>
      <c r="E656" s="108"/>
      <c r="F656" s="347">
        <v>51</v>
      </c>
      <c r="G656" s="293">
        <v>3</v>
      </c>
      <c r="H656" s="579" t="s">
        <v>11</v>
      </c>
      <c r="I656" s="294">
        <f t="shared" si="56"/>
        <v>1120.827</v>
      </c>
      <c r="J656" s="294">
        <f t="shared" si="57"/>
        <v>224.1654</v>
      </c>
    </row>
    <row r="657" spans="1:10" ht="12.75">
      <c r="A657" s="290" t="s">
        <v>142</v>
      </c>
      <c r="B657" s="538" t="s">
        <v>1328</v>
      </c>
      <c r="C657" s="247" t="s">
        <v>166</v>
      </c>
      <c r="D657" s="298">
        <v>4.499</v>
      </c>
      <c r="E657" s="108"/>
      <c r="F657" s="347">
        <v>51</v>
      </c>
      <c r="G657" s="293">
        <v>3</v>
      </c>
      <c r="H657" s="579" t="s">
        <v>11</v>
      </c>
      <c r="I657" s="294">
        <f t="shared" si="56"/>
        <v>229.44899999999998</v>
      </c>
      <c r="J657" s="294">
        <f t="shared" si="57"/>
        <v>45.8898</v>
      </c>
    </row>
    <row r="658" spans="1:10" ht="12.75">
      <c r="A658" s="290" t="s">
        <v>142</v>
      </c>
      <c r="B658" s="538" t="s">
        <v>1329</v>
      </c>
      <c r="C658" s="247" t="s">
        <v>166</v>
      </c>
      <c r="D658" s="298">
        <v>5.003</v>
      </c>
      <c r="E658" s="108"/>
      <c r="F658" s="347">
        <v>51</v>
      </c>
      <c r="G658" s="293">
        <v>4</v>
      </c>
      <c r="H658" s="579" t="s">
        <v>11</v>
      </c>
      <c r="I658" s="294">
        <f t="shared" si="56"/>
        <v>255.15300000000002</v>
      </c>
      <c r="J658" s="294">
        <f t="shared" si="57"/>
        <v>51.03060000000001</v>
      </c>
    </row>
    <row r="659" spans="1:10" ht="12.75">
      <c r="A659" s="290" t="s">
        <v>142</v>
      </c>
      <c r="B659" s="538" t="s">
        <v>1330</v>
      </c>
      <c r="C659" s="247" t="s">
        <v>166</v>
      </c>
      <c r="D659" s="298">
        <v>3.9</v>
      </c>
      <c r="E659" s="108"/>
      <c r="F659" s="347">
        <v>51</v>
      </c>
      <c r="G659" s="293">
        <v>3</v>
      </c>
      <c r="H659" s="579" t="s">
        <v>11</v>
      </c>
      <c r="I659" s="294">
        <f t="shared" si="56"/>
        <v>198.9</v>
      </c>
      <c r="J659" s="294">
        <f t="shared" si="57"/>
        <v>39.78</v>
      </c>
    </row>
    <row r="660" spans="1:10" ht="12.75">
      <c r="A660" s="290" t="s">
        <v>142</v>
      </c>
      <c r="B660" s="538" t="s">
        <v>1331</v>
      </c>
      <c r="C660" s="247" t="s">
        <v>166</v>
      </c>
      <c r="D660" s="298">
        <v>2.854</v>
      </c>
      <c r="E660" s="108"/>
      <c r="F660" s="347">
        <v>51</v>
      </c>
      <c r="G660" s="293">
        <v>4</v>
      </c>
      <c r="H660" s="579" t="s">
        <v>11</v>
      </c>
      <c r="I660" s="294">
        <f t="shared" si="56"/>
        <v>145.554</v>
      </c>
      <c r="J660" s="294">
        <f t="shared" si="57"/>
        <v>29.1108</v>
      </c>
    </row>
    <row r="661" spans="1:10" ht="12.75">
      <c r="A661" s="290" t="s">
        <v>142</v>
      </c>
      <c r="B661" s="538" t="s">
        <v>724</v>
      </c>
      <c r="C661" s="247" t="s">
        <v>166</v>
      </c>
      <c r="D661" s="298">
        <v>5.402</v>
      </c>
      <c r="E661" s="108"/>
      <c r="F661" s="347">
        <v>51</v>
      </c>
      <c r="G661" s="293">
        <v>3</v>
      </c>
      <c r="H661" s="183" t="s">
        <v>11</v>
      </c>
      <c r="I661" s="294">
        <f t="shared" si="56"/>
        <v>275.502</v>
      </c>
      <c r="J661" s="294">
        <f t="shared" si="57"/>
        <v>55.10040000000001</v>
      </c>
    </row>
    <row r="662" spans="1:10" ht="12.75">
      <c r="A662" s="290" t="s">
        <v>142</v>
      </c>
      <c r="B662" s="538" t="s">
        <v>1332</v>
      </c>
      <c r="C662" s="247" t="s">
        <v>166</v>
      </c>
      <c r="D662" s="298">
        <v>4.32</v>
      </c>
      <c r="E662" s="108"/>
      <c r="F662" s="347">
        <v>51</v>
      </c>
      <c r="G662" s="293">
        <v>4</v>
      </c>
      <c r="H662" s="183" t="s">
        <v>11</v>
      </c>
      <c r="I662" s="294">
        <f t="shared" si="56"/>
        <v>220.32000000000002</v>
      </c>
      <c r="J662" s="294">
        <f t="shared" si="57"/>
        <v>44.06400000000001</v>
      </c>
    </row>
    <row r="663" spans="1:10" ht="12.75">
      <c r="A663" s="290" t="s">
        <v>142</v>
      </c>
      <c r="B663" s="538" t="s">
        <v>1333</v>
      </c>
      <c r="C663" s="247" t="s">
        <v>166</v>
      </c>
      <c r="D663" s="298">
        <v>5.401</v>
      </c>
      <c r="E663" s="108"/>
      <c r="F663" s="347">
        <v>51</v>
      </c>
      <c r="G663" s="293">
        <v>4</v>
      </c>
      <c r="H663" s="183" t="s">
        <v>11</v>
      </c>
      <c r="I663" s="294">
        <f t="shared" si="56"/>
        <v>275.45099999999996</v>
      </c>
      <c r="J663" s="294">
        <f t="shared" si="57"/>
        <v>55.090199999999996</v>
      </c>
    </row>
    <row r="664" spans="1:10" ht="12.75">
      <c r="A664" s="290" t="s">
        <v>142</v>
      </c>
      <c r="B664" s="538" t="s">
        <v>1334</v>
      </c>
      <c r="C664" s="247" t="s">
        <v>166</v>
      </c>
      <c r="D664" s="298">
        <v>2.699</v>
      </c>
      <c r="E664" s="108"/>
      <c r="F664" s="347">
        <v>51</v>
      </c>
      <c r="G664" s="293">
        <v>3</v>
      </c>
      <c r="H664" s="183" t="s">
        <v>11</v>
      </c>
      <c r="I664" s="294">
        <f t="shared" si="56"/>
        <v>137.649</v>
      </c>
      <c r="J664" s="294">
        <f t="shared" si="57"/>
        <v>27.5298</v>
      </c>
    </row>
    <row r="665" spans="1:10" ht="12.75">
      <c r="A665" s="290" t="s">
        <v>142</v>
      </c>
      <c r="B665" s="538" t="s">
        <v>1335</v>
      </c>
      <c r="C665" s="247" t="s">
        <v>166</v>
      </c>
      <c r="D665" s="298">
        <v>2.698</v>
      </c>
      <c r="E665" s="108"/>
      <c r="F665" s="347">
        <v>51</v>
      </c>
      <c r="G665" s="293">
        <v>3</v>
      </c>
      <c r="H665" s="183" t="s">
        <v>11</v>
      </c>
      <c r="I665" s="294">
        <f t="shared" si="56"/>
        <v>137.59799999999998</v>
      </c>
      <c r="J665" s="294">
        <f t="shared" si="57"/>
        <v>27.519599999999997</v>
      </c>
    </row>
    <row r="666" spans="1:10" ht="12.75">
      <c r="A666" s="290" t="s">
        <v>142</v>
      </c>
      <c r="B666" s="538" t="s">
        <v>1336</v>
      </c>
      <c r="C666" s="247" t="s">
        <v>166</v>
      </c>
      <c r="D666" s="298">
        <v>1.999</v>
      </c>
      <c r="E666" s="108"/>
      <c r="F666" s="347">
        <v>51</v>
      </c>
      <c r="G666" s="293">
        <v>3</v>
      </c>
      <c r="H666" s="183" t="s">
        <v>11</v>
      </c>
      <c r="I666" s="294">
        <f t="shared" si="56"/>
        <v>101.94900000000001</v>
      </c>
      <c r="J666" s="294">
        <f t="shared" si="57"/>
        <v>20.389800000000005</v>
      </c>
    </row>
    <row r="667" spans="1:10" ht="12.75">
      <c r="A667" s="290" t="s">
        <v>142</v>
      </c>
      <c r="B667" s="538" t="s">
        <v>1337</v>
      </c>
      <c r="C667" s="247" t="s">
        <v>166</v>
      </c>
      <c r="D667" s="298">
        <v>10.796</v>
      </c>
      <c r="E667" s="108"/>
      <c r="F667" s="347">
        <v>51</v>
      </c>
      <c r="G667" s="293">
        <v>3</v>
      </c>
      <c r="H667" s="183" t="s">
        <v>11</v>
      </c>
      <c r="I667" s="294">
        <f t="shared" si="56"/>
        <v>550.596</v>
      </c>
      <c r="J667" s="294">
        <f t="shared" si="57"/>
        <v>110.1192</v>
      </c>
    </row>
    <row r="668" spans="1:10" ht="12.75">
      <c r="A668" s="290" t="s">
        <v>142</v>
      </c>
      <c r="B668" s="538" t="s">
        <v>1338</v>
      </c>
      <c r="C668" s="247" t="s">
        <v>166</v>
      </c>
      <c r="D668" s="298">
        <v>5.4</v>
      </c>
      <c r="E668" s="108"/>
      <c r="F668" s="347">
        <v>51</v>
      </c>
      <c r="G668" s="293">
        <v>3</v>
      </c>
      <c r="H668" s="183" t="s">
        <v>11</v>
      </c>
      <c r="I668" s="294">
        <f t="shared" si="56"/>
        <v>275.40000000000003</v>
      </c>
      <c r="J668" s="294">
        <f t="shared" si="57"/>
        <v>55.08000000000001</v>
      </c>
    </row>
    <row r="669" spans="1:10" ht="12.75">
      <c r="A669" s="290" t="s">
        <v>142</v>
      </c>
      <c r="B669" s="538" t="s">
        <v>1339</v>
      </c>
      <c r="C669" s="247" t="s">
        <v>166</v>
      </c>
      <c r="D669" s="298">
        <v>4.501</v>
      </c>
      <c r="E669" s="108"/>
      <c r="F669" s="347">
        <v>51</v>
      </c>
      <c r="G669" s="293">
        <v>3</v>
      </c>
      <c r="H669" s="183" t="s">
        <v>11</v>
      </c>
      <c r="I669" s="294">
        <f t="shared" si="56"/>
        <v>229.55100000000002</v>
      </c>
      <c r="J669" s="294">
        <f t="shared" si="57"/>
        <v>45.9102</v>
      </c>
    </row>
    <row r="670" spans="1:10" ht="12.75">
      <c r="A670" s="290" t="s">
        <v>142</v>
      </c>
      <c r="B670" s="538" t="s">
        <v>1340</v>
      </c>
      <c r="C670" s="247" t="s">
        <v>166</v>
      </c>
      <c r="D670" s="298">
        <v>14.999</v>
      </c>
      <c r="E670" s="108"/>
      <c r="F670" s="347">
        <v>51</v>
      </c>
      <c r="G670" s="293">
        <v>4</v>
      </c>
      <c r="H670" s="689" t="s">
        <v>11</v>
      </c>
      <c r="I670" s="294">
        <f t="shared" si="56"/>
        <v>764.9490000000001</v>
      </c>
      <c r="J670" s="294">
        <f t="shared" si="57"/>
        <v>152.98980000000003</v>
      </c>
    </row>
    <row r="671" spans="1:10" ht="12.75">
      <c r="A671" s="290" t="s">
        <v>142</v>
      </c>
      <c r="B671" s="538" t="s">
        <v>1341</v>
      </c>
      <c r="C671" s="247" t="s">
        <v>166</v>
      </c>
      <c r="D671" s="298">
        <v>5.412</v>
      </c>
      <c r="E671" s="108"/>
      <c r="F671" s="347">
        <v>51</v>
      </c>
      <c r="G671" s="293">
        <v>5</v>
      </c>
      <c r="H671" s="689" t="s">
        <v>11</v>
      </c>
      <c r="I671" s="294">
        <f t="shared" si="56"/>
        <v>276.012</v>
      </c>
      <c r="J671" s="294">
        <f t="shared" si="57"/>
        <v>55.202400000000004</v>
      </c>
    </row>
    <row r="672" spans="1:10" ht="12.75">
      <c r="A672" s="108" t="s">
        <v>20</v>
      </c>
      <c r="B672" s="173">
        <v>18</v>
      </c>
      <c r="C672" s="108" t="s">
        <v>27</v>
      </c>
      <c r="D672" s="295">
        <f>SUM(D654:D671)</f>
        <v>132.333</v>
      </c>
      <c r="E672" s="108" t="s">
        <v>47</v>
      </c>
      <c r="F672" s="347"/>
      <c r="G672" s="293"/>
      <c r="H672" s="578"/>
      <c r="I672" s="294"/>
      <c r="J672" s="294"/>
    </row>
    <row r="673" spans="1:10" ht="12.75">
      <c r="A673" s="290" t="s">
        <v>136</v>
      </c>
      <c r="B673" s="538" t="s">
        <v>1342</v>
      </c>
      <c r="C673" s="247" t="s">
        <v>166</v>
      </c>
      <c r="D673" s="298">
        <v>2.983</v>
      </c>
      <c r="E673" s="108"/>
      <c r="F673" s="347">
        <v>51</v>
      </c>
      <c r="G673" s="293">
        <v>3</v>
      </c>
      <c r="H673" s="579" t="s">
        <v>11</v>
      </c>
      <c r="I673" s="294">
        <f>D673*F673</f>
        <v>152.133</v>
      </c>
      <c r="J673" s="294">
        <f>I673*20%</f>
        <v>30.426600000000004</v>
      </c>
    </row>
    <row r="674" spans="1:10" ht="12.75">
      <c r="A674" s="290" t="s">
        <v>136</v>
      </c>
      <c r="B674" s="538" t="s">
        <v>1343</v>
      </c>
      <c r="C674" s="247" t="s">
        <v>166</v>
      </c>
      <c r="D674" s="298">
        <v>1.075</v>
      </c>
      <c r="E674" s="108"/>
      <c r="F674" s="347">
        <v>51</v>
      </c>
      <c r="G674" s="293">
        <v>4</v>
      </c>
      <c r="H674" s="579" t="s">
        <v>11</v>
      </c>
      <c r="I674" s="294">
        <f>D674*F674</f>
        <v>54.824999999999996</v>
      </c>
      <c r="J674" s="294">
        <f>I674*20%</f>
        <v>10.965</v>
      </c>
    </row>
    <row r="675" spans="1:10" ht="12.75">
      <c r="A675" s="108" t="s">
        <v>20</v>
      </c>
      <c r="B675" s="173">
        <v>2</v>
      </c>
      <c r="C675" s="605" t="s">
        <v>27</v>
      </c>
      <c r="D675" s="295">
        <f>SUM(D673:D674)</f>
        <v>4.058</v>
      </c>
      <c r="E675" s="108" t="s">
        <v>47</v>
      </c>
      <c r="F675" s="248"/>
      <c r="G675" s="293"/>
      <c r="H675" s="579"/>
      <c r="I675" s="294"/>
      <c r="J675" s="294"/>
    </row>
    <row r="676" spans="1:10" ht="25.5">
      <c r="A676" s="297" t="s">
        <v>26</v>
      </c>
      <c r="B676" s="138">
        <f>B615+B619+B629+B636+B653+B672+B675+B623</f>
        <v>103</v>
      </c>
      <c r="C676" s="122" t="s">
        <v>27</v>
      </c>
      <c r="D676" s="126">
        <f>D615+D619+D629+D636+D653+D672+D675+D623</f>
        <v>1205.634</v>
      </c>
      <c r="E676" s="169" t="s">
        <v>47</v>
      </c>
      <c r="F676" s="67"/>
      <c r="G676" s="68"/>
      <c r="H676" s="68"/>
      <c r="I676" s="69"/>
      <c r="J676" s="62"/>
    </row>
    <row r="677" spans="1:10" ht="28.5">
      <c r="A677" s="71" t="s">
        <v>31</v>
      </c>
      <c r="B677" s="72">
        <f>B26+B196+B303+B344+B357+B379+B412+B552+B564+B676</f>
        <v>575</v>
      </c>
      <c r="C677" s="73" t="s">
        <v>27</v>
      </c>
      <c r="D677" s="74">
        <f>D26+D196+D303+D344+D357+D379+D412+D552+D564+D676</f>
        <v>6931.576099999999</v>
      </c>
      <c r="E677" s="75" t="s">
        <v>47</v>
      </c>
      <c r="F677" s="76"/>
      <c r="G677" s="77"/>
      <c r="H677" s="77"/>
      <c r="I677" s="79"/>
      <c r="J677" s="80"/>
    </row>
    <row r="678" spans="1:10" ht="15">
      <c r="A678" s="413"/>
      <c r="B678" s="414"/>
      <c r="C678" s="415"/>
      <c r="D678" s="592"/>
      <c r="E678" s="417"/>
      <c r="F678" s="418"/>
      <c r="G678" s="419"/>
      <c r="H678" s="419"/>
      <c r="I678" s="420"/>
      <c r="J678" s="421"/>
    </row>
    <row r="681" spans="1:10" ht="12.75">
      <c r="A681" s="299"/>
      <c r="B681" s="165"/>
      <c r="C681" s="176"/>
      <c r="D681" s="164"/>
      <c r="E681" s="12"/>
      <c r="F681" s="46"/>
      <c r="G681" s="730" t="s">
        <v>30</v>
      </c>
      <c r="H681" s="730"/>
      <c r="I681" s="730"/>
      <c r="J681" s="730"/>
    </row>
    <row r="682" spans="1:10" ht="12.75">
      <c r="A682" s="20"/>
      <c r="B682" s="21"/>
      <c r="C682" s="24"/>
      <c r="D682" s="22"/>
      <c r="G682" s="730" t="s">
        <v>1705</v>
      </c>
      <c r="H682" s="730"/>
      <c r="I682" s="730"/>
      <c r="J682" s="730"/>
    </row>
    <row r="683" spans="1:10" ht="12.75">
      <c r="A683" s="20"/>
      <c r="B683" s="21"/>
      <c r="C683" s="24"/>
      <c r="D683" s="22"/>
      <c r="G683" s="730" t="s">
        <v>971</v>
      </c>
      <c r="H683" s="730"/>
      <c r="I683" s="730"/>
      <c r="J683" s="730"/>
    </row>
    <row r="684" spans="6:9" ht="12.75">
      <c r="F684" s="730"/>
      <c r="G684" s="730"/>
      <c r="H684" s="730"/>
      <c r="I684" s="730"/>
    </row>
    <row r="685" spans="6:9" ht="12.75">
      <c r="F685" s="730"/>
      <c r="G685" s="730"/>
      <c r="H685" s="730"/>
      <c r="I685" s="730"/>
    </row>
    <row r="686" spans="6:9" ht="12.75">
      <c r="F686" s="730"/>
      <c r="G686" s="730"/>
      <c r="H686" s="730"/>
      <c r="I686" s="730"/>
    </row>
    <row r="687" spans="6:9" ht="12.75">
      <c r="F687" s="20"/>
      <c r="G687" s="24"/>
      <c r="H687" s="20"/>
      <c r="I687" s="429"/>
    </row>
  </sheetData>
  <sheetProtection/>
  <autoFilter ref="A11:J11"/>
  <mergeCells count="30">
    <mergeCell ref="A3:J3"/>
    <mergeCell ref="A4:J4"/>
    <mergeCell ref="A5:J5"/>
    <mergeCell ref="A6:J6"/>
    <mergeCell ref="A9:A10"/>
    <mergeCell ref="D9:E9"/>
    <mergeCell ref="B9:B10"/>
    <mergeCell ref="A8:J8"/>
    <mergeCell ref="G9:G10"/>
    <mergeCell ref="J9:J10"/>
    <mergeCell ref="F686:I686"/>
    <mergeCell ref="A565:J565"/>
    <mergeCell ref="A413:J413"/>
    <mergeCell ref="A358:J358"/>
    <mergeCell ref="A345:J345"/>
    <mergeCell ref="G682:J682"/>
    <mergeCell ref="A553:J553"/>
    <mergeCell ref="G681:J681"/>
    <mergeCell ref="F685:I685"/>
    <mergeCell ref="F684:I684"/>
    <mergeCell ref="G683:J683"/>
    <mergeCell ref="A197:J197"/>
    <mergeCell ref="A304:J304"/>
    <mergeCell ref="F9:F10"/>
    <mergeCell ref="C9:C10"/>
    <mergeCell ref="I9:I10"/>
    <mergeCell ref="A27:J27"/>
    <mergeCell ref="A12:J12"/>
    <mergeCell ref="A380:J380"/>
    <mergeCell ref="H9:H10"/>
  </mergeCells>
  <conditionalFormatting sqref="B15:B19">
    <cfRule type="duplicateValues" priority="2" dxfId="0">
      <formula>AND(COUNTIF($B$15:$B$19,B15)&gt;1,NOT(ISBLANK(B15)))</formula>
    </cfRule>
  </conditionalFormatting>
  <conditionalFormatting sqref="B21:B24">
    <cfRule type="duplicateValues" priority="1" dxfId="0">
      <formula>AND(COUNTIF($B$21:$B$24,B21)&gt;1,NOT(ISBLANK(B21)))</formula>
    </cfRule>
  </conditionalFormatting>
  <printOptions/>
  <pageMargins left="0.7480314960629921" right="0.7480314960629921" top="0" bottom="0.5511811023622047" header="0" footer="0"/>
  <pageSetup horizontalDpi="600" verticalDpi="600" orientation="landscape" paperSize="9" scale="85" r:id="rId1"/>
  <headerFooter>
    <oddFooter>&amp;CСтр. &amp;P от &amp;N&amp;R&amp;9ДИРЕКТОР НА ОД "ЗЕМЕДЕЛИЕ" - ПЛЕВЕН: ..................
/ИЛИЯНА НИНОВА/</oddFooter>
  </headerFooter>
  <ignoredErrors>
    <ignoredError sqref="F11 A11 G346 G404:G410 G316:G331 G333 G335:G342 G620:G622 G500:G502 G526 G163 G169:G172 G184:G185 G359:G360 G371:G377 G179:G18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97"/>
  <sheetViews>
    <sheetView workbookViewId="0" topLeftCell="A1">
      <selection activeCell="O383" sqref="O383"/>
    </sheetView>
  </sheetViews>
  <sheetFormatPr defaultColWidth="9.140625" defaultRowHeight="12.75"/>
  <cols>
    <col min="1" max="1" width="15.140625" style="0" customWidth="1"/>
    <col min="2" max="2" width="20.57421875" style="0" customWidth="1"/>
    <col min="3" max="3" width="14.00390625" style="0" customWidth="1"/>
    <col min="4" max="4" width="13.7109375" style="0" customWidth="1"/>
    <col min="5" max="5" width="12.57421875" style="0" customWidth="1"/>
    <col min="6" max="6" width="12.00390625" style="0" customWidth="1"/>
    <col min="10" max="10" width="11.28125" style="0" customWidth="1"/>
  </cols>
  <sheetData>
    <row r="1" spans="1:10" ht="15.75">
      <c r="A1" s="737" t="s">
        <v>28</v>
      </c>
      <c r="B1" s="737"/>
      <c r="C1" s="737"/>
      <c r="D1" s="737"/>
      <c r="E1" s="737"/>
      <c r="F1" s="737"/>
      <c r="G1" s="737"/>
      <c r="H1" s="737"/>
      <c r="I1" s="737"/>
      <c r="J1" s="737"/>
    </row>
    <row r="2" spans="1:10" ht="15">
      <c r="A2" s="738" t="s">
        <v>281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5">
      <c r="A3" s="738" t="s">
        <v>967</v>
      </c>
      <c r="B3" s="738"/>
      <c r="C3" s="738"/>
      <c r="D3" s="738"/>
      <c r="E3" s="738"/>
      <c r="F3" s="738"/>
      <c r="G3" s="738"/>
      <c r="H3" s="738"/>
      <c r="I3" s="738"/>
      <c r="J3" s="738"/>
    </row>
    <row r="4" spans="1:10" ht="15">
      <c r="A4" s="738" t="s">
        <v>726</v>
      </c>
      <c r="B4" s="750"/>
      <c r="C4" s="750"/>
      <c r="D4" s="750"/>
      <c r="E4" s="750"/>
      <c r="F4" s="750"/>
      <c r="G4" s="750"/>
      <c r="H4" s="750"/>
      <c r="I4" s="750"/>
      <c r="J4" s="84"/>
    </row>
    <row r="5" spans="1:10" ht="15">
      <c r="A5" s="750"/>
      <c r="B5" s="750"/>
      <c r="C5" s="750"/>
      <c r="D5" s="750"/>
      <c r="E5" s="750"/>
      <c r="F5" s="750"/>
      <c r="G5" s="750"/>
      <c r="H5" s="750"/>
      <c r="I5" s="750"/>
      <c r="J5" s="84"/>
    </row>
    <row r="6" spans="1:10" ht="15">
      <c r="A6" s="739" t="s">
        <v>963</v>
      </c>
      <c r="B6" s="739"/>
      <c r="C6" s="739"/>
      <c r="D6" s="739"/>
      <c r="E6" s="739"/>
      <c r="F6" s="739"/>
      <c r="G6" s="739"/>
      <c r="H6" s="739"/>
      <c r="I6" s="739"/>
      <c r="J6" s="739"/>
    </row>
    <row r="7" spans="1:10" ht="15">
      <c r="A7" s="348"/>
      <c r="B7" s="401"/>
      <c r="C7" s="348"/>
      <c r="D7" s="348"/>
      <c r="E7" s="348"/>
      <c r="F7" s="348"/>
      <c r="G7" s="348"/>
      <c r="H7" s="348"/>
      <c r="I7" s="424"/>
      <c r="J7" s="424"/>
    </row>
    <row r="8" spans="1:10" ht="12.75">
      <c r="A8" s="740" t="s">
        <v>0</v>
      </c>
      <c r="B8" s="740"/>
      <c r="C8" s="740"/>
      <c r="D8" s="740"/>
      <c r="E8" s="740"/>
      <c r="F8" s="740"/>
      <c r="G8" s="740"/>
      <c r="H8" s="740"/>
      <c r="I8" s="740"/>
      <c r="J8" s="740"/>
    </row>
    <row r="9" spans="1:10" ht="12.75">
      <c r="A9" s="729" t="s">
        <v>1</v>
      </c>
      <c r="B9" s="749" t="s">
        <v>2</v>
      </c>
      <c r="C9" s="729" t="s">
        <v>3</v>
      </c>
      <c r="D9" s="729" t="s">
        <v>4</v>
      </c>
      <c r="E9" s="729"/>
      <c r="F9" s="729" t="s">
        <v>53</v>
      </c>
      <c r="G9" s="734" t="s">
        <v>5</v>
      </c>
      <c r="H9" s="736" t="s">
        <v>6</v>
      </c>
      <c r="I9" s="735" t="s">
        <v>35</v>
      </c>
      <c r="J9" s="732" t="s">
        <v>39</v>
      </c>
    </row>
    <row r="10" spans="1:10" ht="43.5" customHeight="1">
      <c r="A10" s="729"/>
      <c r="B10" s="749"/>
      <c r="C10" s="729"/>
      <c r="D10" s="1" t="s">
        <v>8</v>
      </c>
      <c r="E10" s="1" t="s">
        <v>32</v>
      </c>
      <c r="F10" s="729"/>
      <c r="G10" s="734"/>
      <c r="H10" s="736"/>
      <c r="I10" s="735"/>
      <c r="J10" s="732"/>
    </row>
    <row r="11" spans="1:10" ht="12.75">
      <c r="A11" s="2" t="s">
        <v>29</v>
      </c>
      <c r="B11" s="43">
        <v>2</v>
      </c>
      <c r="C11" s="2">
        <v>3</v>
      </c>
      <c r="D11" s="7" t="s">
        <v>9</v>
      </c>
      <c r="E11" s="2" t="s">
        <v>10</v>
      </c>
      <c r="F11" s="2" t="s">
        <v>36</v>
      </c>
      <c r="G11" s="5">
        <v>6</v>
      </c>
      <c r="H11" s="2" t="s">
        <v>37</v>
      </c>
      <c r="I11" s="5">
        <v>8</v>
      </c>
      <c r="J11" s="6">
        <v>9</v>
      </c>
    </row>
    <row r="12" spans="1:10" ht="15.75">
      <c r="A12" s="733" t="s">
        <v>13</v>
      </c>
      <c r="B12" s="733"/>
      <c r="C12" s="733"/>
      <c r="D12" s="733"/>
      <c r="E12" s="733"/>
      <c r="F12" s="733"/>
      <c r="G12" s="733"/>
      <c r="H12" s="733"/>
      <c r="I12" s="733"/>
      <c r="J12" s="733"/>
    </row>
    <row r="13" spans="1:10" ht="12.75">
      <c r="A13" s="181" t="s">
        <v>183</v>
      </c>
      <c r="B13" s="402" t="s">
        <v>613</v>
      </c>
      <c r="C13" s="726" t="s">
        <v>176</v>
      </c>
      <c r="D13" s="182">
        <v>23.971</v>
      </c>
      <c r="E13" s="181"/>
      <c r="F13" s="478">
        <v>23</v>
      </c>
      <c r="G13" s="183">
        <v>5</v>
      </c>
      <c r="H13" s="183" t="s">
        <v>11</v>
      </c>
      <c r="I13" s="425">
        <f>F13*D13</f>
        <v>551.333</v>
      </c>
      <c r="J13" s="425">
        <f>I13*20%</f>
        <v>110.2666</v>
      </c>
    </row>
    <row r="14" spans="1:10" ht="12.75">
      <c r="A14" s="38" t="s">
        <v>20</v>
      </c>
      <c r="B14" s="403">
        <v>1</v>
      </c>
      <c r="C14" s="196" t="s">
        <v>27</v>
      </c>
      <c r="D14" s="191">
        <f>SUM(D13:D13)</f>
        <v>23.971</v>
      </c>
      <c r="E14" s="190" t="s">
        <v>47</v>
      </c>
      <c r="F14" s="177"/>
      <c r="G14" s="183"/>
      <c r="H14" s="183"/>
      <c r="I14" s="179"/>
      <c r="J14" s="425"/>
    </row>
    <row r="15" spans="1:10" ht="12.75">
      <c r="A15" s="452" t="s">
        <v>182</v>
      </c>
      <c r="B15" s="540" t="s">
        <v>727</v>
      </c>
      <c r="C15" s="360" t="s">
        <v>172</v>
      </c>
      <c r="D15" s="360">
        <v>8.302</v>
      </c>
      <c r="E15" s="439"/>
      <c r="F15" s="375">
        <v>23</v>
      </c>
      <c r="G15" s="249">
        <v>5</v>
      </c>
      <c r="H15" s="370" t="s">
        <v>11</v>
      </c>
      <c r="I15" s="252">
        <f>F15*D15</f>
        <v>190.946</v>
      </c>
      <c r="J15" s="334">
        <f>I15*20%</f>
        <v>38.1892</v>
      </c>
    </row>
    <row r="16" spans="1:10" ht="12.75">
      <c r="A16" s="38" t="s">
        <v>20</v>
      </c>
      <c r="B16" s="403">
        <v>1</v>
      </c>
      <c r="C16" s="196" t="s">
        <v>27</v>
      </c>
      <c r="D16" s="194">
        <f>D15</f>
        <v>8.302</v>
      </c>
      <c r="E16" s="190" t="s">
        <v>47</v>
      </c>
      <c r="F16" s="541"/>
      <c r="G16" s="541"/>
      <c r="H16" s="541"/>
      <c r="I16" s="541"/>
      <c r="J16" s="541"/>
    </row>
    <row r="17" spans="1:10" ht="12.75">
      <c r="A17" s="185" t="s">
        <v>728</v>
      </c>
      <c r="B17" s="542" t="s">
        <v>729</v>
      </c>
      <c r="C17" s="543" t="s">
        <v>172</v>
      </c>
      <c r="D17" s="544">
        <v>178.843</v>
      </c>
      <c r="E17" s="545"/>
      <c r="F17" s="375">
        <v>23</v>
      </c>
      <c r="G17" s="183">
        <v>4</v>
      </c>
      <c r="H17" s="370" t="s">
        <v>11</v>
      </c>
      <c r="I17" s="179">
        <f>F17*D17</f>
        <v>4113.389</v>
      </c>
      <c r="J17" s="425">
        <f>I17*20%</f>
        <v>822.6778</v>
      </c>
    </row>
    <row r="18" spans="1:10" ht="12.75">
      <c r="A18" s="38" t="s">
        <v>20</v>
      </c>
      <c r="B18" s="403">
        <v>1</v>
      </c>
      <c r="C18" s="196" t="s">
        <v>27</v>
      </c>
      <c r="D18" s="194">
        <f>D17</f>
        <v>178.843</v>
      </c>
      <c r="E18" s="190" t="s">
        <v>47</v>
      </c>
      <c r="F18" s="541"/>
      <c r="G18" s="541"/>
      <c r="H18" s="541"/>
      <c r="I18" s="541"/>
      <c r="J18" s="541"/>
    </row>
    <row r="19" spans="1:10" ht="25.5">
      <c r="A19" s="144" t="s">
        <v>21</v>
      </c>
      <c r="B19" s="127">
        <f>B16+B18+B14</f>
        <v>3</v>
      </c>
      <c r="C19" s="122" t="s">
        <v>27</v>
      </c>
      <c r="D19" s="129">
        <f>D16+D18+D14</f>
        <v>211.11599999999999</v>
      </c>
      <c r="E19" s="187" t="s">
        <v>47</v>
      </c>
      <c r="F19" s="140"/>
      <c r="G19" s="188"/>
      <c r="H19" s="546"/>
      <c r="I19" s="57"/>
      <c r="J19" s="427"/>
    </row>
    <row r="20" spans="1:10" ht="15.75">
      <c r="A20" s="733" t="s">
        <v>14</v>
      </c>
      <c r="B20" s="733"/>
      <c r="C20" s="733"/>
      <c r="D20" s="733"/>
      <c r="E20" s="733"/>
      <c r="F20" s="733"/>
      <c r="G20" s="733"/>
      <c r="H20" s="733"/>
      <c r="I20" s="733"/>
      <c r="J20" s="733"/>
    </row>
    <row r="21" spans="1:10" ht="12.75">
      <c r="A21" s="503" t="s">
        <v>114</v>
      </c>
      <c r="B21" s="504" t="s">
        <v>730</v>
      </c>
      <c r="C21" s="247" t="s">
        <v>166</v>
      </c>
      <c r="D21" s="477">
        <v>1.028</v>
      </c>
      <c r="E21" s="489"/>
      <c r="F21" s="487">
        <v>23</v>
      </c>
      <c r="G21" s="249">
        <v>4</v>
      </c>
      <c r="H21" s="250" t="s">
        <v>11</v>
      </c>
      <c r="I21" s="334">
        <f aca="true" t="shared" si="0" ref="I21:I44">D21*F21</f>
        <v>23.644000000000002</v>
      </c>
      <c r="J21" s="334">
        <f aca="true" t="shared" si="1" ref="J21:J44">I21*20%</f>
        <v>4.728800000000001</v>
      </c>
    </row>
    <row r="22" spans="1:10" ht="12.75">
      <c r="A22" s="503" t="s">
        <v>114</v>
      </c>
      <c r="B22" s="504" t="s">
        <v>731</v>
      </c>
      <c r="C22" s="247" t="s">
        <v>166</v>
      </c>
      <c r="D22" s="477">
        <v>0.136</v>
      </c>
      <c r="E22" s="489"/>
      <c r="F22" s="487">
        <v>23</v>
      </c>
      <c r="G22" s="249">
        <v>4</v>
      </c>
      <c r="H22" s="250" t="s">
        <v>11</v>
      </c>
      <c r="I22" s="334">
        <f t="shared" si="0"/>
        <v>3.128</v>
      </c>
      <c r="J22" s="334">
        <f t="shared" si="1"/>
        <v>0.6256</v>
      </c>
    </row>
    <row r="23" spans="1:10" ht="12.75">
      <c r="A23" s="503" t="s">
        <v>114</v>
      </c>
      <c r="B23" s="504" t="s">
        <v>692</v>
      </c>
      <c r="C23" s="247" t="s">
        <v>166</v>
      </c>
      <c r="D23" s="477">
        <v>7.301</v>
      </c>
      <c r="E23" s="489"/>
      <c r="F23" s="487">
        <v>23</v>
      </c>
      <c r="G23" s="249">
        <v>4</v>
      </c>
      <c r="H23" s="183" t="s">
        <v>11</v>
      </c>
      <c r="I23" s="334">
        <f t="shared" si="0"/>
        <v>167.923</v>
      </c>
      <c r="J23" s="334">
        <f t="shared" si="1"/>
        <v>33.5846</v>
      </c>
    </row>
    <row r="24" spans="1:10" ht="12.75">
      <c r="A24" s="503" t="s">
        <v>114</v>
      </c>
      <c r="B24" s="504" t="s">
        <v>732</v>
      </c>
      <c r="C24" s="247" t="s">
        <v>166</v>
      </c>
      <c r="D24" s="477">
        <v>3.776</v>
      </c>
      <c r="E24" s="489"/>
      <c r="F24" s="487">
        <v>23</v>
      </c>
      <c r="G24" s="249">
        <v>4</v>
      </c>
      <c r="H24" s="250" t="s">
        <v>11</v>
      </c>
      <c r="I24" s="334">
        <f t="shared" si="0"/>
        <v>86.848</v>
      </c>
      <c r="J24" s="334">
        <f t="shared" si="1"/>
        <v>17.369600000000002</v>
      </c>
    </row>
    <row r="25" spans="1:10" ht="12.75">
      <c r="A25" s="503" t="s">
        <v>114</v>
      </c>
      <c r="B25" s="504" t="s">
        <v>733</v>
      </c>
      <c r="C25" s="247" t="s">
        <v>166</v>
      </c>
      <c r="D25" s="477">
        <v>5.739</v>
      </c>
      <c r="E25" s="489"/>
      <c r="F25" s="487">
        <v>23</v>
      </c>
      <c r="G25" s="249">
        <v>4</v>
      </c>
      <c r="H25" s="250" t="s">
        <v>11</v>
      </c>
      <c r="I25" s="334">
        <f t="shared" si="0"/>
        <v>131.99699999999999</v>
      </c>
      <c r="J25" s="334">
        <f t="shared" si="1"/>
        <v>26.3994</v>
      </c>
    </row>
    <row r="26" spans="1:10" ht="12.75">
      <c r="A26" s="503" t="s">
        <v>114</v>
      </c>
      <c r="B26" s="504" t="s">
        <v>734</v>
      </c>
      <c r="C26" s="247" t="s">
        <v>166</v>
      </c>
      <c r="D26" s="477">
        <v>7</v>
      </c>
      <c r="E26" s="489"/>
      <c r="F26" s="487">
        <v>23</v>
      </c>
      <c r="G26" s="249">
        <v>4</v>
      </c>
      <c r="H26" s="250" t="s">
        <v>11</v>
      </c>
      <c r="I26" s="334">
        <f t="shared" si="0"/>
        <v>161</v>
      </c>
      <c r="J26" s="334">
        <f t="shared" si="1"/>
        <v>32.2</v>
      </c>
    </row>
    <row r="27" spans="1:10" ht="12.75">
      <c r="A27" s="503" t="s">
        <v>114</v>
      </c>
      <c r="B27" s="504" t="s">
        <v>735</v>
      </c>
      <c r="C27" s="247" t="s">
        <v>166</v>
      </c>
      <c r="D27" s="477">
        <v>3.559</v>
      </c>
      <c r="E27" s="489"/>
      <c r="F27" s="487">
        <v>23</v>
      </c>
      <c r="G27" s="249">
        <v>4</v>
      </c>
      <c r="H27" s="250" t="s">
        <v>11</v>
      </c>
      <c r="I27" s="334">
        <f t="shared" si="0"/>
        <v>81.857</v>
      </c>
      <c r="J27" s="334">
        <f t="shared" si="1"/>
        <v>16.3714</v>
      </c>
    </row>
    <row r="28" spans="1:10" ht="12.75">
      <c r="A28" s="503" t="s">
        <v>114</v>
      </c>
      <c r="B28" s="504" t="s">
        <v>736</v>
      </c>
      <c r="C28" s="247" t="s">
        <v>166</v>
      </c>
      <c r="D28" s="477">
        <v>13.102</v>
      </c>
      <c r="E28" s="489"/>
      <c r="F28" s="487">
        <v>23</v>
      </c>
      <c r="G28" s="249">
        <v>4</v>
      </c>
      <c r="H28" s="250" t="s">
        <v>11</v>
      </c>
      <c r="I28" s="334">
        <f t="shared" si="0"/>
        <v>301.346</v>
      </c>
      <c r="J28" s="334">
        <f t="shared" si="1"/>
        <v>60.269200000000005</v>
      </c>
    </row>
    <row r="29" spans="1:10" ht="12.75">
      <c r="A29" s="503" t="s">
        <v>114</v>
      </c>
      <c r="B29" s="504" t="s">
        <v>737</v>
      </c>
      <c r="C29" s="247" t="s">
        <v>166</v>
      </c>
      <c r="D29" s="477">
        <v>3.801</v>
      </c>
      <c r="E29" s="489"/>
      <c r="F29" s="487">
        <v>23</v>
      </c>
      <c r="G29" s="249">
        <v>4</v>
      </c>
      <c r="H29" s="250" t="s">
        <v>11</v>
      </c>
      <c r="I29" s="334">
        <f t="shared" si="0"/>
        <v>87.423</v>
      </c>
      <c r="J29" s="334">
        <f t="shared" si="1"/>
        <v>17.4846</v>
      </c>
    </row>
    <row r="30" spans="1:10" ht="12.75">
      <c r="A30" s="503" t="s">
        <v>114</v>
      </c>
      <c r="B30" s="504" t="s">
        <v>738</v>
      </c>
      <c r="C30" s="247" t="s">
        <v>166</v>
      </c>
      <c r="D30" s="477">
        <v>4.002</v>
      </c>
      <c r="E30" s="489"/>
      <c r="F30" s="487">
        <v>23</v>
      </c>
      <c r="G30" s="249">
        <v>4</v>
      </c>
      <c r="H30" s="250" t="s">
        <v>11</v>
      </c>
      <c r="I30" s="334">
        <f t="shared" si="0"/>
        <v>92.04599999999999</v>
      </c>
      <c r="J30" s="334">
        <f t="shared" si="1"/>
        <v>18.4092</v>
      </c>
    </row>
    <row r="31" spans="1:10" ht="12.75">
      <c r="A31" s="503" t="s">
        <v>114</v>
      </c>
      <c r="B31" s="504" t="s">
        <v>739</v>
      </c>
      <c r="C31" s="247" t="s">
        <v>166</v>
      </c>
      <c r="D31" s="477">
        <v>2.758</v>
      </c>
      <c r="E31" s="489"/>
      <c r="F31" s="487">
        <v>23</v>
      </c>
      <c r="G31" s="249">
        <v>4</v>
      </c>
      <c r="H31" s="250" t="s">
        <v>11</v>
      </c>
      <c r="I31" s="334">
        <f t="shared" si="0"/>
        <v>63.434</v>
      </c>
      <c r="J31" s="334">
        <f t="shared" si="1"/>
        <v>12.6868</v>
      </c>
    </row>
    <row r="32" spans="1:10" ht="12.75">
      <c r="A32" s="503" t="s">
        <v>114</v>
      </c>
      <c r="B32" s="504" t="s">
        <v>740</v>
      </c>
      <c r="C32" s="247" t="s">
        <v>166</v>
      </c>
      <c r="D32" s="477">
        <v>3.002</v>
      </c>
      <c r="E32" s="489"/>
      <c r="F32" s="487">
        <v>23</v>
      </c>
      <c r="G32" s="249">
        <v>4</v>
      </c>
      <c r="H32" s="250" t="s">
        <v>11</v>
      </c>
      <c r="I32" s="334">
        <f t="shared" si="0"/>
        <v>69.04599999999999</v>
      </c>
      <c r="J32" s="334">
        <f t="shared" si="1"/>
        <v>13.809199999999999</v>
      </c>
    </row>
    <row r="33" spans="1:10" ht="12.75">
      <c r="A33" s="503" t="s">
        <v>114</v>
      </c>
      <c r="B33" s="504" t="s">
        <v>741</v>
      </c>
      <c r="C33" s="247" t="s">
        <v>166</v>
      </c>
      <c r="D33" s="477">
        <v>0.9</v>
      </c>
      <c r="E33" s="489"/>
      <c r="F33" s="487">
        <v>23</v>
      </c>
      <c r="G33" s="249">
        <v>4</v>
      </c>
      <c r="H33" s="250" t="s">
        <v>11</v>
      </c>
      <c r="I33" s="334">
        <f t="shared" si="0"/>
        <v>20.7</v>
      </c>
      <c r="J33" s="334">
        <f t="shared" si="1"/>
        <v>4.14</v>
      </c>
    </row>
    <row r="34" spans="1:10" ht="12.75">
      <c r="A34" s="503" t="s">
        <v>114</v>
      </c>
      <c r="B34" s="504" t="s">
        <v>742</v>
      </c>
      <c r="C34" s="247" t="s">
        <v>166</v>
      </c>
      <c r="D34" s="477">
        <v>4.002</v>
      </c>
      <c r="E34" s="489"/>
      <c r="F34" s="487">
        <v>23</v>
      </c>
      <c r="G34" s="249">
        <v>4</v>
      </c>
      <c r="H34" s="250" t="s">
        <v>11</v>
      </c>
      <c r="I34" s="334">
        <f t="shared" si="0"/>
        <v>92.04599999999999</v>
      </c>
      <c r="J34" s="334">
        <f t="shared" si="1"/>
        <v>18.4092</v>
      </c>
    </row>
    <row r="35" spans="1:10" ht="12.75">
      <c r="A35" s="503" t="s">
        <v>114</v>
      </c>
      <c r="B35" s="504" t="s">
        <v>743</v>
      </c>
      <c r="C35" s="247" t="s">
        <v>166</v>
      </c>
      <c r="D35" s="477">
        <v>4.888</v>
      </c>
      <c r="E35" s="489"/>
      <c r="F35" s="487">
        <v>23</v>
      </c>
      <c r="G35" s="249">
        <v>4</v>
      </c>
      <c r="H35" s="250" t="s">
        <v>11</v>
      </c>
      <c r="I35" s="334">
        <f t="shared" si="0"/>
        <v>112.42399999999999</v>
      </c>
      <c r="J35" s="334">
        <f t="shared" si="1"/>
        <v>22.4848</v>
      </c>
    </row>
    <row r="36" spans="1:10" ht="12.75">
      <c r="A36" s="503" t="s">
        <v>114</v>
      </c>
      <c r="B36" s="504" t="s">
        <v>744</v>
      </c>
      <c r="C36" s="247" t="s">
        <v>166</v>
      </c>
      <c r="D36" s="477">
        <v>5.001</v>
      </c>
      <c r="E36" s="489"/>
      <c r="F36" s="487">
        <v>23</v>
      </c>
      <c r="G36" s="249">
        <v>4</v>
      </c>
      <c r="H36" s="250" t="s">
        <v>11</v>
      </c>
      <c r="I36" s="334">
        <f t="shared" si="0"/>
        <v>115.02300000000001</v>
      </c>
      <c r="J36" s="334">
        <f t="shared" si="1"/>
        <v>23.004600000000003</v>
      </c>
    </row>
    <row r="37" spans="1:10" ht="12.75">
      <c r="A37" s="503" t="s">
        <v>114</v>
      </c>
      <c r="B37" s="504" t="s">
        <v>745</v>
      </c>
      <c r="C37" s="247" t="s">
        <v>166</v>
      </c>
      <c r="D37" s="477">
        <v>8.272</v>
      </c>
      <c r="E37" s="489"/>
      <c r="F37" s="487">
        <v>23</v>
      </c>
      <c r="G37" s="249">
        <v>4</v>
      </c>
      <c r="H37" s="250" t="s">
        <v>11</v>
      </c>
      <c r="I37" s="334">
        <f t="shared" si="0"/>
        <v>190.256</v>
      </c>
      <c r="J37" s="334">
        <f t="shared" si="1"/>
        <v>38.0512</v>
      </c>
    </row>
    <row r="38" spans="1:10" ht="12.75">
      <c r="A38" s="503" t="s">
        <v>114</v>
      </c>
      <c r="B38" s="504" t="s">
        <v>746</v>
      </c>
      <c r="C38" s="247" t="s">
        <v>166</v>
      </c>
      <c r="D38" s="477">
        <v>8.4</v>
      </c>
      <c r="E38" s="489"/>
      <c r="F38" s="487">
        <v>23</v>
      </c>
      <c r="G38" s="249">
        <v>4</v>
      </c>
      <c r="H38" s="250" t="s">
        <v>11</v>
      </c>
      <c r="I38" s="334">
        <f t="shared" si="0"/>
        <v>193.20000000000002</v>
      </c>
      <c r="J38" s="334">
        <f t="shared" si="1"/>
        <v>38.64000000000001</v>
      </c>
    </row>
    <row r="39" spans="1:10" ht="12.75">
      <c r="A39" s="503" t="s">
        <v>114</v>
      </c>
      <c r="B39" s="504" t="s">
        <v>747</v>
      </c>
      <c r="C39" s="247" t="s">
        <v>166</v>
      </c>
      <c r="D39" s="477">
        <v>8.412</v>
      </c>
      <c r="E39" s="489"/>
      <c r="F39" s="487">
        <v>23</v>
      </c>
      <c r="G39" s="249">
        <v>4</v>
      </c>
      <c r="H39" s="250" t="s">
        <v>11</v>
      </c>
      <c r="I39" s="334">
        <f t="shared" si="0"/>
        <v>193.47600000000003</v>
      </c>
      <c r="J39" s="334">
        <f t="shared" si="1"/>
        <v>38.69520000000001</v>
      </c>
    </row>
    <row r="40" spans="1:10" ht="12.75">
      <c r="A40" s="503" t="s">
        <v>114</v>
      </c>
      <c r="B40" s="504" t="s">
        <v>748</v>
      </c>
      <c r="C40" s="247" t="s">
        <v>166</v>
      </c>
      <c r="D40" s="477">
        <v>10.072</v>
      </c>
      <c r="E40" s="489"/>
      <c r="F40" s="487">
        <v>23</v>
      </c>
      <c r="G40" s="249">
        <v>4</v>
      </c>
      <c r="H40" s="250" t="s">
        <v>11</v>
      </c>
      <c r="I40" s="334">
        <f t="shared" si="0"/>
        <v>231.65599999999998</v>
      </c>
      <c r="J40" s="334">
        <f t="shared" si="1"/>
        <v>46.331199999999995</v>
      </c>
    </row>
    <row r="41" spans="1:10" ht="12.75">
      <c r="A41" s="503" t="s">
        <v>114</v>
      </c>
      <c r="B41" s="504" t="s">
        <v>749</v>
      </c>
      <c r="C41" s="247" t="s">
        <v>166</v>
      </c>
      <c r="D41" s="477">
        <v>10.126</v>
      </c>
      <c r="E41" s="489"/>
      <c r="F41" s="487">
        <v>23</v>
      </c>
      <c r="G41" s="249">
        <v>4</v>
      </c>
      <c r="H41" s="250" t="s">
        <v>11</v>
      </c>
      <c r="I41" s="334">
        <f t="shared" si="0"/>
        <v>232.898</v>
      </c>
      <c r="J41" s="334">
        <f t="shared" si="1"/>
        <v>46.5796</v>
      </c>
    </row>
    <row r="42" spans="1:10" ht="12.75">
      <c r="A42" s="503" t="s">
        <v>114</v>
      </c>
      <c r="B42" s="504" t="s">
        <v>750</v>
      </c>
      <c r="C42" s="247" t="s">
        <v>166</v>
      </c>
      <c r="D42" s="477">
        <v>2.999</v>
      </c>
      <c r="E42" s="489"/>
      <c r="F42" s="487">
        <v>23</v>
      </c>
      <c r="G42" s="249">
        <v>3</v>
      </c>
      <c r="H42" s="250" t="s">
        <v>11</v>
      </c>
      <c r="I42" s="334">
        <f t="shared" si="0"/>
        <v>68.977</v>
      </c>
      <c r="J42" s="334">
        <f t="shared" si="1"/>
        <v>13.7954</v>
      </c>
    </row>
    <row r="43" spans="1:10" ht="12.75">
      <c r="A43" s="503" t="s">
        <v>114</v>
      </c>
      <c r="B43" s="504" t="s">
        <v>751</v>
      </c>
      <c r="C43" s="247" t="s">
        <v>166</v>
      </c>
      <c r="D43" s="477">
        <v>3</v>
      </c>
      <c r="E43" s="489"/>
      <c r="F43" s="487">
        <v>23</v>
      </c>
      <c r="G43" s="249">
        <v>4</v>
      </c>
      <c r="H43" s="250" t="s">
        <v>11</v>
      </c>
      <c r="I43" s="334">
        <f t="shared" si="0"/>
        <v>69</v>
      </c>
      <c r="J43" s="334">
        <f t="shared" si="1"/>
        <v>13.8</v>
      </c>
    </row>
    <row r="44" spans="1:10" ht="12.75">
      <c r="A44" s="503" t="s">
        <v>114</v>
      </c>
      <c r="B44" s="504" t="s">
        <v>752</v>
      </c>
      <c r="C44" s="247" t="s">
        <v>166</v>
      </c>
      <c r="D44" s="477">
        <v>1.998</v>
      </c>
      <c r="E44" s="489"/>
      <c r="F44" s="487">
        <v>23</v>
      </c>
      <c r="G44" s="249">
        <v>4</v>
      </c>
      <c r="H44" s="250" t="s">
        <v>11</v>
      </c>
      <c r="I44" s="334">
        <f t="shared" si="0"/>
        <v>45.954</v>
      </c>
      <c r="J44" s="334">
        <f t="shared" si="1"/>
        <v>9.190800000000001</v>
      </c>
    </row>
    <row r="45" spans="1:10" ht="12.75">
      <c r="A45" s="90" t="s">
        <v>20</v>
      </c>
      <c r="B45" s="403">
        <v>24</v>
      </c>
      <c r="C45" s="196" t="s">
        <v>27</v>
      </c>
      <c r="D45" s="194">
        <f>SUM(D21:D44)</f>
        <v>123.27400000000004</v>
      </c>
      <c r="E45" s="501" t="s">
        <v>47</v>
      </c>
      <c r="F45" s="691"/>
      <c r="G45" s="691"/>
      <c r="H45" s="691"/>
      <c r="I45" s="691"/>
      <c r="J45" s="691"/>
    </row>
    <row r="46" spans="1:10" ht="12.75">
      <c r="A46" s="507" t="s">
        <v>122</v>
      </c>
      <c r="B46" s="504" t="s">
        <v>380</v>
      </c>
      <c r="C46" s="247" t="s">
        <v>166</v>
      </c>
      <c r="D46" s="361">
        <v>6.393</v>
      </c>
      <c r="E46" s="353"/>
      <c r="F46" s="487">
        <v>23</v>
      </c>
      <c r="G46" s="467">
        <v>4</v>
      </c>
      <c r="H46" s="183" t="s">
        <v>11</v>
      </c>
      <c r="I46" s="334">
        <f>D46*F46</f>
        <v>147.039</v>
      </c>
      <c r="J46" s="334">
        <f>I46*20%</f>
        <v>29.407799999999998</v>
      </c>
    </row>
    <row r="47" spans="1:10" ht="12.75">
      <c r="A47" s="507" t="s">
        <v>122</v>
      </c>
      <c r="B47" s="504" t="s">
        <v>753</v>
      </c>
      <c r="C47" s="247" t="s">
        <v>166</v>
      </c>
      <c r="D47" s="361">
        <v>1.997</v>
      </c>
      <c r="E47" s="353"/>
      <c r="F47" s="487">
        <v>23</v>
      </c>
      <c r="G47" s="467">
        <v>3</v>
      </c>
      <c r="H47" s="547" t="s">
        <v>11</v>
      </c>
      <c r="I47" s="334">
        <f>D47*F47</f>
        <v>45.931000000000004</v>
      </c>
      <c r="J47" s="334">
        <f>I47*20%</f>
        <v>9.186200000000001</v>
      </c>
    </row>
    <row r="48" spans="1:10" ht="12.75">
      <c r="A48" s="507" t="s">
        <v>122</v>
      </c>
      <c r="B48" s="504" t="s">
        <v>754</v>
      </c>
      <c r="C48" s="247" t="s">
        <v>166</v>
      </c>
      <c r="D48" s="361">
        <v>5.052</v>
      </c>
      <c r="E48" s="353"/>
      <c r="F48" s="487">
        <v>23</v>
      </c>
      <c r="G48" s="467">
        <v>7</v>
      </c>
      <c r="H48" s="547" t="s">
        <v>11</v>
      </c>
      <c r="I48" s="334">
        <f>D48*F48</f>
        <v>116.196</v>
      </c>
      <c r="J48" s="334">
        <f>I48*20%</f>
        <v>23.2392</v>
      </c>
    </row>
    <row r="49" spans="1:10" ht="12.75">
      <c r="A49" s="507" t="s">
        <v>122</v>
      </c>
      <c r="B49" s="504" t="s">
        <v>755</v>
      </c>
      <c r="C49" s="247" t="s">
        <v>166</v>
      </c>
      <c r="D49" s="361">
        <v>1</v>
      </c>
      <c r="E49" s="353"/>
      <c r="F49" s="487">
        <v>23</v>
      </c>
      <c r="G49" s="467">
        <v>5</v>
      </c>
      <c r="H49" s="547" t="s">
        <v>11</v>
      </c>
      <c r="I49" s="334">
        <f>D49*F49</f>
        <v>23</v>
      </c>
      <c r="J49" s="334">
        <f>I49*20%</f>
        <v>4.6000000000000005</v>
      </c>
    </row>
    <row r="50" spans="1:10" ht="12.75">
      <c r="A50" s="90" t="s">
        <v>20</v>
      </c>
      <c r="B50" s="403">
        <v>4</v>
      </c>
      <c r="C50" s="196" t="s">
        <v>27</v>
      </c>
      <c r="D50" s="194">
        <f>SUM(D46:D49)</f>
        <v>14.442</v>
      </c>
      <c r="E50" s="501" t="s">
        <v>47</v>
      </c>
      <c r="F50" s="691"/>
      <c r="G50" s="691"/>
      <c r="H50" s="691"/>
      <c r="I50" s="691"/>
      <c r="J50" s="691"/>
    </row>
    <row r="51" spans="1:10" ht="12.75">
      <c r="A51" s="350" t="s">
        <v>123</v>
      </c>
      <c r="B51" s="488" t="s">
        <v>381</v>
      </c>
      <c r="C51" s="247" t="s">
        <v>166</v>
      </c>
      <c r="D51" s="361">
        <v>20.005</v>
      </c>
      <c r="E51" s="498"/>
      <c r="F51" s="487">
        <v>46</v>
      </c>
      <c r="G51" s="467">
        <v>4</v>
      </c>
      <c r="H51" s="183" t="s">
        <v>11</v>
      </c>
      <c r="I51" s="334">
        <f>D51*F51</f>
        <v>920.2299999999999</v>
      </c>
      <c r="J51" s="334">
        <f>I51*20%</f>
        <v>184.046</v>
      </c>
    </row>
    <row r="52" spans="1:10" ht="12.75">
      <c r="A52" s="90" t="s">
        <v>20</v>
      </c>
      <c r="B52" s="403">
        <v>1</v>
      </c>
      <c r="C52" s="196" t="s">
        <v>27</v>
      </c>
      <c r="D52" s="194">
        <f>SUM(D51)</f>
        <v>20.005</v>
      </c>
      <c r="E52" s="501" t="s">
        <v>47</v>
      </c>
      <c r="F52" s="691"/>
      <c r="G52" s="691"/>
      <c r="H52" s="691"/>
      <c r="I52" s="691"/>
      <c r="J52" s="691"/>
    </row>
    <row r="53" spans="1:10" ht="12.75">
      <c r="A53" s="350" t="s">
        <v>115</v>
      </c>
      <c r="B53" s="462" t="s">
        <v>756</v>
      </c>
      <c r="C53" s="247" t="s">
        <v>166</v>
      </c>
      <c r="D53" s="477">
        <v>12.989</v>
      </c>
      <c r="E53" s="31"/>
      <c r="F53" s="487">
        <v>23</v>
      </c>
      <c r="G53" s="467">
        <v>3</v>
      </c>
      <c r="H53" s="547" t="s">
        <v>11</v>
      </c>
      <c r="I53" s="334">
        <f>D53*F53</f>
        <v>298.747</v>
      </c>
      <c r="J53" s="334">
        <f>I53*20%</f>
        <v>59.74940000000001</v>
      </c>
    </row>
    <row r="54" spans="1:10" ht="12.75">
      <c r="A54" s="350" t="s">
        <v>115</v>
      </c>
      <c r="B54" s="462" t="s">
        <v>277</v>
      </c>
      <c r="C54" s="247" t="s">
        <v>166</v>
      </c>
      <c r="D54" s="477">
        <v>7.067</v>
      </c>
      <c r="E54" s="31"/>
      <c r="F54" s="487">
        <v>23</v>
      </c>
      <c r="G54" s="467">
        <v>4</v>
      </c>
      <c r="H54" s="183" t="s">
        <v>11</v>
      </c>
      <c r="I54" s="334">
        <f>D54*F54</f>
        <v>162.541</v>
      </c>
      <c r="J54" s="334">
        <f>I54*20%</f>
        <v>32.5082</v>
      </c>
    </row>
    <row r="55" spans="1:10" ht="12.75">
      <c r="A55" s="350" t="s">
        <v>115</v>
      </c>
      <c r="B55" s="462" t="s">
        <v>757</v>
      </c>
      <c r="C55" s="247" t="s">
        <v>166</v>
      </c>
      <c r="D55" s="477">
        <v>13.815</v>
      </c>
      <c r="E55" s="31"/>
      <c r="F55" s="487">
        <v>23</v>
      </c>
      <c r="G55" s="467">
        <v>5</v>
      </c>
      <c r="H55" s="547" t="s">
        <v>11</v>
      </c>
      <c r="I55" s="334">
        <f>D55*F55</f>
        <v>317.745</v>
      </c>
      <c r="J55" s="334">
        <f>I55*20%</f>
        <v>63.54900000000001</v>
      </c>
    </row>
    <row r="56" spans="1:10" ht="12.75">
      <c r="A56" s="90" t="s">
        <v>20</v>
      </c>
      <c r="B56" s="403">
        <v>3</v>
      </c>
      <c r="C56" s="196" t="s">
        <v>27</v>
      </c>
      <c r="D56" s="194">
        <f>SUM(D53:D55)</f>
        <v>33.871</v>
      </c>
      <c r="E56" s="501" t="s">
        <v>47</v>
      </c>
      <c r="F56" s="691"/>
      <c r="G56" s="691"/>
      <c r="H56" s="691"/>
      <c r="I56" s="691"/>
      <c r="J56" s="691"/>
    </row>
    <row r="57" spans="1:10" ht="12.75">
      <c r="A57" s="350" t="s">
        <v>116</v>
      </c>
      <c r="B57" s="359" t="s">
        <v>758</v>
      </c>
      <c r="C57" s="247" t="s">
        <v>166</v>
      </c>
      <c r="D57" s="477">
        <v>7.5</v>
      </c>
      <c r="E57" s="272"/>
      <c r="F57" s="487">
        <v>23</v>
      </c>
      <c r="G57" s="467">
        <v>4</v>
      </c>
      <c r="H57" s="250" t="s">
        <v>11</v>
      </c>
      <c r="I57" s="334">
        <f aca="true" t="shared" si="2" ref="I57:I97">D57*F57</f>
        <v>172.5</v>
      </c>
      <c r="J57" s="334">
        <f aca="true" t="shared" si="3" ref="J57:J97">I57*20%</f>
        <v>34.5</v>
      </c>
    </row>
    <row r="58" spans="1:10" ht="12.75">
      <c r="A58" s="350" t="s">
        <v>116</v>
      </c>
      <c r="B58" s="359" t="s">
        <v>759</v>
      </c>
      <c r="C58" s="247" t="s">
        <v>166</v>
      </c>
      <c r="D58" s="477">
        <v>7.303</v>
      </c>
      <c r="E58" s="272"/>
      <c r="F58" s="487">
        <v>23</v>
      </c>
      <c r="G58" s="467">
        <v>4</v>
      </c>
      <c r="H58" s="250" t="s">
        <v>11</v>
      </c>
      <c r="I58" s="334">
        <f t="shared" si="2"/>
        <v>167.969</v>
      </c>
      <c r="J58" s="334">
        <f t="shared" si="3"/>
        <v>33.5938</v>
      </c>
    </row>
    <row r="59" spans="1:10" ht="12.75">
      <c r="A59" s="350" t="s">
        <v>116</v>
      </c>
      <c r="B59" s="359" t="s">
        <v>382</v>
      </c>
      <c r="C59" s="247" t="s">
        <v>166</v>
      </c>
      <c r="D59" s="477">
        <v>12.002</v>
      </c>
      <c r="E59" s="272"/>
      <c r="F59" s="487">
        <v>23</v>
      </c>
      <c r="G59" s="467">
        <v>4</v>
      </c>
      <c r="H59" s="183" t="s">
        <v>11</v>
      </c>
      <c r="I59" s="334">
        <f t="shared" si="2"/>
        <v>276.046</v>
      </c>
      <c r="J59" s="334">
        <f t="shared" si="3"/>
        <v>55.2092</v>
      </c>
    </row>
    <row r="60" spans="1:10" ht="12.75">
      <c r="A60" s="350" t="s">
        <v>116</v>
      </c>
      <c r="B60" s="359" t="s">
        <v>760</v>
      </c>
      <c r="C60" s="247" t="s">
        <v>166</v>
      </c>
      <c r="D60" s="477">
        <v>5.001</v>
      </c>
      <c r="E60" s="272"/>
      <c r="F60" s="487">
        <v>23</v>
      </c>
      <c r="G60" s="467">
        <v>4</v>
      </c>
      <c r="H60" s="250" t="s">
        <v>11</v>
      </c>
      <c r="I60" s="334">
        <f t="shared" si="2"/>
        <v>115.02300000000001</v>
      </c>
      <c r="J60" s="334">
        <f t="shared" si="3"/>
        <v>23.004600000000003</v>
      </c>
    </row>
    <row r="61" spans="1:10" ht="12.75">
      <c r="A61" s="350" t="s">
        <v>116</v>
      </c>
      <c r="B61" s="359" t="s">
        <v>761</v>
      </c>
      <c r="C61" s="247" t="s">
        <v>166</v>
      </c>
      <c r="D61" s="477">
        <v>5.501</v>
      </c>
      <c r="E61" s="272"/>
      <c r="F61" s="487">
        <v>23</v>
      </c>
      <c r="G61" s="467">
        <v>5</v>
      </c>
      <c r="H61" s="250" t="s">
        <v>11</v>
      </c>
      <c r="I61" s="334">
        <f t="shared" si="2"/>
        <v>126.52300000000001</v>
      </c>
      <c r="J61" s="334">
        <f t="shared" si="3"/>
        <v>25.304600000000004</v>
      </c>
    </row>
    <row r="62" spans="1:13" ht="12.75">
      <c r="A62" s="350" t="s">
        <v>116</v>
      </c>
      <c r="B62" s="359" t="s">
        <v>762</v>
      </c>
      <c r="C62" s="247" t="s">
        <v>166</v>
      </c>
      <c r="D62" s="477">
        <v>3.31</v>
      </c>
      <c r="E62" s="272"/>
      <c r="F62" s="487">
        <v>23</v>
      </c>
      <c r="G62" s="467">
        <v>5</v>
      </c>
      <c r="H62" s="250" t="s">
        <v>11</v>
      </c>
      <c r="I62" s="334">
        <f t="shared" si="2"/>
        <v>76.13</v>
      </c>
      <c r="J62" s="334">
        <f t="shared" si="3"/>
        <v>15.225999999999999</v>
      </c>
      <c r="K62" s="610"/>
      <c r="L62" s="610"/>
      <c r="M62" s="610"/>
    </row>
    <row r="63" spans="1:13" ht="12.75">
      <c r="A63" s="350" t="s">
        <v>116</v>
      </c>
      <c r="B63" s="359" t="s">
        <v>763</v>
      </c>
      <c r="C63" s="247" t="s">
        <v>166</v>
      </c>
      <c r="D63" s="477">
        <v>4.901</v>
      </c>
      <c r="E63" s="272"/>
      <c r="F63" s="487">
        <v>23</v>
      </c>
      <c r="G63" s="467">
        <v>5</v>
      </c>
      <c r="H63" s="250" t="s">
        <v>11</v>
      </c>
      <c r="I63" s="334">
        <f t="shared" si="2"/>
        <v>112.723</v>
      </c>
      <c r="J63" s="334">
        <f t="shared" si="3"/>
        <v>22.544600000000003</v>
      </c>
      <c r="K63" s="610"/>
      <c r="L63" s="610"/>
      <c r="M63" s="610"/>
    </row>
    <row r="64" spans="1:10" ht="12.75">
      <c r="A64" s="350" t="s">
        <v>116</v>
      </c>
      <c r="B64" s="359" t="s">
        <v>764</v>
      </c>
      <c r="C64" s="247" t="s">
        <v>166</v>
      </c>
      <c r="D64" s="477">
        <v>5.151</v>
      </c>
      <c r="E64" s="272"/>
      <c r="F64" s="487">
        <v>23</v>
      </c>
      <c r="G64" s="467">
        <v>5</v>
      </c>
      <c r="H64" s="250" t="s">
        <v>11</v>
      </c>
      <c r="I64" s="334">
        <f t="shared" si="2"/>
        <v>118.473</v>
      </c>
      <c r="J64" s="334">
        <f t="shared" si="3"/>
        <v>23.6946</v>
      </c>
    </row>
    <row r="65" spans="1:10" ht="12.75">
      <c r="A65" s="350" t="s">
        <v>116</v>
      </c>
      <c r="B65" s="359" t="s">
        <v>765</v>
      </c>
      <c r="C65" s="247" t="s">
        <v>166</v>
      </c>
      <c r="D65" s="477">
        <v>15.727</v>
      </c>
      <c r="E65" s="272"/>
      <c r="F65" s="487">
        <v>23</v>
      </c>
      <c r="G65" s="467">
        <v>5</v>
      </c>
      <c r="H65" s="250" t="s">
        <v>11</v>
      </c>
      <c r="I65" s="334">
        <f t="shared" si="2"/>
        <v>361.721</v>
      </c>
      <c r="J65" s="334">
        <f t="shared" si="3"/>
        <v>72.3442</v>
      </c>
    </row>
    <row r="66" spans="1:10" ht="12.75">
      <c r="A66" s="350" t="s">
        <v>116</v>
      </c>
      <c r="B66" s="359" t="s">
        <v>383</v>
      </c>
      <c r="C66" s="247" t="s">
        <v>166</v>
      </c>
      <c r="D66" s="477">
        <v>9.115</v>
      </c>
      <c r="E66" s="272"/>
      <c r="F66" s="487">
        <v>23</v>
      </c>
      <c r="G66" s="467">
        <v>4</v>
      </c>
      <c r="H66" s="183" t="s">
        <v>11</v>
      </c>
      <c r="I66" s="334">
        <f t="shared" si="2"/>
        <v>209.645</v>
      </c>
      <c r="J66" s="334">
        <f t="shared" si="3"/>
        <v>41.929</v>
      </c>
    </row>
    <row r="67" spans="1:10" ht="12.75">
      <c r="A67" s="350" t="s">
        <v>116</v>
      </c>
      <c r="B67" s="359" t="s">
        <v>766</v>
      </c>
      <c r="C67" s="247" t="s">
        <v>166</v>
      </c>
      <c r="D67" s="477">
        <v>3.866</v>
      </c>
      <c r="E67" s="272"/>
      <c r="F67" s="487">
        <v>23</v>
      </c>
      <c r="G67" s="467">
        <v>4</v>
      </c>
      <c r="H67" s="250" t="s">
        <v>11</v>
      </c>
      <c r="I67" s="334">
        <f t="shared" si="2"/>
        <v>88.918</v>
      </c>
      <c r="J67" s="334">
        <f t="shared" si="3"/>
        <v>17.783600000000003</v>
      </c>
    </row>
    <row r="68" spans="1:10" ht="12.75">
      <c r="A68" s="350" t="s">
        <v>116</v>
      </c>
      <c r="B68" s="359" t="s">
        <v>767</v>
      </c>
      <c r="C68" s="247" t="s">
        <v>166</v>
      </c>
      <c r="D68" s="477">
        <v>11.727</v>
      </c>
      <c r="E68" s="272"/>
      <c r="F68" s="487">
        <v>23</v>
      </c>
      <c r="G68" s="467">
        <v>4</v>
      </c>
      <c r="H68" s="250" t="s">
        <v>11</v>
      </c>
      <c r="I68" s="334">
        <f t="shared" si="2"/>
        <v>269.721</v>
      </c>
      <c r="J68" s="334">
        <f t="shared" si="3"/>
        <v>53.9442</v>
      </c>
    </row>
    <row r="69" spans="1:10" ht="12.75">
      <c r="A69" s="350" t="s">
        <v>116</v>
      </c>
      <c r="B69" s="359" t="s">
        <v>768</v>
      </c>
      <c r="C69" s="247" t="s">
        <v>166</v>
      </c>
      <c r="D69" s="477">
        <v>6</v>
      </c>
      <c r="E69" s="272"/>
      <c r="F69" s="487">
        <v>23</v>
      </c>
      <c r="G69" s="467">
        <v>4</v>
      </c>
      <c r="H69" s="250" t="s">
        <v>11</v>
      </c>
      <c r="I69" s="334">
        <f t="shared" si="2"/>
        <v>138</v>
      </c>
      <c r="J69" s="334">
        <f t="shared" si="3"/>
        <v>27.6</v>
      </c>
    </row>
    <row r="70" spans="1:10" ht="12.75">
      <c r="A70" s="350" t="s">
        <v>116</v>
      </c>
      <c r="B70" s="359" t="s">
        <v>384</v>
      </c>
      <c r="C70" s="247" t="s">
        <v>166</v>
      </c>
      <c r="D70" s="477">
        <v>7.781</v>
      </c>
      <c r="E70" s="272"/>
      <c r="F70" s="487">
        <v>23</v>
      </c>
      <c r="G70" s="467">
        <v>4</v>
      </c>
      <c r="H70" s="183" t="s">
        <v>11</v>
      </c>
      <c r="I70" s="334">
        <f t="shared" si="2"/>
        <v>178.963</v>
      </c>
      <c r="J70" s="334">
        <f t="shared" si="3"/>
        <v>35.7926</v>
      </c>
    </row>
    <row r="71" spans="1:10" ht="12.75">
      <c r="A71" s="350" t="s">
        <v>116</v>
      </c>
      <c r="B71" s="359" t="s">
        <v>388</v>
      </c>
      <c r="C71" s="247" t="s">
        <v>166</v>
      </c>
      <c r="D71" s="477">
        <v>8.173</v>
      </c>
      <c r="E71" s="272"/>
      <c r="F71" s="487">
        <v>23</v>
      </c>
      <c r="G71" s="467">
        <v>4</v>
      </c>
      <c r="H71" s="183" t="s">
        <v>11</v>
      </c>
      <c r="I71" s="334">
        <f t="shared" si="2"/>
        <v>187.979</v>
      </c>
      <c r="J71" s="334">
        <f t="shared" si="3"/>
        <v>37.595800000000004</v>
      </c>
    </row>
    <row r="72" spans="1:10" ht="12.75">
      <c r="A72" s="350" t="s">
        <v>116</v>
      </c>
      <c r="B72" s="359" t="s">
        <v>769</v>
      </c>
      <c r="C72" s="247" t="s">
        <v>166</v>
      </c>
      <c r="D72" s="477">
        <v>3.851</v>
      </c>
      <c r="E72" s="272"/>
      <c r="F72" s="487">
        <v>23</v>
      </c>
      <c r="G72" s="467">
        <v>4</v>
      </c>
      <c r="H72" s="250" t="s">
        <v>11</v>
      </c>
      <c r="I72" s="334">
        <f t="shared" si="2"/>
        <v>88.573</v>
      </c>
      <c r="J72" s="334">
        <f t="shared" si="3"/>
        <v>17.7146</v>
      </c>
    </row>
    <row r="73" spans="1:10" ht="12.75">
      <c r="A73" s="350" t="s">
        <v>116</v>
      </c>
      <c r="B73" s="359" t="s">
        <v>389</v>
      </c>
      <c r="C73" s="247" t="s">
        <v>166</v>
      </c>
      <c r="D73" s="477">
        <v>10.102</v>
      </c>
      <c r="E73" s="272"/>
      <c r="F73" s="487">
        <v>23</v>
      </c>
      <c r="G73" s="467">
        <v>4</v>
      </c>
      <c r="H73" s="183" t="s">
        <v>11</v>
      </c>
      <c r="I73" s="334">
        <f t="shared" si="2"/>
        <v>232.346</v>
      </c>
      <c r="J73" s="334">
        <f t="shared" si="3"/>
        <v>46.4692</v>
      </c>
    </row>
    <row r="74" spans="1:10" ht="12.75">
      <c r="A74" s="350" t="s">
        <v>116</v>
      </c>
      <c r="B74" s="359" t="s">
        <v>390</v>
      </c>
      <c r="C74" s="247" t="s">
        <v>166</v>
      </c>
      <c r="D74" s="477">
        <v>12.827</v>
      </c>
      <c r="E74" s="272"/>
      <c r="F74" s="487">
        <v>23</v>
      </c>
      <c r="G74" s="467">
        <v>4</v>
      </c>
      <c r="H74" s="183" t="s">
        <v>11</v>
      </c>
      <c r="I74" s="334">
        <f t="shared" si="2"/>
        <v>295.021</v>
      </c>
      <c r="J74" s="334">
        <f t="shared" si="3"/>
        <v>59.004200000000004</v>
      </c>
    </row>
    <row r="75" spans="1:10" ht="12.75">
      <c r="A75" s="350" t="s">
        <v>116</v>
      </c>
      <c r="B75" s="359" t="s">
        <v>391</v>
      </c>
      <c r="C75" s="247" t="s">
        <v>166</v>
      </c>
      <c r="D75" s="477">
        <v>5</v>
      </c>
      <c r="E75" s="272"/>
      <c r="F75" s="487">
        <v>23</v>
      </c>
      <c r="G75" s="467">
        <v>4</v>
      </c>
      <c r="H75" s="183" t="s">
        <v>11</v>
      </c>
      <c r="I75" s="334">
        <f t="shared" si="2"/>
        <v>115</v>
      </c>
      <c r="J75" s="334">
        <f t="shared" si="3"/>
        <v>23</v>
      </c>
    </row>
    <row r="76" spans="1:10" ht="12.75">
      <c r="A76" s="350" t="s">
        <v>116</v>
      </c>
      <c r="B76" s="359" t="s">
        <v>392</v>
      </c>
      <c r="C76" s="247" t="s">
        <v>166</v>
      </c>
      <c r="D76" s="477">
        <v>11.079</v>
      </c>
      <c r="E76" s="272"/>
      <c r="F76" s="487">
        <v>23</v>
      </c>
      <c r="G76" s="467">
        <v>4</v>
      </c>
      <c r="H76" s="183" t="s">
        <v>11</v>
      </c>
      <c r="I76" s="334">
        <f t="shared" si="2"/>
        <v>254.817</v>
      </c>
      <c r="J76" s="334">
        <f t="shared" si="3"/>
        <v>50.96340000000001</v>
      </c>
    </row>
    <row r="77" spans="1:10" ht="12.75">
      <c r="A77" s="350" t="s">
        <v>116</v>
      </c>
      <c r="B77" s="359" t="s">
        <v>393</v>
      </c>
      <c r="C77" s="247" t="s">
        <v>166</v>
      </c>
      <c r="D77" s="477">
        <v>3.046</v>
      </c>
      <c r="E77" s="272"/>
      <c r="F77" s="487">
        <v>23</v>
      </c>
      <c r="G77" s="467">
        <v>4</v>
      </c>
      <c r="H77" s="183" t="s">
        <v>11</v>
      </c>
      <c r="I77" s="334">
        <f t="shared" si="2"/>
        <v>70.05799999999999</v>
      </c>
      <c r="J77" s="334">
        <f t="shared" si="3"/>
        <v>14.0116</v>
      </c>
    </row>
    <row r="78" spans="1:10" ht="12.75">
      <c r="A78" s="350" t="s">
        <v>116</v>
      </c>
      <c r="B78" s="359" t="s">
        <v>394</v>
      </c>
      <c r="C78" s="247" t="s">
        <v>166</v>
      </c>
      <c r="D78" s="477">
        <v>4.49</v>
      </c>
      <c r="E78" s="272"/>
      <c r="F78" s="487">
        <v>23</v>
      </c>
      <c r="G78" s="467">
        <v>4</v>
      </c>
      <c r="H78" s="183" t="s">
        <v>11</v>
      </c>
      <c r="I78" s="334">
        <f t="shared" si="2"/>
        <v>103.27000000000001</v>
      </c>
      <c r="J78" s="334">
        <f t="shared" si="3"/>
        <v>20.654000000000003</v>
      </c>
    </row>
    <row r="79" spans="1:10" ht="12.75">
      <c r="A79" s="350" t="s">
        <v>116</v>
      </c>
      <c r="B79" s="359" t="s">
        <v>395</v>
      </c>
      <c r="C79" s="247" t="s">
        <v>166</v>
      </c>
      <c r="D79" s="477">
        <v>13.722</v>
      </c>
      <c r="E79" s="272"/>
      <c r="F79" s="487">
        <v>23</v>
      </c>
      <c r="G79" s="467">
        <v>4</v>
      </c>
      <c r="H79" s="183" t="s">
        <v>11</v>
      </c>
      <c r="I79" s="334">
        <f t="shared" si="2"/>
        <v>315.606</v>
      </c>
      <c r="J79" s="334">
        <f t="shared" si="3"/>
        <v>63.1212</v>
      </c>
    </row>
    <row r="80" spans="1:10" ht="12.75">
      <c r="A80" s="350" t="s">
        <v>116</v>
      </c>
      <c r="B80" s="359" t="s">
        <v>770</v>
      </c>
      <c r="C80" s="247" t="s">
        <v>166</v>
      </c>
      <c r="D80" s="477">
        <v>9.702</v>
      </c>
      <c r="E80" s="272"/>
      <c r="F80" s="487">
        <v>23</v>
      </c>
      <c r="G80" s="467">
        <v>4</v>
      </c>
      <c r="H80" s="250" t="s">
        <v>11</v>
      </c>
      <c r="I80" s="334">
        <f t="shared" si="2"/>
        <v>223.146</v>
      </c>
      <c r="J80" s="334">
        <f t="shared" si="3"/>
        <v>44.6292</v>
      </c>
    </row>
    <row r="81" spans="1:10" ht="12.75">
      <c r="A81" s="350" t="s">
        <v>116</v>
      </c>
      <c r="B81" s="359" t="s">
        <v>396</v>
      </c>
      <c r="C81" s="247" t="s">
        <v>166</v>
      </c>
      <c r="D81" s="477">
        <v>21.603</v>
      </c>
      <c r="E81" s="272"/>
      <c r="F81" s="487">
        <v>23</v>
      </c>
      <c r="G81" s="467">
        <v>4</v>
      </c>
      <c r="H81" s="183" t="s">
        <v>11</v>
      </c>
      <c r="I81" s="334">
        <f t="shared" si="2"/>
        <v>496.869</v>
      </c>
      <c r="J81" s="334">
        <f t="shared" si="3"/>
        <v>99.37380000000002</v>
      </c>
    </row>
    <row r="82" spans="1:10" ht="12.75">
      <c r="A82" s="350" t="s">
        <v>116</v>
      </c>
      <c r="B82" s="359" t="s">
        <v>771</v>
      </c>
      <c r="C82" s="247" t="s">
        <v>166</v>
      </c>
      <c r="D82" s="477">
        <v>3.301</v>
      </c>
      <c r="E82" s="272"/>
      <c r="F82" s="487">
        <v>23</v>
      </c>
      <c r="G82" s="467">
        <v>4</v>
      </c>
      <c r="H82" s="250" t="s">
        <v>11</v>
      </c>
      <c r="I82" s="334">
        <f t="shared" si="2"/>
        <v>75.923</v>
      </c>
      <c r="J82" s="334">
        <f t="shared" si="3"/>
        <v>15.184600000000001</v>
      </c>
    </row>
    <row r="83" spans="1:10" ht="12.75">
      <c r="A83" s="350" t="s">
        <v>116</v>
      </c>
      <c r="B83" s="359" t="s">
        <v>698</v>
      </c>
      <c r="C83" s="247" t="s">
        <v>166</v>
      </c>
      <c r="D83" s="477">
        <v>3.501</v>
      </c>
      <c r="E83" s="272"/>
      <c r="F83" s="487">
        <v>23</v>
      </c>
      <c r="G83" s="467">
        <v>4</v>
      </c>
      <c r="H83" s="183" t="s">
        <v>11</v>
      </c>
      <c r="I83" s="334">
        <f t="shared" si="2"/>
        <v>80.523</v>
      </c>
      <c r="J83" s="334">
        <f t="shared" si="3"/>
        <v>16.1046</v>
      </c>
    </row>
    <row r="84" spans="1:10" ht="12.75">
      <c r="A84" s="350" t="s">
        <v>116</v>
      </c>
      <c r="B84" s="359" t="s">
        <v>397</v>
      </c>
      <c r="C84" s="247" t="s">
        <v>166</v>
      </c>
      <c r="D84" s="477">
        <v>24.337</v>
      </c>
      <c r="E84" s="272"/>
      <c r="F84" s="487">
        <v>23</v>
      </c>
      <c r="G84" s="467">
        <v>4</v>
      </c>
      <c r="H84" s="183" t="s">
        <v>11</v>
      </c>
      <c r="I84" s="334">
        <f t="shared" si="2"/>
        <v>559.751</v>
      </c>
      <c r="J84" s="334">
        <f t="shared" si="3"/>
        <v>111.9502</v>
      </c>
    </row>
    <row r="85" spans="1:10" ht="12.75">
      <c r="A85" s="350" t="s">
        <v>116</v>
      </c>
      <c r="B85" s="359" t="s">
        <v>398</v>
      </c>
      <c r="C85" s="247" t="s">
        <v>166</v>
      </c>
      <c r="D85" s="477">
        <v>19.917</v>
      </c>
      <c r="E85" s="272"/>
      <c r="F85" s="487">
        <v>23</v>
      </c>
      <c r="G85" s="467">
        <v>4</v>
      </c>
      <c r="H85" s="183" t="s">
        <v>11</v>
      </c>
      <c r="I85" s="334">
        <f t="shared" si="2"/>
        <v>458.091</v>
      </c>
      <c r="J85" s="334">
        <f t="shared" si="3"/>
        <v>91.6182</v>
      </c>
    </row>
    <row r="86" spans="1:10" ht="12.75">
      <c r="A86" s="350" t="s">
        <v>116</v>
      </c>
      <c r="B86" s="359" t="s">
        <v>772</v>
      </c>
      <c r="C86" s="247" t="s">
        <v>166</v>
      </c>
      <c r="D86" s="477">
        <v>3.85</v>
      </c>
      <c r="E86" s="272"/>
      <c r="F86" s="487">
        <v>23</v>
      </c>
      <c r="G86" s="467">
        <v>5</v>
      </c>
      <c r="H86" s="250" t="s">
        <v>11</v>
      </c>
      <c r="I86" s="334">
        <f t="shared" si="2"/>
        <v>88.55</v>
      </c>
      <c r="J86" s="334">
        <f t="shared" si="3"/>
        <v>17.71</v>
      </c>
    </row>
    <row r="87" spans="1:10" ht="12.75">
      <c r="A87" s="350" t="s">
        <v>116</v>
      </c>
      <c r="B87" s="359" t="s">
        <v>773</v>
      </c>
      <c r="C87" s="247" t="s">
        <v>166</v>
      </c>
      <c r="D87" s="477">
        <v>3</v>
      </c>
      <c r="E87" s="272"/>
      <c r="F87" s="487">
        <v>23</v>
      </c>
      <c r="G87" s="467">
        <v>5</v>
      </c>
      <c r="H87" s="250" t="s">
        <v>11</v>
      </c>
      <c r="I87" s="334">
        <f t="shared" si="2"/>
        <v>69</v>
      </c>
      <c r="J87" s="334">
        <f t="shared" si="3"/>
        <v>13.8</v>
      </c>
    </row>
    <row r="88" spans="1:10" ht="12.75">
      <c r="A88" s="350" t="s">
        <v>116</v>
      </c>
      <c r="B88" s="359" t="s">
        <v>774</v>
      </c>
      <c r="C88" s="247" t="s">
        <v>166</v>
      </c>
      <c r="D88" s="477">
        <v>7.001</v>
      </c>
      <c r="E88" s="272"/>
      <c r="F88" s="487">
        <v>23</v>
      </c>
      <c r="G88" s="467">
        <v>5</v>
      </c>
      <c r="H88" s="250" t="s">
        <v>11</v>
      </c>
      <c r="I88" s="334">
        <f t="shared" si="2"/>
        <v>161.023</v>
      </c>
      <c r="J88" s="334">
        <f t="shared" si="3"/>
        <v>32.2046</v>
      </c>
    </row>
    <row r="89" spans="1:10" ht="12.75">
      <c r="A89" s="350" t="s">
        <v>116</v>
      </c>
      <c r="B89" s="359" t="s">
        <v>775</v>
      </c>
      <c r="C89" s="247" t="s">
        <v>166</v>
      </c>
      <c r="D89" s="477">
        <v>13.777</v>
      </c>
      <c r="E89" s="272"/>
      <c r="F89" s="487">
        <v>23</v>
      </c>
      <c r="G89" s="467">
        <v>5</v>
      </c>
      <c r="H89" s="250" t="s">
        <v>11</v>
      </c>
      <c r="I89" s="334">
        <f t="shared" si="2"/>
        <v>316.871</v>
      </c>
      <c r="J89" s="334">
        <f t="shared" si="3"/>
        <v>63.3742</v>
      </c>
    </row>
    <row r="90" spans="1:10" ht="12.75">
      <c r="A90" s="350" t="s">
        <v>116</v>
      </c>
      <c r="B90" s="359" t="s">
        <v>776</v>
      </c>
      <c r="C90" s="247" t="s">
        <v>166</v>
      </c>
      <c r="D90" s="477">
        <v>3.956</v>
      </c>
      <c r="E90" s="272"/>
      <c r="F90" s="487">
        <v>23</v>
      </c>
      <c r="G90" s="467">
        <v>5</v>
      </c>
      <c r="H90" s="250" t="s">
        <v>11</v>
      </c>
      <c r="I90" s="334">
        <f t="shared" si="2"/>
        <v>90.988</v>
      </c>
      <c r="J90" s="334">
        <f t="shared" si="3"/>
        <v>18.1976</v>
      </c>
    </row>
    <row r="91" spans="1:10" ht="12.75">
      <c r="A91" s="350" t="s">
        <v>116</v>
      </c>
      <c r="B91" s="359" t="s">
        <v>777</v>
      </c>
      <c r="C91" s="247" t="s">
        <v>166</v>
      </c>
      <c r="D91" s="477">
        <v>7.591</v>
      </c>
      <c r="E91" s="272"/>
      <c r="F91" s="487">
        <v>23</v>
      </c>
      <c r="G91" s="467">
        <v>5</v>
      </c>
      <c r="H91" s="250" t="s">
        <v>11</v>
      </c>
      <c r="I91" s="334">
        <f t="shared" si="2"/>
        <v>174.59300000000002</v>
      </c>
      <c r="J91" s="334">
        <f t="shared" si="3"/>
        <v>34.918600000000005</v>
      </c>
    </row>
    <row r="92" spans="1:10" ht="12.75">
      <c r="A92" s="350" t="s">
        <v>116</v>
      </c>
      <c r="B92" s="359" t="s">
        <v>597</v>
      </c>
      <c r="C92" s="247" t="s">
        <v>166</v>
      </c>
      <c r="D92" s="477">
        <v>7.591</v>
      </c>
      <c r="E92" s="272"/>
      <c r="F92" s="487">
        <v>23</v>
      </c>
      <c r="G92" s="467">
        <v>5</v>
      </c>
      <c r="H92" s="183" t="s">
        <v>11</v>
      </c>
      <c r="I92" s="334">
        <f t="shared" si="2"/>
        <v>174.59300000000002</v>
      </c>
      <c r="J92" s="334">
        <f t="shared" si="3"/>
        <v>34.918600000000005</v>
      </c>
    </row>
    <row r="93" spans="1:10" ht="12.75">
      <c r="A93" s="350" t="s">
        <v>116</v>
      </c>
      <c r="B93" s="359" t="s">
        <v>778</v>
      </c>
      <c r="C93" s="247" t="s">
        <v>166</v>
      </c>
      <c r="D93" s="477">
        <v>7.397</v>
      </c>
      <c r="E93" s="272"/>
      <c r="F93" s="487">
        <v>23</v>
      </c>
      <c r="G93" s="467">
        <v>6</v>
      </c>
      <c r="H93" s="250" t="s">
        <v>11</v>
      </c>
      <c r="I93" s="334">
        <f t="shared" si="2"/>
        <v>170.131</v>
      </c>
      <c r="J93" s="334">
        <f t="shared" si="3"/>
        <v>34.0262</v>
      </c>
    </row>
    <row r="94" spans="1:10" ht="12.75">
      <c r="A94" s="350" t="s">
        <v>116</v>
      </c>
      <c r="B94" s="359" t="s">
        <v>779</v>
      </c>
      <c r="C94" s="247" t="s">
        <v>166</v>
      </c>
      <c r="D94" s="477">
        <v>3.045</v>
      </c>
      <c r="E94" s="272"/>
      <c r="F94" s="487">
        <v>23</v>
      </c>
      <c r="G94" s="467">
        <v>6</v>
      </c>
      <c r="H94" s="250" t="s">
        <v>11</v>
      </c>
      <c r="I94" s="334">
        <f t="shared" si="2"/>
        <v>70.035</v>
      </c>
      <c r="J94" s="334">
        <f t="shared" si="3"/>
        <v>14.007</v>
      </c>
    </row>
    <row r="95" spans="1:10" ht="12.75">
      <c r="A95" s="350" t="s">
        <v>116</v>
      </c>
      <c r="B95" s="359" t="s">
        <v>780</v>
      </c>
      <c r="C95" s="247" t="s">
        <v>166</v>
      </c>
      <c r="D95" s="477">
        <v>4.431</v>
      </c>
      <c r="E95" s="272"/>
      <c r="F95" s="487">
        <v>23</v>
      </c>
      <c r="G95" s="467">
        <v>6</v>
      </c>
      <c r="H95" s="250" t="s">
        <v>11</v>
      </c>
      <c r="I95" s="334">
        <f t="shared" si="2"/>
        <v>101.913</v>
      </c>
      <c r="J95" s="334">
        <f t="shared" si="3"/>
        <v>20.3826</v>
      </c>
    </row>
    <row r="96" spans="1:10" ht="12.75">
      <c r="A96" s="350" t="s">
        <v>116</v>
      </c>
      <c r="B96" s="359" t="s">
        <v>781</v>
      </c>
      <c r="C96" s="247" t="s">
        <v>166</v>
      </c>
      <c r="D96" s="477">
        <v>5.401</v>
      </c>
      <c r="E96" s="272"/>
      <c r="F96" s="487">
        <v>23</v>
      </c>
      <c r="G96" s="467">
        <v>5</v>
      </c>
      <c r="H96" s="250" t="s">
        <v>11</v>
      </c>
      <c r="I96" s="334">
        <f t="shared" si="2"/>
        <v>124.223</v>
      </c>
      <c r="J96" s="334">
        <f t="shared" si="3"/>
        <v>24.8446</v>
      </c>
    </row>
    <row r="97" spans="1:10" ht="12.75">
      <c r="A97" s="350" t="s">
        <v>116</v>
      </c>
      <c r="B97" s="359" t="s">
        <v>782</v>
      </c>
      <c r="C97" s="247" t="s">
        <v>166</v>
      </c>
      <c r="D97" s="477">
        <v>4.501</v>
      </c>
      <c r="E97" s="272"/>
      <c r="F97" s="487">
        <v>23</v>
      </c>
      <c r="G97" s="467">
        <v>4</v>
      </c>
      <c r="H97" s="250" t="s">
        <v>11</v>
      </c>
      <c r="I97" s="334">
        <f t="shared" si="2"/>
        <v>103.52300000000001</v>
      </c>
      <c r="J97" s="334">
        <f t="shared" si="3"/>
        <v>20.704600000000003</v>
      </c>
    </row>
    <row r="98" spans="1:10" ht="12.75">
      <c r="A98" s="90" t="s">
        <v>20</v>
      </c>
      <c r="B98" s="403">
        <v>41</v>
      </c>
      <c r="C98" s="196" t="s">
        <v>27</v>
      </c>
      <c r="D98" s="194">
        <f>SUM(D57:D97)</f>
        <v>331.07700000000006</v>
      </c>
      <c r="E98" s="501" t="s">
        <v>47</v>
      </c>
      <c r="F98" s="691"/>
      <c r="G98" s="691"/>
      <c r="H98" s="691"/>
      <c r="I98" s="691"/>
      <c r="J98" s="691"/>
    </row>
    <row r="99" spans="1:10" ht="12.75">
      <c r="A99" s="350" t="s">
        <v>268</v>
      </c>
      <c r="B99" s="359" t="s">
        <v>783</v>
      </c>
      <c r="C99" s="247" t="s">
        <v>166</v>
      </c>
      <c r="D99" s="477">
        <v>15.681</v>
      </c>
      <c r="E99" s="355"/>
      <c r="F99" s="487">
        <v>23</v>
      </c>
      <c r="G99" s="249">
        <v>5</v>
      </c>
      <c r="H99" s="250" t="s">
        <v>11</v>
      </c>
      <c r="I99" s="334">
        <f>D99*F99</f>
        <v>360.66299999999995</v>
      </c>
      <c r="J99" s="334">
        <f>I99*20%</f>
        <v>72.1326</v>
      </c>
    </row>
    <row r="100" spans="1:10" ht="12.75">
      <c r="A100" s="350" t="s">
        <v>268</v>
      </c>
      <c r="B100" s="359" t="s">
        <v>784</v>
      </c>
      <c r="C100" s="247" t="s">
        <v>166</v>
      </c>
      <c r="D100" s="477">
        <v>9.007</v>
      </c>
      <c r="E100" s="355"/>
      <c r="F100" s="487">
        <v>23</v>
      </c>
      <c r="G100" s="249">
        <v>4</v>
      </c>
      <c r="H100" s="250" t="s">
        <v>11</v>
      </c>
      <c r="I100" s="334">
        <f>D100*F100</f>
        <v>207.161</v>
      </c>
      <c r="J100" s="334">
        <f>I100*20%</f>
        <v>41.4322</v>
      </c>
    </row>
    <row r="101" spans="1:10" ht="12.75">
      <c r="A101" s="350" t="s">
        <v>268</v>
      </c>
      <c r="B101" s="359" t="s">
        <v>785</v>
      </c>
      <c r="C101" s="247" t="s">
        <v>166</v>
      </c>
      <c r="D101" s="477">
        <v>47.89</v>
      </c>
      <c r="E101" s="355"/>
      <c r="F101" s="487">
        <v>23</v>
      </c>
      <c r="G101" s="249">
        <v>5</v>
      </c>
      <c r="H101" s="250" t="s">
        <v>11</v>
      </c>
      <c r="I101" s="334">
        <f>D101*F101</f>
        <v>1101.47</v>
      </c>
      <c r="J101" s="334">
        <f>I101*20%</f>
        <v>220.294</v>
      </c>
    </row>
    <row r="102" spans="1:10" ht="12.75">
      <c r="A102" s="90" t="s">
        <v>20</v>
      </c>
      <c r="B102" s="403">
        <v>3</v>
      </c>
      <c r="C102" s="196" t="s">
        <v>27</v>
      </c>
      <c r="D102" s="194">
        <f>SUM(D99:D101)</f>
        <v>72.578</v>
      </c>
      <c r="E102" s="501" t="s">
        <v>47</v>
      </c>
      <c r="F102" s="691"/>
      <c r="G102" s="691"/>
      <c r="H102" s="691"/>
      <c r="I102" s="691"/>
      <c r="J102" s="691"/>
    </row>
    <row r="103" spans="1:10" ht="12.75">
      <c r="A103" s="507" t="s">
        <v>117</v>
      </c>
      <c r="B103" s="504" t="s">
        <v>786</v>
      </c>
      <c r="C103" s="247" t="s">
        <v>166</v>
      </c>
      <c r="D103" s="361">
        <v>7.814</v>
      </c>
      <c r="E103" s="353"/>
      <c r="F103" s="487">
        <v>23</v>
      </c>
      <c r="G103" s="293">
        <v>4</v>
      </c>
      <c r="H103" s="547" t="s">
        <v>11</v>
      </c>
      <c r="I103" s="334">
        <f>D103*F103</f>
        <v>179.722</v>
      </c>
      <c r="J103" s="334">
        <f>I103*20%</f>
        <v>35.9444</v>
      </c>
    </row>
    <row r="104" spans="1:10" ht="12.75">
      <c r="A104" s="507" t="s">
        <v>117</v>
      </c>
      <c r="B104" s="504" t="s">
        <v>787</v>
      </c>
      <c r="C104" s="247" t="s">
        <v>166</v>
      </c>
      <c r="D104" s="361">
        <v>28.912</v>
      </c>
      <c r="E104" s="353"/>
      <c r="F104" s="487">
        <v>23</v>
      </c>
      <c r="G104" s="293">
        <v>4</v>
      </c>
      <c r="H104" s="547" t="s">
        <v>11</v>
      </c>
      <c r="I104" s="334">
        <f>D104*F104</f>
        <v>664.976</v>
      </c>
      <c r="J104" s="334">
        <f>I104*20%</f>
        <v>132.9952</v>
      </c>
    </row>
    <row r="105" spans="1:10" ht="12.75">
      <c r="A105" s="507" t="s">
        <v>117</v>
      </c>
      <c r="B105" s="504" t="s">
        <v>788</v>
      </c>
      <c r="C105" s="247" t="s">
        <v>166</v>
      </c>
      <c r="D105" s="361">
        <v>3.504</v>
      </c>
      <c r="E105" s="353"/>
      <c r="F105" s="487">
        <v>23</v>
      </c>
      <c r="G105" s="293">
        <v>6</v>
      </c>
      <c r="H105" s="547" t="s">
        <v>11</v>
      </c>
      <c r="I105" s="334">
        <f>D105*F105</f>
        <v>80.592</v>
      </c>
      <c r="J105" s="334">
        <f>I105*20%</f>
        <v>16.1184</v>
      </c>
    </row>
    <row r="106" spans="1:10" ht="12.75">
      <c r="A106" s="90" t="s">
        <v>20</v>
      </c>
      <c r="B106" s="403">
        <v>3</v>
      </c>
      <c r="C106" s="196" t="s">
        <v>27</v>
      </c>
      <c r="D106" s="194">
        <f>SUM(D103:D105)</f>
        <v>40.23</v>
      </c>
      <c r="E106" s="501" t="s">
        <v>47</v>
      </c>
      <c r="F106" s="691"/>
      <c r="G106" s="691"/>
      <c r="H106" s="691"/>
      <c r="I106" s="691"/>
      <c r="J106" s="691"/>
    </row>
    <row r="107" spans="1:10" ht="12.75">
      <c r="A107" s="507" t="s">
        <v>118</v>
      </c>
      <c r="B107" s="504" t="s">
        <v>789</v>
      </c>
      <c r="C107" s="247" t="s">
        <v>166</v>
      </c>
      <c r="D107" s="361">
        <v>4.299</v>
      </c>
      <c r="E107" s="272"/>
      <c r="F107" s="487">
        <v>23</v>
      </c>
      <c r="G107" s="467">
        <v>3</v>
      </c>
      <c r="H107" s="547" t="s">
        <v>11</v>
      </c>
      <c r="I107" s="334">
        <f aca="true" t="shared" si="4" ref="I107:I122">D107*F107</f>
        <v>98.87700000000001</v>
      </c>
      <c r="J107" s="334">
        <f aca="true" t="shared" si="5" ref="J107:J122">I107*20%</f>
        <v>19.775400000000005</v>
      </c>
    </row>
    <row r="108" spans="1:10" ht="12.75">
      <c r="A108" s="507" t="s">
        <v>118</v>
      </c>
      <c r="B108" s="504" t="s">
        <v>699</v>
      </c>
      <c r="C108" s="247" t="s">
        <v>166</v>
      </c>
      <c r="D108" s="361">
        <v>3.001</v>
      </c>
      <c r="E108" s="272"/>
      <c r="F108" s="487">
        <v>23</v>
      </c>
      <c r="G108" s="467">
        <v>3</v>
      </c>
      <c r="H108" s="183" t="s">
        <v>11</v>
      </c>
      <c r="I108" s="334">
        <f t="shared" si="4"/>
        <v>69.023</v>
      </c>
      <c r="J108" s="334">
        <f t="shared" si="5"/>
        <v>13.8046</v>
      </c>
    </row>
    <row r="109" spans="1:10" ht="12.75">
      <c r="A109" s="507" t="s">
        <v>118</v>
      </c>
      <c r="B109" s="504" t="s">
        <v>403</v>
      </c>
      <c r="C109" s="247" t="s">
        <v>166</v>
      </c>
      <c r="D109" s="361">
        <v>3.043</v>
      </c>
      <c r="E109" s="272"/>
      <c r="F109" s="487">
        <v>23</v>
      </c>
      <c r="G109" s="467">
        <v>4</v>
      </c>
      <c r="H109" s="183" t="s">
        <v>11</v>
      </c>
      <c r="I109" s="334">
        <f t="shared" si="4"/>
        <v>69.989</v>
      </c>
      <c r="J109" s="334">
        <f t="shared" si="5"/>
        <v>13.997800000000002</v>
      </c>
    </row>
    <row r="110" spans="1:10" ht="12.75">
      <c r="A110" s="507" t="s">
        <v>118</v>
      </c>
      <c r="B110" s="504" t="s">
        <v>404</v>
      </c>
      <c r="C110" s="247" t="s">
        <v>166</v>
      </c>
      <c r="D110" s="361">
        <v>1.979</v>
      </c>
      <c r="E110" s="272"/>
      <c r="F110" s="487">
        <v>23</v>
      </c>
      <c r="G110" s="467">
        <v>4</v>
      </c>
      <c r="H110" s="183" t="s">
        <v>11</v>
      </c>
      <c r="I110" s="334">
        <f t="shared" si="4"/>
        <v>45.517</v>
      </c>
      <c r="J110" s="334">
        <f t="shared" si="5"/>
        <v>9.1034</v>
      </c>
    </row>
    <row r="111" spans="1:10" ht="12.75">
      <c r="A111" s="507" t="s">
        <v>118</v>
      </c>
      <c r="B111" s="504" t="s">
        <v>405</v>
      </c>
      <c r="C111" s="247" t="s">
        <v>166</v>
      </c>
      <c r="D111" s="361">
        <v>5.301</v>
      </c>
      <c r="E111" s="272"/>
      <c r="F111" s="487">
        <v>23</v>
      </c>
      <c r="G111" s="467">
        <v>5</v>
      </c>
      <c r="H111" s="183" t="s">
        <v>11</v>
      </c>
      <c r="I111" s="334">
        <f t="shared" si="4"/>
        <v>121.923</v>
      </c>
      <c r="J111" s="334">
        <f t="shared" si="5"/>
        <v>24.384600000000002</v>
      </c>
    </row>
    <row r="112" spans="1:10" ht="12.75">
      <c r="A112" s="507" t="s">
        <v>118</v>
      </c>
      <c r="B112" s="504" t="s">
        <v>406</v>
      </c>
      <c r="C112" s="247" t="s">
        <v>166</v>
      </c>
      <c r="D112" s="361">
        <v>5.402</v>
      </c>
      <c r="E112" s="272"/>
      <c r="F112" s="487">
        <v>23</v>
      </c>
      <c r="G112" s="467">
        <v>5</v>
      </c>
      <c r="H112" s="183" t="s">
        <v>11</v>
      </c>
      <c r="I112" s="334">
        <f t="shared" si="4"/>
        <v>124.24600000000001</v>
      </c>
      <c r="J112" s="334">
        <f t="shared" si="5"/>
        <v>24.849200000000003</v>
      </c>
    </row>
    <row r="113" spans="1:10" ht="12.75">
      <c r="A113" s="507" t="s">
        <v>118</v>
      </c>
      <c r="B113" s="504" t="s">
        <v>790</v>
      </c>
      <c r="C113" s="247" t="s">
        <v>166</v>
      </c>
      <c r="D113" s="361">
        <v>4.9</v>
      </c>
      <c r="E113" s="272"/>
      <c r="F113" s="487">
        <v>23</v>
      </c>
      <c r="G113" s="467">
        <v>4</v>
      </c>
      <c r="H113" s="547" t="s">
        <v>11</v>
      </c>
      <c r="I113" s="334">
        <f t="shared" si="4"/>
        <v>112.7</v>
      </c>
      <c r="J113" s="334">
        <f t="shared" si="5"/>
        <v>22.540000000000003</v>
      </c>
    </row>
    <row r="114" spans="1:10" ht="12.75">
      <c r="A114" s="507" t="s">
        <v>118</v>
      </c>
      <c r="B114" s="504" t="s">
        <v>791</v>
      </c>
      <c r="C114" s="247" t="s">
        <v>166</v>
      </c>
      <c r="D114" s="361">
        <v>2.001</v>
      </c>
      <c r="E114" s="272"/>
      <c r="F114" s="487">
        <v>23</v>
      </c>
      <c r="G114" s="467">
        <v>4</v>
      </c>
      <c r="H114" s="547" t="s">
        <v>11</v>
      </c>
      <c r="I114" s="334">
        <f t="shared" si="4"/>
        <v>46.022999999999996</v>
      </c>
      <c r="J114" s="334">
        <f t="shared" si="5"/>
        <v>9.2046</v>
      </c>
    </row>
    <row r="115" spans="1:10" ht="12.75">
      <c r="A115" s="507" t="s">
        <v>118</v>
      </c>
      <c r="B115" s="504" t="s">
        <v>792</v>
      </c>
      <c r="C115" s="247" t="s">
        <v>166</v>
      </c>
      <c r="D115" s="361">
        <v>4.4</v>
      </c>
      <c r="E115" s="272"/>
      <c r="F115" s="487">
        <v>23</v>
      </c>
      <c r="G115" s="467">
        <v>4</v>
      </c>
      <c r="H115" s="547" t="s">
        <v>11</v>
      </c>
      <c r="I115" s="334">
        <f t="shared" si="4"/>
        <v>101.2</v>
      </c>
      <c r="J115" s="334">
        <f t="shared" si="5"/>
        <v>20.240000000000002</v>
      </c>
    </row>
    <row r="116" spans="1:10" ht="12.75">
      <c r="A116" s="507" t="s">
        <v>118</v>
      </c>
      <c r="B116" s="504" t="s">
        <v>793</v>
      </c>
      <c r="C116" s="247" t="s">
        <v>166</v>
      </c>
      <c r="D116" s="361">
        <v>5</v>
      </c>
      <c r="E116" s="272"/>
      <c r="F116" s="487">
        <v>23</v>
      </c>
      <c r="G116" s="467">
        <v>4</v>
      </c>
      <c r="H116" s="547" t="s">
        <v>11</v>
      </c>
      <c r="I116" s="334">
        <f t="shared" si="4"/>
        <v>115</v>
      </c>
      <c r="J116" s="334">
        <f t="shared" si="5"/>
        <v>23</v>
      </c>
    </row>
    <row r="117" spans="1:10" ht="12.75">
      <c r="A117" s="507" t="s">
        <v>118</v>
      </c>
      <c r="B117" s="504" t="s">
        <v>409</v>
      </c>
      <c r="C117" s="247" t="s">
        <v>166</v>
      </c>
      <c r="D117" s="361">
        <v>3</v>
      </c>
      <c r="E117" s="272"/>
      <c r="F117" s="487">
        <v>23</v>
      </c>
      <c r="G117" s="467">
        <v>4</v>
      </c>
      <c r="H117" s="183" t="s">
        <v>11</v>
      </c>
      <c r="I117" s="334">
        <f t="shared" si="4"/>
        <v>69</v>
      </c>
      <c r="J117" s="334">
        <f t="shared" si="5"/>
        <v>13.8</v>
      </c>
    </row>
    <row r="118" spans="1:10" ht="12.75">
      <c r="A118" s="507" t="s">
        <v>118</v>
      </c>
      <c r="B118" s="504" t="s">
        <v>701</v>
      </c>
      <c r="C118" s="247" t="s">
        <v>166</v>
      </c>
      <c r="D118" s="361">
        <v>13.952</v>
      </c>
      <c r="E118" s="272"/>
      <c r="F118" s="487">
        <v>23</v>
      </c>
      <c r="G118" s="467">
        <v>5</v>
      </c>
      <c r="H118" s="183" t="s">
        <v>11</v>
      </c>
      <c r="I118" s="334">
        <f t="shared" si="4"/>
        <v>320.896</v>
      </c>
      <c r="J118" s="334">
        <f t="shared" si="5"/>
        <v>64.17920000000001</v>
      </c>
    </row>
    <row r="119" spans="1:10" ht="12.75">
      <c r="A119" s="507" t="s">
        <v>118</v>
      </c>
      <c r="B119" s="504" t="s">
        <v>794</v>
      </c>
      <c r="C119" s="247" t="s">
        <v>166</v>
      </c>
      <c r="D119" s="361">
        <v>6.901</v>
      </c>
      <c r="E119" s="272"/>
      <c r="F119" s="487">
        <v>23</v>
      </c>
      <c r="G119" s="467">
        <v>5</v>
      </c>
      <c r="H119" s="547" t="s">
        <v>11</v>
      </c>
      <c r="I119" s="334">
        <f t="shared" si="4"/>
        <v>158.72299999999998</v>
      </c>
      <c r="J119" s="334">
        <f t="shared" si="5"/>
        <v>31.7446</v>
      </c>
    </row>
    <row r="120" spans="1:10" ht="12.75">
      <c r="A120" s="507" t="s">
        <v>118</v>
      </c>
      <c r="B120" s="504" t="s">
        <v>410</v>
      </c>
      <c r="C120" s="247" t="s">
        <v>166</v>
      </c>
      <c r="D120" s="361">
        <v>7.799</v>
      </c>
      <c r="E120" s="272"/>
      <c r="F120" s="487">
        <v>23</v>
      </c>
      <c r="G120" s="467">
        <v>5</v>
      </c>
      <c r="H120" s="183" t="s">
        <v>11</v>
      </c>
      <c r="I120" s="334">
        <f t="shared" si="4"/>
        <v>179.377</v>
      </c>
      <c r="J120" s="334">
        <f t="shared" si="5"/>
        <v>35.875400000000006</v>
      </c>
    </row>
    <row r="121" spans="1:10" ht="12.75">
      <c r="A121" s="507" t="s">
        <v>118</v>
      </c>
      <c r="B121" s="504" t="s">
        <v>795</v>
      </c>
      <c r="C121" s="247" t="s">
        <v>166</v>
      </c>
      <c r="D121" s="361">
        <v>4.101</v>
      </c>
      <c r="E121" s="272"/>
      <c r="F121" s="487">
        <v>23</v>
      </c>
      <c r="G121" s="467">
        <v>4</v>
      </c>
      <c r="H121" s="547" t="s">
        <v>11</v>
      </c>
      <c r="I121" s="334">
        <f t="shared" si="4"/>
        <v>94.323</v>
      </c>
      <c r="J121" s="334">
        <f t="shared" si="5"/>
        <v>18.8646</v>
      </c>
    </row>
    <row r="122" spans="1:10" ht="12.75">
      <c r="A122" s="507" t="s">
        <v>118</v>
      </c>
      <c r="B122" s="504" t="s">
        <v>412</v>
      </c>
      <c r="C122" s="247" t="s">
        <v>166</v>
      </c>
      <c r="D122" s="361">
        <v>6.801</v>
      </c>
      <c r="E122" s="272"/>
      <c r="F122" s="487">
        <v>23</v>
      </c>
      <c r="G122" s="467">
        <v>5</v>
      </c>
      <c r="H122" s="183" t="s">
        <v>11</v>
      </c>
      <c r="I122" s="334">
        <f t="shared" si="4"/>
        <v>156.423</v>
      </c>
      <c r="J122" s="334">
        <f t="shared" si="5"/>
        <v>31.2846</v>
      </c>
    </row>
    <row r="123" spans="1:10" ht="12.75">
      <c r="A123" s="90" t="s">
        <v>20</v>
      </c>
      <c r="B123" s="403">
        <v>16</v>
      </c>
      <c r="C123" s="196" t="s">
        <v>27</v>
      </c>
      <c r="D123" s="194">
        <f>SUM(D107:D122)</f>
        <v>81.88000000000001</v>
      </c>
      <c r="E123" s="501" t="s">
        <v>47</v>
      </c>
      <c r="F123" s="691"/>
      <c r="G123" s="691"/>
      <c r="H123" s="691"/>
      <c r="I123" s="691"/>
      <c r="J123" s="691"/>
    </row>
    <row r="124" spans="1:10" ht="12.75">
      <c r="A124" s="505" t="s">
        <v>119</v>
      </c>
      <c r="B124" s="352" t="s">
        <v>269</v>
      </c>
      <c r="C124" s="247" t="s">
        <v>166</v>
      </c>
      <c r="D124" s="298">
        <v>4.27</v>
      </c>
      <c r="E124" s="250"/>
      <c r="F124" s="487">
        <v>23</v>
      </c>
      <c r="G124" s="249">
        <v>4</v>
      </c>
      <c r="H124" s="183" t="s">
        <v>11</v>
      </c>
      <c r="I124" s="334">
        <f>D124*F124</f>
        <v>98.21</v>
      </c>
      <c r="J124" s="334">
        <f>I124*20%</f>
        <v>19.642</v>
      </c>
    </row>
    <row r="125" spans="1:10" ht="12.75">
      <c r="A125" s="505" t="s">
        <v>119</v>
      </c>
      <c r="B125" s="352" t="s">
        <v>796</v>
      </c>
      <c r="C125" s="247" t="s">
        <v>166</v>
      </c>
      <c r="D125" s="298">
        <v>3.587</v>
      </c>
      <c r="E125" s="250"/>
      <c r="F125" s="487">
        <v>23</v>
      </c>
      <c r="G125" s="249">
        <v>6</v>
      </c>
      <c r="H125" s="250" t="s">
        <v>11</v>
      </c>
      <c r="I125" s="334">
        <f aca="true" t="shared" si="6" ref="I125:I138">D125*F125</f>
        <v>82.501</v>
      </c>
      <c r="J125" s="334">
        <f aca="true" t="shared" si="7" ref="J125:J138">I125*20%</f>
        <v>16.500200000000003</v>
      </c>
    </row>
    <row r="126" spans="1:10" ht="12.75">
      <c r="A126" s="505" t="s">
        <v>119</v>
      </c>
      <c r="B126" s="352" t="s">
        <v>270</v>
      </c>
      <c r="C126" s="247" t="s">
        <v>166</v>
      </c>
      <c r="D126" s="298">
        <v>6.002</v>
      </c>
      <c r="E126" s="250"/>
      <c r="F126" s="487">
        <v>23</v>
      </c>
      <c r="G126" s="249">
        <v>5</v>
      </c>
      <c r="H126" s="183" t="s">
        <v>11</v>
      </c>
      <c r="I126" s="334">
        <f t="shared" si="6"/>
        <v>138.046</v>
      </c>
      <c r="J126" s="334">
        <f t="shared" si="7"/>
        <v>27.6092</v>
      </c>
    </row>
    <row r="127" spans="1:10" ht="12.75">
      <c r="A127" s="505" t="s">
        <v>119</v>
      </c>
      <c r="B127" s="352" t="s">
        <v>797</v>
      </c>
      <c r="C127" s="247" t="s">
        <v>166</v>
      </c>
      <c r="D127" s="298">
        <v>5.231</v>
      </c>
      <c r="E127" s="250"/>
      <c r="F127" s="487">
        <v>23</v>
      </c>
      <c r="G127" s="249">
        <v>5</v>
      </c>
      <c r="H127" s="250" t="s">
        <v>11</v>
      </c>
      <c r="I127" s="334">
        <f t="shared" si="6"/>
        <v>120.313</v>
      </c>
      <c r="J127" s="334">
        <f t="shared" si="7"/>
        <v>24.062600000000003</v>
      </c>
    </row>
    <row r="128" spans="1:10" ht="12.75">
      <c r="A128" s="505" t="s">
        <v>119</v>
      </c>
      <c r="B128" s="352" t="s">
        <v>798</v>
      </c>
      <c r="C128" s="247" t="s">
        <v>166</v>
      </c>
      <c r="D128" s="298">
        <v>3.3</v>
      </c>
      <c r="E128" s="250"/>
      <c r="F128" s="487">
        <v>23</v>
      </c>
      <c r="G128" s="249">
        <v>7</v>
      </c>
      <c r="H128" s="250" t="s">
        <v>11</v>
      </c>
      <c r="I128" s="334">
        <f t="shared" si="6"/>
        <v>75.89999999999999</v>
      </c>
      <c r="J128" s="334">
        <f t="shared" si="7"/>
        <v>15.18</v>
      </c>
    </row>
    <row r="129" spans="1:10" ht="12.75">
      <c r="A129" s="505" t="s">
        <v>119</v>
      </c>
      <c r="B129" s="352" t="s">
        <v>271</v>
      </c>
      <c r="C129" s="247" t="s">
        <v>166</v>
      </c>
      <c r="D129" s="298">
        <v>3.55</v>
      </c>
      <c r="E129" s="250"/>
      <c r="F129" s="487">
        <v>23</v>
      </c>
      <c r="G129" s="249">
        <v>7</v>
      </c>
      <c r="H129" s="183" t="s">
        <v>11</v>
      </c>
      <c r="I129" s="334">
        <f t="shared" si="6"/>
        <v>81.64999999999999</v>
      </c>
      <c r="J129" s="334">
        <f t="shared" si="7"/>
        <v>16.33</v>
      </c>
    </row>
    <row r="130" spans="1:10" ht="12.75">
      <c r="A130" s="505" t="s">
        <v>119</v>
      </c>
      <c r="B130" s="352" t="s">
        <v>799</v>
      </c>
      <c r="C130" s="247" t="s">
        <v>166</v>
      </c>
      <c r="D130" s="298">
        <v>3.948</v>
      </c>
      <c r="E130" s="250"/>
      <c r="F130" s="487">
        <v>23</v>
      </c>
      <c r="G130" s="249">
        <v>7</v>
      </c>
      <c r="H130" s="250" t="s">
        <v>11</v>
      </c>
      <c r="I130" s="334">
        <f t="shared" si="6"/>
        <v>90.804</v>
      </c>
      <c r="J130" s="334">
        <f t="shared" si="7"/>
        <v>18.160800000000002</v>
      </c>
    </row>
    <row r="131" spans="1:10" ht="12.75">
      <c r="A131" s="505" t="s">
        <v>119</v>
      </c>
      <c r="B131" s="352" t="s">
        <v>800</v>
      </c>
      <c r="C131" s="247" t="s">
        <v>166</v>
      </c>
      <c r="D131" s="298">
        <v>6.063</v>
      </c>
      <c r="E131" s="250"/>
      <c r="F131" s="487">
        <v>23</v>
      </c>
      <c r="G131" s="249">
        <v>4</v>
      </c>
      <c r="H131" s="250" t="s">
        <v>11</v>
      </c>
      <c r="I131" s="334">
        <f t="shared" si="6"/>
        <v>139.44899999999998</v>
      </c>
      <c r="J131" s="334">
        <f t="shared" si="7"/>
        <v>27.889799999999997</v>
      </c>
    </row>
    <row r="132" spans="1:10" ht="12.75">
      <c r="A132" s="505" t="s">
        <v>119</v>
      </c>
      <c r="B132" s="352" t="s">
        <v>801</v>
      </c>
      <c r="C132" s="247" t="s">
        <v>166</v>
      </c>
      <c r="D132" s="298">
        <v>5.805</v>
      </c>
      <c r="E132" s="250"/>
      <c r="F132" s="487">
        <v>23</v>
      </c>
      <c r="G132" s="249">
        <v>7</v>
      </c>
      <c r="H132" s="250" t="s">
        <v>11</v>
      </c>
      <c r="I132" s="334">
        <f t="shared" si="6"/>
        <v>133.515</v>
      </c>
      <c r="J132" s="334">
        <f t="shared" si="7"/>
        <v>26.703</v>
      </c>
    </row>
    <row r="133" spans="1:10" ht="12.75">
      <c r="A133" s="505" t="s">
        <v>119</v>
      </c>
      <c r="B133" s="352" t="s">
        <v>802</v>
      </c>
      <c r="C133" s="247" t="s">
        <v>166</v>
      </c>
      <c r="D133" s="298">
        <v>1.085</v>
      </c>
      <c r="E133" s="250"/>
      <c r="F133" s="487">
        <v>23</v>
      </c>
      <c r="G133" s="249">
        <v>7</v>
      </c>
      <c r="H133" s="250" t="s">
        <v>11</v>
      </c>
      <c r="I133" s="334">
        <f t="shared" si="6"/>
        <v>24.955</v>
      </c>
      <c r="J133" s="334">
        <f t="shared" si="7"/>
        <v>4.991</v>
      </c>
    </row>
    <row r="134" spans="1:10" ht="12.75">
      <c r="A134" s="505" t="s">
        <v>119</v>
      </c>
      <c r="B134" s="352" t="s">
        <v>273</v>
      </c>
      <c r="C134" s="247" t="s">
        <v>166</v>
      </c>
      <c r="D134" s="298">
        <v>4.271</v>
      </c>
      <c r="E134" s="250"/>
      <c r="F134" s="487">
        <v>23</v>
      </c>
      <c r="G134" s="249">
        <v>3</v>
      </c>
      <c r="H134" s="183" t="s">
        <v>11</v>
      </c>
      <c r="I134" s="334">
        <f t="shared" si="6"/>
        <v>98.233</v>
      </c>
      <c r="J134" s="334">
        <f t="shared" si="7"/>
        <v>19.646600000000003</v>
      </c>
    </row>
    <row r="135" spans="1:10" ht="12.75">
      <c r="A135" s="505" t="s">
        <v>119</v>
      </c>
      <c r="B135" s="352" t="s">
        <v>274</v>
      </c>
      <c r="C135" s="247" t="s">
        <v>166</v>
      </c>
      <c r="D135" s="298">
        <v>2.601</v>
      </c>
      <c r="E135" s="250"/>
      <c r="F135" s="487">
        <v>23</v>
      </c>
      <c r="G135" s="249">
        <v>3</v>
      </c>
      <c r="H135" s="183" t="s">
        <v>11</v>
      </c>
      <c r="I135" s="334">
        <f t="shared" si="6"/>
        <v>59.823</v>
      </c>
      <c r="J135" s="334">
        <f t="shared" si="7"/>
        <v>11.9646</v>
      </c>
    </row>
    <row r="136" spans="1:10" ht="12.75">
      <c r="A136" s="505" t="s">
        <v>119</v>
      </c>
      <c r="B136" s="352" t="s">
        <v>275</v>
      </c>
      <c r="C136" s="247" t="s">
        <v>166</v>
      </c>
      <c r="D136" s="298">
        <v>3.502</v>
      </c>
      <c r="E136" s="250"/>
      <c r="F136" s="487">
        <v>23</v>
      </c>
      <c r="G136" s="249">
        <v>3</v>
      </c>
      <c r="H136" s="183" t="s">
        <v>11</v>
      </c>
      <c r="I136" s="334">
        <f t="shared" si="6"/>
        <v>80.54599999999999</v>
      </c>
      <c r="J136" s="334">
        <f t="shared" si="7"/>
        <v>16.109199999999998</v>
      </c>
    </row>
    <row r="137" spans="1:10" ht="12.75">
      <c r="A137" s="505" t="s">
        <v>119</v>
      </c>
      <c r="B137" s="352" t="s">
        <v>704</v>
      </c>
      <c r="C137" s="247" t="s">
        <v>166</v>
      </c>
      <c r="D137" s="298">
        <v>0.1</v>
      </c>
      <c r="E137" s="250"/>
      <c r="F137" s="487">
        <v>23</v>
      </c>
      <c r="G137" s="249">
        <v>4</v>
      </c>
      <c r="H137" s="183" t="s">
        <v>11</v>
      </c>
      <c r="I137" s="334">
        <f t="shared" si="6"/>
        <v>2.3000000000000003</v>
      </c>
      <c r="J137" s="334">
        <f t="shared" si="7"/>
        <v>0.4600000000000001</v>
      </c>
    </row>
    <row r="138" spans="1:10" ht="12.75">
      <c r="A138" s="505" t="s">
        <v>119</v>
      </c>
      <c r="B138" s="352" t="s">
        <v>276</v>
      </c>
      <c r="C138" s="247" t="s">
        <v>166</v>
      </c>
      <c r="D138" s="298">
        <v>0.1</v>
      </c>
      <c r="E138" s="250"/>
      <c r="F138" s="487">
        <v>23</v>
      </c>
      <c r="G138" s="249">
        <v>4</v>
      </c>
      <c r="H138" s="183" t="s">
        <v>11</v>
      </c>
      <c r="I138" s="334">
        <f t="shared" si="6"/>
        <v>2.3000000000000003</v>
      </c>
      <c r="J138" s="334">
        <f t="shared" si="7"/>
        <v>0.4600000000000001</v>
      </c>
    </row>
    <row r="139" spans="1:10" ht="12.75">
      <c r="A139" s="38" t="s">
        <v>20</v>
      </c>
      <c r="B139" s="403">
        <v>15</v>
      </c>
      <c r="C139" s="196" t="s">
        <v>27</v>
      </c>
      <c r="D139" s="194">
        <f>SUM(D124:D138)</f>
        <v>53.415000000000006</v>
      </c>
      <c r="E139" s="190" t="s">
        <v>47</v>
      </c>
      <c r="F139" s="541"/>
      <c r="G139" s="541"/>
      <c r="H139" s="541"/>
      <c r="I139" s="541"/>
      <c r="J139" s="541"/>
    </row>
    <row r="140" spans="1:10" ht="38.25">
      <c r="A140" s="238" t="s">
        <v>22</v>
      </c>
      <c r="B140" s="239">
        <f>B45+B50+B56+B98+B102+B106+B123+B139+B52</f>
        <v>110</v>
      </c>
      <c r="C140" s="240" t="s">
        <v>27</v>
      </c>
      <c r="D140" s="241">
        <f>D45+D50+D56+D98+D102+D106+D123+D139+D52</f>
        <v>770.772</v>
      </c>
      <c r="E140" s="242" t="s">
        <v>47</v>
      </c>
      <c r="F140" s="234"/>
      <c r="G140" s="235"/>
      <c r="H140" s="548"/>
      <c r="I140" s="236"/>
      <c r="J140" s="549"/>
    </row>
    <row r="141" spans="1:10" ht="15.75">
      <c r="A141" s="744" t="s">
        <v>12</v>
      </c>
      <c r="B141" s="745"/>
      <c r="C141" s="745"/>
      <c r="D141" s="745"/>
      <c r="E141" s="745"/>
      <c r="F141" s="745"/>
      <c r="G141" s="745"/>
      <c r="H141" s="745"/>
      <c r="I141" s="745"/>
      <c r="J141" s="746"/>
    </row>
    <row r="142" spans="1:10" ht="12.75">
      <c r="A142" s="452" t="s">
        <v>256</v>
      </c>
      <c r="B142" s="366" t="s">
        <v>803</v>
      </c>
      <c r="C142" s="260" t="s">
        <v>257</v>
      </c>
      <c r="D142" s="439">
        <v>12.445</v>
      </c>
      <c r="E142" s="254"/>
      <c r="F142" s="487">
        <v>26</v>
      </c>
      <c r="G142" s="249">
        <v>6</v>
      </c>
      <c r="H142" s="250" t="s">
        <v>11</v>
      </c>
      <c r="I142" s="334">
        <f>D142*F142</f>
        <v>323.57</v>
      </c>
      <c r="J142" s="334">
        <f>I142*20%</f>
        <v>64.714</v>
      </c>
    </row>
    <row r="143" spans="1:10" ht="12.75">
      <c r="A143" s="452" t="s">
        <v>256</v>
      </c>
      <c r="B143" s="366" t="s">
        <v>804</v>
      </c>
      <c r="C143" s="260" t="s">
        <v>257</v>
      </c>
      <c r="D143" s="439">
        <v>19.891</v>
      </c>
      <c r="E143" s="254"/>
      <c r="F143" s="487">
        <v>26</v>
      </c>
      <c r="G143" s="249">
        <v>6</v>
      </c>
      <c r="H143" s="250" t="s">
        <v>11</v>
      </c>
      <c r="I143" s="334">
        <f>D143*F143</f>
        <v>517.1659999999999</v>
      </c>
      <c r="J143" s="334">
        <f>I143*20%</f>
        <v>103.4332</v>
      </c>
    </row>
    <row r="144" spans="1:10" ht="12.75">
      <c r="A144" s="38" t="s">
        <v>20</v>
      </c>
      <c r="B144" s="403">
        <v>2</v>
      </c>
      <c r="C144" s="196" t="s">
        <v>27</v>
      </c>
      <c r="D144" s="194">
        <f>SUM(D142:D143)</f>
        <v>32.336</v>
      </c>
      <c r="E144" s="190" t="s">
        <v>47</v>
      </c>
      <c r="F144" s="541"/>
      <c r="G144" s="541"/>
      <c r="H144" s="541"/>
      <c r="I144" s="541"/>
      <c r="J144" s="541"/>
    </row>
    <row r="145" spans="1:10" ht="12.75">
      <c r="A145" s="452" t="s">
        <v>43</v>
      </c>
      <c r="B145" s="459" t="s">
        <v>805</v>
      </c>
      <c r="C145" s="260" t="s">
        <v>258</v>
      </c>
      <c r="D145" s="439">
        <v>5.001</v>
      </c>
      <c r="E145" s="254"/>
      <c r="F145" s="487">
        <v>26</v>
      </c>
      <c r="G145" s="249">
        <v>6</v>
      </c>
      <c r="H145" s="250" t="s">
        <v>11</v>
      </c>
      <c r="I145" s="334">
        <f>D145*F145</f>
        <v>130.026</v>
      </c>
      <c r="J145" s="334">
        <f>I145*20%</f>
        <v>26.005200000000002</v>
      </c>
    </row>
    <row r="146" spans="1:10" ht="12.75">
      <c r="A146" s="452" t="s">
        <v>43</v>
      </c>
      <c r="B146" s="459" t="s">
        <v>806</v>
      </c>
      <c r="C146" s="260" t="s">
        <v>258</v>
      </c>
      <c r="D146" s="439">
        <v>4.001</v>
      </c>
      <c r="E146" s="254"/>
      <c r="F146" s="487">
        <v>26</v>
      </c>
      <c r="G146" s="249">
        <v>6</v>
      </c>
      <c r="H146" s="250" t="s">
        <v>11</v>
      </c>
      <c r="I146" s="334">
        <f>D146*F146</f>
        <v>104.02600000000001</v>
      </c>
      <c r="J146" s="334">
        <f>I146*20%</f>
        <v>20.805200000000003</v>
      </c>
    </row>
    <row r="147" spans="1:10" ht="12.75">
      <c r="A147" s="452" t="s">
        <v>43</v>
      </c>
      <c r="B147" s="459" t="s">
        <v>807</v>
      </c>
      <c r="C147" s="260" t="s">
        <v>166</v>
      </c>
      <c r="D147" s="439">
        <v>7.1</v>
      </c>
      <c r="E147" s="254"/>
      <c r="F147" s="487">
        <v>26</v>
      </c>
      <c r="G147" s="249">
        <v>6</v>
      </c>
      <c r="H147" s="250" t="s">
        <v>11</v>
      </c>
      <c r="I147" s="334">
        <f>D147*F147</f>
        <v>184.6</v>
      </c>
      <c r="J147" s="334">
        <f>I147*20%</f>
        <v>36.92</v>
      </c>
    </row>
    <row r="148" spans="1:10" ht="12.75">
      <c r="A148" s="452" t="s">
        <v>43</v>
      </c>
      <c r="B148" s="459" t="s">
        <v>808</v>
      </c>
      <c r="C148" s="260" t="s">
        <v>166</v>
      </c>
      <c r="D148" s="439">
        <v>3</v>
      </c>
      <c r="E148" s="254"/>
      <c r="F148" s="487">
        <v>26</v>
      </c>
      <c r="G148" s="249">
        <v>6</v>
      </c>
      <c r="H148" s="250" t="s">
        <v>11</v>
      </c>
      <c r="I148" s="334">
        <f>D148*F148</f>
        <v>78</v>
      </c>
      <c r="J148" s="334">
        <f>I148*20%</f>
        <v>15.600000000000001</v>
      </c>
    </row>
    <row r="149" spans="1:10" ht="12.75">
      <c r="A149" s="38" t="s">
        <v>20</v>
      </c>
      <c r="B149" s="403">
        <v>4</v>
      </c>
      <c r="C149" s="196" t="s">
        <v>27</v>
      </c>
      <c r="D149" s="194">
        <f>SUM(D145:D148)</f>
        <v>19.102</v>
      </c>
      <c r="E149" s="190" t="s">
        <v>47</v>
      </c>
      <c r="F149" s="541"/>
      <c r="G149" s="541"/>
      <c r="H149" s="541"/>
      <c r="I149" s="541"/>
      <c r="J149" s="541"/>
    </row>
    <row r="150" spans="1:10" ht="12.75">
      <c r="A150" s="452" t="s">
        <v>809</v>
      </c>
      <c r="B150" s="459" t="s">
        <v>810</v>
      </c>
      <c r="C150" s="260" t="s">
        <v>166</v>
      </c>
      <c r="D150" s="439">
        <v>14.404</v>
      </c>
      <c r="E150" s="254"/>
      <c r="F150" s="487">
        <v>26</v>
      </c>
      <c r="G150" s="249">
        <v>4</v>
      </c>
      <c r="H150" s="250" t="s">
        <v>11</v>
      </c>
      <c r="I150" s="334">
        <f>D150*F150</f>
        <v>374.504</v>
      </c>
      <c r="J150" s="334">
        <f>I150*20%</f>
        <v>74.9008</v>
      </c>
    </row>
    <row r="151" spans="1:10" ht="12.75">
      <c r="A151" s="452" t="s">
        <v>809</v>
      </c>
      <c r="B151" s="459" t="s">
        <v>811</v>
      </c>
      <c r="C151" s="260" t="s">
        <v>166</v>
      </c>
      <c r="D151" s="439">
        <v>13.001</v>
      </c>
      <c r="E151" s="254"/>
      <c r="F151" s="487">
        <v>26</v>
      </c>
      <c r="G151" s="249">
        <v>4</v>
      </c>
      <c r="H151" s="250" t="s">
        <v>11</v>
      </c>
      <c r="I151" s="334">
        <f>D151*F151</f>
        <v>338.026</v>
      </c>
      <c r="J151" s="334">
        <f>I151*20%</f>
        <v>67.60520000000001</v>
      </c>
    </row>
    <row r="152" spans="1:10" ht="12.75">
      <c r="A152" s="452" t="s">
        <v>809</v>
      </c>
      <c r="B152" s="459" t="s">
        <v>812</v>
      </c>
      <c r="C152" s="260" t="s">
        <v>166</v>
      </c>
      <c r="D152" s="439">
        <v>13.202</v>
      </c>
      <c r="E152" s="254"/>
      <c r="F152" s="487">
        <v>26</v>
      </c>
      <c r="G152" s="249">
        <v>4</v>
      </c>
      <c r="H152" s="250" t="s">
        <v>11</v>
      </c>
      <c r="I152" s="334">
        <f>D152*F152</f>
        <v>343.252</v>
      </c>
      <c r="J152" s="334">
        <f>I152*20%</f>
        <v>68.6504</v>
      </c>
    </row>
    <row r="153" spans="1:10" ht="12.75">
      <c r="A153" s="38" t="s">
        <v>20</v>
      </c>
      <c r="B153" s="403">
        <v>3</v>
      </c>
      <c r="C153" s="196" t="s">
        <v>27</v>
      </c>
      <c r="D153" s="194">
        <f>SUM(D150:D152)</f>
        <v>40.607</v>
      </c>
      <c r="E153" s="190" t="s">
        <v>47</v>
      </c>
      <c r="F153" s="541"/>
      <c r="G153" s="541"/>
      <c r="H153" s="541"/>
      <c r="I153" s="541"/>
      <c r="J153" s="541"/>
    </row>
    <row r="154" spans="1:10" ht="12.75">
      <c r="A154" s="452" t="s">
        <v>259</v>
      </c>
      <c r="B154" s="459" t="s">
        <v>679</v>
      </c>
      <c r="C154" s="260" t="s">
        <v>166</v>
      </c>
      <c r="D154" s="439">
        <v>10.58</v>
      </c>
      <c r="E154" s="254"/>
      <c r="F154" s="487">
        <v>26</v>
      </c>
      <c r="G154" s="249">
        <v>6</v>
      </c>
      <c r="H154" s="183" t="s">
        <v>11</v>
      </c>
      <c r="I154" s="658">
        <f>D154*F154</f>
        <v>275.08</v>
      </c>
      <c r="J154" s="658">
        <f>I154*20%</f>
        <v>55.016</v>
      </c>
    </row>
    <row r="155" spans="1:10" ht="12.75">
      <c r="A155" s="452" t="s">
        <v>259</v>
      </c>
      <c r="B155" s="459" t="s">
        <v>813</v>
      </c>
      <c r="C155" s="260" t="s">
        <v>166</v>
      </c>
      <c r="D155" s="439">
        <v>9.01</v>
      </c>
      <c r="E155" s="254"/>
      <c r="F155" s="487">
        <v>26</v>
      </c>
      <c r="G155" s="249">
        <v>5</v>
      </c>
      <c r="H155" s="250" t="s">
        <v>11</v>
      </c>
      <c r="I155" s="334">
        <f>D155*F155</f>
        <v>234.26</v>
      </c>
      <c r="J155" s="334">
        <f>I155*20%</f>
        <v>46.852000000000004</v>
      </c>
    </row>
    <row r="156" spans="1:10" ht="12.75">
      <c r="A156" s="452" t="s">
        <v>259</v>
      </c>
      <c r="B156" s="459" t="s">
        <v>814</v>
      </c>
      <c r="C156" s="260" t="s">
        <v>166</v>
      </c>
      <c r="D156" s="439">
        <v>12.006</v>
      </c>
      <c r="E156" s="254"/>
      <c r="F156" s="487">
        <v>26</v>
      </c>
      <c r="G156" s="249">
        <v>6</v>
      </c>
      <c r="H156" s="250" t="s">
        <v>11</v>
      </c>
      <c r="I156" s="334">
        <f>D156*F156</f>
        <v>312.156</v>
      </c>
      <c r="J156" s="334">
        <f>I156*20%</f>
        <v>62.431200000000004</v>
      </c>
    </row>
    <row r="157" spans="1:10" ht="12.75">
      <c r="A157" s="452" t="s">
        <v>259</v>
      </c>
      <c r="B157" s="459" t="s">
        <v>680</v>
      </c>
      <c r="C157" s="260" t="s">
        <v>166</v>
      </c>
      <c r="D157" s="439">
        <v>12.48</v>
      </c>
      <c r="E157" s="254"/>
      <c r="F157" s="487">
        <v>26</v>
      </c>
      <c r="G157" s="249">
        <v>3</v>
      </c>
      <c r="H157" s="183" t="s">
        <v>11</v>
      </c>
      <c r="I157" s="658">
        <f>D157*F157</f>
        <v>324.48</v>
      </c>
      <c r="J157" s="658">
        <f>I157*20%</f>
        <v>64.896</v>
      </c>
    </row>
    <row r="158" spans="1:10" ht="12.75">
      <c r="A158" s="38" t="s">
        <v>20</v>
      </c>
      <c r="B158" s="403">
        <v>4</v>
      </c>
      <c r="C158" s="196" t="s">
        <v>27</v>
      </c>
      <c r="D158" s="194">
        <f>SUM(D154:D157)</f>
        <v>44.076</v>
      </c>
      <c r="E158" s="190" t="s">
        <v>47</v>
      </c>
      <c r="F158" s="541"/>
      <c r="G158" s="541"/>
      <c r="H158" s="541"/>
      <c r="I158" s="541"/>
      <c r="J158" s="541"/>
    </row>
    <row r="159" spans="1:10" ht="12.75">
      <c r="A159" s="452" t="s">
        <v>44</v>
      </c>
      <c r="B159" s="459" t="s">
        <v>815</v>
      </c>
      <c r="C159" s="260" t="s">
        <v>166</v>
      </c>
      <c r="D159" s="439">
        <v>13.818</v>
      </c>
      <c r="E159" s="254"/>
      <c r="F159" s="487">
        <v>26</v>
      </c>
      <c r="G159" s="249">
        <v>3</v>
      </c>
      <c r="H159" s="250" t="s">
        <v>11</v>
      </c>
      <c r="I159" s="334">
        <f>D159*F159</f>
        <v>359.268</v>
      </c>
      <c r="J159" s="334">
        <f>I159*20%</f>
        <v>71.8536</v>
      </c>
    </row>
    <row r="160" spans="1:10" ht="12.75">
      <c r="A160" s="452" t="s">
        <v>44</v>
      </c>
      <c r="B160" s="459" t="s">
        <v>816</v>
      </c>
      <c r="C160" s="260" t="s">
        <v>166</v>
      </c>
      <c r="D160" s="439">
        <v>10.638</v>
      </c>
      <c r="E160" s="254"/>
      <c r="F160" s="487">
        <v>26</v>
      </c>
      <c r="G160" s="249">
        <v>3</v>
      </c>
      <c r="H160" s="250" t="s">
        <v>11</v>
      </c>
      <c r="I160" s="334">
        <f>D160*F160</f>
        <v>276.588</v>
      </c>
      <c r="J160" s="334">
        <f>I160*20%</f>
        <v>55.317600000000006</v>
      </c>
    </row>
    <row r="161" spans="1:10" ht="12.75">
      <c r="A161" s="452" t="s">
        <v>44</v>
      </c>
      <c r="B161" s="459" t="s">
        <v>817</v>
      </c>
      <c r="C161" s="260" t="s">
        <v>166</v>
      </c>
      <c r="D161" s="439">
        <v>6.285</v>
      </c>
      <c r="E161" s="254"/>
      <c r="F161" s="487">
        <v>26</v>
      </c>
      <c r="G161" s="249">
        <v>3</v>
      </c>
      <c r="H161" s="250" t="s">
        <v>11</v>
      </c>
      <c r="I161" s="334">
        <f>D161*F161</f>
        <v>163.41</v>
      </c>
      <c r="J161" s="334">
        <f>I161*20%</f>
        <v>32.682</v>
      </c>
    </row>
    <row r="162" spans="1:10" ht="12.75">
      <c r="A162" s="452" t="s">
        <v>44</v>
      </c>
      <c r="B162" s="459" t="s">
        <v>818</v>
      </c>
      <c r="C162" s="260" t="s">
        <v>166</v>
      </c>
      <c r="D162" s="439">
        <v>24.156</v>
      </c>
      <c r="E162" s="254"/>
      <c r="F162" s="487">
        <v>26</v>
      </c>
      <c r="G162" s="249">
        <v>3</v>
      </c>
      <c r="H162" s="250" t="s">
        <v>11</v>
      </c>
      <c r="I162" s="334">
        <f>D162*F162</f>
        <v>628.0559999999999</v>
      </c>
      <c r="J162" s="334">
        <f>I162*20%</f>
        <v>125.6112</v>
      </c>
    </row>
    <row r="163" spans="1:10" ht="12.75">
      <c r="A163" s="38" t="s">
        <v>20</v>
      </c>
      <c r="B163" s="403">
        <v>4</v>
      </c>
      <c r="C163" s="196" t="s">
        <v>27</v>
      </c>
      <c r="D163" s="194">
        <f>SUM(D159:D162)</f>
        <v>54.897</v>
      </c>
      <c r="E163" s="190" t="s">
        <v>47</v>
      </c>
      <c r="F163" s="541"/>
      <c r="G163" s="541"/>
      <c r="H163" s="541"/>
      <c r="I163" s="541"/>
      <c r="J163" s="541"/>
    </row>
    <row r="164" spans="1:10" ht="12.75">
      <c r="A164" s="452" t="s">
        <v>41</v>
      </c>
      <c r="B164" s="459" t="s">
        <v>819</v>
      </c>
      <c r="C164" s="260" t="s">
        <v>258</v>
      </c>
      <c r="D164" s="439">
        <v>20.452</v>
      </c>
      <c r="E164" s="254"/>
      <c r="F164" s="487">
        <v>26</v>
      </c>
      <c r="G164" s="249">
        <v>5</v>
      </c>
      <c r="H164" s="250" t="s">
        <v>11</v>
      </c>
      <c r="I164" s="334">
        <f aca="true" t="shared" si="8" ref="I164:I171">D164*F164</f>
        <v>531.7520000000001</v>
      </c>
      <c r="J164" s="334">
        <f aca="true" t="shared" si="9" ref="J164:J171">I164*20%</f>
        <v>106.35040000000002</v>
      </c>
    </row>
    <row r="165" spans="1:10" ht="12.75">
      <c r="A165" s="452" t="s">
        <v>41</v>
      </c>
      <c r="B165" s="459" t="s">
        <v>820</v>
      </c>
      <c r="C165" s="260" t="s">
        <v>258</v>
      </c>
      <c r="D165" s="439">
        <v>15.884</v>
      </c>
      <c r="E165" s="254"/>
      <c r="F165" s="487">
        <v>26</v>
      </c>
      <c r="G165" s="249">
        <v>6</v>
      </c>
      <c r="H165" s="250" t="s">
        <v>11</v>
      </c>
      <c r="I165" s="334">
        <f t="shared" si="8"/>
        <v>412.98400000000004</v>
      </c>
      <c r="J165" s="334">
        <f t="shared" si="9"/>
        <v>82.59680000000002</v>
      </c>
    </row>
    <row r="166" spans="1:10" ht="12.75">
      <c r="A166" s="452" t="s">
        <v>41</v>
      </c>
      <c r="B166" s="459" t="s">
        <v>575</v>
      </c>
      <c r="C166" s="260" t="s">
        <v>166</v>
      </c>
      <c r="D166" s="439">
        <v>93.183</v>
      </c>
      <c r="E166" s="254"/>
      <c r="F166" s="487">
        <v>26</v>
      </c>
      <c r="G166" s="249">
        <v>5</v>
      </c>
      <c r="H166" s="183" t="s">
        <v>11</v>
      </c>
      <c r="I166" s="334">
        <f t="shared" si="8"/>
        <v>2422.7580000000003</v>
      </c>
      <c r="J166" s="334">
        <f t="shared" si="9"/>
        <v>484.55160000000006</v>
      </c>
    </row>
    <row r="167" spans="1:10" ht="12.75">
      <c r="A167" s="452" t="s">
        <v>41</v>
      </c>
      <c r="B167" s="459" t="s">
        <v>577</v>
      </c>
      <c r="C167" s="260" t="s">
        <v>166</v>
      </c>
      <c r="D167" s="439">
        <v>18.001</v>
      </c>
      <c r="E167" s="254"/>
      <c r="F167" s="487">
        <v>26</v>
      </c>
      <c r="G167" s="249">
        <v>6</v>
      </c>
      <c r="H167" s="183" t="s">
        <v>11</v>
      </c>
      <c r="I167" s="334">
        <f t="shared" si="8"/>
        <v>468.026</v>
      </c>
      <c r="J167" s="334">
        <f t="shared" si="9"/>
        <v>93.60520000000001</v>
      </c>
    </row>
    <row r="168" spans="1:10" ht="12.75">
      <c r="A168" s="452" t="s">
        <v>41</v>
      </c>
      <c r="B168" s="459" t="s">
        <v>578</v>
      </c>
      <c r="C168" s="260" t="s">
        <v>166</v>
      </c>
      <c r="D168" s="439">
        <v>17.002</v>
      </c>
      <c r="E168" s="254"/>
      <c r="F168" s="487">
        <v>26</v>
      </c>
      <c r="G168" s="249">
        <v>6</v>
      </c>
      <c r="H168" s="183" t="s">
        <v>11</v>
      </c>
      <c r="I168" s="334">
        <f t="shared" si="8"/>
        <v>442.05199999999996</v>
      </c>
      <c r="J168" s="334">
        <f t="shared" si="9"/>
        <v>88.4104</v>
      </c>
    </row>
    <row r="169" spans="1:10" ht="12.75">
      <c r="A169" s="452" t="s">
        <v>41</v>
      </c>
      <c r="B169" s="459" t="s">
        <v>608</v>
      </c>
      <c r="C169" s="260" t="s">
        <v>166</v>
      </c>
      <c r="D169" s="439">
        <v>10.002</v>
      </c>
      <c r="E169" s="254"/>
      <c r="F169" s="487">
        <v>26</v>
      </c>
      <c r="G169" s="249">
        <v>6</v>
      </c>
      <c r="H169" s="183" t="s">
        <v>11</v>
      </c>
      <c r="I169" s="334">
        <f t="shared" si="8"/>
        <v>260.052</v>
      </c>
      <c r="J169" s="334">
        <f t="shared" si="9"/>
        <v>52.010400000000004</v>
      </c>
    </row>
    <row r="170" spans="1:10" ht="12.75">
      <c r="A170" s="452" t="s">
        <v>41</v>
      </c>
      <c r="B170" s="459" t="s">
        <v>579</v>
      </c>
      <c r="C170" s="260" t="s">
        <v>166</v>
      </c>
      <c r="D170" s="439">
        <v>26.502</v>
      </c>
      <c r="E170" s="254"/>
      <c r="F170" s="487">
        <v>26</v>
      </c>
      <c r="G170" s="249">
        <v>6</v>
      </c>
      <c r="H170" s="183" t="s">
        <v>11</v>
      </c>
      <c r="I170" s="334">
        <f t="shared" si="8"/>
        <v>689.052</v>
      </c>
      <c r="J170" s="334">
        <f t="shared" si="9"/>
        <v>137.81040000000002</v>
      </c>
    </row>
    <row r="171" spans="1:10" ht="12.75">
      <c r="A171" s="452" t="s">
        <v>41</v>
      </c>
      <c r="B171" s="459" t="s">
        <v>580</v>
      </c>
      <c r="C171" s="260" t="s">
        <v>166</v>
      </c>
      <c r="D171" s="439">
        <v>3</v>
      </c>
      <c r="E171" s="254"/>
      <c r="F171" s="487">
        <v>26</v>
      </c>
      <c r="G171" s="249">
        <v>6</v>
      </c>
      <c r="H171" s="183" t="s">
        <v>11</v>
      </c>
      <c r="I171" s="334">
        <f t="shared" si="8"/>
        <v>78</v>
      </c>
      <c r="J171" s="334">
        <f t="shared" si="9"/>
        <v>15.600000000000001</v>
      </c>
    </row>
    <row r="172" spans="1:10" ht="12.75">
      <c r="A172" s="38" t="s">
        <v>20</v>
      </c>
      <c r="B172" s="403">
        <v>8</v>
      </c>
      <c r="C172" s="196" t="s">
        <v>27</v>
      </c>
      <c r="D172" s="194">
        <f>SUM(D164:D171)</f>
        <v>204.02600000000004</v>
      </c>
      <c r="E172" s="190" t="s">
        <v>47</v>
      </c>
      <c r="F172" s="541"/>
      <c r="G172" s="541"/>
      <c r="H172" s="541"/>
      <c r="I172" s="541"/>
      <c r="J172" s="541"/>
    </row>
    <row r="173" spans="1:10" ht="12.75">
      <c r="A173" s="452" t="s">
        <v>261</v>
      </c>
      <c r="B173" s="459" t="s">
        <v>581</v>
      </c>
      <c r="C173" s="260" t="s">
        <v>262</v>
      </c>
      <c r="D173" s="439">
        <v>6.683</v>
      </c>
      <c r="E173" s="254"/>
      <c r="F173" s="487">
        <v>26</v>
      </c>
      <c r="G173" s="249">
        <v>4</v>
      </c>
      <c r="H173" s="183" t="s">
        <v>11</v>
      </c>
      <c r="I173" s="658">
        <f>D173*F173</f>
        <v>173.75799999999998</v>
      </c>
      <c r="J173" s="658">
        <f>I173*20%</f>
        <v>34.751599999999996</v>
      </c>
    </row>
    <row r="174" spans="1:10" ht="12.75">
      <c r="A174" s="452" t="s">
        <v>261</v>
      </c>
      <c r="B174" s="459" t="s">
        <v>821</v>
      </c>
      <c r="C174" s="260" t="s">
        <v>166</v>
      </c>
      <c r="D174" s="439">
        <v>3.459</v>
      </c>
      <c r="E174" s="254"/>
      <c r="F174" s="487">
        <v>26</v>
      </c>
      <c r="G174" s="249">
        <v>4</v>
      </c>
      <c r="H174" s="250" t="s">
        <v>11</v>
      </c>
      <c r="I174" s="334">
        <f>D174*F174</f>
        <v>89.934</v>
      </c>
      <c r="J174" s="334">
        <f>I174*20%</f>
        <v>17.9868</v>
      </c>
    </row>
    <row r="175" spans="1:10" ht="12.75">
      <c r="A175" s="452" t="s">
        <v>261</v>
      </c>
      <c r="B175" s="459" t="s">
        <v>584</v>
      </c>
      <c r="C175" s="260" t="s">
        <v>258</v>
      </c>
      <c r="D175" s="439">
        <v>2.774</v>
      </c>
      <c r="E175" s="254"/>
      <c r="F175" s="487">
        <v>51</v>
      </c>
      <c r="G175" s="249">
        <v>10</v>
      </c>
      <c r="H175" s="183" t="s">
        <v>11</v>
      </c>
      <c r="I175" s="658">
        <f>D175*F175</f>
        <v>141.474</v>
      </c>
      <c r="J175" s="658">
        <f>I175*20%</f>
        <v>28.2948</v>
      </c>
    </row>
    <row r="176" spans="1:10" ht="12.75">
      <c r="A176" s="38" t="s">
        <v>20</v>
      </c>
      <c r="B176" s="403">
        <v>3</v>
      </c>
      <c r="C176" s="196" t="s">
        <v>27</v>
      </c>
      <c r="D176" s="194">
        <f>SUM(D173:D175)</f>
        <v>12.916</v>
      </c>
      <c r="E176" s="190" t="s">
        <v>47</v>
      </c>
      <c r="F176" s="541"/>
      <c r="G176" s="541"/>
      <c r="H176" s="541"/>
      <c r="I176" s="541"/>
      <c r="J176" s="541"/>
    </row>
    <row r="177" spans="1:10" ht="12.75">
      <c r="A177" s="452" t="s">
        <v>263</v>
      </c>
      <c r="B177" s="459" t="s">
        <v>585</v>
      </c>
      <c r="C177" s="260" t="s">
        <v>262</v>
      </c>
      <c r="D177" s="439">
        <v>2.116</v>
      </c>
      <c r="E177" s="254"/>
      <c r="F177" s="487">
        <v>51</v>
      </c>
      <c r="G177" s="249">
        <v>5</v>
      </c>
      <c r="H177" s="183" t="s">
        <v>11</v>
      </c>
      <c r="I177" s="658">
        <f>D177*F177</f>
        <v>107.91600000000001</v>
      </c>
      <c r="J177" s="658">
        <f>I177*20%</f>
        <v>21.583200000000005</v>
      </c>
    </row>
    <row r="178" spans="1:10" ht="12.75">
      <c r="A178" s="38" t="s">
        <v>20</v>
      </c>
      <c r="B178" s="403">
        <v>1</v>
      </c>
      <c r="C178" s="196" t="s">
        <v>27</v>
      </c>
      <c r="D178" s="194">
        <f>SUM(D177)</f>
        <v>2.116</v>
      </c>
      <c r="E178" s="190" t="s">
        <v>47</v>
      </c>
      <c r="F178" s="541"/>
      <c r="G178" s="541"/>
      <c r="H178" s="541"/>
      <c r="I178" s="541"/>
      <c r="J178" s="541"/>
    </row>
    <row r="179" spans="1:10" ht="12.75">
      <c r="A179" s="452" t="s">
        <v>40</v>
      </c>
      <c r="B179" s="459" t="s">
        <v>822</v>
      </c>
      <c r="C179" s="260" t="s">
        <v>166</v>
      </c>
      <c r="D179" s="439">
        <v>15.502</v>
      </c>
      <c r="E179" s="254"/>
      <c r="F179" s="487">
        <v>26</v>
      </c>
      <c r="G179" s="249">
        <v>3</v>
      </c>
      <c r="H179" s="250" t="s">
        <v>11</v>
      </c>
      <c r="I179" s="334">
        <f>D179*F179</f>
        <v>403.052</v>
      </c>
      <c r="J179" s="334">
        <f>I179*20%</f>
        <v>80.61040000000001</v>
      </c>
    </row>
    <row r="180" spans="1:10" ht="12.75">
      <c r="A180" s="452" t="s">
        <v>40</v>
      </c>
      <c r="B180" s="459" t="s">
        <v>823</v>
      </c>
      <c r="C180" s="260" t="s">
        <v>166</v>
      </c>
      <c r="D180" s="439">
        <v>8.5</v>
      </c>
      <c r="E180" s="254"/>
      <c r="F180" s="487">
        <v>26</v>
      </c>
      <c r="G180" s="249">
        <v>6</v>
      </c>
      <c r="H180" s="250" t="s">
        <v>11</v>
      </c>
      <c r="I180" s="334">
        <f>D180*F180</f>
        <v>221</v>
      </c>
      <c r="J180" s="334">
        <f>I180*20%</f>
        <v>44.2</v>
      </c>
    </row>
    <row r="181" spans="1:10" ht="12.75">
      <c r="A181" s="452" t="s">
        <v>40</v>
      </c>
      <c r="B181" s="459" t="s">
        <v>824</v>
      </c>
      <c r="C181" s="260" t="s">
        <v>166</v>
      </c>
      <c r="D181" s="439">
        <v>5.001</v>
      </c>
      <c r="E181" s="254"/>
      <c r="F181" s="487">
        <v>26</v>
      </c>
      <c r="G181" s="249">
        <v>5</v>
      </c>
      <c r="H181" s="250" t="s">
        <v>11</v>
      </c>
      <c r="I181" s="334">
        <f>D181*F181</f>
        <v>130.026</v>
      </c>
      <c r="J181" s="334">
        <f>I181*20%</f>
        <v>26.005200000000002</v>
      </c>
    </row>
    <row r="182" spans="1:10" ht="12.75">
      <c r="A182" s="452" t="s">
        <v>40</v>
      </c>
      <c r="B182" s="459" t="s">
        <v>825</v>
      </c>
      <c r="C182" s="260" t="s">
        <v>166</v>
      </c>
      <c r="D182" s="439">
        <v>9.741</v>
      </c>
      <c r="E182" s="254"/>
      <c r="F182" s="487">
        <v>26</v>
      </c>
      <c r="G182" s="249">
        <v>4</v>
      </c>
      <c r="H182" s="250" t="s">
        <v>11</v>
      </c>
      <c r="I182" s="334">
        <f>D182*F182</f>
        <v>253.266</v>
      </c>
      <c r="J182" s="334">
        <f>I182*20%</f>
        <v>50.6532</v>
      </c>
    </row>
    <row r="183" spans="1:10" ht="12.75">
      <c r="A183" s="38" t="s">
        <v>20</v>
      </c>
      <c r="B183" s="403">
        <v>4</v>
      </c>
      <c r="C183" s="196" t="s">
        <v>27</v>
      </c>
      <c r="D183" s="194">
        <f>SUM(D179:D182)</f>
        <v>38.744</v>
      </c>
      <c r="E183" s="190" t="s">
        <v>47</v>
      </c>
      <c r="F183" s="541"/>
      <c r="G183" s="541"/>
      <c r="H183" s="541"/>
      <c r="I183" s="541"/>
      <c r="J183" s="541"/>
    </row>
    <row r="184" spans="1:10" ht="12.75">
      <c r="A184" s="452" t="s">
        <v>826</v>
      </c>
      <c r="B184" s="459" t="s">
        <v>827</v>
      </c>
      <c r="C184" s="260" t="s">
        <v>166</v>
      </c>
      <c r="D184" s="439">
        <v>12.411</v>
      </c>
      <c r="E184" s="254"/>
      <c r="F184" s="487">
        <v>26</v>
      </c>
      <c r="G184" s="249">
        <v>6</v>
      </c>
      <c r="H184" s="250" t="s">
        <v>11</v>
      </c>
      <c r="I184" s="334">
        <f>D184*F184</f>
        <v>322.686</v>
      </c>
      <c r="J184" s="334">
        <f>I184*20%</f>
        <v>64.5372</v>
      </c>
    </row>
    <row r="185" spans="1:10" ht="12.75">
      <c r="A185" s="38" t="s">
        <v>20</v>
      </c>
      <c r="B185" s="403">
        <v>1</v>
      </c>
      <c r="C185" s="196" t="s">
        <v>27</v>
      </c>
      <c r="D185" s="194">
        <f>SUM(D184)</f>
        <v>12.411</v>
      </c>
      <c r="E185" s="190" t="s">
        <v>47</v>
      </c>
      <c r="F185" s="541"/>
      <c r="G185" s="541"/>
      <c r="H185" s="541"/>
      <c r="I185" s="541"/>
      <c r="J185" s="541"/>
    </row>
    <row r="186" spans="1:10" ht="38.25">
      <c r="A186" s="144" t="s">
        <v>91</v>
      </c>
      <c r="B186" s="127">
        <f>B144+B149+B153+B158+B163+B172+B176+B183+B185+B178</f>
        <v>34</v>
      </c>
      <c r="C186" s="122" t="s">
        <v>27</v>
      </c>
      <c r="D186" s="129">
        <f>D144+D149+D153+D158+D163+D172+D176+D183+D185+D178</f>
        <v>461.23100000000005</v>
      </c>
      <c r="E186" s="187" t="s">
        <v>47</v>
      </c>
      <c r="F186" s="140"/>
      <c r="G186" s="188"/>
      <c r="H186" s="546"/>
      <c r="I186" s="57"/>
      <c r="J186" s="427"/>
    </row>
    <row r="187" spans="1:10" ht="15.75">
      <c r="A187" s="744" t="s">
        <v>33</v>
      </c>
      <c r="B187" s="745"/>
      <c r="C187" s="745"/>
      <c r="D187" s="745"/>
      <c r="E187" s="745"/>
      <c r="F187" s="745"/>
      <c r="G187" s="745"/>
      <c r="H187" s="745"/>
      <c r="I187" s="745"/>
      <c r="J187" s="746"/>
    </row>
    <row r="188" spans="1:10" ht="12.75">
      <c r="A188" s="550" t="s">
        <v>173</v>
      </c>
      <c r="B188" s="551" t="s">
        <v>828</v>
      </c>
      <c r="C188" s="511" t="s">
        <v>166</v>
      </c>
      <c r="D188" s="552">
        <v>17.291</v>
      </c>
      <c r="E188" s="553"/>
      <c r="F188" s="487">
        <v>26</v>
      </c>
      <c r="G188" s="554">
        <v>4</v>
      </c>
      <c r="H188" s="250" t="s">
        <v>11</v>
      </c>
      <c r="I188" s="499">
        <f aca="true" t="shared" si="10" ref="I188:I196">D188*F188</f>
        <v>449.56600000000003</v>
      </c>
      <c r="J188" s="499">
        <f aca="true" t="shared" si="11" ref="J188:J196">I188*20%</f>
        <v>89.91320000000002</v>
      </c>
    </row>
    <row r="189" spans="1:10" ht="12.75">
      <c r="A189" s="550" t="s">
        <v>173</v>
      </c>
      <c r="B189" s="551" t="s">
        <v>829</v>
      </c>
      <c r="C189" s="511" t="s">
        <v>166</v>
      </c>
      <c r="D189" s="552">
        <v>5.504</v>
      </c>
      <c r="E189" s="553"/>
      <c r="F189" s="487">
        <v>26</v>
      </c>
      <c r="G189" s="554">
        <v>4</v>
      </c>
      <c r="H189" s="250" t="s">
        <v>11</v>
      </c>
      <c r="I189" s="499">
        <f t="shared" si="10"/>
        <v>143.10399999999998</v>
      </c>
      <c r="J189" s="499">
        <f t="shared" si="11"/>
        <v>28.6208</v>
      </c>
    </row>
    <row r="190" spans="1:10" ht="12.75">
      <c r="A190" s="550" t="s">
        <v>173</v>
      </c>
      <c r="B190" s="551" t="s">
        <v>830</v>
      </c>
      <c r="C190" s="511" t="s">
        <v>166</v>
      </c>
      <c r="D190" s="552">
        <v>6.603</v>
      </c>
      <c r="E190" s="553"/>
      <c r="F190" s="487">
        <v>26</v>
      </c>
      <c r="G190" s="554">
        <v>3</v>
      </c>
      <c r="H190" s="555" t="s">
        <v>11</v>
      </c>
      <c r="I190" s="499">
        <f t="shared" si="10"/>
        <v>171.678</v>
      </c>
      <c r="J190" s="499">
        <f t="shared" si="11"/>
        <v>34.3356</v>
      </c>
    </row>
    <row r="191" spans="1:10" ht="12.75">
      <c r="A191" s="550" t="s">
        <v>173</v>
      </c>
      <c r="B191" s="551" t="s">
        <v>831</v>
      </c>
      <c r="C191" s="511" t="s">
        <v>166</v>
      </c>
      <c r="D191" s="552">
        <v>3.001</v>
      </c>
      <c r="E191" s="553"/>
      <c r="F191" s="487">
        <v>26</v>
      </c>
      <c r="G191" s="554">
        <v>3</v>
      </c>
      <c r="H191" s="555" t="s">
        <v>11</v>
      </c>
      <c r="I191" s="499">
        <f t="shared" si="10"/>
        <v>78.026</v>
      </c>
      <c r="J191" s="499">
        <f t="shared" si="11"/>
        <v>15.6052</v>
      </c>
    </row>
    <row r="192" spans="1:10" ht="12.75">
      <c r="A192" s="550" t="s">
        <v>173</v>
      </c>
      <c r="B192" s="551" t="s">
        <v>832</v>
      </c>
      <c r="C192" s="511" t="s">
        <v>166</v>
      </c>
      <c r="D192" s="552">
        <v>1.999</v>
      </c>
      <c r="E192" s="553"/>
      <c r="F192" s="487">
        <v>26</v>
      </c>
      <c r="G192" s="554">
        <v>3</v>
      </c>
      <c r="H192" s="555" t="s">
        <v>11</v>
      </c>
      <c r="I192" s="499">
        <f t="shared" si="10"/>
        <v>51.974000000000004</v>
      </c>
      <c r="J192" s="499">
        <f t="shared" si="11"/>
        <v>10.394800000000002</v>
      </c>
    </row>
    <row r="193" spans="1:10" ht="12.75">
      <c r="A193" s="550" t="s">
        <v>173</v>
      </c>
      <c r="B193" s="551" t="s">
        <v>833</v>
      </c>
      <c r="C193" s="511" t="s">
        <v>166</v>
      </c>
      <c r="D193" s="552">
        <v>2.02</v>
      </c>
      <c r="E193" s="553"/>
      <c r="F193" s="487">
        <v>26</v>
      </c>
      <c r="G193" s="554">
        <v>3</v>
      </c>
      <c r="H193" s="555" t="s">
        <v>11</v>
      </c>
      <c r="I193" s="499">
        <f t="shared" si="10"/>
        <v>52.52</v>
      </c>
      <c r="J193" s="499">
        <f t="shared" si="11"/>
        <v>10.504000000000001</v>
      </c>
    </row>
    <row r="194" spans="1:10" ht="12.75">
      <c r="A194" s="550" t="s">
        <v>173</v>
      </c>
      <c r="B194" s="551" t="s">
        <v>834</v>
      </c>
      <c r="C194" s="511" t="s">
        <v>166</v>
      </c>
      <c r="D194" s="552">
        <v>5.216</v>
      </c>
      <c r="E194" s="553"/>
      <c r="F194" s="487">
        <v>26</v>
      </c>
      <c r="G194" s="554">
        <v>3</v>
      </c>
      <c r="H194" s="555" t="s">
        <v>11</v>
      </c>
      <c r="I194" s="499">
        <f t="shared" si="10"/>
        <v>135.616</v>
      </c>
      <c r="J194" s="499">
        <f t="shared" si="11"/>
        <v>27.123200000000004</v>
      </c>
    </row>
    <row r="195" spans="1:10" ht="12.75">
      <c r="A195" s="550" t="s">
        <v>173</v>
      </c>
      <c r="B195" s="551" t="s">
        <v>835</v>
      </c>
      <c r="C195" s="511" t="s">
        <v>166</v>
      </c>
      <c r="D195" s="552">
        <v>8.541</v>
      </c>
      <c r="E195" s="553"/>
      <c r="F195" s="487">
        <v>26</v>
      </c>
      <c r="G195" s="554">
        <v>3</v>
      </c>
      <c r="H195" s="555" t="s">
        <v>11</v>
      </c>
      <c r="I195" s="499">
        <f t="shared" si="10"/>
        <v>222.066</v>
      </c>
      <c r="J195" s="499">
        <f t="shared" si="11"/>
        <v>44.4132</v>
      </c>
    </row>
    <row r="196" spans="1:10" ht="12.75">
      <c r="A196" s="550" t="s">
        <v>173</v>
      </c>
      <c r="B196" s="551" t="s">
        <v>836</v>
      </c>
      <c r="C196" s="511" t="s">
        <v>166</v>
      </c>
      <c r="D196" s="552">
        <v>11.482</v>
      </c>
      <c r="E196" s="553"/>
      <c r="F196" s="487">
        <v>26</v>
      </c>
      <c r="G196" s="554">
        <v>3</v>
      </c>
      <c r="H196" s="555" t="s">
        <v>11</v>
      </c>
      <c r="I196" s="499">
        <f t="shared" si="10"/>
        <v>298.532</v>
      </c>
      <c r="J196" s="499">
        <f t="shared" si="11"/>
        <v>59.7064</v>
      </c>
    </row>
    <row r="197" spans="1:10" ht="12.75">
      <c r="A197" s="38" t="s">
        <v>20</v>
      </c>
      <c r="B197" s="403">
        <v>9</v>
      </c>
      <c r="C197" s="196" t="s">
        <v>27</v>
      </c>
      <c r="D197" s="194">
        <f>SUM(D188:D196)</f>
        <v>61.65700000000001</v>
      </c>
      <c r="E197" s="190" t="s">
        <v>47</v>
      </c>
      <c r="F197" s="541"/>
      <c r="G197" s="541"/>
      <c r="H197" s="541"/>
      <c r="I197" s="541"/>
      <c r="J197" s="541"/>
    </row>
    <row r="198" spans="1:10" ht="12.75">
      <c r="A198" s="512" t="s">
        <v>108</v>
      </c>
      <c r="B198" s="473" t="s">
        <v>837</v>
      </c>
      <c r="C198" s="511" t="s">
        <v>631</v>
      </c>
      <c r="D198" s="335">
        <v>6.487</v>
      </c>
      <c r="E198" s="118"/>
      <c r="F198" s="487">
        <v>26</v>
      </c>
      <c r="G198" s="134">
        <v>5</v>
      </c>
      <c r="H198" s="555" t="s">
        <v>11</v>
      </c>
      <c r="I198" s="499">
        <f aca="true" t="shared" si="12" ref="I198:I207">D198*F198</f>
        <v>168.662</v>
      </c>
      <c r="J198" s="480">
        <f aca="true" t="shared" si="13" ref="J198:J207">I198*20%</f>
        <v>33.732400000000005</v>
      </c>
    </row>
    <row r="199" spans="1:10" ht="12.75">
      <c r="A199" s="512" t="s">
        <v>108</v>
      </c>
      <c r="B199" s="473" t="s">
        <v>838</v>
      </c>
      <c r="C199" s="511" t="s">
        <v>631</v>
      </c>
      <c r="D199" s="335">
        <v>4.5</v>
      </c>
      <c r="E199" s="118"/>
      <c r="F199" s="487">
        <v>26</v>
      </c>
      <c r="G199" s="134">
        <v>5</v>
      </c>
      <c r="H199" s="555" t="s">
        <v>11</v>
      </c>
      <c r="I199" s="499">
        <f t="shared" si="12"/>
        <v>117</v>
      </c>
      <c r="J199" s="480">
        <f t="shared" si="13"/>
        <v>23.400000000000002</v>
      </c>
    </row>
    <row r="200" spans="1:10" ht="12.75">
      <c r="A200" s="662" t="s">
        <v>108</v>
      </c>
      <c r="B200" s="352" t="s">
        <v>664</v>
      </c>
      <c r="C200" s="247" t="s">
        <v>631</v>
      </c>
      <c r="D200" s="298">
        <v>3</v>
      </c>
      <c r="E200" s="663"/>
      <c r="F200" s="487">
        <v>51</v>
      </c>
      <c r="G200" s="134">
        <v>3</v>
      </c>
      <c r="H200" s="183" t="s">
        <v>11</v>
      </c>
      <c r="I200" s="598">
        <f>D200*F200</f>
        <v>153</v>
      </c>
      <c r="J200" s="598">
        <f>I200*20%</f>
        <v>30.6</v>
      </c>
    </row>
    <row r="201" spans="1:10" ht="12.75">
      <c r="A201" s="512" t="s">
        <v>108</v>
      </c>
      <c r="B201" s="473" t="s">
        <v>839</v>
      </c>
      <c r="C201" s="511" t="s">
        <v>631</v>
      </c>
      <c r="D201" s="335">
        <v>3.601</v>
      </c>
      <c r="E201" s="118"/>
      <c r="F201" s="487">
        <v>26</v>
      </c>
      <c r="G201" s="134">
        <v>3</v>
      </c>
      <c r="H201" s="555" t="s">
        <v>11</v>
      </c>
      <c r="I201" s="499">
        <f t="shared" si="12"/>
        <v>93.626</v>
      </c>
      <c r="J201" s="480">
        <f t="shared" si="13"/>
        <v>18.7252</v>
      </c>
    </row>
    <row r="202" spans="1:10" ht="12.75">
      <c r="A202" s="512" t="s">
        <v>108</v>
      </c>
      <c r="B202" s="473" t="s">
        <v>840</v>
      </c>
      <c r="C202" s="511" t="s">
        <v>631</v>
      </c>
      <c r="D202" s="335">
        <v>4.08</v>
      </c>
      <c r="E202" s="118"/>
      <c r="F202" s="487">
        <v>26</v>
      </c>
      <c r="G202" s="134">
        <v>3</v>
      </c>
      <c r="H202" s="555" t="s">
        <v>11</v>
      </c>
      <c r="I202" s="499">
        <f t="shared" si="12"/>
        <v>106.08</v>
      </c>
      <c r="J202" s="480">
        <f t="shared" si="13"/>
        <v>21.216</v>
      </c>
    </row>
    <row r="203" spans="1:10" ht="12.75">
      <c r="A203" s="512" t="s">
        <v>108</v>
      </c>
      <c r="B203" s="473" t="s">
        <v>841</v>
      </c>
      <c r="C203" s="511" t="s">
        <v>631</v>
      </c>
      <c r="D203" s="335">
        <v>5.887</v>
      </c>
      <c r="E203" s="118"/>
      <c r="F203" s="487">
        <v>26</v>
      </c>
      <c r="G203" s="134">
        <v>3</v>
      </c>
      <c r="H203" s="555" t="s">
        <v>11</v>
      </c>
      <c r="I203" s="499">
        <f t="shared" si="12"/>
        <v>153.06199999999998</v>
      </c>
      <c r="J203" s="480">
        <f t="shared" si="13"/>
        <v>30.612399999999997</v>
      </c>
    </row>
    <row r="204" spans="1:10" ht="12.75">
      <c r="A204" s="512" t="s">
        <v>108</v>
      </c>
      <c r="B204" s="473" t="s">
        <v>842</v>
      </c>
      <c r="C204" s="511" t="s">
        <v>166</v>
      </c>
      <c r="D204" s="335">
        <v>0.4</v>
      </c>
      <c r="E204" s="118"/>
      <c r="F204" s="487">
        <v>26</v>
      </c>
      <c r="G204" s="134">
        <v>4</v>
      </c>
      <c r="H204" s="555" t="s">
        <v>11</v>
      </c>
      <c r="I204" s="499">
        <f t="shared" si="12"/>
        <v>10.4</v>
      </c>
      <c r="J204" s="480">
        <f t="shared" si="13"/>
        <v>2.08</v>
      </c>
    </row>
    <row r="205" spans="1:10" ht="12.75">
      <c r="A205" s="512" t="s">
        <v>108</v>
      </c>
      <c r="B205" s="474" t="s">
        <v>843</v>
      </c>
      <c r="C205" s="511" t="s">
        <v>166</v>
      </c>
      <c r="D205" s="335">
        <v>3.6</v>
      </c>
      <c r="E205" s="118"/>
      <c r="F205" s="487">
        <v>26</v>
      </c>
      <c r="G205" s="134">
        <v>4</v>
      </c>
      <c r="H205" s="555" t="s">
        <v>11</v>
      </c>
      <c r="I205" s="499">
        <f t="shared" si="12"/>
        <v>93.60000000000001</v>
      </c>
      <c r="J205" s="480">
        <f t="shared" si="13"/>
        <v>18.720000000000002</v>
      </c>
    </row>
    <row r="206" spans="1:10" ht="12.75">
      <c r="A206" s="512" t="s">
        <v>108</v>
      </c>
      <c r="B206" s="474" t="s">
        <v>844</v>
      </c>
      <c r="C206" s="511" t="s">
        <v>631</v>
      </c>
      <c r="D206" s="335">
        <v>4</v>
      </c>
      <c r="E206" s="118"/>
      <c r="F206" s="487">
        <v>26</v>
      </c>
      <c r="G206" s="134">
        <v>10</v>
      </c>
      <c r="H206" s="555" t="s">
        <v>11</v>
      </c>
      <c r="I206" s="499">
        <f t="shared" si="12"/>
        <v>104</v>
      </c>
      <c r="J206" s="480">
        <f t="shared" si="13"/>
        <v>20.8</v>
      </c>
    </row>
    <row r="207" spans="1:10" ht="12.75">
      <c r="A207" s="512" t="s">
        <v>108</v>
      </c>
      <c r="B207" s="474" t="s">
        <v>845</v>
      </c>
      <c r="C207" s="511" t="s">
        <v>166</v>
      </c>
      <c r="D207" s="335">
        <v>6.477</v>
      </c>
      <c r="E207" s="118"/>
      <c r="F207" s="487">
        <v>26</v>
      </c>
      <c r="G207" s="556" t="s">
        <v>599</v>
      </c>
      <c r="H207" s="555" t="s">
        <v>11</v>
      </c>
      <c r="I207" s="499">
        <f t="shared" si="12"/>
        <v>168.40200000000002</v>
      </c>
      <c r="J207" s="480">
        <f t="shared" si="13"/>
        <v>33.680400000000006</v>
      </c>
    </row>
    <row r="208" spans="1:10" ht="12.75">
      <c r="A208" s="38" t="s">
        <v>20</v>
      </c>
      <c r="B208" s="403">
        <v>10</v>
      </c>
      <c r="C208" s="196" t="s">
        <v>27</v>
      </c>
      <c r="D208" s="194">
        <f>SUM(D198:D207)</f>
        <v>42.032</v>
      </c>
      <c r="E208" s="190" t="s">
        <v>47</v>
      </c>
      <c r="F208" s="541"/>
      <c r="G208" s="541"/>
      <c r="H208" s="541"/>
      <c r="I208" s="541"/>
      <c r="J208" s="541"/>
    </row>
    <row r="209" spans="1:10" ht="38.25">
      <c r="A209" s="219" t="s">
        <v>34</v>
      </c>
      <c r="B209" s="138">
        <f>B197+B208</f>
        <v>19</v>
      </c>
      <c r="C209" s="122" t="s">
        <v>27</v>
      </c>
      <c r="D209" s="63">
        <f>D197+D208</f>
        <v>103.68900000000001</v>
      </c>
      <c r="E209" s="187" t="s">
        <v>47</v>
      </c>
      <c r="F209" s="219"/>
      <c r="G209" s="123"/>
      <c r="H209" s="220"/>
      <c r="I209" s="207"/>
      <c r="J209" s="62"/>
    </row>
    <row r="210" spans="1:10" ht="15.75">
      <c r="A210" s="733" t="s">
        <v>15</v>
      </c>
      <c r="B210" s="733"/>
      <c r="C210" s="733"/>
      <c r="D210" s="733"/>
      <c r="E210" s="733"/>
      <c r="F210" s="733"/>
      <c r="G210" s="733"/>
      <c r="H210" s="733"/>
      <c r="I210" s="733"/>
      <c r="J210" s="733"/>
    </row>
    <row r="211" spans="1:10" ht="12.75">
      <c r="A211" s="185" t="s">
        <v>167</v>
      </c>
      <c r="B211" s="468" t="s">
        <v>644</v>
      </c>
      <c r="C211" s="247" t="s">
        <v>166</v>
      </c>
      <c r="D211" s="291">
        <v>14.163</v>
      </c>
      <c r="E211" s="501"/>
      <c r="F211" s="487">
        <v>26</v>
      </c>
      <c r="G211" s="465" t="s">
        <v>599</v>
      </c>
      <c r="H211" s="183" t="s">
        <v>11</v>
      </c>
      <c r="I211" s="425">
        <f>D211*F211</f>
        <v>368.238</v>
      </c>
      <c r="J211" s="502">
        <f>I211*20%</f>
        <v>73.6476</v>
      </c>
    </row>
    <row r="212" spans="1:10" ht="12.75">
      <c r="A212" s="38" t="s">
        <v>20</v>
      </c>
      <c r="B212" s="403">
        <v>1</v>
      </c>
      <c r="C212" s="196" t="s">
        <v>27</v>
      </c>
      <c r="D212" s="194">
        <f>SUM(D211)</f>
        <v>14.163</v>
      </c>
      <c r="E212" s="190" t="s">
        <v>47</v>
      </c>
      <c r="F212" s="541"/>
      <c r="G212" s="541"/>
      <c r="H212" s="541"/>
      <c r="I212" s="541"/>
      <c r="J212" s="541"/>
    </row>
    <row r="213" spans="1:10" ht="25.5">
      <c r="A213" s="144" t="s">
        <v>851</v>
      </c>
      <c r="B213" s="127">
        <f>B212</f>
        <v>1</v>
      </c>
      <c r="C213" s="122" t="s">
        <v>27</v>
      </c>
      <c r="D213" s="129">
        <f>D212</f>
        <v>14.163</v>
      </c>
      <c r="E213" s="187" t="s">
        <v>47</v>
      </c>
      <c r="F213" s="140"/>
      <c r="G213" s="188"/>
      <c r="H213" s="546"/>
      <c r="I213" s="57"/>
      <c r="J213" s="427"/>
    </row>
    <row r="214" spans="1:10" ht="15.75">
      <c r="A214" s="733" t="s">
        <v>846</v>
      </c>
      <c r="B214" s="733"/>
      <c r="C214" s="733"/>
      <c r="D214" s="733"/>
      <c r="E214" s="733"/>
      <c r="F214" s="733"/>
      <c r="G214" s="733"/>
      <c r="H214" s="733"/>
      <c r="I214" s="733"/>
      <c r="J214" s="733"/>
    </row>
    <row r="215" spans="1:11" ht="12.75">
      <c r="A215" s="185" t="s">
        <v>607</v>
      </c>
      <c r="B215" s="468" t="s">
        <v>847</v>
      </c>
      <c r="C215" s="557" t="s">
        <v>172</v>
      </c>
      <c r="D215" s="557">
        <v>32.483</v>
      </c>
      <c r="E215" s="544"/>
      <c r="F215" s="478">
        <v>23</v>
      </c>
      <c r="G215" s="354" t="s">
        <v>99</v>
      </c>
      <c r="H215" s="539" t="s">
        <v>11</v>
      </c>
      <c r="I215" s="425">
        <f>D215*F215</f>
        <v>747.1089999999999</v>
      </c>
      <c r="J215" s="502">
        <f>I215*20%</f>
        <v>149.4218</v>
      </c>
      <c r="K215" s="727"/>
    </row>
    <row r="216" spans="1:10" ht="12.75">
      <c r="A216" s="185" t="s">
        <v>607</v>
      </c>
      <c r="B216" s="468" t="s">
        <v>848</v>
      </c>
      <c r="C216" s="557" t="s">
        <v>166</v>
      </c>
      <c r="D216" s="557">
        <v>19.63</v>
      </c>
      <c r="E216" s="544"/>
      <c r="F216" s="478">
        <v>23</v>
      </c>
      <c r="G216" s="354" t="s">
        <v>99</v>
      </c>
      <c r="H216" s="539" t="s">
        <v>11</v>
      </c>
      <c r="I216" s="425">
        <f>D216*F216</f>
        <v>451.48999999999995</v>
      </c>
      <c r="J216" s="502">
        <f>I216*20%</f>
        <v>90.298</v>
      </c>
    </row>
    <row r="217" spans="1:10" ht="12.75">
      <c r="A217" s="185" t="s">
        <v>607</v>
      </c>
      <c r="B217" s="468" t="s">
        <v>849</v>
      </c>
      <c r="C217" s="557" t="s">
        <v>166</v>
      </c>
      <c r="D217" s="557">
        <v>22.234</v>
      </c>
      <c r="E217" s="544"/>
      <c r="F217" s="478">
        <v>23</v>
      </c>
      <c r="G217" s="354" t="s">
        <v>99</v>
      </c>
      <c r="H217" s="539" t="s">
        <v>11</v>
      </c>
      <c r="I217" s="425">
        <f>D217*F217</f>
        <v>511.38200000000006</v>
      </c>
      <c r="J217" s="502">
        <f>I217*20%</f>
        <v>102.27640000000002</v>
      </c>
    </row>
    <row r="218" spans="1:10" ht="12.75">
      <c r="A218" s="185" t="s">
        <v>607</v>
      </c>
      <c r="B218" s="558" t="s">
        <v>850</v>
      </c>
      <c r="C218" s="557" t="s">
        <v>166</v>
      </c>
      <c r="D218" s="557">
        <v>13.665</v>
      </c>
      <c r="E218" s="544"/>
      <c r="F218" s="478">
        <v>23</v>
      </c>
      <c r="G218" s="354" t="s">
        <v>99</v>
      </c>
      <c r="H218" s="539" t="s">
        <v>11</v>
      </c>
      <c r="I218" s="425">
        <f>D218*F218</f>
        <v>314.29499999999996</v>
      </c>
      <c r="J218" s="502">
        <f>I218*20%</f>
        <v>62.858999999999995</v>
      </c>
    </row>
    <row r="219" spans="1:10" ht="12.75">
      <c r="A219" s="38" t="s">
        <v>20</v>
      </c>
      <c r="B219" s="403">
        <v>4</v>
      </c>
      <c r="C219" s="196" t="s">
        <v>27</v>
      </c>
      <c r="D219" s="194">
        <f>SUM(D215:D218)</f>
        <v>88.012</v>
      </c>
      <c r="E219" s="190" t="s">
        <v>47</v>
      </c>
      <c r="F219" s="541"/>
      <c r="G219" s="541"/>
      <c r="H219" s="541"/>
      <c r="I219" s="541"/>
      <c r="J219" s="541"/>
    </row>
    <row r="220" spans="1:10" ht="25.5">
      <c r="A220" s="144" t="s">
        <v>851</v>
      </c>
      <c r="B220" s="127">
        <f>B219</f>
        <v>4</v>
      </c>
      <c r="C220" s="122" t="s">
        <v>27</v>
      </c>
      <c r="D220" s="129">
        <f>D219</f>
        <v>88.012</v>
      </c>
      <c r="E220" s="187" t="s">
        <v>47</v>
      </c>
      <c r="F220" s="140"/>
      <c r="G220" s="188"/>
      <c r="H220" s="546"/>
      <c r="I220" s="57"/>
      <c r="J220" s="427"/>
    </row>
    <row r="221" spans="1:10" ht="15.75">
      <c r="A221" s="744" t="s">
        <v>16</v>
      </c>
      <c r="B221" s="745"/>
      <c r="C221" s="745"/>
      <c r="D221" s="745"/>
      <c r="E221" s="745"/>
      <c r="F221" s="745"/>
      <c r="G221" s="745"/>
      <c r="H221" s="745"/>
      <c r="I221" s="745"/>
      <c r="J221" s="746"/>
    </row>
    <row r="222" spans="1:10" ht="12.75">
      <c r="A222" s="355" t="s">
        <v>169</v>
      </c>
      <c r="B222" s="352" t="s">
        <v>601</v>
      </c>
      <c r="C222" s="451" t="s">
        <v>166</v>
      </c>
      <c r="D222" s="291">
        <v>67.926</v>
      </c>
      <c r="E222" s="356"/>
      <c r="F222" s="487">
        <v>26</v>
      </c>
      <c r="G222" s="476" t="s">
        <v>96</v>
      </c>
      <c r="H222" s="183" t="s">
        <v>11</v>
      </c>
      <c r="I222" s="334">
        <f>D222*F222</f>
        <v>1766.076</v>
      </c>
      <c r="J222" s="334">
        <f>I222*20%</f>
        <v>353.21520000000004</v>
      </c>
    </row>
    <row r="223" spans="1:10" ht="12.75">
      <c r="A223" s="355" t="s">
        <v>169</v>
      </c>
      <c r="B223" s="352" t="s">
        <v>602</v>
      </c>
      <c r="C223" s="451" t="s">
        <v>166</v>
      </c>
      <c r="D223" s="291">
        <v>81.594</v>
      </c>
      <c r="E223" s="356"/>
      <c r="F223" s="487">
        <v>26</v>
      </c>
      <c r="G223" s="354" t="s">
        <v>99</v>
      </c>
      <c r="H223" s="183" t="s">
        <v>11</v>
      </c>
      <c r="I223" s="334">
        <f>D223*F223</f>
        <v>2121.444</v>
      </c>
      <c r="J223" s="334">
        <f>I223*20%</f>
        <v>424.28880000000004</v>
      </c>
    </row>
    <row r="224" spans="1:10" ht="12.75">
      <c r="A224" s="355" t="s">
        <v>169</v>
      </c>
      <c r="B224" s="352" t="s">
        <v>961</v>
      </c>
      <c r="C224" s="451" t="s">
        <v>166</v>
      </c>
      <c r="D224" s="291">
        <v>21.365</v>
      </c>
      <c r="E224" s="356"/>
      <c r="F224" s="487">
        <v>26</v>
      </c>
      <c r="G224" s="476" t="s">
        <v>96</v>
      </c>
      <c r="H224" s="353" t="s">
        <v>11</v>
      </c>
      <c r="I224" s="334">
        <f>D224*F224</f>
        <v>555.49</v>
      </c>
      <c r="J224" s="334">
        <f>I224*20%</f>
        <v>111.09800000000001</v>
      </c>
    </row>
    <row r="225" spans="1:10" ht="12.75">
      <c r="A225" s="489" t="s">
        <v>20</v>
      </c>
      <c r="B225" s="83">
        <v>3</v>
      </c>
      <c r="C225" s="118" t="s">
        <v>27</v>
      </c>
      <c r="D225" s="39">
        <f>SUM(D222:D224)</f>
        <v>170.885</v>
      </c>
      <c r="E225" s="190" t="s">
        <v>47</v>
      </c>
      <c r="F225" s="490"/>
      <c r="G225" s="464"/>
      <c r="H225" s="464"/>
      <c r="I225" s="105"/>
      <c r="J225" s="93"/>
    </row>
    <row r="226" spans="1:10" ht="25.5">
      <c r="A226" s="144" t="s">
        <v>1699</v>
      </c>
      <c r="B226" s="127">
        <f>B225</f>
        <v>3</v>
      </c>
      <c r="C226" s="122" t="s">
        <v>27</v>
      </c>
      <c r="D226" s="129">
        <f>D225</f>
        <v>170.885</v>
      </c>
      <c r="E226" s="187" t="s">
        <v>47</v>
      </c>
      <c r="F226" s="140"/>
      <c r="G226" s="188"/>
      <c r="H226" s="546"/>
      <c r="I226" s="57"/>
      <c r="J226" s="427"/>
    </row>
    <row r="227" spans="1:10" ht="15.75">
      <c r="A227" s="741" t="s">
        <v>17</v>
      </c>
      <c r="B227" s="747"/>
      <c r="C227" s="747"/>
      <c r="D227" s="747"/>
      <c r="E227" s="747"/>
      <c r="F227" s="747"/>
      <c r="G227" s="747"/>
      <c r="H227" s="747"/>
      <c r="I227" s="747"/>
      <c r="J227" s="748"/>
    </row>
    <row r="228" spans="1:10" ht="12.75">
      <c r="A228" s="412" t="s">
        <v>852</v>
      </c>
      <c r="B228" s="475" t="s">
        <v>853</v>
      </c>
      <c r="C228" s="476" t="s">
        <v>166</v>
      </c>
      <c r="D228" s="477">
        <v>12.352</v>
      </c>
      <c r="E228" s="31"/>
      <c r="F228" s="478">
        <v>23</v>
      </c>
      <c r="G228" s="559">
        <v>5</v>
      </c>
      <c r="H228" s="560" t="s">
        <v>11</v>
      </c>
      <c r="I228" s="334">
        <f>D228*F228</f>
        <v>284.096</v>
      </c>
      <c r="J228" s="334">
        <f>I228*20%</f>
        <v>56.8192</v>
      </c>
    </row>
    <row r="229" spans="1:10" ht="12.75">
      <c r="A229" s="479" t="s">
        <v>20</v>
      </c>
      <c r="B229" s="561">
        <v>1</v>
      </c>
      <c r="C229" s="562" t="s">
        <v>27</v>
      </c>
      <c r="D229" s="31">
        <f>SUM(D228)</f>
        <v>12.352</v>
      </c>
      <c r="E229" s="479" t="s">
        <v>47</v>
      </c>
      <c r="F229" s="563"/>
      <c r="G229" s="31"/>
      <c r="H229" s="31"/>
      <c r="I229" s="564"/>
      <c r="J229" s="480"/>
    </row>
    <row r="230" spans="1:10" ht="12.75">
      <c r="A230" s="481" t="s">
        <v>62</v>
      </c>
      <c r="B230" s="448" t="s">
        <v>854</v>
      </c>
      <c r="C230" s="476" t="s">
        <v>166</v>
      </c>
      <c r="D230" s="477">
        <v>10.051</v>
      </c>
      <c r="E230" s="31"/>
      <c r="F230" s="478">
        <v>23</v>
      </c>
      <c r="G230" s="467">
        <v>6</v>
      </c>
      <c r="H230" s="560" t="s">
        <v>11</v>
      </c>
      <c r="I230" s="499">
        <f>D230*F230</f>
        <v>231.173</v>
      </c>
      <c r="J230" s="480">
        <f>I230*20%</f>
        <v>46.2346</v>
      </c>
    </row>
    <row r="231" spans="1:10" ht="12.75">
      <c r="A231" s="479" t="s">
        <v>20</v>
      </c>
      <c r="B231" s="561">
        <v>1</v>
      </c>
      <c r="C231" s="562" t="s">
        <v>27</v>
      </c>
      <c r="D231" s="31">
        <f>SUM(D230)</f>
        <v>10.051</v>
      </c>
      <c r="E231" s="479" t="s">
        <v>47</v>
      </c>
      <c r="F231" s="563"/>
      <c r="G231" s="31"/>
      <c r="H231" s="31"/>
      <c r="I231" s="564"/>
      <c r="J231" s="480"/>
    </row>
    <row r="232" spans="1:10" ht="38.25">
      <c r="A232" s="169" t="s">
        <v>24</v>
      </c>
      <c r="B232" s="121">
        <f>B229+B231</f>
        <v>2</v>
      </c>
      <c r="C232" s="206" t="s">
        <v>27</v>
      </c>
      <c r="D232" s="126">
        <f>D229+D231</f>
        <v>22.403</v>
      </c>
      <c r="E232" s="169" t="s">
        <v>47</v>
      </c>
      <c r="F232" s="169"/>
      <c r="G232" s="123"/>
      <c r="H232" s="169"/>
      <c r="I232" s="207"/>
      <c r="J232" s="331"/>
    </row>
    <row r="233" spans="1:10" ht="15.75">
      <c r="A233" s="741" t="s">
        <v>18</v>
      </c>
      <c r="B233" s="747"/>
      <c r="C233" s="747"/>
      <c r="D233" s="747"/>
      <c r="E233" s="747"/>
      <c r="F233" s="747"/>
      <c r="G233" s="747"/>
      <c r="H233" s="747"/>
      <c r="I233" s="747"/>
      <c r="J233" s="748"/>
    </row>
    <row r="234" spans="1:10" ht="12.75">
      <c r="A234" s="254" t="s">
        <v>125</v>
      </c>
      <c r="B234" s="352" t="s">
        <v>855</v>
      </c>
      <c r="C234" s="247" t="s">
        <v>172</v>
      </c>
      <c r="D234" s="291">
        <v>1.003</v>
      </c>
      <c r="E234" s="356"/>
      <c r="F234" s="478">
        <v>23</v>
      </c>
      <c r="G234" s="249">
        <v>4</v>
      </c>
      <c r="H234" s="250" t="s">
        <v>11</v>
      </c>
      <c r="I234" s="514">
        <f aca="true" t="shared" si="14" ref="I234:I242">D234*F234</f>
        <v>23.069</v>
      </c>
      <c r="J234" s="514">
        <f aca="true" t="shared" si="15" ref="J234:J242">I234*20%</f>
        <v>4.6138</v>
      </c>
    </row>
    <row r="235" spans="1:10" ht="12.75">
      <c r="A235" s="254" t="s">
        <v>125</v>
      </c>
      <c r="B235" s="352" t="s">
        <v>671</v>
      </c>
      <c r="C235" s="247" t="s">
        <v>172</v>
      </c>
      <c r="D235" s="291">
        <v>1.997</v>
      </c>
      <c r="E235" s="356"/>
      <c r="F235" s="478">
        <v>23</v>
      </c>
      <c r="G235" s="249">
        <v>4</v>
      </c>
      <c r="H235" s="183" t="s">
        <v>11</v>
      </c>
      <c r="I235" s="688">
        <f t="shared" si="14"/>
        <v>45.931000000000004</v>
      </c>
      <c r="J235" s="688">
        <f t="shared" si="15"/>
        <v>9.186200000000001</v>
      </c>
    </row>
    <row r="236" spans="1:10" ht="12.75">
      <c r="A236" s="254" t="s">
        <v>125</v>
      </c>
      <c r="B236" s="352" t="s">
        <v>672</v>
      </c>
      <c r="C236" s="247" t="s">
        <v>172</v>
      </c>
      <c r="D236" s="291">
        <v>2.2</v>
      </c>
      <c r="E236" s="356"/>
      <c r="F236" s="478">
        <v>23</v>
      </c>
      <c r="G236" s="249">
        <v>5</v>
      </c>
      <c r="H236" s="183" t="s">
        <v>11</v>
      </c>
      <c r="I236" s="688">
        <f t="shared" si="14"/>
        <v>50.6</v>
      </c>
      <c r="J236" s="688">
        <f t="shared" si="15"/>
        <v>10.120000000000001</v>
      </c>
    </row>
    <row r="237" spans="1:10" ht="12.75">
      <c r="A237" s="254" t="s">
        <v>125</v>
      </c>
      <c r="B237" s="352" t="s">
        <v>605</v>
      </c>
      <c r="C237" s="247" t="s">
        <v>172</v>
      </c>
      <c r="D237" s="291">
        <v>10</v>
      </c>
      <c r="E237" s="356"/>
      <c r="F237" s="478">
        <v>23</v>
      </c>
      <c r="G237" s="249">
        <v>3</v>
      </c>
      <c r="H237" s="183" t="s">
        <v>11</v>
      </c>
      <c r="I237" s="688">
        <f t="shared" si="14"/>
        <v>230</v>
      </c>
      <c r="J237" s="688">
        <f t="shared" si="15"/>
        <v>46</v>
      </c>
    </row>
    <row r="238" spans="1:10" ht="12.75">
      <c r="A238" s="254" t="s">
        <v>125</v>
      </c>
      <c r="B238" s="352" t="s">
        <v>190</v>
      </c>
      <c r="C238" s="247" t="s">
        <v>172</v>
      </c>
      <c r="D238" s="291">
        <v>10</v>
      </c>
      <c r="E238" s="356"/>
      <c r="F238" s="478">
        <v>23</v>
      </c>
      <c r="G238" s="249">
        <v>3</v>
      </c>
      <c r="H238" s="183" t="s">
        <v>11</v>
      </c>
      <c r="I238" s="688">
        <f t="shared" si="14"/>
        <v>230</v>
      </c>
      <c r="J238" s="688">
        <f t="shared" si="15"/>
        <v>46</v>
      </c>
    </row>
    <row r="239" spans="1:10" ht="12.75">
      <c r="A239" s="254" t="s">
        <v>125</v>
      </c>
      <c r="B239" s="352" t="s">
        <v>606</v>
      </c>
      <c r="C239" s="247" t="s">
        <v>172</v>
      </c>
      <c r="D239" s="291">
        <v>10</v>
      </c>
      <c r="E239" s="356"/>
      <c r="F239" s="478">
        <v>23</v>
      </c>
      <c r="G239" s="249">
        <v>3</v>
      </c>
      <c r="H239" s="183" t="s">
        <v>11</v>
      </c>
      <c r="I239" s="688">
        <f t="shared" si="14"/>
        <v>230</v>
      </c>
      <c r="J239" s="688">
        <f t="shared" si="15"/>
        <v>46</v>
      </c>
    </row>
    <row r="240" spans="1:10" ht="12.75">
      <c r="A240" s="254" t="s">
        <v>125</v>
      </c>
      <c r="B240" s="352" t="s">
        <v>856</v>
      </c>
      <c r="C240" s="247" t="s">
        <v>172</v>
      </c>
      <c r="D240" s="291">
        <v>20</v>
      </c>
      <c r="E240" s="356"/>
      <c r="F240" s="478">
        <v>23</v>
      </c>
      <c r="G240" s="249">
        <v>3</v>
      </c>
      <c r="H240" s="250" t="s">
        <v>11</v>
      </c>
      <c r="I240" s="514">
        <f t="shared" si="14"/>
        <v>460</v>
      </c>
      <c r="J240" s="514">
        <f t="shared" si="15"/>
        <v>92</v>
      </c>
    </row>
    <row r="241" spans="1:10" ht="12.75">
      <c r="A241" s="254" t="s">
        <v>125</v>
      </c>
      <c r="B241" s="352" t="s">
        <v>857</v>
      </c>
      <c r="C241" s="247" t="s">
        <v>172</v>
      </c>
      <c r="D241" s="291">
        <v>1.214</v>
      </c>
      <c r="E241" s="356"/>
      <c r="F241" s="478">
        <v>23</v>
      </c>
      <c r="G241" s="249">
        <v>5</v>
      </c>
      <c r="H241" s="250" t="s">
        <v>11</v>
      </c>
      <c r="I241" s="514">
        <f t="shared" si="14"/>
        <v>27.922</v>
      </c>
      <c r="J241" s="514">
        <f t="shared" si="15"/>
        <v>5.5844000000000005</v>
      </c>
    </row>
    <row r="242" spans="1:10" ht="12.75">
      <c r="A242" s="254" t="s">
        <v>125</v>
      </c>
      <c r="B242" s="352" t="s">
        <v>191</v>
      </c>
      <c r="C242" s="247" t="s">
        <v>172</v>
      </c>
      <c r="D242" s="291">
        <v>3</v>
      </c>
      <c r="E242" s="356"/>
      <c r="F242" s="478">
        <v>23</v>
      </c>
      <c r="G242" s="249">
        <v>6</v>
      </c>
      <c r="H242" s="183" t="s">
        <v>11</v>
      </c>
      <c r="I242" s="688">
        <f t="shared" si="14"/>
        <v>69</v>
      </c>
      <c r="J242" s="688">
        <f t="shared" si="15"/>
        <v>13.8</v>
      </c>
    </row>
    <row r="243" spans="1:10" ht="12.75">
      <c r="A243" s="479" t="s">
        <v>20</v>
      </c>
      <c r="B243" s="561">
        <v>9</v>
      </c>
      <c r="C243" s="562" t="s">
        <v>27</v>
      </c>
      <c r="D243" s="31">
        <f>SUM(D234:D242)</f>
        <v>59.414</v>
      </c>
      <c r="E243" s="479" t="s">
        <v>47</v>
      </c>
      <c r="F243" s="563"/>
      <c r="G243" s="31"/>
      <c r="H243" s="31"/>
      <c r="I243" s="564"/>
      <c r="J243" s="480"/>
    </row>
    <row r="244" spans="1:10" ht="12.75">
      <c r="A244" s="254" t="s">
        <v>58</v>
      </c>
      <c r="B244" s="352" t="s">
        <v>858</v>
      </c>
      <c r="C244" s="247" t="s">
        <v>172</v>
      </c>
      <c r="D244" s="291">
        <v>2.041</v>
      </c>
      <c r="E244" s="356"/>
      <c r="F244" s="478">
        <v>23</v>
      </c>
      <c r="G244" s="249">
        <v>3</v>
      </c>
      <c r="H244" s="250" t="s">
        <v>11</v>
      </c>
      <c r="I244" s="514">
        <f aca="true" t="shared" si="16" ref="I244:I254">D244*F244</f>
        <v>46.943</v>
      </c>
      <c r="J244" s="514">
        <f aca="true" t="shared" si="17" ref="J244:J254">I244*20%</f>
        <v>9.3886</v>
      </c>
    </row>
    <row r="245" spans="1:10" ht="12.75">
      <c r="A245" s="254" t="s">
        <v>58</v>
      </c>
      <c r="B245" s="352" t="s">
        <v>859</v>
      </c>
      <c r="C245" s="247" t="s">
        <v>172</v>
      </c>
      <c r="D245" s="291">
        <v>1.27</v>
      </c>
      <c r="E245" s="356"/>
      <c r="F245" s="478">
        <v>23</v>
      </c>
      <c r="G245" s="249">
        <v>6</v>
      </c>
      <c r="H245" s="250" t="s">
        <v>11</v>
      </c>
      <c r="I245" s="514">
        <f t="shared" si="16"/>
        <v>29.21</v>
      </c>
      <c r="J245" s="514">
        <f t="shared" si="17"/>
        <v>5.8420000000000005</v>
      </c>
    </row>
    <row r="246" spans="1:10" ht="12.75">
      <c r="A246" s="412" t="s">
        <v>58</v>
      </c>
      <c r="B246" s="406" t="s">
        <v>860</v>
      </c>
      <c r="C246" s="250" t="s">
        <v>172</v>
      </c>
      <c r="D246" s="361">
        <v>1.197</v>
      </c>
      <c r="E246" s="272"/>
      <c r="F246" s="478">
        <v>23</v>
      </c>
      <c r="G246" s="249">
        <v>6</v>
      </c>
      <c r="H246" s="250" t="s">
        <v>11</v>
      </c>
      <c r="I246" s="514">
        <f t="shared" si="16"/>
        <v>27.531000000000002</v>
      </c>
      <c r="J246" s="514">
        <f t="shared" si="17"/>
        <v>5.506200000000001</v>
      </c>
    </row>
    <row r="247" spans="1:10" ht="12.75">
      <c r="A247" s="254" t="s">
        <v>58</v>
      </c>
      <c r="B247" s="352" t="s">
        <v>861</v>
      </c>
      <c r="C247" s="247" t="s">
        <v>172</v>
      </c>
      <c r="D247" s="291">
        <v>13.412</v>
      </c>
      <c r="E247" s="356"/>
      <c r="F247" s="478">
        <v>23</v>
      </c>
      <c r="G247" s="249">
        <v>6</v>
      </c>
      <c r="H247" s="250" t="s">
        <v>11</v>
      </c>
      <c r="I247" s="514">
        <f t="shared" si="16"/>
        <v>308.476</v>
      </c>
      <c r="J247" s="514">
        <f t="shared" si="17"/>
        <v>61.6952</v>
      </c>
    </row>
    <row r="248" spans="1:10" ht="12.75">
      <c r="A248" s="412" t="s">
        <v>58</v>
      </c>
      <c r="B248" s="406" t="s">
        <v>862</v>
      </c>
      <c r="C248" s="250" t="s">
        <v>172</v>
      </c>
      <c r="D248" s="361">
        <v>2.972</v>
      </c>
      <c r="E248" s="272"/>
      <c r="F248" s="478">
        <v>23</v>
      </c>
      <c r="G248" s="249">
        <v>4</v>
      </c>
      <c r="H248" s="250" t="s">
        <v>11</v>
      </c>
      <c r="I248" s="514">
        <f t="shared" si="16"/>
        <v>68.356</v>
      </c>
      <c r="J248" s="514">
        <f t="shared" si="17"/>
        <v>13.671199999999999</v>
      </c>
    </row>
    <row r="249" spans="1:10" ht="12.75">
      <c r="A249" s="412" t="s">
        <v>58</v>
      </c>
      <c r="B249" s="406" t="s">
        <v>863</v>
      </c>
      <c r="C249" s="250" t="s">
        <v>172</v>
      </c>
      <c r="D249" s="361">
        <v>6.698</v>
      </c>
      <c r="E249" s="272"/>
      <c r="F249" s="478">
        <v>23</v>
      </c>
      <c r="G249" s="249">
        <v>6</v>
      </c>
      <c r="H249" s="250" t="s">
        <v>11</v>
      </c>
      <c r="I249" s="514">
        <f t="shared" si="16"/>
        <v>154.054</v>
      </c>
      <c r="J249" s="514">
        <f t="shared" si="17"/>
        <v>30.8108</v>
      </c>
    </row>
    <row r="250" spans="1:10" ht="12.75">
      <c r="A250" s="254" t="s">
        <v>58</v>
      </c>
      <c r="B250" s="352" t="s">
        <v>864</v>
      </c>
      <c r="C250" s="247" t="s">
        <v>172</v>
      </c>
      <c r="D250" s="291">
        <v>11.005</v>
      </c>
      <c r="E250" s="356"/>
      <c r="F250" s="478">
        <v>23</v>
      </c>
      <c r="G250" s="249">
        <v>3</v>
      </c>
      <c r="H250" s="250" t="s">
        <v>11</v>
      </c>
      <c r="I250" s="514">
        <f t="shared" si="16"/>
        <v>253.115</v>
      </c>
      <c r="J250" s="514">
        <f t="shared" si="17"/>
        <v>50.623000000000005</v>
      </c>
    </row>
    <row r="251" spans="1:10" ht="12.75">
      <c r="A251" s="254" t="s">
        <v>58</v>
      </c>
      <c r="B251" s="352" t="s">
        <v>865</v>
      </c>
      <c r="C251" s="247" t="s">
        <v>172</v>
      </c>
      <c r="D251" s="291">
        <v>3.66</v>
      </c>
      <c r="E251" s="356"/>
      <c r="F251" s="478">
        <v>23</v>
      </c>
      <c r="G251" s="249">
        <v>6</v>
      </c>
      <c r="H251" s="250" t="s">
        <v>11</v>
      </c>
      <c r="I251" s="514">
        <f t="shared" si="16"/>
        <v>84.18</v>
      </c>
      <c r="J251" s="514">
        <f t="shared" si="17"/>
        <v>16.836000000000002</v>
      </c>
    </row>
    <row r="252" spans="1:10" ht="12.75">
      <c r="A252" s="254" t="s">
        <v>58</v>
      </c>
      <c r="B252" s="352" t="s">
        <v>866</v>
      </c>
      <c r="C252" s="247" t="s">
        <v>172</v>
      </c>
      <c r="D252" s="291">
        <v>2.599</v>
      </c>
      <c r="E252" s="356"/>
      <c r="F252" s="478">
        <v>23</v>
      </c>
      <c r="G252" s="249">
        <v>6</v>
      </c>
      <c r="H252" s="250" t="s">
        <v>11</v>
      </c>
      <c r="I252" s="514">
        <f t="shared" si="16"/>
        <v>59.777</v>
      </c>
      <c r="J252" s="514">
        <f t="shared" si="17"/>
        <v>11.955400000000001</v>
      </c>
    </row>
    <row r="253" spans="1:10" ht="12.75">
      <c r="A253" s="254" t="s">
        <v>58</v>
      </c>
      <c r="B253" s="352" t="s">
        <v>867</v>
      </c>
      <c r="C253" s="247" t="s">
        <v>172</v>
      </c>
      <c r="D253" s="291">
        <v>1.343</v>
      </c>
      <c r="E253" s="356"/>
      <c r="F253" s="478">
        <v>23</v>
      </c>
      <c r="G253" s="249">
        <v>3</v>
      </c>
      <c r="H253" s="250" t="s">
        <v>11</v>
      </c>
      <c r="I253" s="514">
        <f t="shared" si="16"/>
        <v>30.889</v>
      </c>
      <c r="J253" s="514">
        <f t="shared" si="17"/>
        <v>6.1778</v>
      </c>
    </row>
    <row r="254" spans="1:10" ht="12.75">
      <c r="A254" s="254" t="s">
        <v>58</v>
      </c>
      <c r="B254" s="352" t="s">
        <v>868</v>
      </c>
      <c r="C254" s="247" t="s">
        <v>172</v>
      </c>
      <c r="D254" s="291">
        <v>2.331</v>
      </c>
      <c r="E254" s="356"/>
      <c r="F254" s="478">
        <v>23</v>
      </c>
      <c r="G254" s="249">
        <v>3</v>
      </c>
      <c r="H254" s="250" t="s">
        <v>11</v>
      </c>
      <c r="I254" s="514">
        <f t="shared" si="16"/>
        <v>53.613</v>
      </c>
      <c r="J254" s="514">
        <f t="shared" si="17"/>
        <v>10.7226</v>
      </c>
    </row>
    <row r="255" spans="1:10" ht="12.75">
      <c r="A255" s="479" t="s">
        <v>20</v>
      </c>
      <c r="B255" s="561">
        <v>11</v>
      </c>
      <c r="C255" s="562" t="s">
        <v>27</v>
      </c>
      <c r="D255" s="31">
        <f>SUM(D244:D254)</f>
        <v>48.52800000000002</v>
      </c>
      <c r="E255" s="479" t="s">
        <v>47</v>
      </c>
      <c r="F255" s="563"/>
      <c r="G255" s="31"/>
      <c r="H255" s="31"/>
      <c r="I255" s="564"/>
      <c r="J255" s="480"/>
    </row>
    <row r="256" spans="1:10" ht="12.75">
      <c r="A256" s="412" t="s">
        <v>192</v>
      </c>
      <c r="B256" s="352" t="s">
        <v>869</v>
      </c>
      <c r="C256" s="250" t="s">
        <v>172</v>
      </c>
      <c r="D256" s="361">
        <v>20.001</v>
      </c>
      <c r="E256" s="272"/>
      <c r="F256" s="478">
        <v>23</v>
      </c>
      <c r="G256" s="249">
        <v>4</v>
      </c>
      <c r="H256" s="250" t="s">
        <v>11</v>
      </c>
      <c r="I256" s="514">
        <f>D256*F256</f>
        <v>460.023</v>
      </c>
      <c r="J256" s="514">
        <f>I256*20%</f>
        <v>92.00460000000001</v>
      </c>
    </row>
    <row r="257" spans="1:10" ht="12.75">
      <c r="A257" s="479" t="s">
        <v>20</v>
      </c>
      <c r="B257" s="561">
        <v>1</v>
      </c>
      <c r="C257" s="562" t="s">
        <v>27</v>
      </c>
      <c r="D257" s="31">
        <f>SUM(D256)</f>
        <v>20.001</v>
      </c>
      <c r="E257" s="479" t="s">
        <v>47</v>
      </c>
      <c r="F257" s="563"/>
      <c r="G257" s="31"/>
      <c r="H257" s="31"/>
      <c r="I257" s="564"/>
      <c r="J257" s="480"/>
    </row>
    <row r="258" spans="1:10" ht="12.75">
      <c r="A258" s="412" t="s">
        <v>129</v>
      </c>
      <c r="B258" s="406" t="s">
        <v>193</v>
      </c>
      <c r="C258" s="250" t="s">
        <v>172</v>
      </c>
      <c r="D258" s="361">
        <v>15.088</v>
      </c>
      <c r="E258" s="272"/>
      <c r="F258" s="478">
        <v>23</v>
      </c>
      <c r="G258" s="249">
        <v>5</v>
      </c>
      <c r="H258" s="183" t="s">
        <v>11</v>
      </c>
      <c r="I258" s="514">
        <f>D258*F258</f>
        <v>347.024</v>
      </c>
      <c r="J258" s="514">
        <f>I258*20%</f>
        <v>69.40480000000001</v>
      </c>
    </row>
    <row r="259" spans="1:10" ht="12.75">
      <c r="A259" s="412" t="s">
        <v>129</v>
      </c>
      <c r="B259" s="406" t="s">
        <v>870</v>
      </c>
      <c r="C259" s="250" t="s">
        <v>172</v>
      </c>
      <c r="D259" s="361">
        <v>20.216</v>
      </c>
      <c r="E259" s="272"/>
      <c r="F259" s="478">
        <v>23</v>
      </c>
      <c r="G259" s="249">
        <v>3</v>
      </c>
      <c r="H259" s="250" t="s">
        <v>11</v>
      </c>
      <c r="I259" s="514">
        <f>D259*F259</f>
        <v>464.968</v>
      </c>
      <c r="J259" s="514">
        <f>I259*20%</f>
        <v>92.99360000000001</v>
      </c>
    </row>
    <row r="260" spans="1:10" ht="12.75">
      <c r="A260" s="479" t="s">
        <v>20</v>
      </c>
      <c r="B260" s="561">
        <v>2</v>
      </c>
      <c r="C260" s="562" t="s">
        <v>27</v>
      </c>
      <c r="D260" s="31">
        <f>SUM(D258:D259)</f>
        <v>35.304</v>
      </c>
      <c r="E260" s="479" t="s">
        <v>47</v>
      </c>
      <c r="F260" s="563"/>
      <c r="G260" s="31"/>
      <c r="H260" s="31"/>
      <c r="I260" s="564"/>
      <c r="J260" s="480"/>
    </row>
    <row r="261" spans="1:10" ht="12.75">
      <c r="A261" s="412" t="s">
        <v>194</v>
      </c>
      <c r="B261" s="406" t="s">
        <v>673</v>
      </c>
      <c r="C261" s="250" t="s">
        <v>172</v>
      </c>
      <c r="D261" s="361">
        <v>6.024</v>
      </c>
      <c r="E261" s="272"/>
      <c r="F261" s="478">
        <v>23</v>
      </c>
      <c r="G261" s="249">
        <v>3</v>
      </c>
      <c r="H261" s="183" t="s">
        <v>11</v>
      </c>
      <c r="I261" s="514">
        <f>D261*F261</f>
        <v>138.552</v>
      </c>
      <c r="J261" s="514">
        <f>I261*20%</f>
        <v>27.7104</v>
      </c>
    </row>
    <row r="262" spans="1:10" ht="12.75">
      <c r="A262" s="254" t="s">
        <v>194</v>
      </c>
      <c r="B262" s="352" t="s">
        <v>871</v>
      </c>
      <c r="C262" s="247" t="s">
        <v>717</v>
      </c>
      <c r="D262" s="291">
        <v>116.189</v>
      </c>
      <c r="E262" s="356"/>
      <c r="F262" s="478">
        <v>23</v>
      </c>
      <c r="G262" s="249">
        <v>5</v>
      </c>
      <c r="H262" s="250" t="s">
        <v>11</v>
      </c>
      <c r="I262" s="514">
        <f>D262*F262</f>
        <v>2672.3469999999998</v>
      </c>
      <c r="J262" s="514">
        <f>I262*20%</f>
        <v>534.4694</v>
      </c>
    </row>
    <row r="263" spans="1:10" ht="12.75">
      <c r="A263" s="254" t="s">
        <v>194</v>
      </c>
      <c r="B263" s="352" t="s">
        <v>674</v>
      </c>
      <c r="C263" s="247" t="s">
        <v>172</v>
      </c>
      <c r="D263" s="291">
        <v>10</v>
      </c>
      <c r="E263" s="356"/>
      <c r="F263" s="478">
        <v>23</v>
      </c>
      <c r="G263" s="249">
        <v>4</v>
      </c>
      <c r="H263" s="183" t="s">
        <v>11</v>
      </c>
      <c r="I263" s="514">
        <f>D263*F263</f>
        <v>230</v>
      </c>
      <c r="J263" s="514">
        <f>I263*20%</f>
        <v>46</v>
      </c>
    </row>
    <row r="264" spans="1:10" ht="12.75">
      <c r="A264" s="479" t="s">
        <v>20</v>
      </c>
      <c r="B264" s="561">
        <v>3</v>
      </c>
      <c r="C264" s="562" t="s">
        <v>27</v>
      </c>
      <c r="D264" s="31">
        <f>SUM(D261:D263)</f>
        <v>132.213</v>
      </c>
      <c r="E264" s="479" t="s">
        <v>47</v>
      </c>
      <c r="F264" s="563"/>
      <c r="G264" s="31"/>
      <c r="H264" s="31"/>
      <c r="I264" s="564"/>
      <c r="J264" s="480"/>
    </row>
    <row r="265" spans="1:10" ht="12.75">
      <c r="A265" s="412" t="s">
        <v>196</v>
      </c>
      <c r="B265" s="406" t="s">
        <v>872</v>
      </c>
      <c r="C265" s="250" t="s">
        <v>172</v>
      </c>
      <c r="D265" s="361">
        <v>14.024</v>
      </c>
      <c r="E265" s="272"/>
      <c r="F265" s="478">
        <v>23</v>
      </c>
      <c r="G265" s="249">
        <v>4</v>
      </c>
      <c r="H265" s="250" t="s">
        <v>11</v>
      </c>
      <c r="I265" s="514">
        <f>D265*F265</f>
        <v>322.55199999999996</v>
      </c>
      <c r="J265" s="514">
        <f>I265*20%</f>
        <v>64.51039999999999</v>
      </c>
    </row>
    <row r="266" spans="1:10" ht="12.75">
      <c r="A266" s="18" t="s">
        <v>20</v>
      </c>
      <c r="B266" s="43">
        <v>1</v>
      </c>
      <c r="C266" s="30" t="s">
        <v>27</v>
      </c>
      <c r="D266" s="19">
        <f>SUM(D265)</f>
        <v>14.024</v>
      </c>
      <c r="E266" s="31" t="s">
        <v>47</v>
      </c>
      <c r="F266" s="32"/>
      <c r="G266" s="33"/>
      <c r="H266" s="33"/>
      <c r="I266" s="269"/>
      <c r="J266" s="269"/>
    </row>
    <row r="267" spans="1:10" ht="12.75">
      <c r="A267" s="412" t="s">
        <v>197</v>
      </c>
      <c r="B267" s="406" t="s">
        <v>873</v>
      </c>
      <c r="C267" s="250" t="s">
        <v>172</v>
      </c>
      <c r="D267" s="361">
        <v>0.601</v>
      </c>
      <c r="E267" s="272"/>
      <c r="F267" s="478">
        <v>23</v>
      </c>
      <c r="G267" s="249">
        <v>3</v>
      </c>
      <c r="H267" s="250" t="s">
        <v>11</v>
      </c>
      <c r="I267" s="514">
        <f aca="true" t="shared" si="18" ref="I267:I272">D267*F267</f>
        <v>13.823</v>
      </c>
      <c r="J267" s="514">
        <f aca="true" t="shared" si="19" ref="J267:J272">I267*20%</f>
        <v>2.7646</v>
      </c>
    </row>
    <row r="268" spans="1:10" ht="12.75">
      <c r="A268" s="254" t="s">
        <v>197</v>
      </c>
      <c r="B268" s="352" t="s">
        <v>874</v>
      </c>
      <c r="C268" s="247" t="s">
        <v>875</v>
      </c>
      <c r="D268" s="291">
        <v>0.3</v>
      </c>
      <c r="E268" s="356"/>
      <c r="F268" s="478">
        <v>23</v>
      </c>
      <c r="G268" s="249">
        <v>3</v>
      </c>
      <c r="H268" s="250" t="s">
        <v>11</v>
      </c>
      <c r="I268" s="514">
        <f t="shared" si="18"/>
        <v>6.8999999999999995</v>
      </c>
      <c r="J268" s="514">
        <f t="shared" si="19"/>
        <v>1.38</v>
      </c>
    </row>
    <row r="269" spans="1:10" ht="12.75">
      <c r="A269" s="412" t="s">
        <v>197</v>
      </c>
      <c r="B269" s="406" t="s">
        <v>876</v>
      </c>
      <c r="C269" s="250" t="s">
        <v>172</v>
      </c>
      <c r="D269" s="361">
        <v>0.5</v>
      </c>
      <c r="E269" s="272"/>
      <c r="F269" s="478">
        <v>23</v>
      </c>
      <c r="G269" s="249">
        <v>3</v>
      </c>
      <c r="H269" s="250" t="s">
        <v>11</v>
      </c>
      <c r="I269" s="514">
        <f t="shared" si="18"/>
        <v>11.5</v>
      </c>
      <c r="J269" s="514">
        <f t="shared" si="19"/>
        <v>2.3000000000000003</v>
      </c>
    </row>
    <row r="270" spans="1:10" ht="12.75">
      <c r="A270" s="412" t="s">
        <v>197</v>
      </c>
      <c r="B270" s="406" t="s">
        <v>675</v>
      </c>
      <c r="C270" s="250" t="s">
        <v>172</v>
      </c>
      <c r="D270" s="361">
        <v>5.794</v>
      </c>
      <c r="E270" s="272"/>
      <c r="F270" s="478">
        <v>23</v>
      </c>
      <c r="G270" s="249">
        <v>5</v>
      </c>
      <c r="H270" s="183" t="s">
        <v>11</v>
      </c>
      <c r="I270" s="514">
        <f t="shared" si="18"/>
        <v>133.262</v>
      </c>
      <c r="J270" s="514">
        <f t="shared" si="19"/>
        <v>26.6524</v>
      </c>
    </row>
    <row r="271" spans="1:10" ht="12.75">
      <c r="A271" s="254" t="s">
        <v>197</v>
      </c>
      <c r="B271" s="352" t="s">
        <v>877</v>
      </c>
      <c r="C271" s="247" t="s">
        <v>172</v>
      </c>
      <c r="D271" s="291">
        <v>0.3</v>
      </c>
      <c r="E271" s="356"/>
      <c r="F271" s="478">
        <v>23</v>
      </c>
      <c r="G271" s="249">
        <v>6</v>
      </c>
      <c r="H271" s="250" t="s">
        <v>11</v>
      </c>
      <c r="I271" s="514">
        <f t="shared" si="18"/>
        <v>6.8999999999999995</v>
      </c>
      <c r="J271" s="514">
        <f t="shared" si="19"/>
        <v>1.38</v>
      </c>
    </row>
    <row r="272" spans="1:10" ht="12.75">
      <c r="A272" s="254" t="s">
        <v>197</v>
      </c>
      <c r="B272" s="352" t="s">
        <v>878</v>
      </c>
      <c r="C272" s="247" t="s">
        <v>172</v>
      </c>
      <c r="D272" s="291">
        <v>7.346</v>
      </c>
      <c r="E272" s="356"/>
      <c r="F272" s="478">
        <v>23</v>
      </c>
      <c r="G272" s="249">
        <v>5</v>
      </c>
      <c r="H272" s="250" t="s">
        <v>11</v>
      </c>
      <c r="I272" s="514">
        <f t="shared" si="18"/>
        <v>168.958</v>
      </c>
      <c r="J272" s="514">
        <f t="shared" si="19"/>
        <v>33.7916</v>
      </c>
    </row>
    <row r="273" spans="1:10" ht="12.75">
      <c r="A273" s="18" t="s">
        <v>20</v>
      </c>
      <c r="B273" s="43">
        <v>6</v>
      </c>
      <c r="C273" s="30" t="s">
        <v>27</v>
      </c>
      <c r="D273" s="19">
        <f>SUM(D267:D272)</f>
        <v>14.841</v>
      </c>
      <c r="E273" s="31" t="s">
        <v>47</v>
      </c>
      <c r="F273" s="32"/>
      <c r="G273" s="33"/>
      <c r="H273" s="33"/>
      <c r="I273" s="269"/>
      <c r="J273" s="269"/>
    </row>
    <row r="274" spans="1:10" ht="12.75">
      <c r="A274" s="254" t="s">
        <v>199</v>
      </c>
      <c r="B274" s="352" t="s">
        <v>200</v>
      </c>
      <c r="C274" s="247" t="s">
        <v>172</v>
      </c>
      <c r="D274" s="291">
        <v>29.401</v>
      </c>
      <c r="E274" s="356"/>
      <c r="F274" s="478">
        <v>23</v>
      </c>
      <c r="G274" s="249">
        <v>4</v>
      </c>
      <c r="H274" s="183" t="s">
        <v>11</v>
      </c>
      <c r="I274" s="514">
        <f>D274*F274</f>
        <v>676.223</v>
      </c>
      <c r="J274" s="514">
        <f>I274*20%</f>
        <v>135.2446</v>
      </c>
    </row>
    <row r="275" spans="1:10" ht="12.75">
      <c r="A275" s="18" t="s">
        <v>20</v>
      </c>
      <c r="B275" s="43">
        <v>1</v>
      </c>
      <c r="C275" s="30" t="s">
        <v>27</v>
      </c>
      <c r="D275" s="19">
        <f>SUM(D274)</f>
        <v>29.401</v>
      </c>
      <c r="E275" s="31" t="s">
        <v>47</v>
      </c>
      <c r="F275" s="32"/>
      <c r="G275" s="33"/>
      <c r="H275" s="33"/>
      <c r="I275" s="269"/>
      <c r="J275" s="269"/>
    </row>
    <row r="276" spans="1:10" ht="12.75">
      <c r="A276" s="412" t="s">
        <v>49</v>
      </c>
      <c r="B276" s="406" t="s">
        <v>879</v>
      </c>
      <c r="C276" s="250" t="s">
        <v>172</v>
      </c>
      <c r="D276" s="361">
        <v>20.812</v>
      </c>
      <c r="E276" s="272"/>
      <c r="F276" s="478">
        <v>23</v>
      </c>
      <c r="G276" s="249">
        <v>6</v>
      </c>
      <c r="H276" s="250" t="s">
        <v>11</v>
      </c>
      <c r="I276" s="514">
        <f aca="true" t="shared" si="20" ref="I276:I316">D276*F276</f>
        <v>478.67600000000004</v>
      </c>
      <c r="J276" s="514">
        <f aca="true" t="shared" si="21" ref="J276:J316">I276*20%</f>
        <v>95.73520000000002</v>
      </c>
    </row>
    <row r="277" spans="1:10" ht="12.75">
      <c r="A277" s="254" t="s">
        <v>49</v>
      </c>
      <c r="B277" s="352" t="s">
        <v>880</v>
      </c>
      <c r="C277" s="247" t="s">
        <v>172</v>
      </c>
      <c r="D277" s="291">
        <v>2.978</v>
      </c>
      <c r="E277" s="356"/>
      <c r="F277" s="478">
        <v>23</v>
      </c>
      <c r="G277" s="249">
        <v>5</v>
      </c>
      <c r="H277" s="250" t="s">
        <v>11</v>
      </c>
      <c r="I277" s="514">
        <f t="shared" si="20"/>
        <v>68.494</v>
      </c>
      <c r="J277" s="514">
        <f t="shared" si="21"/>
        <v>13.6988</v>
      </c>
    </row>
    <row r="278" spans="1:10" ht="12.75">
      <c r="A278" s="254" t="s">
        <v>49</v>
      </c>
      <c r="B278" s="352" t="s">
        <v>881</v>
      </c>
      <c r="C278" s="247" t="s">
        <v>172</v>
      </c>
      <c r="D278" s="291">
        <v>25.573</v>
      </c>
      <c r="E278" s="356"/>
      <c r="F278" s="478">
        <v>23</v>
      </c>
      <c r="G278" s="249">
        <v>5</v>
      </c>
      <c r="H278" s="250" t="s">
        <v>11</v>
      </c>
      <c r="I278" s="514">
        <f t="shared" si="20"/>
        <v>588.179</v>
      </c>
      <c r="J278" s="514">
        <f t="shared" si="21"/>
        <v>117.6358</v>
      </c>
    </row>
    <row r="279" spans="1:10" ht="12.75">
      <c r="A279" s="254" t="s">
        <v>49</v>
      </c>
      <c r="B279" s="352" t="s">
        <v>882</v>
      </c>
      <c r="C279" s="247" t="s">
        <v>172</v>
      </c>
      <c r="D279" s="291">
        <v>4.992</v>
      </c>
      <c r="E279" s="356"/>
      <c r="F279" s="478">
        <v>23</v>
      </c>
      <c r="G279" s="249">
        <v>5</v>
      </c>
      <c r="H279" s="250" t="s">
        <v>11</v>
      </c>
      <c r="I279" s="514">
        <f t="shared" si="20"/>
        <v>114.816</v>
      </c>
      <c r="J279" s="514">
        <f t="shared" si="21"/>
        <v>22.9632</v>
      </c>
    </row>
    <row r="280" spans="1:10" ht="12.75">
      <c r="A280" s="254" t="s">
        <v>49</v>
      </c>
      <c r="B280" s="352" t="s">
        <v>883</v>
      </c>
      <c r="C280" s="247" t="s">
        <v>172</v>
      </c>
      <c r="D280" s="291">
        <v>2.166</v>
      </c>
      <c r="E280" s="356"/>
      <c r="F280" s="478">
        <v>23</v>
      </c>
      <c r="G280" s="249">
        <v>4</v>
      </c>
      <c r="H280" s="250" t="s">
        <v>11</v>
      </c>
      <c r="I280" s="514">
        <f t="shared" si="20"/>
        <v>49.818</v>
      </c>
      <c r="J280" s="514">
        <f t="shared" si="21"/>
        <v>9.9636</v>
      </c>
    </row>
    <row r="281" spans="1:10" ht="12.75">
      <c r="A281" s="254" t="s">
        <v>49</v>
      </c>
      <c r="B281" s="352" t="s">
        <v>202</v>
      </c>
      <c r="C281" s="247" t="s">
        <v>172</v>
      </c>
      <c r="D281" s="291">
        <v>2.309</v>
      </c>
      <c r="E281" s="356"/>
      <c r="F281" s="478">
        <v>23</v>
      </c>
      <c r="G281" s="249">
        <v>4</v>
      </c>
      <c r="H281" s="183" t="s">
        <v>11</v>
      </c>
      <c r="I281" s="514">
        <f>D281*F281</f>
        <v>53.107000000000006</v>
      </c>
      <c r="J281" s="514">
        <f>I281*20%</f>
        <v>10.621400000000001</v>
      </c>
    </row>
    <row r="282" spans="1:10" ht="12.75">
      <c r="A282" s="254" t="s">
        <v>49</v>
      </c>
      <c r="B282" s="352" t="s">
        <v>884</v>
      </c>
      <c r="C282" s="247" t="s">
        <v>172</v>
      </c>
      <c r="D282" s="291">
        <v>7.885</v>
      </c>
      <c r="E282" s="356"/>
      <c r="F282" s="478">
        <v>23</v>
      </c>
      <c r="G282" s="249">
        <v>4</v>
      </c>
      <c r="H282" s="250" t="s">
        <v>11</v>
      </c>
      <c r="I282" s="514">
        <f t="shared" si="20"/>
        <v>181.355</v>
      </c>
      <c r="J282" s="514">
        <f t="shared" si="21"/>
        <v>36.271</v>
      </c>
    </row>
    <row r="283" spans="1:10" ht="12.75">
      <c r="A283" s="254" t="s">
        <v>49</v>
      </c>
      <c r="B283" s="352" t="s">
        <v>885</v>
      </c>
      <c r="C283" s="247" t="s">
        <v>172</v>
      </c>
      <c r="D283" s="291">
        <v>6.443</v>
      </c>
      <c r="E283" s="356"/>
      <c r="F283" s="478">
        <v>23</v>
      </c>
      <c r="G283" s="249">
        <v>4</v>
      </c>
      <c r="H283" s="250" t="s">
        <v>11</v>
      </c>
      <c r="I283" s="514">
        <f t="shared" si="20"/>
        <v>148.189</v>
      </c>
      <c r="J283" s="514">
        <f t="shared" si="21"/>
        <v>29.6378</v>
      </c>
    </row>
    <row r="284" spans="1:10" ht="12.75">
      <c r="A284" s="254" t="s">
        <v>49</v>
      </c>
      <c r="B284" s="352" t="s">
        <v>886</v>
      </c>
      <c r="C284" s="247" t="s">
        <v>172</v>
      </c>
      <c r="D284" s="291">
        <v>0.564</v>
      </c>
      <c r="E284" s="356"/>
      <c r="F284" s="478">
        <v>23</v>
      </c>
      <c r="G284" s="249">
        <v>4</v>
      </c>
      <c r="H284" s="250" t="s">
        <v>11</v>
      </c>
      <c r="I284" s="514">
        <f t="shared" si="20"/>
        <v>12.972</v>
      </c>
      <c r="J284" s="514">
        <f t="shared" si="21"/>
        <v>2.5944000000000003</v>
      </c>
    </row>
    <row r="285" spans="1:10" ht="12.75">
      <c r="A285" s="254" t="s">
        <v>49</v>
      </c>
      <c r="B285" s="352" t="s">
        <v>887</v>
      </c>
      <c r="C285" s="247" t="s">
        <v>172</v>
      </c>
      <c r="D285" s="291">
        <v>4.5</v>
      </c>
      <c r="E285" s="356"/>
      <c r="F285" s="478">
        <v>23</v>
      </c>
      <c r="G285" s="249">
        <v>4</v>
      </c>
      <c r="H285" s="250" t="s">
        <v>11</v>
      </c>
      <c r="I285" s="514">
        <f t="shared" si="20"/>
        <v>103.5</v>
      </c>
      <c r="J285" s="514">
        <f t="shared" si="21"/>
        <v>20.700000000000003</v>
      </c>
    </row>
    <row r="286" spans="1:10" ht="12.75">
      <c r="A286" s="254" t="s">
        <v>49</v>
      </c>
      <c r="B286" s="352" t="s">
        <v>888</v>
      </c>
      <c r="C286" s="247" t="s">
        <v>172</v>
      </c>
      <c r="D286" s="291">
        <v>1.201</v>
      </c>
      <c r="E286" s="356"/>
      <c r="F286" s="478">
        <v>23</v>
      </c>
      <c r="G286" s="249">
        <v>4</v>
      </c>
      <c r="H286" s="250" t="s">
        <v>11</v>
      </c>
      <c r="I286" s="514">
        <f t="shared" si="20"/>
        <v>27.623</v>
      </c>
      <c r="J286" s="514">
        <f t="shared" si="21"/>
        <v>5.5246</v>
      </c>
    </row>
    <row r="287" spans="1:10" ht="12.75">
      <c r="A287" s="254" t="s">
        <v>49</v>
      </c>
      <c r="B287" s="352" t="s">
        <v>889</v>
      </c>
      <c r="C287" s="247" t="s">
        <v>172</v>
      </c>
      <c r="D287" s="291">
        <v>1.996</v>
      </c>
      <c r="E287" s="356"/>
      <c r="F287" s="478">
        <v>23</v>
      </c>
      <c r="G287" s="249">
        <v>4</v>
      </c>
      <c r="H287" s="250" t="s">
        <v>11</v>
      </c>
      <c r="I287" s="514">
        <f t="shared" si="20"/>
        <v>45.908</v>
      </c>
      <c r="J287" s="514">
        <f t="shared" si="21"/>
        <v>9.181600000000001</v>
      </c>
    </row>
    <row r="288" spans="1:10" ht="12.75">
      <c r="A288" s="254" t="s">
        <v>49</v>
      </c>
      <c r="B288" s="352" t="s">
        <v>203</v>
      </c>
      <c r="C288" s="247" t="s">
        <v>172</v>
      </c>
      <c r="D288" s="291">
        <v>1.997</v>
      </c>
      <c r="E288" s="356"/>
      <c r="F288" s="478">
        <v>23</v>
      </c>
      <c r="G288" s="249">
        <v>4</v>
      </c>
      <c r="H288" s="183" t="s">
        <v>11</v>
      </c>
      <c r="I288" s="514">
        <f>D288*F288</f>
        <v>45.931000000000004</v>
      </c>
      <c r="J288" s="514">
        <f>I288*20%</f>
        <v>9.186200000000001</v>
      </c>
    </row>
    <row r="289" spans="1:10" ht="12.75">
      <c r="A289" s="254" t="s">
        <v>49</v>
      </c>
      <c r="B289" s="352" t="s">
        <v>890</v>
      </c>
      <c r="C289" s="247" t="s">
        <v>172</v>
      </c>
      <c r="D289" s="291">
        <v>3.01</v>
      </c>
      <c r="E289" s="356"/>
      <c r="F289" s="478">
        <v>23</v>
      </c>
      <c r="G289" s="249">
        <v>4</v>
      </c>
      <c r="H289" s="250" t="s">
        <v>11</v>
      </c>
      <c r="I289" s="514">
        <f t="shared" si="20"/>
        <v>69.22999999999999</v>
      </c>
      <c r="J289" s="514">
        <f t="shared" si="21"/>
        <v>13.845999999999998</v>
      </c>
    </row>
    <row r="290" spans="1:10" ht="12.75">
      <c r="A290" s="254" t="s">
        <v>49</v>
      </c>
      <c r="B290" s="352" t="s">
        <v>891</v>
      </c>
      <c r="C290" s="247" t="s">
        <v>172</v>
      </c>
      <c r="D290" s="291">
        <v>6</v>
      </c>
      <c r="E290" s="356"/>
      <c r="F290" s="478">
        <v>23</v>
      </c>
      <c r="G290" s="249">
        <v>4</v>
      </c>
      <c r="H290" s="250" t="s">
        <v>11</v>
      </c>
      <c r="I290" s="514">
        <f t="shared" si="20"/>
        <v>138</v>
      </c>
      <c r="J290" s="514">
        <f t="shared" si="21"/>
        <v>27.6</v>
      </c>
    </row>
    <row r="291" spans="1:10" ht="12.75">
      <c r="A291" s="254" t="s">
        <v>49</v>
      </c>
      <c r="B291" s="352" t="s">
        <v>204</v>
      </c>
      <c r="C291" s="247" t="s">
        <v>172</v>
      </c>
      <c r="D291" s="291">
        <v>12.897</v>
      </c>
      <c r="E291" s="356"/>
      <c r="F291" s="478">
        <v>23</v>
      </c>
      <c r="G291" s="249">
        <v>6</v>
      </c>
      <c r="H291" s="183" t="s">
        <v>11</v>
      </c>
      <c r="I291" s="514">
        <f>D291*F291</f>
        <v>296.63100000000003</v>
      </c>
      <c r="J291" s="514">
        <f>I291*20%</f>
        <v>59.32620000000001</v>
      </c>
    </row>
    <row r="292" spans="1:10" ht="12.75">
      <c r="A292" s="254" t="s">
        <v>49</v>
      </c>
      <c r="B292" s="352" t="s">
        <v>892</v>
      </c>
      <c r="C292" s="247" t="s">
        <v>172</v>
      </c>
      <c r="D292" s="291">
        <v>12.39</v>
      </c>
      <c r="E292" s="356"/>
      <c r="F292" s="478">
        <v>23</v>
      </c>
      <c r="G292" s="249">
        <v>5</v>
      </c>
      <c r="H292" s="250" t="s">
        <v>11</v>
      </c>
      <c r="I292" s="514">
        <f t="shared" si="20"/>
        <v>284.97</v>
      </c>
      <c r="J292" s="514">
        <f t="shared" si="21"/>
        <v>56.99400000000001</v>
      </c>
    </row>
    <row r="293" spans="1:10" ht="12.75">
      <c r="A293" s="254" t="s">
        <v>49</v>
      </c>
      <c r="B293" s="352" t="s">
        <v>205</v>
      </c>
      <c r="C293" s="247" t="s">
        <v>172</v>
      </c>
      <c r="D293" s="291">
        <v>5.987</v>
      </c>
      <c r="E293" s="356"/>
      <c r="F293" s="478">
        <v>23</v>
      </c>
      <c r="G293" s="249">
        <v>4</v>
      </c>
      <c r="H293" s="183" t="s">
        <v>11</v>
      </c>
      <c r="I293" s="514">
        <f>D293*F293</f>
        <v>137.701</v>
      </c>
      <c r="J293" s="514">
        <f>I293*20%</f>
        <v>27.5402</v>
      </c>
    </row>
    <row r="294" spans="1:10" ht="12.75">
      <c r="A294" s="254" t="s">
        <v>49</v>
      </c>
      <c r="B294" s="352" t="s">
        <v>893</v>
      </c>
      <c r="C294" s="247" t="s">
        <v>172</v>
      </c>
      <c r="D294" s="291">
        <v>0.219</v>
      </c>
      <c r="E294" s="356"/>
      <c r="F294" s="478">
        <v>23</v>
      </c>
      <c r="G294" s="249">
        <v>6</v>
      </c>
      <c r="H294" s="250" t="s">
        <v>11</v>
      </c>
      <c r="I294" s="514">
        <f t="shared" si="20"/>
        <v>5.037</v>
      </c>
      <c r="J294" s="514">
        <f t="shared" si="21"/>
        <v>1.0074</v>
      </c>
    </row>
    <row r="295" spans="1:10" ht="12.75">
      <c r="A295" s="254" t="s">
        <v>49</v>
      </c>
      <c r="B295" s="352" t="s">
        <v>894</v>
      </c>
      <c r="C295" s="247" t="s">
        <v>172</v>
      </c>
      <c r="D295" s="291">
        <v>3.002</v>
      </c>
      <c r="E295" s="356"/>
      <c r="F295" s="478">
        <v>23</v>
      </c>
      <c r="G295" s="249">
        <v>6</v>
      </c>
      <c r="H295" s="250" t="s">
        <v>11</v>
      </c>
      <c r="I295" s="514">
        <f t="shared" si="20"/>
        <v>69.04599999999999</v>
      </c>
      <c r="J295" s="514">
        <f t="shared" si="21"/>
        <v>13.809199999999999</v>
      </c>
    </row>
    <row r="296" spans="1:10" ht="12.75">
      <c r="A296" s="254" t="s">
        <v>49</v>
      </c>
      <c r="B296" s="352" t="s">
        <v>895</v>
      </c>
      <c r="C296" s="247" t="s">
        <v>172</v>
      </c>
      <c r="D296" s="291">
        <v>2.493</v>
      </c>
      <c r="E296" s="356"/>
      <c r="F296" s="478">
        <v>23</v>
      </c>
      <c r="G296" s="249">
        <v>4</v>
      </c>
      <c r="H296" s="250" t="s">
        <v>11</v>
      </c>
      <c r="I296" s="514">
        <f t="shared" si="20"/>
        <v>57.339</v>
      </c>
      <c r="J296" s="514">
        <f t="shared" si="21"/>
        <v>11.4678</v>
      </c>
    </row>
    <row r="297" spans="1:10" ht="12.75">
      <c r="A297" s="254" t="s">
        <v>49</v>
      </c>
      <c r="B297" s="352" t="s">
        <v>896</v>
      </c>
      <c r="C297" s="247" t="s">
        <v>172</v>
      </c>
      <c r="D297" s="291">
        <v>3.304</v>
      </c>
      <c r="E297" s="356"/>
      <c r="F297" s="478">
        <v>23</v>
      </c>
      <c r="G297" s="249">
        <v>4</v>
      </c>
      <c r="H297" s="250" t="s">
        <v>11</v>
      </c>
      <c r="I297" s="514">
        <f t="shared" si="20"/>
        <v>75.99199999999999</v>
      </c>
      <c r="J297" s="514">
        <f t="shared" si="21"/>
        <v>15.1984</v>
      </c>
    </row>
    <row r="298" spans="1:10" ht="12.75">
      <c r="A298" s="254" t="s">
        <v>49</v>
      </c>
      <c r="B298" s="352" t="s">
        <v>897</v>
      </c>
      <c r="C298" s="247" t="s">
        <v>172</v>
      </c>
      <c r="D298" s="291">
        <v>2</v>
      </c>
      <c r="E298" s="356"/>
      <c r="F298" s="478">
        <v>23</v>
      </c>
      <c r="G298" s="249">
        <v>6</v>
      </c>
      <c r="H298" s="250" t="s">
        <v>11</v>
      </c>
      <c r="I298" s="514">
        <f t="shared" si="20"/>
        <v>46</v>
      </c>
      <c r="J298" s="514">
        <f t="shared" si="21"/>
        <v>9.200000000000001</v>
      </c>
    </row>
    <row r="299" spans="1:10" ht="12.75">
      <c r="A299" s="254" t="s">
        <v>49</v>
      </c>
      <c r="B299" s="352" t="s">
        <v>898</v>
      </c>
      <c r="C299" s="247" t="s">
        <v>172</v>
      </c>
      <c r="D299" s="291">
        <v>3</v>
      </c>
      <c r="E299" s="356"/>
      <c r="F299" s="478">
        <v>23</v>
      </c>
      <c r="G299" s="249">
        <v>6</v>
      </c>
      <c r="H299" s="250" t="s">
        <v>11</v>
      </c>
      <c r="I299" s="514">
        <f t="shared" si="20"/>
        <v>69</v>
      </c>
      <c r="J299" s="514">
        <f t="shared" si="21"/>
        <v>13.8</v>
      </c>
    </row>
    <row r="300" spans="1:10" ht="12.75">
      <c r="A300" s="254" t="s">
        <v>49</v>
      </c>
      <c r="B300" s="352" t="s">
        <v>899</v>
      </c>
      <c r="C300" s="247" t="s">
        <v>172</v>
      </c>
      <c r="D300" s="291">
        <v>10.997</v>
      </c>
      <c r="E300" s="356"/>
      <c r="F300" s="478">
        <v>23</v>
      </c>
      <c r="G300" s="249">
        <v>7</v>
      </c>
      <c r="H300" s="250" t="s">
        <v>11</v>
      </c>
      <c r="I300" s="514">
        <f t="shared" si="20"/>
        <v>252.93099999999998</v>
      </c>
      <c r="J300" s="514">
        <f t="shared" si="21"/>
        <v>50.5862</v>
      </c>
    </row>
    <row r="301" spans="1:10" ht="12.75">
      <c r="A301" s="254" t="s">
        <v>49</v>
      </c>
      <c r="B301" s="352" t="s">
        <v>900</v>
      </c>
      <c r="C301" s="247" t="s">
        <v>172</v>
      </c>
      <c r="D301" s="291">
        <v>0.6</v>
      </c>
      <c r="E301" s="356"/>
      <c r="F301" s="478">
        <v>23</v>
      </c>
      <c r="G301" s="249">
        <v>6</v>
      </c>
      <c r="H301" s="250" t="s">
        <v>11</v>
      </c>
      <c r="I301" s="514">
        <f t="shared" si="20"/>
        <v>13.799999999999999</v>
      </c>
      <c r="J301" s="514">
        <f t="shared" si="21"/>
        <v>2.76</v>
      </c>
    </row>
    <row r="302" spans="1:10" ht="12.75">
      <c r="A302" s="254" t="s">
        <v>49</v>
      </c>
      <c r="B302" s="352" t="s">
        <v>901</v>
      </c>
      <c r="C302" s="247" t="s">
        <v>172</v>
      </c>
      <c r="D302" s="291">
        <v>3.8</v>
      </c>
      <c r="E302" s="356"/>
      <c r="F302" s="478">
        <v>23</v>
      </c>
      <c r="G302" s="249">
        <v>6</v>
      </c>
      <c r="H302" s="250" t="s">
        <v>11</v>
      </c>
      <c r="I302" s="514">
        <f t="shared" si="20"/>
        <v>87.39999999999999</v>
      </c>
      <c r="J302" s="514">
        <f t="shared" si="21"/>
        <v>17.48</v>
      </c>
    </row>
    <row r="303" spans="1:10" ht="12.75">
      <c r="A303" s="254" t="s">
        <v>49</v>
      </c>
      <c r="B303" s="352" t="s">
        <v>902</v>
      </c>
      <c r="C303" s="247" t="s">
        <v>172</v>
      </c>
      <c r="D303" s="291">
        <v>4.318</v>
      </c>
      <c r="E303" s="356"/>
      <c r="F303" s="478">
        <v>23</v>
      </c>
      <c r="G303" s="249">
        <v>3</v>
      </c>
      <c r="H303" s="250" t="s">
        <v>11</v>
      </c>
      <c r="I303" s="514">
        <f t="shared" si="20"/>
        <v>99.314</v>
      </c>
      <c r="J303" s="514">
        <f t="shared" si="21"/>
        <v>19.8628</v>
      </c>
    </row>
    <row r="304" spans="1:10" ht="12.75">
      <c r="A304" s="254" t="s">
        <v>49</v>
      </c>
      <c r="B304" s="352" t="s">
        <v>903</v>
      </c>
      <c r="C304" s="247" t="s">
        <v>172</v>
      </c>
      <c r="D304" s="291">
        <v>3.502</v>
      </c>
      <c r="E304" s="356"/>
      <c r="F304" s="478">
        <v>23</v>
      </c>
      <c r="G304" s="249">
        <v>6</v>
      </c>
      <c r="H304" s="250" t="s">
        <v>11</v>
      </c>
      <c r="I304" s="514">
        <f t="shared" si="20"/>
        <v>80.54599999999999</v>
      </c>
      <c r="J304" s="514">
        <f t="shared" si="21"/>
        <v>16.109199999999998</v>
      </c>
    </row>
    <row r="305" spans="1:10" ht="12.75">
      <c r="A305" s="254" t="s">
        <v>49</v>
      </c>
      <c r="B305" s="352" t="s">
        <v>904</v>
      </c>
      <c r="C305" s="247" t="s">
        <v>172</v>
      </c>
      <c r="D305" s="291">
        <v>3.996</v>
      </c>
      <c r="E305" s="356"/>
      <c r="F305" s="478">
        <v>23</v>
      </c>
      <c r="G305" s="249">
        <v>4</v>
      </c>
      <c r="H305" s="250" t="s">
        <v>11</v>
      </c>
      <c r="I305" s="514">
        <f t="shared" si="20"/>
        <v>91.908</v>
      </c>
      <c r="J305" s="514">
        <f t="shared" si="21"/>
        <v>18.381600000000002</v>
      </c>
    </row>
    <row r="306" spans="1:10" ht="12.75">
      <c r="A306" s="254" t="s">
        <v>49</v>
      </c>
      <c r="B306" s="352" t="s">
        <v>905</v>
      </c>
      <c r="C306" s="247" t="s">
        <v>172</v>
      </c>
      <c r="D306" s="291">
        <v>2.495</v>
      </c>
      <c r="E306" s="356"/>
      <c r="F306" s="478">
        <v>23</v>
      </c>
      <c r="G306" s="249">
        <v>4</v>
      </c>
      <c r="H306" s="250" t="s">
        <v>11</v>
      </c>
      <c r="I306" s="514">
        <f t="shared" si="20"/>
        <v>57.385000000000005</v>
      </c>
      <c r="J306" s="514">
        <f t="shared" si="21"/>
        <v>11.477000000000002</v>
      </c>
    </row>
    <row r="307" spans="1:10" ht="12.75">
      <c r="A307" s="254" t="s">
        <v>49</v>
      </c>
      <c r="B307" s="352" t="s">
        <v>906</v>
      </c>
      <c r="C307" s="247" t="s">
        <v>172</v>
      </c>
      <c r="D307" s="291">
        <v>3.611</v>
      </c>
      <c r="E307" s="356"/>
      <c r="F307" s="478">
        <v>23</v>
      </c>
      <c r="G307" s="249">
        <v>4</v>
      </c>
      <c r="H307" s="250" t="s">
        <v>11</v>
      </c>
      <c r="I307" s="514">
        <f t="shared" si="20"/>
        <v>83.05300000000001</v>
      </c>
      <c r="J307" s="514">
        <f t="shared" si="21"/>
        <v>16.6106</v>
      </c>
    </row>
    <row r="308" spans="1:10" ht="12.75">
      <c r="A308" s="254" t="s">
        <v>49</v>
      </c>
      <c r="B308" s="352" t="s">
        <v>907</v>
      </c>
      <c r="C308" s="247" t="s">
        <v>172</v>
      </c>
      <c r="D308" s="291">
        <v>3.756</v>
      </c>
      <c r="E308" s="356"/>
      <c r="F308" s="478">
        <v>23</v>
      </c>
      <c r="G308" s="249">
        <v>4</v>
      </c>
      <c r="H308" s="250" t="s">
        <v>11</v>
      </c>
      <c r="I308" s="514">
        <f t="shared" si="20"/>
        <v>86.38799999999999</v>
      </c>
      <c r="J308" s="514">
        <f t="shared" si="21"/>
        <v>17.2776</v>
      </c>
    </row>
    <row r="309" spans="1:10" ht="12.75">
      <c r="A309" s="254" t="s">
        <v>49</v>
      </c>
      <c r="B309" s="352" t="s">
        <v>908</v>
      </c>
      <c r="C309" s="247" t="s">
        <v>172</v>
      </c>
      <c r="D309" s="291">
        <v>14.208</v>
      </c>
      <c r="E309" s="356"/>
      <c r="F309" s="478">
        <v>23</v>
      </c>
      <c r="G309" s="249">
        <v>4</v>
      </c>
      <c r="H309" s="250" t="s">
        <v>11</v>
      </c>
      <c r="I309" s="514">
        <f t="shared" si="20"/>
        <v>326.784</v>
      </c>
      <c r="J309" s="514">
        <f t="shared" si="21"/>
        <v>65.3568</v>
      </c>
    </row>
    <row r="310" spans="1:10" ht="12.75">
      <c r="A310" s="254" t="s">
        <v>49</v>
      </c>
      <c r="B310" s="352" t="s">
        <v>909</v>
      </c>
      <c r="C310" s="247" t="s">
        <v>172</v>
      </c>
      <c r="D310" s="291">
        <v>14.274</v>
      </c>
      <c r="E310" s="356"/>
      <c r="F310" s="478">
        <v>23</v>
      </c>
      <c r="G310" s="249">
        <v>4</v>
      </c>
      <c r="H310" s="250" t="s">
        <v>11</v>
      </c>
      <c r="I310" s="514">
        <f t="shared" si="20"/>
        <v>328.30199999999996</v>
      </c>
      <c r="J310" s="514">
        <f t="shared" si="21"/>
        <v>65.6604</v>
      </c>
    </row>
    <row r="311" spans="1:10" ht="12.75">
      <c r="A311" s="254" t="s">
        <v>49</v>
      </c>
      <c r="B311" s="352" t="s">
        <v>910</v>
      </c>
      <c r="C311" s="247" t="s">
        <v>172</v>
      </c>
      <c r="D311" s="291">
        <v>6.243</v>
      </c>
      <c r="E311" s="356"/>
      <c r="F311" s="478">
        <v>23</v>
      </c>
      <c r="G311" s="249">
        <v>4</v>
      </c>
      <c r="H311" s="250" t="s">
        <v>11</v>
      </c>
      <c r="I311" s="514">
        <f t="shared" si="20"/>
        <v>143.589</v>
      </c>
      <c r="J311" s="514">
        <f t="shared" si="21"/>
        <v>28.7178</v>
      </c>
    </row>
    <row r="312" spans="1:10" ht="12.75">
      <c r="A312" s="254" t="s">
        <v>49</v>
      </c>
      <c r="B312" s="352" t="s">
        <v>911</v>
      </c>
      <c r="C312" s="247" t="s">
        <v>172</v>
      </c>
      <c r="D312" s="291">
        <v>4.809</v>
      </c>
      <c r="E312" s="356"/>
      <c r="F312" s="478">
        <v>23</v>
      </c>
      <c r="G312" s="249">
        <v>4</v>
      </c>
      <c r="H312" s="250" t="s">
        <v>11</v>
      </c>
      <c r="I312" s="514">
        <f t="shared" si="20"/>
        <v>110.607</v>
      </c>
      <c r="J312" s="514">
        <f t="shared" si="21"/>
        <v>22.1214</v>
      </c>
    </row>
    <row r="313" spans="1:10" ht="12.75">
      <c r="A313" s="254" t="s">
        <v>49</v>
      </c>
      <c r="B313" s="352" t="s">
        <v>912</v>
      </c>
      <c r="C313" s="247" t="s">
        <v>172</v>
      </c>
      <c r="D313" s="291">
        <v>2.997</v>
      </c>
      <c r="E313" s="356"/>
      <c r="F313" s="478">
        <v>23</v>
      </c>
      <c r="G313" s="249">
        <v>6</v>
      </c>
      <c r="H313" s="250" t="s">
        <v>11</v>
      </c>
      <c r="I313" s="514">
        <f t="shared" si="20"/>
        <v>68.931</v>
      </c>
      <c r="J313" s="514">
        <f t="shared" si="21"/>
        <v>13.786200000000001</v>
      </c>
    </row>
    <row r="314" spans="1:10" ht="12.75">
      <c r="A314" s="254" t="s">
        <v>49</v>
      </c>
      <c r="B314" s="352" t="s">
        <v>913</v>
      </c>
      <c r="C314" s="247" t="s">
        <v>172</v>
      </c>
      <c r="D314" s="291">
        <v>9.998</v>
      </c>
      <c r="E314" s="356"/>
      <c r="F314" s="478">
        <v>23</v>
      </c>
      <c r="G314" s="249">
        <v>6</v>
      </c>
      <c r="H314" s="250" t="s">
        <v>11</v>
      </c>
      <c r="I314" s="514">
        <f t="shared" si="20"/>
        <v>229.95399999999998</v>
      </c>
      <c r="J314" s="514">
        <f t="shared" si="21"/>
        <v>45.9908</v>
      </c>
    </row>
    <row r="315" spans="1:10" ht="12.75">
      <c r="A315" s="254" t="s">
        <v>49</v>
      </c>
      <c r="B315" s="352" t="s">
        <v>914</v>
      </c>
      <c r="C315" s="247" t="s">
        <v>172</v>
      </c>
      <c r="D315" s="291">
        <v>1.61</v>
      </c>
      <c r="E315" s="356"/>
      <c r="F315" s="478">
        <v>23</v>
      </c>
      <c r="G315" s="249">
        <v>6</v>
      </c>
      <c r="H315" s="250" t="s">
        <v>11</v>
      </c>
      <c r="I315" s="514">
        <f t="shared" si="20"/>
        <v>37.03</v>
      </c>
      <c r="J315" s="514">
        <f t="shared" si="21"/>
        <v>7.406000000000001</v>
      </c>
    </row>
    <row r="316" spans="1:10" ht="12.75">
      <c r="A316" s="254" t="s">
        <v>49</v>
      </c>
      <c r="B316" s="352" t="s">
        <v>915</v>
      </c>
      <c r="C316" s="247" t="s">
        <v>172</v>
      </c>
      <c r="D316" s="291">
        <v>3.236</v>
      </c>
      <c r="E316" s="356"/>
      <c r="F316" s="478">
        <v>23</v>
      </c>
      <c r="G316" s="249">
        <v>4</v>
      </c>
      <c r="H316" s="250" t="s">
        <v>11</v>
      </c>
      <c r="I316" s="514">
        <f t="shared" si="20"/>
        <v>74.42800000000001</v>
      </c>
      <c r="J316" s="514">
        <f t="shared" si="21"/>
        <v>14.885600000000004</v>
      </c>
    </row>
    <row r="317" spans="1:10" ht="12.75">
      <c r="A317" s="18" t="s">
        <v>20</v>
      </c>
      <c r="B317" s="43">
        <v>41</v>
      </c>
      <c r="C317" s="30" t="s">
        <v>27</v>
      </c>
      <c r="D317" s="19">
        <f>SUM(D276:D316)</f>
        <v>232.168</v>
      </c>
      <c r="E317" s="31" t="s">
        <v>47</v>
      </c>
      <c r="F317" s="32"/>
      <c r="G317" s="33"/>
      <c r="H317" s="33"/>
      <c r="I317" s="269"/>
      <c r="J317" s="269"/>
    </row>
    <row r="318" spans="1:10" ht="12.75">
      <c r="A318" s="412" t="s">
        <v>42</v>
      </c>
      <c r="B318" s="565" t="s">
        <v>916</v>
      </c>
      <c r="C318" s="566" t="s">
        <v>172</v>
      </c>
      <c r="D318" s="361">
        <v>4.471</v>
      </c>
      <c r="E318" s="272"/>
      <c r="F318" s="478">
        <v>23</v>
      </c>
      <c r="G318" s="249">
        <v>5</v>
      </c>
      <c r="H318" s="250" t="s">
        <v>11</v>
      </c>
      <c r="I318" s="514">
        <f aca="true" t="shared" si="22" ref="I318:I348">D318*F318</f>
        <v>102.833</v>
      </c>
      <c r="J318" s="514">
        <f aca="true" t="shared" si="23" ref="J318:J348">I318*20%</f>
        <v>20.5666</v>
      </c>
    </row>
    <row r="319" spans="1:10" ht="12.75">
      <c r="A319" s="412" t="s">
        <v>42</v>
      </c>
      <c r="B319" s="406" t="s">
        <v>917</v>
      </c>
      <c r="C319" s="250" t="s">
        <v>172</v>
      </c>
      <c r="D319" s="361">
        <v>3.419</v>
      </c>
      <c r="E319" s="272"/>
      <c r="F319" s="478">
        <v>23</v>
      </c>
      <c r="G319" s="249">
        <v>5</v>
      </c>
      <c r="H319" s="250" t="s">
        <v>11</v>
      </c>
      <c r="I319" s="514">
        <f t="shared" si="22"/>
        <v>78.637</v>
      </c>
      <c r="J319" s="514">
        <f t="shared" si="23"/>
        <v>15.727400000000001</v>
      </c>
    </row>
    <row r="320" spans="1:10" ht="12.75">
      <c r="A320" s="452" t="s">
        <v>42</v>
      </c>
      <c r="B320" s="366" t="s">
        <v>918</v>
      </c>
      <c r="C320" s="260" t="s">
        <v>172</v>
      </c>
      <c r="D320" s="360">
        <v>10.07</v>
      </c>
      <c r="E320" s="515"/>
      <c r="F320" s="478">
        <v>23</v>
      </c>
      <c r="G320" s="513">
        <v>4</v>
      </c>
      <c r="H320" s="250" t="s">
        <v>11</v>
      </c>
      <c r="I320" s="514">
        <f t="shared" si="22"/>
        <v>231.61</v>
      </c>
      <c r="J320" s="514">
        <f t="shared" si="23"/>
        <v>46.322</v>
      </c>
    </row>
    <row r="321" spans="1:10" ht="12.75">
      <c r="A321" s="452" t="s">
        <v>42</v>
      </c>
      <c r="B321" s="366" t="s">
        <v>207</v>
      </c>
      <c r="C321" s="260" t="s">
        <v>172</v>
      </c>
      <c r="D321" s="360">
        <v>10.201</v>
      </c>
      <c r="E321" s="515"/>
      <c r="F321" s="478">
        <v>23</v>
      </c>
      <c r="G321" s="513">
        <v>3</v>
      </c>
      <c r="H321" s="183" t="s">
        <v>11</v>
      </c>
      <c r="I321" s="514">
        <f>D321*F321</f>
        <v>234.62300000000002</v>
      </c>
      <c r="J321" s="514">
        <f>I321*20%</f>
        <v>46.924600000000005</v>
      </c>
    </row>
    <row r="322" spans="1:10" ht="12.75">
      <c r="A322" s="452" t="s">
        <v>42</v>
      </c>
      <c r="B322" s="366" t="s">
        <v>919</v>
      </c>
      <c r="C322" s="260" t="s">
        <v>172</v>
      </c>
      <c r="D322" s="360">
        <v>14.365</v>
      </c>
      <c r="E322" s="515"/>
      <c r="F322" s="478">
        <v>23</v>
      </c>
      <c r="G322" s="513">
        <v>3</v>
      </c>
      <c r="H322" s="250" t="s">
        <v>11</v>
      </c>
      <c r="I322" s="514">
        <f t="shared" si="22"/>
        <v>330.395</v>
      </c>
      <c r="J322" s="514">
        <f t="shared" si="23"/>
        <v>66.079</v>
      </c>
    </row>
    <row r="323" spans="1:10" ht="12.75">
      <c r="A323" s="452" t="s">
        <v>42</v>
      </c>
      <c r="B323" s="366" t="s">
        <v>920</v>
      </c>
      <c r="C323" s="260" t="s">
        <v>172</v>
      </c>
      <c r="D323" s="360">
        <v>4.875</v>
      </c>
      <c r="E323" s="515"/>
      <c r="F323" s="478">
        <v>23</v>
      </c>
      <c r="G323" s="513">
        <v>4</v>
      </c>
      <c r="H323" s="250" t="s">
        <v>11</v>
      </c>
      <c r="I323" s="514">
        <f t="shared" si="22"/>
        <v>112.125</v>
      </c>
      <c r="J323" s="514">
        <f t="shared" si="23"/>
        <v>22.425</v>
      </c>
    </row>
    <row r="324" spans="1:10" ht="12.75">
      <c r="A324" s="452" t="s">
        <v>42</v>
      </c>
      <c r="B324" s="366" t="s">
        <v>208</v>
      </c>
      <c r="C324" s="260" t="s">
        <v>172</v>
      </c>
      <c r="D324" s="360">
        <v>7.297</v>
      </c>
      <c r="E324" s="515"/>
      <c r="F324" s="478">
        <v>23</v>
      </c>
      <c r="G324" s="513">
        <v>3</v>
      </c>
      <c r="H324" s="183" t="s">
        <v>11</v>
      </c>
      <c r="I324" s="514">
        <f>D324*F324</f>
        <v>167.831</v>
      </c>
      <c r="J324" s="514">
        <f>I324*20%</f>
        <v>33.5662</v>
      </c>
    </row>
    <row r="325" spans="1:10" ht="12.75">
      <c r="A325" s="452" t="s">
        <v>42</v>
      </c>
      <c r="B325" s="366" t="s">
        <v>209</v>
      </c>
      <c r="C325" s="260" t="s">
        <v>172</v>
      </c>
      <c r="D325" s="360">
        <v>11.05</v>
      </c>
      <c r="E325" s="515"/>
      <c r="F325" s="478">
        <v>23</v>
      </c>
      <c r="G325" s="513">
        <v>3</v>
      </c>
      <c r="H325" s="183" t="s">
        <v>11</v>
      </c>
      <c r="I325" s="514">
        <f>D325*F325</f>
        <v>254.15</v>
      </c>
      <c r="J325" s="514">
        <f>I325*20%</f>
        <v>50.830000000000005</v>
      </c>
    </row>
    <row r="326" spans="1:10" ht="12.75">
      <c r="A326" s="452" t="s">
        <v>42</v>
      </c>
      <c r="B326" s="366" t="s">
        <v>921</v>
      </c>
      <c r="C326" s="260" t="s">
        <v>172</v>
      </c>
      <c r="D326" s="360">
        <v>2.8</v>
      </c>
      <c r="E326" s="515"/>
      <c r="F326" s="478">
        <v>23</v>
      </c>
      <c r="G326" s="513">
        <v>4</v>
      </c>
      <c r="H326" s="250" t="s">
        <v>11</v>
      </c>
      <c r="I326" s="514">
        <f t="shared" si="22"/>
        <v>64.39999999999999</v>
      </c>
      <c r="J326" s="514">
        <f t="shared" si="23"/>
        <v>12.879999999999999</v>
      </c>
    </row>
    <row r="327" spans="1:10" ht="12.75">
      <c r="A327" s="452" t="s">
        <v>42</v>
      </c>
      <c r="B327" s="366" t="s">
        <v>922</v>
      </c>
      <c r="C327" s="260" t="s">
        <v>198</v>
      </c>
      <c r="D327" s="360">
        <v>1.704</v>
      </c>
      <c r="E327" s="515"/>
      <c r="F327" s="478">
        <v>23</v>
      </c>
      <c r="G327" s="513">
        <v>4</v>
      </c>
      <c r="H327" s="250" t="s">
        <v>11</v>
      </c>
      <c r="I327" s="514">
        <f t="shared" si="22"/>
        <v>39.192</v>
      </c>
      <c r="J327" s="514">
        <f t="shared" si="23"/>
        <v>7.8384</v>
      </c>
    </row>
    <row r="328" spans="1:10" ht="12.75">
      <c r="A328" s="452" t="s">
        <v>42</v>
      </c>
      <c r="B328" s="366" t="s">
        <v>211</v>
      </c>
      <c r="C328" s="260" t="s">
        <v>198</v>
      </c>
      <c r="D328" s="360">
        <v>2.853</v>
      </c>
      <c r="E328" s="515"/>
      <c r="F328" s="478">
        <v>23</v>
      </c>
      <c r="G328" s="513">
        <v>4</v>
      </c>
      <c r="H328" s="183" t="s">
        <v>11</v>
      </c>
      <c r="I328" s="514">
        <f>D328*F328</f>
        <v>65.619</v>
      </c>
      <c r="J328" s="514">
        <f>I328*20%</f>
        <v>13.123800000000001</v>
      </c>
    </row>
    <row r="329" spans="1:10" ht="12.75">
      <c r="A329" s="452" t="s">
        <v>42</v>
      </c>
      <c r="B329" s="366" t="s">
        <v>923</v>
      </c>
      <c r="C329" s="260" t="s">
        <v>172</v>
      </c>
      <c r="D329" s="360">
        <v>21.164</v>
      </c>
      <c r="E329" s="515"/>
      <c r="F329" s="478">
        <v>23</v>
      </c>
      <c r="G329" s="513">
        <v>4</v>
      </c>
      <c r="H329" s="250" t="s">
        <v>11</v>
      </c>
      <c r="I329" s="514">
        <f t="shared" si="22"/>
        <v>486.77200000000005</v>
      </c>
      <c r="J329" s="514">
        <f t="shared" si="23"/>
        <v>97.35440000000001</v>
      </c>
    </row>
    <row r="330" spans="1:10" ht="12.75">
      <c r="A330" s="452" t="s">
        <v>42</v>
      </c>
      <c r="B330" s="366" t="s">
        <v>924</v>
      </c>
      <c r="C330" s="260" t="s">
        <v>172</v>
      </c>
      <c r="D330" s="360">
        <v>17.026</v>
      </c>
      <c r="E330" s="515"/>
      <c r="F330" s="478">
        <v>23</v>
      </c>
      <c r="G330" s="513">
        <v>3</v>
      </c>
      <c r="H330" s="250" t="s">
        <v>11</v>
      </c>
      <c r="I330" s="514">
        <f t="shared" si="22"/>
        <v>391.598</v>
      </c>
      <c r="J330" s="514">
        <f t="shared" si="23"/>
        <v>78.31960000000001</v>
      </c>
    </row>
    <row r="331" spans="1:10" ht="12.75">
      <c r="A331" s="452" t="s">
        <v>42</v>
      </c>
      <c r="B331" s="366" t="s">
        <v>212</v>
      </c>
      <c r="C331" s="260" t="s">
        <v>172</v>
      </c>
      <c r="D331" s="360">
        <v>7.532</v>
      </c>
      <c r="E331" s="515"/>
      <c r="F331" s="478">
        <v>23</v>
      </c>
      <c r="G331" s="513">
        <v>4</v>
      </c>
      <c r="H331" s="183" t="s">
        <v>11</v>
      </c>
      <c r="I331" s="514">
        <f>D331*F331</f>
        <v>173.236</v>
      </c>
      <c r="J331" s="514">
        <f>I331*20%</f>
        <v>34.6472</v>
      </c>
    </row>
    <row r="332" spans="1:10" ht="12.75">
      <c r="A332" s="452" t="s">
        <v>42</v>
      </c>
      <c r="B332" s="366" t="s">
        <v>213</v>
      </c>
      <c r="C332" s="260" t="s">
        <v>172</v>
      </c>
      <c r="D332" s="360">
        <v>4.739</v>
      </c>
      <c r="E332" s="515"/>
      <c r="F332" s="478">
        <v>23</v>
      </c>
      <c r="G332" s="513">
        <v>4</v>
      </c>
      <c r="H332" s="183" t="s">
        <v>11</v>
      </c>
      <c r="I332" s="514">
        <f>D332*F332</f>
        <v>108.997</v>
      </c>
      <c r="J332" s="514">
        <f>I332*20%</f>
        <v>21.799400000000002</v>
      </c>
    </row>
    <row r="333" spans="1:10" ht="12.75">
      <c r="A333" s="452" t="s">
        <v>42</v>
      </c>
      <c r="B333" s="366" t="s">
        <v>925</v>
      </c>
      <c r="C333" s="260" t="s">
        <v>172</v>
      </c>
      <c r="D333" s="360">
        <v>4.358</v>
      </c>
      <c r="E333" s="515"/>
      <c r="F333" s="478">
        <v>23</v>
      </c>
      <c r="G333" s="513">
        <v>3</v>
      </c>
      <c r="H333" s="250" t="s">
        <v>11</v>
      </c>
      <c r="I333" s="514">
        <f t="shared" si="22"/>
        <v>100.234</v>
      </c>
      <c r="J333" s="514">
        <f t="shared" si="23"/>
        <v>20.0468</v>
      </c>
    </row>
    <row r="334" spans="1:10" ht="12.75">
      <c r="A334" s="452" t="s">
        <v>42</v>
      </c>
      <c r="B334" s="352" t="s">
        <v>214</v>
      </c>
      <c r="C334" s="260" t="s">
        <v>172</v>
      </c>
      <c r="D334" s="291">
        <v>23.631</v>
      </c>
      <c r="E334" s="356"/>
      <c r="F334" s="478">
        <v>23</v>
      </c>
      <c r="G334" s="249">
        <v>4</v>
      </c>
      <c r="H334" s="183" t="s">
        <v>11</v>
      </c>
      <c r="I334" s="514">
        <f>D334*F334</f>
        <v>543.513</v>
      </c>
      <c r="J334" s="514">
        <f>I334*20%</f>
        <v>108.70260000000002</v>
      </c>
    </row>
    <row r="335" spans="1:10" ht="12.75">
      <c r="A335" s="452" t="s">
        <v>42</v>
      </c>
      <c r="B335" s="352" t="s">
        <v>926</v>
      </c>
      <c r="C335" s="260" t="s">
        <v>172</v>
      </c>
      <c r="D335" s="291">
        <v>11.65</v>
      </c>
      <c r="E335" s="356"/>
      <c r="F335" s="478">
        <v>23</v>
      </c>
      <c r="G335" s="249">
        <v>5</v>
      </c>
      <c r="H335" s="250" t="s">
        <v>11</v>
      </c>
      <c r="I335" s="514">
        <f t="shared" si="22"/>
        <v>267.95</v>
      </c>
      <c r="J335" s="514">
        <f t="shared" si="23"/>
        <v>53.59</v>
      </c>
    </row>
    <row r="336" spans="1:10" ht="12.75">
      <c r="A336" s="452" t="s">
        <v>42</v>
      </c>
      <c r="B336" s="352" t="s">
        <v>927</v>
      </c>
      <c r="C336" s="260" t="s">
        <v>172</v>
      </c>
      <c r="D336" s="291">
        <v>8.051</v>
      </c>
      <c r="E336" s="356"/>
      <c r="F336" s="478">
        <v>23</v>
      </c>
      <c r="G336" s="249">
        <v>5</v>
      </c>
      <c r="H336" s="250" t="s">
        <v>11</v>
      </c>
      <c r="I336" s="514">
        <f t="shared" si="22"/>
        <v>185.173</v>
      </c>
      <c r="J336" s="514">
        <f t="shared" si="23"/>
        <v>37.034600000000005</v>
      </c>
    </row>
    <row r="337" spans="1:10" ht="12.75">
      <c r="A337" s="452" t="s">
        <v>42</v>
      </c>
      <c r="B337" s="352" t="s">
        <v>215</v>
      </c>
      <c r="C337" s="260" t="s">
        <v>172</v>
      </c>
      <c r="D337" s="291">
        <v>6.375</v>
      </c>
      <c r="E337" s="356"/>
      <c r="F337" s="478">
        <v>23</v>
      </c>
      <c r="G337" s="249">
        <v>5</v>
      </c>
      <c r="H337" s="183" t="s">
        <v>11</v>
      </c>
      <c r="I337" s="514">
        <f>D337*F337</f>
        <v>146.625</v>
      </c>
      <c r="J337" s="514">
        <f>I337*20%</f>
        <v>29.325000000000003</v>
      </c>
    </row>
    <row r="338" spans="1:10" ht="12.75">
      <c r="A338" s="452" t="s">
        <v>42</v>
      </c>
      <c r="B338" s="352" t="s">
        <v>928</v>
      </c>
      <c r="C338" s="260" t="s">
        <v>172</v>
      </c>
      <c r="D338" s="291">
        <v>12.751</v>
      </c>
      <c r="E338" s="356"/>
      <c r="F338" s="478">
        <v>23</v>
      </c>
      <c r="G338" s="249">
        <v>4</v>
      </c>
      <c r="H338" s="250" t="s">
        <v>11</v>
      </c>
      <c r="I338" s="514">
        <f t="shared" si="22"/>
        <v>293.27299999999997</v>
      </c>
      <c r="J338" s="514">
        <f t="shared" si="23"/>
        <v>58.654599999999995</v>
      </c>
    </row>
    <row r="339" spans="1:10" ht="12.75">
      <c r="A339" s="452" t="s">
        <v>42</v>
      </c>
      <c r="B339" s="352" t="s">
        <v>929</v>
      </c>
      <c r="C339" s="260" t="s">
        <v>172</v>
      </c>
      <c r="D339" s="291">
        <v>2.55</v>
      </c>
      <c r="E339" s="356"/>
      <c r="F339" s="478">
        <v>23</v>
      </c>
      <c r="G339" s="249">
        <v>4</v>
      </c>
      <c r="H339" s="250" t="s">
        <v>11</v>
      </c>
      <c r="I339" s="514">
        <f t="shared" si="22"/>
        <v>58.65</v>
      </c>
      <c r="J339" s="514">
        <f t="shared" si="23"/>
        <v>11.73</v>
      </c>
    </row>
    <row r="340" spans="1:10" ht="12.75">
      <c r="A340" s="452" t="s">
        <v>42</v>
      </c>
      <c r="B340" s="352" t="s">
        <v>930</v>
      </c>
      <c r="C340" s="260" t="s">
        <v>172</v>
      </c>
      <c r="D340" s="291">
        <v>2.124</v>
      </c>
      <c r="E340" s="356"/>
      <c r="F340" s="478">
        <v>23</v>
      </c>
      <c r="G340" s="249">
        <v>4</v>
      </c>
      <c r="H340" s="250" t="s">
        <v>11</v>
      </c>
      <c r="I340" s="514">
        <f t="shared" si="22"/>
        <v>48.852000000000004</v>
      </c>
      <c r="J340" s="514">
        <f t="shared" si="23"/>
        <v>9.770400000000002</v>
      </c>
    </row>
    <row r="341" spans="1:10" ht="12.75">
      <c r="A341" s="452" t="s">
        <v>42</v>
      </c>
      <c r="B341" s="352" t="s">
        <v>931</v>
      </c>
      <c r="C341" s="260" t="s">
        <v>172</v>
      </c>
      <c r="D341" s="291">
        <v>12.75</v>
      </c>
      <c r="E341" s="356"/>
      <c r="F341" s="478">
        <v>23</v>
      </c>
      <c r="G341" s="249">
        <v>4</v>
      </c>
      <c r="H341" s="250" t="s">
        <v>11</v>
      </c>
      <c r="I341" s="514">
        <f t="shared" si="22"/>
        <v>293.25</v>
      </c>
      <c r="J341" s="514">
        <f t="shared" si="23"/>
        <v>58.650000000000006</v>
      </c>
    </row>
    <row r="342" spans="1:10" ht="12.75">
      <c r="A342" s="452" t="s">
        <v>42</v>
      </c>
      <c r="B342" s="352" t="s">
        <v>932</v>
      </c>
      <c r="C342" s="260" t="s">
        <v>172</v>
      </c>
      <c r="D342" s="291">
        <v>8.5</v>
      </c>
      <c r="E342" s="356"/>
      <c r="F342" s="478">
        <v>23</v>
      </c>
      <c r="G342" s="249">
        <v>4</v>
      </c>
      <c r="H342" s="250" t="s">
        <v>11</v>
      </c>
      <c r="I342" s="514">
        <f t="shared" si="22"/>
        <v>195.5</v>
      </c>
      <c r="J342" s="514">
        <f t="shared" si="23"/>
        <v>39.1</v>
      </c>
    </row>
    <row r="343" spans="1:10" ht="12.75">
      <c r="A343" s="452" t="s">
        <v>42</v>
      </c>
      <c r="B343" s="352" t="s">
        <v>933</v>
      </c>
      <c r="C343" s="260" t="s">
        <v>172</v>
      </c>
      <c r="D343" s="291">
        <v>8.501</v>
      </c>
      <c r="E343" s="356"/>
      <c r="F343" s="478">
        <v>23</v>
      </c>
      <c r="G343" s="249">
        <v>4</v>
      </c>
      <c r="H343" s="250" t="s">
        <v>11</v>
      </c>
      <c r="I343" s="514">
        <f t="shared" si="22"/>
        <v>195.523</v>
      </c>
      <c r="J343" s="514">
        <f t="shared" si="23"/>
        <v>39.104600000000005</v>
      </c>
    </row>
    <row r="344" spans="1:10" ht="12.75">
      <c r="A344" s="452" t="s">
        <v>42</v>
      </c>
      <c r="B344" s="352" t="s">
        <v>216</v>
      </c>
      <c r="C344" s="260" t="s">
        <v>172</v>
      </c>
      <c r="D344" s="291">
        <v>11.2</v>
      </c>
      <c r="E344" s="356"/>
      <c r="F344" s="478">
        <v>23</v>
      </c>
      <c r="G344" s="249">
        <v>5</v>
      </c>
      <c r="H344" s="183" t="s">
        <v>11</v>
      </c>
      <c r="I344" s="514">
        <f>D344*F344</f>
        <v>257.59999999999997</v>
      </c>
      <c r="J344" s="514">
        <f>I344*20%</f>
        <v>51.519999999999996</v>
      </c>
    </row>
    <row r="345" spans="1:10" ht="12.75">
      <c r="A345" s="452" t="s">
        <v>42</v>
      </c>
      <c r="B345" s="352" t="s">
        <v>217</v>
      </c>
      <c r="C345" s="260" t="s">
        <v>172</v>
      </c>
      <c r="D345" s="291">
        <v>2.21</v>
      </c>
      <c r="E345" s="356"/>
      <c r="F345" s="478">
        <v>23</v>
      </c>
      <c r="G345" s="249">
        <v>5</v>
      </c>
      <c r="H345" s="183" t="s">
        <v>11</v>
      </c>
      <c r="I345" s="514">
        <f>D345*F345</f>
        <v>50.83</v>
      </c>
      <c r="J345" s="514">
        <f>I345*20%</f>
        <v>10.166</v>
      </c>
    </row>
    <row r="346" spans="1:10" ht="12.75">
      <c r="A346" s="452" t="s">
        <v>42</v>
      </c>
      <c r="B346" s="352" t="s">
        <v>934</v>
      </c>
      <c r="C346" s="260" t="s">
        <v>172</v>
      </c>
      <c r="D346" s="291">
        <v>6.371</v>
      </c>
      <c r="E346" s="356"/>
      <c r="F346" s="478">
        <v>23</v>
      </c>
      <c r="G346" s="249">
        <v>5</v>
      </c>
      <c r="H346" s="250" t="s">
        <v>11</v>
      </c>
      <c r="I346" s="514">
        <f t="shared" si="22"/>
        <v>146.53300000000002</v>
      </c>
      <c r="J346" s="514">
        <f t="shared" si="23"/>
        <v>29.306600000000003</v>
      </c>
    </row>
    <row r="347" spans="1:10" ht="12.75">
      <c r="A347" s="452" t="s">
        <v>42</v>
      </c>
      <c r="B347" s="352" t="s">
        <v>935</v>
      </c>
      <c r="C347" s="260" t="s">
        <v>172</v>
      </c>
      <c r="D347" s="291">
        <v>4.25</v>
      </c>
      <c r="E347" s="356"/>
      <c r="F347" s="478">
        <v>23</v>
      </c>
      <c r="G347" s="249">
        <v>5</v>
      </c>
      <c r="H347" s="250" t="s">
        <v>11</v>
      </c>
      <c r="I347" s="514">
        <f t="shared" si="22"/>
        <v>97.75</v>
      </c>
      <c r="J347" s="514">
        <f t="shared" si="23"/>
        <v>19.55</v>
      </c>
    </row>
    <row r="348" spans="1:10" ht="12.75">
      <c r="A348" s="452" t="s">
        <v>42</v>
      </c>
      <c r="B348" s="352" t="s">
        <v>936</v>
      </c>
      <c r="C348" s="260" t="s">
        <v>172</v>
      </c>
      <c r="D348" s="291">
        <v>13.605</v>
      </c>
      <c r="E348" s="356"/>
      <c r="F348" s="478">
        <v>23</v>
      </c>
      <c r="G348" s="249">
        <v>6</v>
      </c>
      <c r="H348" s="250" t="s">
        <v>11</v>
      </c>
      <c r="I348" s="514">
        <f t="shared" si="22"/>
        <v>312.915</v>
      </c>
      <c r="J348" s="514">
        <f t="shared" si="23"/>
        <v>62.583000000000006</v>
      </c>
    </row>
    <row r="349" spans="1:10" ht="12.75">
      <c r="A349" s="452" t="s">
        <v>42</v>
      </c>
      <c r="B349" s="366" t="s">
        <v>210</v>
      </c>
      <c r="C349" s="260" t="s">
        <v>172</v>
      </c>
      <c r="D349" s="360">
        <v>4.39</v>
      </c>
      <c r="E349" s="515"/>
      <c r="F349" s="478">
        <v>23</v>
      </c>
      <c r="G349" s="513">
        <v>4</v>
      </c>
      <c r="H349" s="183" t="s">
        <v>11</v>
      </c>
      <c r="I349" s="514">
        <f>D349*F349</f>
        <v>100.97</v>
      </c>
      <c r="J349" s="514">
        <f>I349*20%</f>
        <v>20.194000000000003</v>
      </c>
    </row>
    <row r="350" spans="1:10" ht="12.75">
      <c r="A350" s="18" t="s">
        <v>20</v>
      </c>
      <c r="B350" s="43">
        <v>32</v>
      </c>
      <c r="C350" s="30" t="s">
        <v>27</v>
      </c>
      <c r="D350" s="19">
        <f>SUM(D318:D349)</f>
        <v>266.833</v>
      </c>
      <c r="E350" s="31" t="s">
        <v>47</v>
      </c>
      <c r="F350" s="32"/>
      <c r="G350" s="33"/>
      <c r="H350" s="33"/>
      <c r="I350" s="269"/>
      <c r="J350" s="269"/>
    </row>
    <row r="351" spans="1:10" ht="12.75">
      <c r="A351" s="412" t="s">
        <v>937</v>
      </c>
      <c r="B351" s="406" t="s">
        <v>938</v>
      </c>
      <c r="C351" s="250" t="s">
        <v>172</v>
      </c>
      <c r="D351" s="361">
        <v>73.864</v>
      </c>
      <c r="E351" s="272"/>
      <c r="F351" s="478">
        <v>23</v>
      </c>
      <c r="G351" s="249">
        <v>3</v>
      </c>
      <c r="H351" s="250" t="s">
        <v>11</v>
      </c>
      <c r="I351" s="514">
        <f>D351*F351</f>
        <v>1698.872</v>
      </c>
      <c r="J351" s="514">
        <f>I351*20%</f>
        <v>339.7744</v>
      </c>
    </row>
    <row r="352" spans="1:10" ht="12.75">
      <c r="A352" s="18" t="s">
        <v>20</v>
      </c>
      <c r="B352" s="43">
        <v>1</v>
      </c>
      <c r="C352" s="30" t="s">
        <v>27</v>
      </c>
      <c r="D352" s="19">
        <f>SUM(D351)</f>
        <v>73.864</v>
      </c>
      <c r="E352" s="31" t="s">
        <v>47</v>
      </c>
      <c r="F352" s="32"/>
      <c r="G352" s="33"/>
      <c r="H352" s="33"/>
      <c r="I352" s="269"/>
      <c r="J352" s="269"/>
    </row>
    <row r="353" spans="1:10" ht="12.75">
      <c r="A353" s="412" t="s">
        <v>57</v>
      </c>
      <c r="B353" s="352" t="s">
        <v>939</v>
      </c>
      <c r="C353" s="247" t="s">
        <v>172</v>
      </c>
      <c r="D353" s="291">
        <v>2.411</v>
      </c>
      <c r="E353" s="356"/>
      <c r="F353" s="478">
        <v>23</v>
      </c>
      <c r="G353" s="249">
        <v>3</v>
      </c>
      <c r="H353" s="250" t="s">
        <v>11</v>
      </c>
      <c r="I353" s="514">
        <f>D353*F353</f>
        <v>55.453</v>
      </c>
      <c r="J353" s="514">
        <f>I353*20%</f>
        <v>11.090600000000002</v>
      </c>
    </row>
    <row r="354" spans="1:10" ht="12.75">
      <c r="A354" s="412" t="s">
        <v>57</v>
      </c>
      <c r="B354" s="352" t="s">
        <v>940</v>
      </c>
      <c r="C354" s="247" t="s">
        <v>172</v>
      </c>
      <c r="D354" s="291">
        <v>5.768</v>
      </c>
      <c r="E354" s="356"/>
      <c r="F354" s="478">
        <v>23</v>
      </c>
      <c r="G354" s="249">
        <v>9</v>
      </c>
      <c r="H354" s="250" t="s">
        <v>11</v>
      </c>
      <c r="I354" s="514">
        <f>D354*F354</f>
        <v>132.664</v>
      </c>
      <c r="J354" s="514">
        <f>I354*20%</f>
        <v>26.532799999999998</v>
      </c>
    </row>
    <row r="355" spans="1:10" ht="12.75">
      <c r="A355" s="412" t="s">
        <v>57</v>
      </c>
      <c r="B355" s="352" t="s">
        <v>941</v>
      </c>
      <c r="C355" s="247" t="s">
        <v>172</v>
      </c>
      <c r="D355" s="291">
        <v>4.367</v>
      </c>
      <c r="E355" s="356"/>
      <c r="F355" s="478">
        <v>23</v>
      </c>
      <c r="G355" s="249">
        <v>4</v>
      </c>
      <c r="H355" s="250" t="s">
        <v>11</v>
      </c>
      <c r="I355" s="514">
        <f>D355*F355</f>
        <v>100.441</v>
      </c>
      <c r="J355" s="514">
        <f>I355*20%</f>
        <v>20.0882</v>
      </c>
    </row>
    <row r="356" spans="1:10" ht="12.75">
      <c r="A356" s="18" t="s">
        <v>20</v>
      </c>
      <c r="B356" s="43">
        <v>3</v>
      </c>
      <c r="C356" s="30" t="s">
        <v>27</v>
      </c>
      <c r="D356" s="19">
        <f>SUM(D353:D355)</f>
        <v>12.546</v>
      </c>
      <c r="E356" s="31" t="s">
        <v>47</v>
      </c>
      <c r="F356" s="32"/>
      <c r="G356" s="33"/>
      <c r="H356" s="33"/>
      <c r="I356" s="269"/>
      <c r="J356" s="269"/>
    </row>
    <row r="357" spans="1:10" ht="12.75">
      <c r="A357" s="355" t="s">
        <v>50</v>
      </c>
      <c r="B357" s="359" t="s">
        <v>218</v>
      </c>
      <c r="C357" s="250" t="s">
        <v>198</v>
      </c>
      <c r="D357" s="469">
        <v>9.353</v>
      </c>
      <c r="E357" s="356"/>
      <c r="F357" s="478">
        <v>23</v>
      </c>
      <c r="G357" s="467">
        <v>7</v>
      </c>
      <c r="H357" s="183" t="s">
        <v>11</v>
      </c>
      <c r="I357" s="514">
        <f>D357*F357</f>
        <v>215.119</v>
      </c>
      <c r="J357" s="435">
        <f>I357*20%</f>
        <v>43.0238</v>
      </c>
    </row>
    <row r="358" spans="1:10" ht="12.75">
      <c r="A358" s="18" t="s">
        <v>20</v>
      </c>
      <c r="B358" s="43">
        <v>1</v>
      </c>
      <c r="C358" s="30" t="s">
        <v>27</v>
      </c>
      <c r="D358" s="19">
        <f>SUM(D357)</f>
        <v>9.353</v>
      </c>
      <c r="E358" s="31" t="s">
        <v>47</v>
      </c>
      <c r="F358" s="32"/>
      <c r="G358" s="33"/>
      <c r="H358" s="33"/>
      <c r="I358" s="269"/>
      <c r="J358" s="269"/>
    </row>
    <row r="359" spans="1:10" ht="12.75">
      <c r="A359" s="254" t="s">
        <v>52</v>
      </c>
      <c r="B359" s="352" t="s">
        <v>942</v>
      </c>
      <c r="C359" s="247" t="s">
        <v>172</v>
      </c>
      <c r="D359" s="291">
        <v>1.034</v>
      </c>
      <c r="E359" s="356"/>
      <c r="F359" s="478">
        <v>23</v>
      </c>
      <c r="G359" s="249">
        <v>4</v>
      </c>
      <c r="H359" s="250" t="s">
        <v>11</v>
      </c>
      <c r="I359" s="514">
        <f aca="true" t="shared" si="24" ref="I359:I364">D359*F359</f>
        <v>23.782</v>
      </c>
      <c r="J359" s="514">
        <f aca="true" t="shared" si="25" ref="J359:J364">I359*20%</f>
        <v>4.7564</v>
      </c>
    </row>
    <row r="360" spans="1:10" ht="12.75">
      <c r="A360" s="254" t="s">
        <v>52</v>
      </c>
      <c r="B360" s="352" t="s">
        <v>943</v>
      </c>
      <c r="C360" s="247" t="s">
        <v>172</v>
      </c>
      <c r="D360" s="291">
        <v>5.072</v>
      </c>
      <c r="E360" s="356"/>
      <c r="F360" s="478">
        <v>23</v>
      </c>
      <c r="G360" s="249">
        <v>4</v>
      </c>
      <c r="H360" s="250" t="s">
        <v>11</v>
      </c>
      <c r="I360" s="514">
        <f t="shared" si="24"/>
        <v>116.656</v>
      </c>
      <c r="J360" s="514">
        <f t="shared" si="25"/>
        <v>23.331200000000003</v>
      </c>
    </row>
    <row r="361" spans="1:10" ht="12.75">
      <c r="A361" s="254" t="s">
        <v>52</v>
      </c>
      <c r="B361" s="352" t="s">
        <v>944</v>
      </c>
      <c r="C361" s="247" t="s">
        <v>172</v>
      </c>
      <c r="D361" s="291">
        <v>3.497</v>
      </c>
      <c r="E361" s="356"/>
      <c r="F361" s="478">
        <v>23</v>
      </c>
      <c r="G361" s="249">
        <v>4</v>
      </c>
      <c r="H361" s="250" t="s">
        <v>11</v>
      </c>
      <c r="I361" s="514">
        <f t="shared" si="24"/>
        <v>80.431</v>
      </c>
      <c r="J361" s="514">
        <f t="shared" si="25"/>
        <v>16.0862</v>
      </c>
    </row>
    <row r="362" spans="1:10" ht="12.75">
      <c r="A362" s="254" t="s">
        <v>52</v>
      </c>
      <c r="B362" s="352" t="s">
        <v>945</v>
      </c>
      <c r="C362" s="247" t="s">
        <v>172</v>
      </c>
      <c r="D362" s="291">
        <v>6.04</v>
      </c>
      <c r="E362" s="356"/>
      <c r="F362" s="478">
        <v>23</v>
      </c>
      <c r="G362" s="249">
        <v>3</v>
      </c>
      <c r="H362" s="250" t="s">
        <v>11</v>
      </c>
      <c r="I362" s="514">
        <f t="shared" si="24"/>
        <v>138.92</v>
      </c>
      <c r="J362" s="514">
        <f t="shared" si="25"/>
        <v>27.784</v>
      </c>
    </row>
    <row r="363" spans="1:10" ht="12.75">
      <c r="A363" s="254" t="s">
        <v>52</v>
      </c>
      <c r="B363" s="352" t="s">
        <v>946</v>
      </c>
      <c r="C363" s="247" t="s">
        <v>172</v>
      </c>
      <c r="D363" s="291">
        <v>1.76</v>
      </c>
      <c r="E363" s="356"/>
      <c r="F363" s="478">
        <v>23</v>
      </c>
      <c r="G363" s="249">
        <v>3</v>
      </c>
      <c r="H363" s="250" t="s">
        <v>11</v>
      </c>
      <c r="I363" s="514">
        <f t="shared" si="24"/>
        <v>40.48</v>
      </c>
      <c r="J363" s="514">
        <f t="shared" si="25"/>
        <v>8.096</v>
      </c>
    </row>
    <row r="364" spans="1:10" ht="12.75">
      <c r="A364" s="254" t="s">
        <v>52</v>
      </c>
      <c r="B364" s="352" t="s">
        <v>947</v>
      </c>
      <c r="C364" s="247" t="s">
        <v>172</v>
      </c>
      <c r="D364" s="291">
        <v>2.128</v>
      </c>
      <c r="E364" s="356"/>
      <c r="F364" s="478">
        <v>23</v>
      </c>
      <c r="G364" s="249">
        <v>3</v>
      </c>
      <c r="H364" s="250" t="s">
        <v>11</v>
      </c>
      <c r="I364" s="514">
        <f t="shared" si="24"/>
        <v>48.944</v>
      </c>
      <c r="J364" s="514">
        <f t="shared" si="25"/>
        <v>9.788800000000002</v>
      </c>
    </row>
    <row r="365" spans="1:10" ht="12.75">
      <c r="A365" s="18" t="s">
        <v>20</v>
      </c>
      <c r="B365" s="43">
        <v>6</v>
      </c>
      <c r="C365" s="30" t="s">
        <v>27</v>
      </c>
      <c r="D365" s="19">
        <f>SUM(D359:D364)</f>
        <v>19.531000000000002</v>
      </c>
      <c r="E365" s="31" t="s">
        <v>47</v>
      </c>
      <c r="F365" s="32"/>
      <c r="G365" s="33"/>
      <c r="H365" s="33"/>
      <c r="I365" s="269"/>
      <c r="J365" s="269"/>
    </row>
    <row r="366" spans="1:10" ht="25.5">
      <c r="A366" s="95" t="s">
        <v>25</v>
      </c>
      <c r="B366" s="407">
        <f>B243+B255+B257+B260+B264+B266+B273+B317+B350+B352+B356+B365+B275+B358</f>
        <v>118</v>
      </c>
      <c r="C366" s="112" t="s">
        <v>27</v>
      </c>
      <c r="D366" s="98">
        <f>D243+D255+D257+D260+D264+D266+D273+D317+D350+D352+D356+D365+D358+D275</f>
        <v>968.021</v>
      </c>
      <c r="E366" s="99" t="s">
        <v>47</v>
      </c>
      <c r="F366" s="100"/>
      <c r="G366" s="101"/>
      <c r="H366" s="567"/>
      <c r="I366" s="102"/>
      <c r="J366" s="103"/>
    </row>
    <row r="367" spans="1:10" ht="15.75">
      <c r="A367" s="744" t="s">
        <v>54</v>
      </c>
      <c r="B367" s="745"/>
      <c r="C367" s="745"/>
      <c r="D367" s="745"/>
      <c r="E367" s="745"/>
      <c r="F367" s="745"/>
      <c r="G367" s="745"/>
      <c r="H367" s="745"/>
      <c r="I367" s="745"/>
      <c r="J367" s="746"/>
    </row>
    <row r="368" spans="1:10" ht="12.75">
      <c r="A368" s="500" t="s">
        <v>948</v>
      </c>
      <c r="B368" s="352" t="s">
        <v>949</v>
      </c>
      <c r="C368" s="247" t="s">
        <v>950</v>
      </c>
      <c r="D368" s="298">
        <v>17.606</v>
      </c>
      <c r="E368" s="298"/>
      <c r="F368" s="487">
        <v>26</v>
      </c>
      <c r="G368" s="329" t="s">
        <v>97</v>
      </c>
      <c r="H368" s="250" t="s">
        <v>951</v>
      </c>
      <c r="I368" s="334">
        <f>D368*F368</f>
        <v>457.75600000000003</v>
      </c>
      <c r="J368" s="334">
        <f>I368*20%</f>
        <v>91.55120000000001</v>
      </c>
    </row>
    <row r="369" spans="1:10" ht="12.75">
      <c r="A369" s="18" t="s">
        <v>20</v>
      </c>
      <c r="B369" s="43">
        <v>1</v>
      </c>
      <c r="C369" s="30" t="s">
        <v>27</v>
      </c>
      <c r="D369" s="19">
        <f>SUM(D368)</f>
        <v>17.606</v>
      </c>
      <c r="E369" s="31" t="s">
        <v>47</v>
      </c>
      <c r="F369" s="32"/>
      <c r="G369" s="33"/>
      <c r="H369" s="33"/>
      <c r="I369" s="269"/>
      <c r="J369" s="269"/>
    </row>
    <row r="370" spans="1:10" ht="25.5">
      <c r="A370" s="144" t="s">
        <v>55</v>
      </c>
      <c r="B370" s="127">
        <f>B369</f>
        <v>1</v>
      </c>
      <c r="C370" s="122" t="s">
        <v>27</v>
      </c>
      <c r="D370" s="129">
        <f>D369</f>
        <v>17.606</v>
      </c>
      <c r="E370" s="187" t="s">
        <v>47</v>
      </c>
      <c r="F370" s="140"/>
      <c r="G370" s="188"/>
      <c r="H370" s="546"/>
      <c r="I370" s="57"/>
      <c r="J370" s="427"/>
    </row>
    <row r="371" spans="1:10" ht="15.75">
      <c r="A371" s="744" t="s">
        <v>19</v>
      </c>
      <c r="B371" s="745"/>
      <c r="C371" s="745"/>
      <c r="D371" s="745"/>
      <c r="E371" s="745"/>
      <c r="F371" s="745"/>
      <c r="G371" s="745"/>
      <c r="H371" s="745"/>
      <c r="I371" s="745"/>
      <c r="J371" s="746"/>
    </row>
    <row r="372" spans="1:10" ht="12.75">
      <c r="A372" s="290" t="s">
        <v>952</v>
      </c>
      <c r="B372" s="352" t="s">
        <v>953</v>
      </c>
      <c r="C372" s="353" t="s">
        <v>166</v>
      </c>
      <c r="D372" s="298">
        <v>5.105</v>
      </c>
      <c r="E372" s="537"/>
      <c r="F372" s="487">
        <v>26</v>
      </c>
      <c r="G372" s="293">
        <v>4</v>
      </c>
      <c r="H372" s="568" t="s">
        <v>11</v>
      </c>
      <c r="I372" s="569">
        <f>D372*F372</f>
        <v>132.73000000000002</v>
      </c>
      <c r="J372" s="569">
        <f>I372*20%</f>
        <v>26.546000000000006</v>
      </c>
    </row>
    <row r="373" spans="1:10" ht="12.75">
      <c r="A373" s="290" t="s">
        <v>952</v>
      </c>
      <c r="B373" s="352" t="s">
        <v>954</v>
      </c>
      <c r="C373" s="353" t="s">
        <v>166</v>
      </c>
      <c r="D373" s="298">
        <v>10.158</v>
      </c>
      <c r="E373" s="537"/>
      <c r="F373" s="487">
        <v>26</v>
      </c>
      <c r="G373" s="293">
        <v>4</v>
      </c>
      <c r="H373" s="568" t="s">
        <v>11</v>
      </c>
      <c r="I373" s="569">
        <f>D373*F373</f>
        <v>264.108</v>
      </c>
      <c r="J373" s="569">
        <f>I373*20%</f>
        <v>52.821600000000004</v>
      </c>
    </row>
    <row r="374" spans="1:10" ht="12.75">
      <c r="A374" s="108" t="s">
        <v>20</v>
      </c>
      <c r="B374" s="173">
        <v>2</v>
      </c>
      <c r="C374" s="108" t="s">
        <v>27</v>
      </c>
      <c r="D374" s="295">
        <f>SUM(D372:D373)</f>
        <v>15.263</v>
      </c>
      <c r="E374" s="108" t="s">
        <v>47</v>
      </c>
      <c r="F374" s="292"/>
      <c r="G374" s="296"/>
      <c r="H374" s="568"/>
      <c r="I374" s="294"/>
      <c r="J374" s="294"/>
    </row>
    <row r="375" spans="1:10" ht="12.75">
      <c r="A375" s="290" t="s">
        <v>138</v>
      </c>
      <c r="B375" s="408" t="s">
        <v>955</v>
      </c>
      <c r="C375" s="247" t="s">
        <v>172</v>
      </c>
      <c r="D375" s="298">
        <v>5.76</v>
      </c>
      <c r="E375" s="537"/>
      <c r="F375" s="487">
        <v>26</v>
      </c>
      <c r="G375" s="293">
        <v>3</v>
      </c>
      <c r="H375" s="568" t="s">
        <v>11</v>
      </c>
      <c r="I375" s="294">
        <f>D375*F375</f>
        <v>149.76</v>
      </c>
      <c r="J375" s="294">
        <f>I375*20%</f>
        <v>29.951999999999998</v>
      </c>
    </row>
    <row r="376" spans="1:10" ht="12.75">
      <c r="A376" s="108" t="s">
        <v>20</v>
      </c>
      <c r="B376" s="173">
        <v>1</v>
      </c>
      <c r="C376" s="108" t="s">
        <v>27</v>
      </c>
      <c r="D376" s="295">
        <f>SUM(D375)</f>
        <v>5.76</v>
      </c>
      <c r="E376" s="108" t="s">
        <v>47</v>
      </c>
      <c r="F376" s="292"/>
      <c r="G376" s="296"/>
      <c r="H376" s="568"/>
      <c r="I376" s="294"/>
      <c r="J376" s="294"/>
    </row>
    <row r="377" spans="1:10" ht="12.75">
      <c r="A377" s="570" t="s">
        <v>140</v>
      </c>
      <c r="B377" s="571" t="s">
        <v>956</v>
      </c>
      <c r="C377" s="572" t="s">
        <v>166</v>
      </c>
      <c r="D377" s="439">
        <v>149.99</v>
      </c>
      <c r="E377" s="187"/>
      <c r="F377" s="487">
        <v>26</v>
      </c>
      <c r="G377" s="249">
        <v>6</v>
      </c>
      <c r="H377" s="250" t="s">
        <v>11</v>
      </c>
      <c r="I377" s="573">
        <f>D377*F377</f>
        <v>3899.7400000000002</v>
      </c>
      <c r="J377" s="574">
        <f>I377*20%</f>
        <v>779.9480000000001</v>
      </c>
    </row>
    <row r="378" spans="1:10" ht="12.75">
      <c r="A378" s="108" t="s">
        <v>20</v>
      </c>
      <c r="B378" s="173">
        <v>1</v>
      </c>
      <c r="C378" s="108" t="s">
        <v>27</v>
      </c>
      <c r="D378" s="295">
        <f>SUM(D377)</f>
        <v>149.99</v>
      </c>
      <c r="E378" s="108" t="s">
        <v>47</v>
      </c>
      <c r="F378" s="292"/>
      <c r="G378" s="296"/>
      <c r="H378" s="568"/>
      <c r="I378" s="294"/>
      <c r="J378" s="294"/>
    </row>
    <row r="379" spans="1:10" ht="12.75">
      <c r="A379" s="290" t="s">
        <v>142</v>
      </c>
      <c r="B379" s="538" t="s">
        <v>725</v>
      </c>
      <c r="C379" s="247" t="s">
        <v>166</v>
      </c>
      <c r="D379" s="298">
        <v>3.705</v>
      </c>
      <c r="E379" s="108"/>
      <c r="F379" s="487">
        <v>26</v>
      </c>
      <c r="G379" s="293">
        <v>4</v>
      </c>
      <c r="H379" s="183" t="s">
        <v>11</v>
      </c>
      <c r="I379" s="294">
        <f>D379*F379</f>
        <v>96.33</v>
      </c>
      <c r="J379" s="294">
        <f>I379*20%</f>
        <v>19.266000000000002</v>
      </c>
    </row>
    <row r="380" spans="1:10" ht="12.75">
      <c r="A380" s="108" t="s">
        <v>20</v>
      </c>
      <c r="B380" s="173">
        <v>1</v>
      </c>
      <c r="C380" s="108" t="s">
        <v>27</v>
      </c>
      <c r="D380" s="295">
        <f>SUM(D379)</f>
        <v>3.705</v>
      </c>
      <c r="E380" s="108" t="s">
        <v>47</v>
      </c>
      <c r="F380" s="292"/>
      <c r="G380" s="296"/>
      <c r="H380" s="568"/>
      <c r="I380" s="294"/>
      <c r="J380" s="294"/>
    </row>
    <row r="381" spans="1:10" ht="12.75">
      <c r="A381" s="290" t="s">
        <v>136</v>
      </c>
      <c r="B381" s="352" t="s">
        <v>957</v>
      </c>
      <c r="C381" s="247" t="s">
        <v>266</v>
      </c>
      <c r="D381" s="291">
        <v>3.502</v>
      </c>
      <c r="E381" s="537"/>
      <c r="F381" s="487">
        <v>26</v>
      </c>
      <c r="G381" s="293">
        <v>5</v>
      </c>
      <c r="H381" s="568" t="s">
        <v>11</v>
      </c>
      <c r="I381" s="294">
        <f>D381*F381</f>
        <v>91.05199999999999</v>
      </c>
      <c r="J381" s="294">
        <f>I381*20%</f>
        <v>18.2104</v>
      </c>
    </row>
    <row r="382" spans="1:10" ht="12.75">
      <c r="A382" s="290" t="s">
        <v>136</v>
      </c>
      <c r="B382" s="352" t="s">
        <v>958</v>
      </c>
      <c r="C382" s="247" t="s">
        <v>266</v>
      </c>
      <c r="D382" s="291">
        <v>3.164</v>
      </c>
      <c r="E382" s="537"/>
      <c r="F382" s="487">
        <v>26</v>
      </c>
      <c r="G382" s="293">
        <v>5</v>
      </c>
      <c r="H382" s="568" t="s">
        <v>11</v>
      </c>
      <c r="I382" s="294">
        <f>D382*F382</f>
        <v>82.26400000000001</v>
      </c>
      <c r="J382" s="294">
        <f>I382*20%</f>
        <v>16.452800000000003</v>
      </c>
    </row>
    <row r="383" spans="1:10" ht="12.75">
      <c r="A383" s="108" t="s">
        <v>20</v>
      </c>
      <c r="B383" s="173">
        <v>2</v>
      </c>
      <c r="C383" s="108" t="s">
        <v>27</v>
      </c>
      <c r="D383" s="295">
        <f>SUM(D381:D382)</f>
        <v>6.666</v>
      </c>
      <c r="E383" s="108" t="s">
        <v>47</v>
      </c>
      <c r="F383" s="292"/>
      <c r="G383" s="296"/>
      <c r="H383" s="568"/>
      <c r="I383" s="294"/>
      <c r="J383" s="294"/>
    </row>
    <row r="384" spans="1:10" ht="38.25">
      <c r="A384" s="297" t="s">
        <v>26</v>
      </c>
      <c r="B384" s="138">
        <f>B374+B376+B378+B383+B380</f>
        <v>7</v>
      </c>
      <c r="C384" s="122" t="s">
        <v>27</v>
      </c>
      <c r="D384" s="126">
        <f>D374+D376+D378+D383+D380</f>
        <v>181.38400000000001</v>
      </c>
      <c r="E384" s="169" t="s">
        <v>47</v>
      </c>
      <c r="F384" s="67"/>
      <c r="G384" s="68"/>
      <c r="H384" s="575"/>
      <c r="I384" s="69"/>
      <c r="J384" s="62"/>
    </row>
    <row r="385" spans="1:10" ht="42.75">
      <c r="A385" s="71" t="s">
        <v>31</v>
      </c>
      <c r="B385" s="72">
        <f>B19+B140+B186+B209+B220+B232+B366+B370+B384+B213+B226</f>
        <v>302</v>
      </c>
      <c r="C385" s="73" t="s">
        <v>27</v>
      </c>
      <c r="D385" s="74">
        <f>D19+D140+D186+D209+D220+D232+D366+D370+D384+D226+D213</f>
        <v>3009.2820000000006</v>
      </c>
      <c r="E385" s="75" t="s">
        <v>47</v>
      </c>
      <c r="F385" s="76"/>
      <c r="G385" s="77"/>
      <c r="H385" s="78"/>
      <c r="I385" s="79"/>
      <c r="J385" s="80"/>
    </row>
    <row r="387" spans="1:10" ht="12.75">
      <c r="A387" s="576" t="s">
        <v>959</v>
      </c>
      <c r="B387" s="576"/>
      <c r="C387" s="576"/>
      <c r="D387" s="576"/>
      <c r="E387" s="576"/>
      <c r="F387" s="576"/>
      <c r="G387" s="576"/>
      <c r="H387" s="576"/>
      <c r="I387" s="576"/>
      <c r="J387" s="576"/>
    </row>
    <row r="388" spans="1:10" ht="12.75">
      <c r="A388" s="576" t="s">
        <v>1703</v>
      </c>
      <c r="B388" s="576"/>
      <c r="C388" s="576"/>
      <c r="D388" s="576"/>
      <c r="E388" s="576"/>
      <c r="F388" s="576"/>
      <c r="G388" s="576"/>
      <c r="H388" s="576"/>
      <c r="I388" s="576"/>
      <c r="J388" s="576"/>
    </row>
    <row r="389" spans="1:10" ht="12.75">
      <c r="A389" s="577" t="s">
        <v>1700</v>
      </c>
      <c r="B389" s="576"/>
      <c r="C389" s="576"/>
      <c r="D389" s="576"/>
      <c r="E389" s="576"/>
      <c r="F389" s="576"/>
      <c r="G389" s="576"/>
      <c r="H389" s="576"/>
      <c r="I389" s="576"/>
      <c r="J389" s="576"/>
    </row>
    <row r="390" spans="1:10" ht="12.75">
      <c r="A390" s="577" t="s">
        <v>960</v>
      </c>
      <c r="B390" s="576"/>
      <c r="C390" s="576"/>
      <c r="D390" s="576"/>
      <c r="E390" s="576"/>
      <c r="F390" s="576"/>
      <c r="G390" s="576"/>
      <c r="H390" s="576"/>
      <c r="I390" s="576"/>
      <c r="J390" s="576"/>
    </row>
    <row r="391" spans="1:10" ht="12.75">
      <c r="A391" s="577" t="s">
        <v>1701</v>
      </c>
      <c r="B391" s="576"/>
      <c r="C391" s="576"/>
      <c r="D391" s="576"/>
      <c r="E391" s="576"/>
      <c r="F391" s="576"/>
      <c r="G391" s="576"/>
      <c r="H391" s="576"/>
      <c r="I391" s="576"/>
      <c r="J391" s="576"/>
    </row>
    <row r="392" spans="1:10" ht="12.75">
      <c r="A392" s="577" t="s">
        <v>1702</v>
      </c>
      <c r="B392" s="576"/>
      <c r="C392" s="576"/>
      <c r="D392" s="576"/>
      <c r="E392" s="576"/>
      <c r="F392" s="576"/>
      <c r="G392" s="576"/>
      <c r="H392" s="576"/>
      <c r="I392" s="576"/>
      <c r="J392" s="576"/>
    </row>
    <row r="393" spans="1:10" ht="12.75">
      <c r="A393" s="577"/>
      <c r="B393" s="576"/>
      <c r="C393" s="576"/>
      <c r="D393" s="576"/>
      <c r="E393" s="576"/>
      <c r="F393" s="576"/>
      <c r="G393" s="576"/>
      <c r="H393" s="576"/>
      <c r="I393" s="576"/>
      <c r="J393" s="576"/>
    </row>
    <row r="394" spans="1:10" ht="12.75">
      <c r="A394" s="299"/>
      <c r="B394" s="495"/>
      <c r="C394" s="496"/>
      <c r="D394" s="497"/>
      <c r="E394" s="299"/>
      <c r="F394" s="344"/>
      <c r="G394" s="346"/>
      <c r="H394" s="344"/>
      <c r="I394" s="343"/>
      <c r="J394" s="494"/>
    </row>
    <row r="395" spans="1:10" ht="12.75">
      <c r="A395" s="299"/>
      <c r="B395" s="495"/>
      <c r="C395" s="496"/>
      <c r="D395" s="497"/>
      <c r="E395" s="299"/>
      <c r="F395" s="46"/>
      <c r="G395" s="730" t="s">
        <v>30</v>
      </c>
      <c r="H395" s="730"/>
      <c r="I395" s="730"/>
      <c r="J395" s="730"/>
    </row>
    <row r="396" spans="1:10" ht="12.75">
      <c r="A396" s="20"/>
      <c r="B396" s="21"/>
      <c r="C396" s="24"/>
      <c r="D396" s="22"/>
      <c r="E396" s="344"/>
      <c r="F396" s="344"/>
      <c r="G396" s="730" t="s">
        <v>1704</v>
      </c>
      <c r="H396" s="730"/>
      <c r="I396" s="730"/>
      <c r="J396" s="730"/>
    </row>
    <row r="397" spans="1:10" ht="12.75">
      <c r="A397" s="20"/>
      <c r="B397" s="21"/>
      <c r="C397" s="24"/>
      <c r="D397" s="22"/>
      <c r="E397" s="344"/>
      <c r="F397" s="344"/>
      <c r="G397" s="730" t="s">
        <v>971</v>
      </c>
      <c r="H397" s="730"/>
      <c r="I397" s="730"/>
      <c r="J397" s="730"/>
    </row>
  </sheetData>
  <sheetProtection/>
  <mergeCells count="29">
    <mergeCell ref="G395:J395"/>
    <mergeCell ref="G396:J396"/>
    <mergeCell ref="G397:J397"/>
    <mergeCell ref="A187:J187"/>
    <mergeCell ref="A214:J214"/>
    <mergeCell ref="A227:J227"/>
    <mergeCell ref="A233:J233"/>
    <mergeCell ref="A367:J367"/>
    <mergeCell ref="A371:J371"/>
    <mergeCell ref="A210:J210"/>
    <mergeCell ref="A20:J20"/>
    <mergeCell ref="A141:J141"/>
    <mergeCell ref="A9:A10"/>
    <mergeCell ref="B9:B10"/>
    <mergeCell ref="C9:C10"/>
    <mergeCell ref="D9:E9"/>
    <mergeCell ref="F9:F10"/>
    <mergeCell ref="G9:G10"/>
    <mergeCell ref="H9:H10"/>
    <mergeCell ref="A221:J221"/>
    <mergeCell ref="I9:I10"/>
    <mergeCell ref="A1:J1"/>
    <mergeCell ref="A2:J2"/>
    <mergeCell ref="A3:J3"/>
    <mergeCell ref="A4:I5"/>
    <mergeCell ref="A6:J6"/>
    <mergeCell ref="A8:J8"/>
    <mergeCell ref="J9:J10"/>
    <mergeCell ref="A12:J12"/>
  </mergeCells>
  <printOptions/>
  <pageMargins left="0.7" right="0.7" top="0.75" bottom="0.75" header="0.3" footer="0.3"/>
  <pageSetup horizontalDpi="600" verticalDpi="600" orientation="landscape" paperSize="9" r:id="rId1"/>
  <headerFooter>
    <oddFooter>&amp;CСтр. &amp;P от &amp;N&amp;RДИРЕКТОР НА ОД "ЗЕМЕДЕЛИЕ" - ПЛЕВЕН: .............................
/ИЛИЯНА НИНОВА/</oddFooter>
  </headerFooter>
  <ignoredErrors>
    <ignoredError sqref="F11 G207 G215:G218 G368 A11 G222:G224 H11 G2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810"/>
  <sheetViews>
    <sheetView workbookViewId="0" topLeftCell="A1">
      <selection activeCell="T795" sqref="T795"/>
    </sheetView>
  </sheetViews>
  <sheetFormatPr defaultColWidth="9.140625" defaultRowHeight="12.75"/>
  <cols>
    <col min="1" max="1" width="10.8515625" style="37" customWidth="1"/>
    <col min="2" max="2" width="10.8515625" style="48" customWidth="1"/>
    <col min="3" max="3" width="14.7109375" style="44" customWidth="1"/>
    <col min="4" max="4" width="8.421875" style="40" customWidth="1"/>
    <col min="5" max="5" width="9.28125" style="37" customWidth="1"/>
    <col min="6" max="6" width="8.8515625" style="37" customWidth="1"/>
    <col min="7" max="8" width="5.00390625" style="45" customWidth="1"/>
    <col min="9" max="9" width="8.8515625" style="37" customWidth="1"/>
    <col min="10" max="10" width="17.140625" style="44" customWidth="1"/>
    <col min="11" max="11" width="9.00390625" style="49" bestFit="1" customWidth="1"/>
    <col min="12" max="12" width="8.57421875" style="9" customWidth="1"/>
    <col min="13" max="16384" width="9.140625" style="37" customWidth="1"/>
  </cols>
  <sheetData>
    <row r="1" spans="1:12" ht="15.75" customHeight="1">
      <c r="A1" s="737" t="s">
        <v>28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ht="15" customHeight="1">
      <c r="A2" s="757" t="s">
        <v>94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</row>
    <row r="3" spans="1:12" ht="15" customHeight="1">
      <c r="A3" s="738" t="s">
        <v>968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</row>
    <row r="4" spans="1:12" ht="15" customHeight="1">
      <c r="A4" s="739" t="s">
        <v>963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</row>
    <row r="5" spans="1:12" ht="17.25" customHeight="1">
      <c r="A5" s="84"/>
      <c r="B5" s="85"/>
      <c r="C5" s="84"/>
      <c r="D5" s="86"/>
      <c r="E5" s="84"/>
      <c r="F5" s="84"/>
      <c r="G5" s="87"/>
      <c r="H5" s="87"/>
      <c r="I5" s="84"/>
      <c r="J5" s="84"/>
      <c r="K5" s="88"/>
      <c r="L5" s="88"/>
    </row>
    <row r="6" spans="1:12" s="44" customFormat="1" ht="12.75" customHeight="1">
      <c r="A6" s="740" t="s">
        <v>0</v>
      </c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</row>
    <row r="7" spans="1:12" s="44" customFormat="1" ht="12.75" customHeight="1">
      <c r="A7" s="729" t="s">
        <v>1</v>
      </c>
      <c r="B7" s="728" t="s">
        <v>2</v>
      </c>
      <c r="C7" s="729" t="s">
        <v>3</v>
      </c>
      <c r="D7" s="729" t="s">
        <v>4</v>
      </c>
      <c r="E7" s="729"/>
      <c r="F7" s="729" t="s">
        <v>53</v>
      </c>
      <c r="G7" s="734" t="s">
        <v>5</v>
      </c>
      <c r="H7" s="736" t="s">
        <v>6</v>
      </c>
      <c r="I7" s="758" t="s">
        <v>92</v>
      </c>
      <c r="J7" s="729" t="s">
        <v>7</v>
      </c>
      <c r="K7" s="735" t="s">
        <v>35</v>
      </c>
      <c r="L7" s="732" t="s">
        <v>684</v>
      </c>
    </row>
    <row r="8" spans="1:12" s="44" customFormat="1" ht="47.25" customHeight="1">
      <c r="A8" s="729"/>
      <c r="B8" s="728"/>
      <c r="C8" s="729"/>
      <c r="D8" s="1" t="s">
        <v>8</v>
      </c>
      <c r="E8" s="1" t="s">
        <v>32</v>
      </c>
      <c r="F8" s="729"/>
      <c r="G8" s="734"/>
      <c r="H8" s="736"/>
      <c r="I8" s="759"/>
      <c r="J8" s="729"/>
      <c r="K8" s="735"/>
      <c r="L8" s="732"/>
    </row>
    <row r="9" spans="1:12" s="44" customFormat="1" ht="14.25" customHeight="1">
      <c r="A9" s="2" t="s">
        <v>29</v>
      </c>
      <c r="B9" s="5">
        <v>2</v>
      </c>
      <c r="C9" s="2">
        <v>3</v>
      </c>
      <c r="D9" s="7" t="s">
        <v>9</v>
      </c>
      <c r="E9" s="2" t="s">
        <v>10</v>
      </c>
      <c r="F9" s="2" t="s">
        <v>36</v>
      </c>
      <c r="G9" s="5">
        <v>6</v>
      </c>
      <c r="H9" s="2" t="s">
        <v>37</v>
      </c>
      <c r="I9" s="2" t="s">
        <v>38</v>
      </c>
      <c r="J9" s="2" t="s">
        <v>88</v>
      </c>
      <c r="K9" s="5">
        <v>10</v>
      </c>
      <c r="L9" s="6">
        <v>11</v>
      </c>
    </row>
    <row r="10" spans="1:12" s="12" customFormat="1" ht="15">
      <c r="A10" s="760" t="s">
        <v>14</v>
      </c>
      <c r="B10" s="761"/>
      <c r="C10" s="761"/>
      <c r="D10" s="761"/>
      <c r="E10" s="761"/>
      <c r="F10" s="761"/>
      <c r="G10" s="761"/>
      <c r="H10" s="761"/>
      <c r="I10" s="761"/>
      <c r="J10" s="761"/>
      <c r="K10" s="762"/>
      <c r="L10" s="763"/>
    </row>
    <row r="11" spans="1:12" s="12" customFormat="1" ht="12.75" customHeight="1">
      <c r="A11" s="257" t="s">
        <v>116</v>
      </c>
      <c r="B11" s="255" t="s">
        <v>414</v>
      </c>
      <c r="C11" s="288" t="s">
        <v>124</v>
      </c>
      <c r="D11" s="440"/>
      <c r="E11" s="256">
        <v>6.03</v>
      </c>
      <c r="F11" s="282"/>
      <c r="G11" s="441">
        <v>6</v>
      </c>
      <c r="H11" s="266" t="s">
        <v>11</v>
      </c>
      <c r="I11" s="754">
        <v>4</v>
      </c>
      <c r="J11" s="751" t="s">
        <v>159</v>
      </c>
      <c r="K11" s="442"/>
      <c r="L11" s="442"/>
    </row>
    <row r="12" spans="1:12" s="12" customFormat="1" ht="12.75">
      <c r="A12" s="257"/>
      <c r="B12" s="255"/>
      <c r="C12" s="288"/>
      <c r="D12" s="440"/>
      <c r="E12" s="256"/>
      <c r="F12" s="282"/>
      <c r="G12" s="441"/>
      <c r="H12" s="266"/>
      <c r="I12" s="755"/>
      <c r="J12" s="752"/>
      <c r="K12" s="442"/>
      <c r="L12" s="442"/>
    </row>
    <row r="13" spans="1:12" s="12" customFormat="1" ht="12.75">
      <c r="A13" s="257"/>
      <c r="B13" s="255"/>
      <c r="C13" s="288"/>
      <c r="D13" s="440"/>
      <c r="E13" s="256"/>
      <c r="F13" s="282"/>
      <c r="G13" s="441"/>
      <c r="H13" s="266"/>
      <c r="I13" s="756"/>
      <c r="J13" s="753"/>
      <c r="K13" s="442"/>
      <c r="L13" s="442"/>
    </row>
    <row r="14" spans="1:12" s="12" customFormat="1" ht="12.75">
      <c r="A14" s="257"/>
      <c r="B14" s="255"/>
      <c r="C14" s="288"/>
      <c r="D14" s="440"/>
      <c r="E14" s="256"/>
      <c r="F14" s="282">
        <v>41</v>
      </c>
      <c r="G14" s="441"/>
      <c r="H14" s="266"/>
      <c r="I14" s="370"/>
      <c r="J14" s="339" t="s">
        <v>160</v>
      </c>
      <c r="K14" s="442">
        <f>E11*F14</f>
        <v>247.23000000000002</v>
      </c>
      <c r="L14" s="442">
        <f>E11*20</f>
        <v>120.60000000000001</v>
      </c>
    </row>
    <row r="15" spans="1:12" s="12" customFormat="1" ht="38.25">
      <c r="A15" s="257"/>
      <c r="B15" s="255"/>
      <c r="C15" s="288"/>
      <c r="D15" s="440"/>
      <c r="E15" s="256"/>
      <c r="F15" s="282">
        <v>61</v>
      </c>
      <c r="G15" s="441"/>
      <c r="H15" s="266"/>
      <c r="I15" s="370"/>
      <c r="J15" s="338" t="s">
        <v>161</v>
      </c>
      <c r="K15" s="442">
        <f>E11*F15</f>
        <v>367.83000000000004</v>
      </c>
      <c r="L15" s="442"/>
    </row>
    <row r="16" spans="1:12" s="12" customFormat="1" ht="12.75" customHeight="1">
      <c r="A16" s="257" t="s">
        <v>116</v>
      </c>
      <c r="B16" s="255" t="s">
        <v>415</v>
      </c>
      <c r="C16" s="288" t="s">
        <v>124</v>
      </c>
      <c r="D16" s="440"/>
      <c r="E16" s="256">
        <v>12.002</v>
      </c>
      <c r="F16" s="282"/>
      <c r="G16" s="441">
        <v>6</v>
      </c>
      <c r="H16" s="266" t="s">
        <v>11</v>
      </c>
      <c r="I16" s="754">
        <v>4</v>
      </c>
      <c r="J16" s="751" t="s">
        <v>159</v>
      </c>
      <c r="K16" s="442"/>
      <c r="L16" s="442"/>
    </row>
    <row r="17" spans="1:12" s="12" customFormat="1" ht="12.75">
      <c r="A17" s="257"/>
      <c r="B17" s="255"/>
      <c r="C17" s="288"/>
      <c r="D17" s="440"/>
      <c r="E17" s="256"/>
      <c r="F17" s="282"/>
      <c r="G17" s="441"/>
      <c r="H17" s="266"/>
      <c r="I17" s="755"/>
      <c r="J17" s="752"/>
      <c r="K17" s="442"/>
      <c r="L17" s="442"/>
    </row>
    <row r="18" spans="1:12" s="12" customFormat="1" ht="12.75">
      <c r="A18" s="257"/>
      <c r="B18" s="255"/>
      <c r="C18" s="288"/>
      <c r="D18" s="440"/>
      <c r="E18" s="256"/>
      <c r="F18" s="282"/>
      <c r="G18" s="441"/>
      <c r="H18" s="266"/>
      <c r="I18" s="756"/>
      <c r="J18" s="753"/>
      <c r="K18" s="442"/>
      <c r="L18" s="442"/>
    </row>
    <row r="19" spans="1:12" s="12" customFormat="1" ht="12.75">
      <c r="A19" s="257"/>
      <c r="B19" s="255"/>
      <c r="C19" s="288"/>
      <c r="D19" s="440"/>
      <c r="E19" s="256"/>
      <c r="F19" s="282">
        <v>41</v>
      </c>
      <c r="G19" s="441"/>
      <c r="H19" s="266"/>
      <c r="I19" s="370"/>
      <c r="J19" s="339" t="s">
        <v>160</v>
      </c>
      <c r="K19" s="442">
        <f>E16*F19</f>
        <v>492.08200000000005</v>
      </c>
      <c r="L19" s="442">
        <f>E16*20</f>
        <v>240.04000000000002</v>
      </c>
    </row>
    <row r="20" spans="1:12" s="12" customFormat="1" ht="38.25">
      <c r="A20" s="257"/>
      <c r="B20" s="255"/>
      <c r="C20" s="288"/>
      <c r="D20" s="440"/>
      <c r="E20" s="256"/>
      <c r="F20" s="282">
        <v>61</v>
      </c>
      <c r="G20" s="441"/>
      <c r="H20" s="266"/>
      <c r="I20" s="370"/>
      <c r="J20" s="338" t="s">
        <v>161</v>
      </c>
      <c r="K20" s="442">
        <f>E16*F20</f>
        <v>732.1220000000001</v>
      </c>
      <c r="L20" s="442"/>
    </row>
    <row r="21" spans="1:12" s="12" customFormat="1" ht="12.75">
      <c r="A21" s="257"/>
      <c r="B21" s="255"/>
      <c r="C21" s="288"/>
      <c r="D21" s="440"/>
      <c r="E21" s="256"/>
      <c r="F21" s="282"/>
      <c r="G21" s="441"/>
      <c r="H21" s="266"/>
      <c r="I21" s="370"/>
      <c r="J21" s="340"/>
      <c r="K21" s="442"/>
      <c r="L21" s="442"/>
    </row>
    <row r="22" spans="1:12" s="44" customFormat="1" ht="14.25" customHeight="1">
      <c r="A22" s="38" t="s">
        <v>20</v>
      </c>
      <c r="B22" s="43">
        <v>2</v>
      </c>
      <c r="C22" s="38" t="s">
        <v>27</v>
      </c>
      <c r="D22" s="7"/>
      <c r="E22" s="131">
        <f>SUM(E11:E16)</f>
        <v>18.032</v>
      </c>
      <c r="F22" s="135" t="s">
        <v>47</v>
      </c>
      <c r="G22" s="5"/>
      <c r="H22" s="2"/>
      <c r="I22" s="2"/>
      <c r="J22" s="2"/>
      <c r="K22" s="5"/>
      <c r="L22" s="337"/>
    </row>
    <row r="23" spans="1:12" s="12" customFormat="1" ht="12.75" customHeight="1">
      <c r="A23" s="257" t="s">
        <v>118</v>
      </c>
      <c r="B23" s="255" t="s">
        <v>416</v>
      </c>
      <c r="C23" s="288" t="s">
        <v>124</v>
      </c>
      <c r="D23" s="441"/>
      <c r="E23" s="256">
        <v>1.496</v>
      </c>
      <c r="F23" s="282"/>
      <c r="G23" s="441">
        <v>3</v>
      </c>
      <c r="H23" s="266" t="s">
        <v>11</v>
      </c>
      <c r="I23" s="754">
        <v>4</v>
      </c>
      <c r="J23" s="751" t="s">
        <v>159</v>
      </c>
      <c r="K23" s="442"/>
      <c r="L23" s="442"/>
    </row>
    <row r="24" spans="1:12" s="12" customFormat="1" ht="12.75">
      <c r="A24" s="257"/>
      <c r="B24" s="255"/>
      <c r="C24" s="288"/>
      <c r="D24" s="441"/>
      <c r="E24" s="256"/>
      <c r="F24" s="282"/>
      <c r="G24" s="441"/>
      <c r="H24" s="266"/>
      <c r="I24" s="755"/>
      <c r="J24" s="752"/>
      <c r="K24" s="442"/>
      <c r="L24" s="442"/>
    </row>
    <row r="25" spans="1:12" s="12" customFormat="1" ht="12.75">
      <c r="A25" s="257"/>
      <c r="B25" s="255"/>
      <c r="C25" s="288"/>
      <c r="D25" s="441"/>
      <c r="E25" s="256"/>
      <c r="F25" s="282"/>
      <c r="G25" s="441"/>
      <c r="H25" s="266"/>
      <c r="I25" s="756"/>
      <c r="J25" s="753"/>
      <c r="K25" s="442"/>
      <c r="L25" s="442"/>
    </row>
    <row r="26" spans="1:12" s="12" customFormat="1" ht="12.75">
      <c r="A26" s="257"/>
      <c r="B26" s="255"/>
      <c r="C26" s="288"/>
      <c r="D26" s="441"/>
      <c r="E26" s="256"/>
      <c r="F26" s="282">
        <v>41</v>
      </c>
      <c r="G26" s="441"/>
      <c r="H26" s="266"/>
      <c r="I26" s="370"/>
      <c r="J26" s="339" t="s">
        <v>160</v>
      </c>
      <c r="K26" s="442">
        <f>E23*F26</f>
        <v>61.336</v>
      </c>
      <c r="L26" s="442">
        <f>E23*20</f>
        <v>29.92</v>
      </c>
    </row>
    <row r="27" spans="1:12" s="12" customFormat="1" ht="38.25">
      <c r="A27" s="257"/>
      <c r="B27" s="255"/>
      <c r="C27" s="288"/>
      <c r="D27" s="441"/>
      <c r="E27" s="256"/>
      <c r="F27" s="282">
        <v>61</v>
      </c>
      <c r="G27" s="441"/>
      <c r="H27" s="266"/>
      <c r="I27" s="370"/>
      <c r="J27" s="338" t="s">
        <v>161</v>
      </c>
      <c r="K27" s="442">
        <f>E23*F27</f>
        <v>91.256</v>
      </c>
      <c r="L27" s="442"/>
    </row>
    <row r="28" spans="1:12" s="12" customFormat="1" ht="12.75" customHeight="1">
      <c r="A28" s="257" t="s">
        <v>118</v>
      </c>
      <c r="B28" s="255" t="s">
        <v>417</v>
      </c>
      <c r="C28" s="288" t="s">
        <v>124</v>
      </c>
      <c r="D28" s="441"/>
      <c r="E28" s="256">
        <v>0.999</v>
      </c>
      <c r="F28" s="282"/>
      <c r="G28" s="441">
        <v>3</v>
      </c>
      <c r="H28" s="266" t="s">
        <v>11</v>
      </c>
      <c r="I28" s="754">
        <v>4</v>
      </c>
      <c r="J28" s="751" t="s">
        <v>159</v>
      </c>
      <c r="K28" s="442"/>
      <c r="L28" s="442"/>
    </row>
    <row r="29" spans="1:12" s="12" customFormat="1" ht="12.75">
      <c r="A29" s="257"/>
      <c r="B29" s="255"/>
      <c r="C29" s="288"/>
      <c r="D29" s="441"/>
      <c r="E29" s="256"/>
      <c r="F29" s="282"/>
      <c r="G29" s="441"/>
      <c r="H29" s="266"/>
      <c r="I29" s="755"/>
      <c r="J29" s="752"/>
      <c r="K29" s="442"/>
      <c r="L29" s="442"/>
    </row>
    <row r="30" spans="1:12" s="12" customFormat="1" ht="12.75">
      <c r="A30" s="257"/>
      <c r="B30" s="255"/>
      <c r="C30" s="288"/>
      <c r="D30" s="441"/>
      <c r="E30" s="256"/>
      <c r="F30" s="282"/>
      <c r="G30" s="441"/>
      <c r="H30" s="266"/>
      <c r="I30" s="756"/>
      <c r="J30" s="753"/>
      <c r="K30" s="442"/>
      <c r="L30" s="442"/>
    </row>
    <row r="31" spans="1:12" s="12" customFormat="1" ht="12.75">
      <c r="A31" s="257"/>
      <c r="B31" s="255"/>
      <c r="C31" s="288"/>
      <c r="D31" s="441"/>
      <c r="E31" s="256"/>
      <c r="F31" s="282">
        <v>41</v>
      </c>
      <c r="G31" s="441"/>
      <c r="H31" s="266"/>
      <c r="I31" s="370"/>
      <c r="J31" s="339" t="s">
        <v>160</v>
      </c>
      <c r="K31" s="442">
        <f>E28*F31</f>
        <v>40.959</v>
      </c>
      <c r="L31" s="442">
        <f>E28*20</f>
        <v>19.98</v>
      </c>
    </row>
    <row r="32" spans="1:12" s="12" customFormat="1" ht="38.25">
      <c r="A32" s="257"/>
      <c r="B32" s="255"/>
      <c r="C32" s="288"/>
      <c r="D32" s="441"/>
      <c r="E32" s="256"/>
      <c r="F32" s="282">
        <v>61</v>
      </c>
      <c r="G32" s="441"/>
      <c r="H32" s="266"/>
      <c r="I32" s="370"/>
      <c r="J32" s="338" t="s">
        <v>161</v>
      </c>
      <c r="K32" s="442">
        <f>E28*F32</f>
        <v>60.939</v>
      </c>
      <c r="L32" s="442"/>
    </row>
    <row r="33" spans="1:12" s="12" customFormat="1" ht="12.75" customHeight="1">
      <c r="A33" s="257" t="s">
        <v>118</v>
      </c>
      <c r="B33" s="255" t="s">
        <v>418</v>
      </c>
      <c r="C33" s="288" t="s">
        <v>124</v>
      </c>
      <c r="D33" s="441"/>
      <c r="E33" s="256">
        <v>1.001</v>
      </c>
      <c r="F33" s="282"/>
      <c r="G33" s="441">
        <v>3</v>
      </c>
      <c r="H33" s="266" t="s">
        <v>11</v>
      </c>
      <c r="I33" s="754">
        <v>4</v>
      </c>
      <c r="J33" s="751" t="s">
        <v>159</v>
      </c>
      <c r="K33" s="442"/>
      <c r="L33" s="442"/>
    </row>
    <row r="34" spans="1:12" s="12" customFormat="1" ht="12.75">
      <c r="A34" s="257"/>
      <c r="B34" s="255"/>
      <c r="C34" s="288"/>
      <c r="D34" s="441"/>
      <c r="E34" s="256"/>
      <c r="F34" s="282"/>
      <c r="G34" s="441"/>
      <c r="H34" s="266"/>
      <c r="I34" s="755"/>
      <c r="J34" s="752"/>
      <c r="K34" s="442"/>
      <c r="L34" s="442"/>
    </row>
    <row r="35" spans="1:12" s="12" customFormat="1" ht="12.75">
      <c r="A35" s="257"/>
      <c r="B35" s="255"/>
      <c r="C35" s="288"/>
      <c r="D35" s="441"/>
      <c r="E35" s="256"/>
      <c r="F35" s="282"/>
      <c r="G35" s="441"/>
      <c r="H35" s="266"/>
      <c r="I35" s="756"/>
      <c r="J35" s="753"/>
      <c r="K35" s="442"/>
      <c r="L35" s="442"/>
    </row>
    <row r="36" spans="1:12" s="12" customFormat="1" ht="12.75">
      <c r="A36" s="257"/>
      <c r="B36" s="255"/>
      <c r="C36" s="288"/>
      <c r="D36" s="441"/>
      <c r="E36" s="256"/>
      <c r="F36" s="282">
        <v>41</v>
      </c>
      <c r="G36" s="441"/>
      <c r="H36" s="266"/>
      <c r="I36" s="370"/>
      <c r="J36" s="339" t="s">
        <v>160</v>
      </c>
      <c r="K36" s="442">
        <f>E33*F36</f>
        <v>41.041</v>
      </c>
      <c r="L36" s="442">
        <f>E33*20</f>
        <v>20.019999999999996</v>
      </c>
    </row>
    <row r="37" spans="1:12" s="12" customFormat="1" ht="38.25">
      <c r="A37" s="257"/>
      <c r="B37" s="255"/>
      <c r="C37" s="288"/>
      <c r="D37" s="441"/>
      <c r="E37" s="256"/>
      <c r="F37" s="282">
        <v>61</v>
      </c>
      <c r="G37" s="441"/>
      <c r="H37" s="266"/>
      <c r="I37" s="370"/>
      <c r="J37" s="338" t="s">
        <v>161</v>
      </c>
      <c r="K37" s="442">
        <f>E33*F37</f>
        <v>61.06099999999999</v>
      </c>
      <c r="L37" s="442"/>
    </row>
    <row r="38" spans="1:12" s="12" customFormat="1" ht="12.75" customHeight="1">
      <c r="A38" s="257" t="s">
        <v>118</v>
      </c>
      <c r="B38" s="255" t="s">
        <v>419</v>
      </c>
      <c r="C38" s="288" t="s">
        <v>124</v>
      </c>
      <c r="D38" s="441"/>
      <c r="E38" s="256">
        <v>1</v>
      </c>
      <c r="F38" s="282"/>
      <c r="G38" s="441">
        <v>3</v>
      </c>
      <c r="H38" s="266" t="s">
        <v>11</v>
      </c>
      <c r="I38" s="754">
        <v>4</v>
      </c>
      <c r="J38" s="751" t="s">
        <v>159</v>
      </c>
      <c r="K38" s="442"/>
      <c r="L38" s="442"/>
    </row>
    <row r="39" spans="1:12" s="12" customFormat="1" ht="12.75">
      <c r="A39" s="257"/>
      <c r="B39" s="255"/>
      <c r="C39" s="288"/>
      <c r="D39" s="441"/>
      <c r="E39" s="256"/>
      <c r="F39" s="282"/>
      <c r="G39" s="441"/>
      <c r="H39" s="266"/>
      <c r="I39" s="755"/>
      <c r="J39" s="752"/>
      <c r="K39" s="442"/>
      <c r="L39" s="442"/>
    </row>
    <row r="40" spans="1:12" s="12" customFormat="1" ht="12.75">
      <c r="A40" s="257"/>
      <c r="B40" s="255"/>
      <c r="C40" s="288"/>
      <c r="D40" s="441"/>
      <c r="E40" s="256"/>
      <c r="F40" s="282"/>
      <c r="G40" s="441"/>
      <c r="H40" s="266"/>
      <c r="I40" s="756"/>
      <c r="J40" s="753"/>
      <c r="K40" s="442"/>
      <c r="L40" s="442"/>
    </row>
    <row r="41" spans="1:12" s="12" customFormat="1" ht="12.75">
      <c r="A41" s="257"/>
      <c r="B41" s="255"/>
      <c r="C41" s="288"/>
      <c r="D41" s="441"/>
      <c r="E41" s="256"/>
      <c r="F41" s="282">
        <v>41</v>
      </c>
      <c r="G41" s="441"/>
      <c r="H41" s="266"/>
      <c r="I41" s="370"/>
      <c r="J41" s="339" t="s">
        <v>160</v>
      </c>
      <c r="K41" s="442">
        <f>E38*F41</f>
        <v>41</v>
      </c>
      <c r="L41" s="442">
        <f>E38*20</f>
        <v>20</v>
      </c>
    </row>
    <row r="42" spans="1:12" s="12" customFormat="1" ht="38.25">
      <c r="A42" s="257"/>
      <c r="B42" s="255"/>
      <c r="C42" s="288"/>
      <c r="D42" s="441"/>
      <c r="E42" s="256"/>
      <c r="F42" s="282">
        <v>61</v>
      </c>
      <c r="G42" s="441"/>
      <c r="H42" s="266"/>
      <c r="I42" s="370"/>
      <c r="J42" s="338" t="s">
        <v>161</v>
      </c>
      <c r="K42" s="442">
        <f>E38*F42</f>
        <v>61</v>
      </c>
      <c r="L42" s="442"/>
    </row>
    <row r="43" spans="1:12" s="12" customFormat="1" ht="12.75" customHeight="1">
      <c r="A43" s="257" t="s">
        <v>118</v>
      </c>
      <c r="B43" s="255" t="s">
        <v>420</v>
      </c>
      <c r="C43" s="288" t="s">
        <v>124</v>
      </c>
      <c r="D43" s="441"/>
      <c r="E43" s="256">
        <v>1</v>
      </c>
      <c r="F43" s="282"/>
      <c r="G43" s="441">
        <v>3</v>
      </c>
      <c r="H43" s="266" t="s">
        <v>11</v>
      </c>
      <c r="I43" s="754">
        <v>4</v>
      </c>
      <c r="J43" s="751" t="s">
        <v>159</v>
      </c>
      <c r="K43" s="442"/>
      <c r="L43" s="442"/>
    </row>
    <row r="44" spans="1:12" s="12" customFormat="1" ht="12.75">
      <c r="A44" s="257"/>
      <c r="B44" s="255"/>
      <c r="C44" s="288"/>
      <c r="D44" s="441"/>
      <c r="E44" s="256"/>
      <c r="F44" s="282"/>
      <c r="G44" s="441"/>
      <c r="H44" s="266"/>
      <c r="I44" s="755"/>
      <c r="J44" s="752"/>
      <c r="K44" s="442"/>
      <c r="L44" s="442"/>
    </row>
    <row r="45" spans="1:12" s="12" customFormat="1" ht="12.75">
      <c r="A45" s="257"/>
      <c r="B45" s="255"/>
      <c r="C45" s="288"/>
      <c r="D45" s="441"/>
      <c r="E45" s="256"/>
      <c r="F45" s="282"/>
      <c r="G45" s="441"/>
      <c r="H45" s="266"/>
      <c r="I45" s="756"/>
      <c r="J45" s="753"/>
      <c r="K45" s="442"/>
      <c r="L45" s="442"/>
    </row>
    <row r="46" spans="1:12" s="12" customFormat="1" ht="12.75">
      <c r="A46" s="257"/>
      <c r="B46" s="255"/>
      <c r="C46" s="288"/>
      <c r="D46" s="441"/>
      <c r="E46" s="256"/>
      <c r="F46" s="282">
        <v>41</v>
      </c>
      <c r="G46" s="441"/>
      <c r="H46" s="266"/>
      <c r="I46" s="370"/>
      <c r="J46" s="339" t="s">
        <v>160</v>
      </c>
      <c r="K46" s="442">
        <f>E43*F46</f>
        <v>41</v>
      </c>
      <c r="L46" s="442">
        <f>E43*20</f>
        <v>20</v>
      </c>
    </row>
    <row r="47" spans="1:12" s="12" customFormat="1" ht="38.25">
      <c r="A47" s="257"/>
      <c r="B47" s="255"/>
      <c r="C47" s="288"/>
      <c r="D47" s="441"/>
      <c r="E47" s="256"/>
      <c r="F47" s="282">
        <v>61</v>
      </c>
      <c r="G47" s="441"/>
      <c r="H47" s="266"/>
      <c r="I47" s="370"/>
      <c r="J47" s="338" t="s">
        <v>161</v>
      </c>
      <c r="K47" s="442">
        <f>E43*F47</f>
        <v>61</v>
      </c>
      <c r="L47" s="442"/>
    </row>
    <row r="48" spans="1:12" s="12" customFormat="1" ht="12.75" customHeight="1">
      <c r="A48" s="257" t="s">
        <v>118</v>
      </c>
      <c r="B48" s="255" t="s">
        <v>421</v>
      </c>
      <c r="C48" s="288" t="s">
        <v>124</v>
      </c>
      <c r="D48" s="441"/>
      <c r="E48" s="256">
        <v>1</v>
      </c>
      <c r="F48" s="282"/>
      <c r="G48" s="441">
        <v>3</v>
      </c>
      <c r="H48" s="266" t="s">
        <v>11</v>
      </c>
      <c r="I48" s="754">
        <v>4</v>
      </c>
      <c r="J48" s="751" t="s">
        <v>159</v>
      </c>
      <c r="K48" s="442"/>
      <c r="L48" s="442"/>
    </row>
    <row r="49" spans="1:12" s="12" customFormat="1" ht="12.75">
      <c r="A49" s="257"/>
      <c r="B49" s="255"/>
      <c r="C49" s="288"/>
      <c r="D49" s="441"/>
      <c r="E49" s="256"/>
      <c r="F49" s="282"/>
      <c r="G49" s="441"/>
      <c r="H49" s="266"/>
      <c r="I49" s="755"/>
      <c r="J49" s="752"/>
      <c r="K49" s="442"/>
      <c r="L49" s="442"/>
    </row>
    <row r="50" spans="1:12" s="12" customFormat="1" ht="12.75">
      <c r="A50" s="257"/>
      <c r="B50" s="255"/>
      <c r="C50" s="288"/>
      <c r="D50" s="441"/>
      <c r="E50" s="256"/>
      <c r="F50" s="282"/>
      <c r="G50" s="441"/>
      <c r="H50" s="266"/>
      <c r="I50" s="756"/>
      <c r="J50" s="753"/>
      <c r="K50" s="442"/>
      <c r="L50" s="442"/>
    </row>
    <row r="51" spans="1:12" s="12" customFormat="1" ht="12.75">
      <c r="A51" s="257"/>
      <c r="B51" s="255"/>
      <c r="C51" s="288"/>
      <c r="D51" s="441"/>
      <c r="E51" s="256"/>
      <c r="F51" s="282">
        <v>41</v>
      </c>
      <c r="G51" s="441"/>
      <c r="H51" s="266"/>
      <c r="I51" s="370"/>
      <c r="J51" s="339" t="s">
        <v>160</v>
      </c>
      <c r="K51" s="442">
        <f>E48*F51</f>
        <v>41</v>
      </c>
      <c r="L51" s="442">
        <f>E48*20</f>
        <v>20</v>
      </c>
    </row>
    <row r="52" spans="1:12" s="12" customFormat="1" ht="38.25">
      <c r="A52" s="257"/>
      <c r="B52" s="255"/>
      <c r="C52" s="288"/>
      <c r="D52" s="441"/>
      <c r="E52" s="256"/>
      <c r="F52" s="282">
        <v>61</v>
      </c>
      <c r="G52" s="441"/>
      <c r="H52" s="266"/>
      <c r="I52" s="370"/>
      <c r="J52" s="338" t="s">
        <v>161</v>
      </c>
      <c r="K52" s="442">
        <f>E48*F52</f>
        <v>61</v>
      </c>
      <c r="L52" s="442"/>
    </row>
    <row r="53" spans="1:12" s="12" customFormat="1" ht="12.75" customHeight="1">
      <c r="A53" s="257" t="s">
        <v>118</v>
      </c>
      <c r="B53" s="255" t="s">
        <v>422</v>
      </c>
      <c r="C53" s="288" t="s">
        <v>124</v>
      </c>
      <c r="D53" s="441"/>
      <c r="E53" s="256">
        <v>1</v>
      </c>
      <c r="F53" s="282"/>
      <c r="G53" s="441">
        <v>3</v>
      </c>
      <c r="H53" s="266" t="s">
        <v>11</v>
      </c>
      <c r="I53" s="754">
        <v>4</v>
      </c>
      <c r="J53" s="751" t="s">
        <v>159</v>
      </c>
      <c r="K53" s="442"/>
      <c r="L53" s="442"/>
    </row>
    <row r="54" spans="1:12" s="12" customFormat="1" ht="12.75">
      <c r="A54" s="257"/>
      <c r="B54" s="255"/>
      <c r="C54" s="288"/>
      <c r="D54" s="441"/>
      <c r="E54" s="256"/>
      <c r="F54" s="282"/>
      <c r="G54" s="441"/>
      <c r="H54" s="266"/>
      <c r="I54" s="755"/>
      <c r="J54" s="752"/>
      <c r="K54" s="442"/>
      <c r="L54" s="442"/>
    </row>
    <row r="55" spans="1:12" s="12" customFormat="1" ht="12.75">
      <c r="A55" s="257"/>
      <c r="B55" s="255"/>
      <c r="C55" s="288"/>
      <c r="D55" s="441"/>
      <c r="E55" s="256"/>
      <c r="F55" s="282"/>
      <c r="G55" s="441"/>
      <c r="H55" s="266"/>
      <c r="I55" s="756"/>
      <c r="J55" s="753"/>
      <c r="K55" s="442"/>
      <c r="L55" s="442"/>
    </row>
    <row r="56" spans="1:12" s="12" customFormat="1" ht="12.75">
      <c r="A56" s="257"/>
      <c r="B56" s="255"/>
      <c r="C56" s="288"/>
      <c r="D56" s="441"/>
      <c r="E56" s="256"/>
      <c r="F56" s="282">
        <v>41</v>
      </c>
      <c r="G56" s="441"/>
      <c r="H56" s="266"/>
      <c r="I56" s="370"/>
      <c r="J56" s="339" t="s">
        <v>160</v>
      </c>
      <c r="K56" s="442">
        <f>E53*F56</f>
        <v>41</v>
      </c>
      <c r="L56" s="442">
        <f>E53*20</f>
        <v>20</v>
      </c>
    </row>
    <row r="57" spans="1:12" s="12" customFormat="1" ht="38.25">
      <c r="A57" s="257"/>
      <c r="B57" s="255"/>
      <c r="C57" s="288"/>
      <c r="D57" s="441"/>
      <c r="E57" s="256"/>
      <c r="F57" s="282">
        <v>61</v>
      </c>
      <c r="G57" s="441"/>
      <c r="H57" s="266"/>
      <c r="I57" s="370"/>
      <c r="J57" s="338" t="s">
        <v>161</v>
      </c>
      <c r="K57" s="442">
        <f>E53*F57</f>
        <v>61</v>
      </c>
      <c r="L57" s="442"/>
    </row>
    <row r="58" spans="1:12" s="12" customFormat="1" ht="12.75" customHeight="1">
      <c r="A58" s="257" t="s">
        <v>118</v>
      </c>
      <c r="B58" s="255" t="s">
        <v>423</v>
      </c>
      <c r="C58" s="288" t="s">
        <v>124</v>
      </c>
      <c r="D58" s="441"/>
      <c r="E58" s="256">
        <v>1.001</v>
      </c>
      <c r="F58" s="282"/>
      <c r="G58" s="441">
        <v>3</v>
      </c>
      <c r="H58" s="266" t="s">
        <v>11</v>
      </c>
      <c r="I58" s="754">
        <v>4</v>
      </c>
      <c r="J58" s="751" t="s">
        <v>159</v>
      </c>
      <c r="K58" s="442"/>
      <c r="L58" s="442"/>
    </row>
    <row r="59" spans="1:12" s="12" customFormat="1" ht="12.75">
      <c r="A59" s="257"/>
      <c r="B59" s="255"/>
      <c r="C59" s="288"/>
      <c r="D59" s="441"/>
      <c r="E59" s="256"/>
      <c r="F59" s="282"/>
      <c r="G59" s="441"/>
      <c r="H59" s="266"/>
      <c r="I59" s="755"/>
      <c r="J59" s="752"/>
      <c r="K59" s="442"/>
      <c r="L59" s="442"/>
    </row>
    <row r="60" spans="1:12" s="12" customFormat="1" ht="12.75">
      <c r="A60" s="257"/>
      <c r="B60" s="255"/>
      <c r="C60" s="288"/>
      <c r="D60" s="441"/>
      <c r="E60" s="256"/>
      <c r="F60" s="282"/>
      <c r="G60" s="441"/>
      <c r="H60" s="266"/>
      <c r="I60" s="756"/>
      <c r="J60" s="753"/>
      <c r="K60" s="442"/>
      <c r="L60" s="442"/>
    </row>
    <row r="61" spans="1:12" s="12" customFormat="1" ht="12.75">
      <c r="A61" s="257"/>
      <c r="B61" s="255"/>
      <c r="C61" s="288"/>
      <c r="D61" s="441"/>
      <c r="E61" s="256"/>
      <c r="F61" s="282">
        <v>41</v>
      </c>
      <c r="G61" s="441"/>
      <c r="H61" s="266"/>
      <c r="I61" s="370"/>
      <c r="J61" s="339" t="s">
        <v>160</v>
      </c>
      <c r="K61" s="442">
        <f>E58*F61</f>
        <v>41.041</v>
      </c>
      <c r="L61" s="442">
        <f>E58*20</f>
        <v>20.019999999999996</v>
      </c>
    </row>
    <row r="62" spans="1:12" s="12" customFormat="1" ht="38.25">
      <c r="A62" s="257"/>
      <c r="B62" s="255"/>
      <c r="C62" s="288"/>
      <c r="D62" s="441"/>
      <c r="E62" s="256"/>
      <c r="F62" s="282">
        <v>61</v>
      </c>
      <c r="G62" s="441"/>
      <c r="H62" s="266"/>
      <c r="I62" s="370"/>
      <c r="J62" s="338" t="s">
        <v>161</v>
      </c>
      <c r="K62" s="442">
        <f>E58*F62</f>
        <v>61.06099999999999</v>
      </c>
      <c r="L62" s="442"/>
    </row>
    <row r="63" spans="1:12" s="12" customFormat="1" ht="12.75" customHeight="1">
      <c r="A63" s="257" t="s">
        <v>118</v>
      </c>
      <c r="B63" s="255" t="s">
        <v>424</v>
      </c>
      <c r="C63" s="288" t="s">
        <v>124</v>
      </c>
      <c r="D63" s="441"/>
      <c r="E63" s="256">
        <v>1.499</v>
      </c>
      <c r="F63" s="282"/>
      <c r="G63" s="441">
        <v>3</v>
      </c>
      <c r="H63" s="266" t="s">
        <v>11</v>
      </c>
      <c r="I63" s="754">
        <v>4</v>
      </c>
      <c r="J63" s="751" t="s">
        <v>159</v>
      </c>
      <c r="K63" s="442"/>
      <c r="L63" s="442"/>
    </row>
    <row r="64" spans="1:12" s="12" customFormat="1" ht="12.75">
      <c r="A64" s="257"/>
      <c r="B64" s="255"/>
      <c r="C64" s="288"/>
      <c r="D64" s="441"/>
      <c r="E64" s="256"/>
      <c r="F64" s="282"/>
      <c r="G64" s="441"/>
      <c r="H64" s="266"/>
      <c r="I64" s="755"/>
      <c r="J64" s="752"/>
      <c r="K64" s="442"/>
      <c r="L64" s="442"/>
    </row>
    <row r="65" spans="1:12" s="12" customFormat="1" ht="12.75">
      <c r="A65" s="257"/>
      <c r="B65" s="255"/>
      <c r="C65" s="288"/>
      <c r="D65" s="441"/>
      <c r="E65" s="256"/>
      <c r="F65" s="282"/>
      <c r="G65" s="441"/>
      <c r="H65" s="266"/>
      <c r="I65" s="756"/>
      <c r="J65" s="753"/>
      <c r="K65" s="442"/>
      <c r="L65" s="442"/>
    </row>
    <row r="66" spans="1:12" s="12" customFormat="1" ht="12.75">
      <c r="A66" s="257"/>
      <c r="B66" s="255"/>
      <c r="C66" s="288"/>
      <c r="D66" s="441"/>
      <c r="E66" s="256"/>
      <c r="F66" s="282">
        <v>41</v>
      </c>
      <c r="G66" s="441"/>
      <c r="H66" s="266"/>
      <c r="I66" s="370"/>
      <c r="J66" s="339" t="s">
        <v>160</v>
      </c>
      <c r="K66" s="442">
        <f>E63*F66</f>
        <v>61.459</v>
      </c>
      <c r="L66" s="442">
        <f>E63*20</f>
        <v>29.980000000000004</v>
      </c>
    </row>
    <row r="67" spans="1:12" s="12" customFormat="1" ht="38.25">
      <c r="A67" s="257"/>
      <c r="B67" s="255"/>
      <c r="C67" s="288"/>
      <c r="D67" s="441"/>
      <c r="E67" s="256"/>
      <c r="F67" s="282">
        <v>61</v>
      </c>
      <c r="G67" s="441"/>
      <c r="H67" s="266"/>
      <c r="I67" s="370"/>
      <c r="J67" s="338" t="s">
        <v>161</v>
      </c>
      <c r="K67" s="442">
        <f>E63*F67</f>
        <v>91.43900000000001</v>
      </c>
      <c r="L67" s="442"/>
    </row>
    <row r="68" spans="1:12" s="12" customFormat="1" ht="12.75" customHeight="1">
      <c r="A68" s="257" t="s">
        <v>118</v>
      </c>
      <c r="B68" s="255" t="s">
        <v>425</v>
      </c>
      <c r="C68" s="288" t="s">
        <v>124</v>
      </c>
      <c r="D68" s="441"/>
      <c r="E68" s="256">
        <v>1.403</v>
      </c>
      <c r="F68" s="282"/>
      <c r="G68" s="441">
        <v>3</v>
      </c>
      <c r="H68" s="266" t="s">
        <v>11</v>
      </c>
      <c r="I68" s="754">
        <v>4</v>
      </c>
      <c r="J68" s="751" t="s">
        <v>159</v>
      </c>
      <c r="K68" s="442"/>
      <c r="L68" s="442"/>
    </row>
    <row r="69" spans="1:12" s="12" customFormat="1" ht="12.75">
      <c r="A69" s="257"/>
      <c r="B69" s="255"/>
      <c r="C69" s="288"/>
      <c r="D69" s="441"/>
      <c r="E69" s="256"/>
      <c r="F69" s="282"/>
      <c r="G69" s="441"/>
      <c r="H69" s="266"/>
      <c r="I69" s="755"/>
      <c r="J69" s="752"/>
      <c r="K69" s="442"/>
      <c r="L69" s="442"/>
    </row>
    <row r="70" spans="1:12" s="12" customFormat="1" ht="12.75">
      <c r="A70" s="257"/>
      <c r="B70" s="255"/>
      <c r="C70" s="288"/>
      <c r="D70" s="441"/>
      <c r="E70" s="256"/>
      <c r="F70" s="282"/>
      <c r="G70" s="441"/>
      <c r="H70" s="266"/>
      <c r="I70" s="756"/>
      <c r="J70" s="753"/>
      <c r="K70" s="442"/>
      <c r="L70" s="442"/>
    </row>
    <row r="71" spans="1:12" s="12" customFormat="1" ht="12.75">
      <c r="A71" s="257"/>
      <c r="B71" s="255"/>
      <c r="C71" s="288"/>
      <c r="D71" s="441"/>
      <c r="E71" s="256"/>
      <c r="F71" s="282">
        <v>41</v>
      </c>
      <c r="G71" s="441"/>
      <c r="H71" s="266"/>
      <c r="I71" s="370"/>
      <c r="J71" s="339" t="s">
        <v>160</v>
      </c>
      <c r="K71" s="442">
        <f>E68*F71</f>
        <v>57.523</v>
      </c>
      <c r="L71" s="442">
        <f>E68*20</f>
        <v>28.060000000000002</v>
      </c>
    </row>
    <row r="72" spans="1:12" s="12" customFormat="1" ht="38.25">
      <c r="A72" s="257"/>
      <c r="B72" s="255"/>
      <c r="C72" s="288"/>
      <c r="D72" s="441"/>
      <c r="E72" s="256"/>
      <c r="F72" s="282">
        <v>61</v>
      </c>
      <c r="G72" s="441"/>
      <c r="H72" s="266"/>
      <c r="I72" s="370"/>
      <c r="J72" s="338" t="s">
        <v>161</v>
      </c>
      <c r="K72" s="442">
        <f>E68*F72</f>
        <v>85.583</v>
      </c>
      <c r="L72" s="442"/>
    </row>
    <row r="73" spans="1:12" s="12" customFormat="1" ht="12.75" customHeight="1">
      <c r="A73" s="257" t="s">
        <v>118</v>
      </c>
      <c r="B73" s="255" t="s">
        <v>426</v>
      </c>
      <c r="C73" s="288" t="s">
        <v>124</v>
      </c>
      <c r="D73" s="441"/>
      <c r="E73" s="256">
        <v>1.401</v>
      </c>
      <c r="F73" s="282"/>
      <c r="G73" s="441">
        <v>3</v>
      </c>
      <c r="H73" s="266" t="s">
        <v>11</v>
      </c>
      <c r="I73" s="754">
        <v>4</v>
      </c>
      <c r="J73" s="751" t="s">
        <v>159</v>
      </c>
      <c r="K73" s="442"/>
      <c r="L73" s="442"/>
    </row>
    <row r="74" spans="1:12" s="12" customFormat="1" ht="12.75">
      <c r="A74" s="257"/>
      <c r="B74" s="255"/>
      <c r="C74" s="288"/>
      <c r="D74" s="441"/>
      <c r="E74" s="256"/>
      <c r="F74" s="282"/>
      <c r="G74" s="441"/>
      <c r="H74" s="266"/>
      <c r="I74" s="755"/>
      <c r="J74" s="752"/>
      <c r="K74" s="442"/>
      <c r="L74" s="442"/>
    </row>
    <row r="75" spans="1:12" s="12" customFormat="1" ht="12.75">
      <c r="A75" s="257"/>
      <c r="B75" s="255"/>
      <c r="C75" s="288"/>
      <c r="D75" s="441"/>
      <c r="E75" s="256"/>
      <c r="F75" s="282"/>
      <c r="G75" s="441"/>
      <c r="H75" s="266"/>
      <c r="I75" s="756"/>
      <c r="J75" s="753"/>
      <c r="K75" s="442"/>
      <c r="L75" s="442"/>
    </row>
    <row r="76" spans="1:12" s="12" customFormat="1" ht="12.75">
      <c r="A76" s="257"/>
      <c r="B76" s="255"/>
      <c r="C76" s="288"/>
      <c r="D76" s="441"/>
      <c r="E76" s="256"/>
      <c r="F76" s="282">
        <v>41</v>
      </c>
      <c r="G76" s="441"/>
      <c r="H76" s="266"/>
      <c r="I76" s="370"/>
      <c r="J76" s="339" t="s">
        <v>160</v>
      </c>
      <c r="K76" s="442">
        <f>E73*F76</f>
        <v>57.441</v>
      </c>
      <c r="L76" s="442">
        <f>E73*20</f>
        <v>28.02</v>
      </c>
    </row>
    <row r="77" spans="1:12" s="12" customFormat="1" ht="38.25">
      <c r="A77" s="257"/>
      <c r="B77" s="255"/>
      <c r="C77" s="288"/>
      <c r="D77" s="441"/>
      <c r="E77" s="256"/>
      <c r="F77" s="282">
        <v>61</v>
      </c>
      <c r="G77" s="441"/>
      <c r="H77" s="266"/>
      <c r="I77" s="370"/>
      <c r="J77" s="338" t="s">
        <v>161</v>
      </c>
      <c r="K77" s="442">
        <f>E73*F77</f>
        <v>85.461</v>
      </c>
      <c r="L77" s="442"/>
    </row>
    <row r="78" spans="1:12" s="12" customFormat="1" ht="12.75" customHeight="1">
      <c r="A78" s="257" t="s">
        <v>118</v>
      </c>
      <c r="B78" s="255" t="s">
        <v>427</v>
      </c>
      <c r="C78" s="288" t="s">
        <v>124</v>
      </c>
      <c r="D78" s="441"/>
      <c r="E78" s="256">
        <v>1.301</v>
      </c>
      <c r="F78" s="282"/>
      <c r="G78" s="441">
        <v>4</v>
      </c>
      <c r="H78" s="266" t="s">
        <v>11</v>
      </c>
      <c r="I78" s="754">
        <v>4</v>
      </c>
      <c r="J78" s="751" t="s">
        <v>159</v>
      </c>
      <c r="K78" s="442"/>
      <c r="L78" s="442"/>
    </row>
    <row r="79" spans="1:12" s="12" customFormat="1" ht="12.75">
      <c r="A79" s="257"/>
      <c r="B79" s="255"/>
      <c r="C79" s="288"/>
      <c r="D79" s="441"/>
      <c r="E79" s="256"/>
      <c r="F79" s="282"/>
      <c r="G79" s="441"/>
      <c r="H79" s="266"/>
      <c r="I79" s="755"/>
      <c r="J79" s="752"/>
      <c r="K79" s="442"/>
      <c r="L79" s="442"/>
    </row>
    <row r="80" spans="1:12" s="12" customFormat="1" ht="12.75">
      <c r="A80" s="257"/>
      <c r="B80" s="255"/>
      <c r="C80" s="288"/>
      <c r="D80" s="441"/>
      <c r="E80" s="256"/>
      <c r="F80" s="282"/>
      <c r="G80" s="441"/>
      <c r="H80" s="266"/>
      <c r="I80" s="756"/>
      <c r="J80" s="753"/>
      <c r="K80" s="442"/>
      <c r="L80" s="442"/>
    </row>
    <row r="81" spans="1:12" s="12" customFormat="1" ht="12.75">
      <c r="A81" s="257"/>
      <c r="B81" s="255"/>
      <c r="C81" s="288"/>
      <c r="D81" s="441"/>
      <c r="E81" s="256"/>
      <c r="F81" s="282">
        <v>41</v>
      </c>
      <c r="G81" s="441"/>
      <c r="H81" s="266"/>
      <c r="I81" s="370"/>
      <c r="J81" s="339" t="s">
        <v>160</v>
      </c>
      <c r="K81" s="442">
        <f>E78*F81</f>
        <v>53.340999999999994</v>
      </c>
      <c r="L81" s="442">
        <f>E78*20</f>
        <v>26.02</v>
      </c>
    </row>
    <row r="82" spans="1:12" s="12" customFormat="1" ht="38.25">
      <c r="A82" s="257"/>
      <c r="B82" s="255"/>
      <c r="C82" s="288"/>
      <c r="D82" s="441"/>
      <c r="E82" s="256"/>
      <c r="F82" s="282">
        <v>61</v>
      </c>
      <c r="G82" s="441"/>
      <c r="H82" s="266"/>
      <c r="I82" s="370"/>
      <c r="J82" s="338" t="s">
        <v>161</v>
      </c>
      <c r="K82" s="442">
        <f>E78*F82</f>
        <v>79.36099999999999</v>
      </c>
      <c r="L82" s="442"/>
    </row>
    <row r="83" spans="1:12" s="12" customFormat="1" ht="12.75" customHeight="1">
      <c r="A83" s="257" t="s">
        <v>118</v>
      </c>
      <c r="B83" s="255" t="s">
        <v>428</v>
      </c>
      <c r="C83" s="288" t="s">
        <v>124</v>
      </c>
      <c r="D83" s="441"/>
      <c r="E83" s="256">
        <v>1.002</v>
      </c>
      <c r="F83" s="282"/>
      <c r="G83" s="441">
        <v>4</v>
      </c>
      <c r="H83" s="266" t="s">
        <v>11</v>
      </c>
      <c r="I83" s="754">
        <v>4</v>
      </c>
      <c r="J83" s="751" t="s">
        <v>159</v>
      </c>
      <c r="K83" s="442"/>
      <c r="L83" s="442"/>
    </row>
    <row r="84" spans="1:12" s="12" customFormat="1" ht="12.75">
      <c r="A84" s="257"/>
      <c r="B84" s="255"/>
      <c r="C84" s="288"/>
      <c r="D84" s="441"/>
      <c r="E84" s="256"/>
      <c r="F84" s="282"/>
      <c r="G84" s="441"/>
      <c r="H84" s="266"/>
      <c r="I84" s="755"/>
      <c r="J84" s="752"/>
      <c r="K84" s="442"/>
      <c r="L84" s="442"/>
    </row>
    <row r="85" spans="1:12" s="12" customFormat="1" ht="12.75">
      <c r="A85" s="257"/>
      <c r="B85" s="255"/>
      <c r="C85" s="288"/>
      <c r="D85" s="441"/>
      <c r="E85" s="256"/>
      <c r="F85" s="282"/>
      <c r="G85" s="441"/>
      <c r="H85" s="266"/>
      <c r="I85" s="756"/>
      <c r="J85" s="753"/>
      <c r="K85" s="442"/>
      <c r="L85" s="442"/>
    </row>
    <row r="86" spans="1:12" s="12" customFormat="1" ht="12.75">
      <c r="A86" s="257"/>
      <c r="B86" s="255"/>
      <c r="C86" s="288"/>
      <c r="D86" s="441"/>
      <c r="E86" s="256"/>
      <c r="F86" s="282">
        <v>41</v>
      </c>
      <c r="G86" s="441"/>
      <c r="H86" s="266"/>
      <c r="I86" s="370"/>
      <c r="J86" s="339" t="s">
        <v>160</v>
      </c>
      <c r="K86" s="442">
        <f>E83*F86</f>
        <v>41.082</v>
      </c>
      <c r="L86" s="442">
        <f>E83*20</f>
        <v>20.04</v>
      </c>
    </row>
    <row r="87" spans="1:12" s="12" customFormat="1" ht="38.25">
      <c r="A87" s="257"/>
      <c r="B87" s="255"/>
      <c r="C87" s="288"/>
      <c r="D87" s="441"/>
      <c r="E87" s="256"/>
      <c r="F87" s="282">
        <v>61</v>
      </c>
      <c r="G87" s="441"/>
      <c r="H87" s="266"/>
      <c r="I87" s="370"/>
      <c r="J87" s="338" t="s">
        <v>161</v>
      </c>
      <c r="K87" s="442">
        <f>E83*F87</f>
        <v>61.122</v>
      </c>
      <c r="L87" s="442"/>
    </row>
    <row r="88" spans="1:12" s="12" customFormat="1" ht="12.75" customHeight="1">
      <c r="A88" s="257" t="s">
        <v>118</v>
      </c>
      <c r="B88" s="255" t="s">
        <v>429</v>
      </c>
      <c r="C88" s="288" t="s">
        <v>124</v>
      </c>
      <c r="D88" s="441"/>
      <c r="E88" s="256">
        <v>1.002</v>
      </c>
      <c r="F88" s="282"/>
      <c r="G88" s="441">
        <v>4</v>
      </c>
      <c r="H88" s="266" t="s">
        <v>11</v>
      </c>
      <c r="I88" s="754">
        <v>4</v>
      </c>
      <c r="J88" s="751" t="s">
        <v>159</v>
      </c>
      <c r="K88" s="442"/>
      <c r="L88" s="442"/>
    </row>
    <row r="89" spans="1:12" s="12" customFormat="1" ht="12.75">
      <c r="A89" s="257"/>
      <c r="B89" s="255"/>
      <c r="C89" s="288"/>
      <c r="D89" s="441"/>
      <c r="E89" s="256"/>
      <c r="F89" s="282"/>
      <c r="G89" s="441"/>
      <c r="H89" s="266"/>
      <c r="I89" s="755"/>
      <c r="J89" s="752"/>
      <c r="K89" s="442"/>
      <c r="L89" s="442"/>
    </row>
    <row r="90" spans="1:12" s="12" customFormat="1" ht="12.75">
      <c r="A90" s="257"/>
      <c r="B90" s="255"/>
      <c r="C90" s="288"/>
      <c r="D90" s="441"/>
      <c r="E90" s="256"/>
      <c r="F90" s="282"/>
      <c r="G90" s="441"/>
      <c r="H90" s="266"/>
      <c r="I90" s="756"/>
      <c r="J90" s="753"/>
      <c r="K90" s="442"/>
      <c r="L90" s="442"/>
    </row>
    <row r="91" spans="1:12" s="12" customFormat="1" ht="12.75">
      <c r="A91" s="257"/>
      <c r="B91" s="255"/>
      <c r="C91" s="288"/>
      <c r="D91" s="441"/>
      <c r="E91" s="256"/>
      <c r="F91" s="282">
        <v>41</v>
      </c>
      <c r="G91" s="441"/>
      <c r="H91" s="266"/>
      <c r="I91" s="370"/>
      <c r="J91" s="339" t="s">
        <v>160</v>
      </c>
      <c r="K91" s="442">
        <f>E88*F91</f>
        <v>41.082</v>
      </c>
      <c r="L91" s="442">
        <f>E88*20</f>
        <v>20.04</v>
      </c>
    </row>
    <row r="92" spans="1:12" s="12" customFormat="1" ht="38.25">
      <c r="A92" s="257"/>
      <c r="B92" s="255"/>
      <c r="C92" s="288"/>
      <c r="D92" s="441"/>
      <c r="E92" s="256"/>
      <c r="F92" s="282">
        <v>61</v>
      </c>
      <c r="G92" s="441"/>
      <c r="H92" s="266"/>
      <c r="I92" s="370"/>
      <c r="J92" s="338" t="s">
        <v>161</v>
      </c>
      <c r="K92" s="442">
        <f>E88*F92</f>
        <v>61.122</v>
      </c>
      <c r="L92" s="442"/>
    </row>
    <row r="93" spans="1:12" s="12" customFormat="1" ht="12.75" customHeight="1">
      <c r="A93" s="257" t="s">
        <v>118</v>
      </c>
      <c r="B93" s="255" t="s">
        <v>430</v>
      </c>
      <c r="C93" s="288" t="s">
        <v>124</v>
      </c>
      <c r="D93" s="441"/>
      <c r="E93" s="256">
        <v>1.305</v>
      </c>
      <c r="F93" s="282"/>
      <c r="G93" s="441">
        <v>4</v>
      </c>
      <c r="H93" s="266" t="s">
        <v>11</v>
      </c>
      <c r="I93" s="754">
        <v>4</v>
      </c>
      <c r="J93" s="751" t="s">
        <v>159</v>
      </c>
      <c r="K93" s="442"/>
      <c r="L93" s="442"/>
    </row>
    <row r="94" spans="1:12" s="12" customFormat="1" ht="12.75">
      <c r="A94" s="257"/>
      <c r="B94" s="255"/>
      <c r="C94" s="288"/>
      <c r="D94" s="441"/>
      <c r="E94" s="256"/>
      <c r="F94" s="282"/>
      <c r="G94" s="441"/>
      <c r="H94" s="266"/>
      <c r="I94" s="755"/>
      <c r="J94" s="752"/>
      <c r="K94" s="442"/>
      <c r="L94" s="442"/>
    </row>
    <row r="95" spans="1:12" s="12" customFormat="1" ht="12.75">
      <c r="A95" s="257"/>
      <c r="B95" s="255"/>
      <c r="C95" s="288"/>
      <c r="D95" s="441"/>
      <c r="E95" s="256"/>
      <c r="F95" s="282"/>
      <c r="G95" s="441"/>
      <c r="H95" s="266"/>
      <c r="I95" s="756"/>
      <c r="J95" s="753"/>
      <c r="K95" s="442"/>
      <c r="L95" s="442"/>
    </row>
    <row r="96" spans="1:12" s="12" customFormat="1" ht="12.75">
      <c r="A96" s="257"/>
      <c r="B96" s="255"/>
      <c r="C96" s="288"/>
      <c r="D96" s="441"/>
      <c r="E96" s="256"/>
      <c r="F96" s="282">
        <v>41</v>
      </c>
      <c r="G96" s="441"/>
      <c r="H96" s="266"/>
      <c r="I96" s="370"/>
      <c r="J96" s="339" t="s">
        <v>160</v>
      </c>
      <c r="K96" s="442">
        <f>E93*F96</f>
        <v>53.504999999999995</v>
      </c>
      <c r="L96" s="442">
        <f>E93*20</f>
        <v>26.099999999999998</v>
      </c>
    </row>
    <row r="97" spans="1:12" s="12" customFormat="1" ht="38.25">
      <c r="A97" s="257"/>
      <c r="B97" s="255"/>
      <c r="C97" s="288"/>
      <c r="D97" s="441"/>
      <c r="E97" s="256"/>
      <c r="F97" s="282">
        <v>61</v>
      </c>
      <c r="G97" s="441"/>
      <c r="H97" s="266"/>
      <c r="I97" s="370"/>
      <c r="J97" s="338" t="s">
        <v>161</v>
      </c>
      <c r="K97" s="442">
        <f>E93*F97</f>
        <v>79.60499999999999</v>
      </c>
      <c r="L97" s="442"/>
    </row>
    <row r="98" spans="1:12" s="12" customFormat="1" ht="12.75" customHeight="1">
      <c r="A98" s="257" t="s">
        <v>118</v>
      </c>
      <c r="B98" s="255" t="s">
        <v>431</v>
      </c>
      <c r="C98" s="288" t="s">
        <v>124</v>
      </c>
      <c r="D98" s="441"/>
      <c r="E98" s="256">
        <v>0.999</v>
      </c>
      <c r="F98" s="282"/>
      <c r="G98" s="441">
        <v>4</v>
      </c>
      <c r="H98" s="266" t="s">
        <v>11</v>
      </c>
      <c r="I98" s="754">
        <v>4</v>
      </c>
      <c r="J98" s="751" t="s">
        <v>159</v>
      </c>
      <c r="K98" s="442"/>
      <c r="L98" s="442"/>
    </row>
    <row r="99" spans="1:12" s="12" customFormat="1" ht="12.75">
      <c r="A99" s="257"/>
      <c r="B99" s="255"/>
      <c r="C99" s="288"/>
      <c r="D99" s="441"/>
      <c r="E99" s="256"/>
      <c r="F99" s="282"/>
      <c r="G99" s="441"/>
      <c r="H99" s="266"/>
      <c r="I99" s="755"/>
      <c r="J99" s="752"/>
      <c r="K99" s="442"/>
      <c r="L99" s="442"/>
    </row>
    <row r="100" spans="1:12" s="12" customFormat="1" ht="12.75">
      <c r="A100" s="257"/>
      <c r="B100" s="255"/>
      <c r="C100" s="288"/>
      <c r="D100" s="441"/>
      <c r="E100" s="256"/>
      <c r="F100" s="282"/>
      <c r="G100" s="441"/>
      <c r="H100" s="266"/>
      <c r="I100" s="756"/>
      <c r="J100" s="753"/>
      <c r="K100" s="442"/>
      <c r="L100" s="442"/>
    </row>
    <row r="101" spans="1:12" s="12" customFormat="1" ht="12.75" customHeight="1">
      <c r="A101" s="257"/>
      <c r="B101" s="255"/>
      <c r="C101" s="288"/>
      <c r="D101" s="441"/>
      <c r="E101" s="256"/>
      <c r="F101" s="282">
        <v>41</v>
      </c>
      <c r="G101" s="441"/>
      <c r="H101" s="266"/>
      <c r="I101" s="370"/>
      <c r="J101" s="339" t="s">
        <v>160</v>
      </c>
      <c r="K101" s="442">
        <f>E98*F101</f>
        <v>40.959</v>
      </c>
      <c r="L101" s="442">
        <f>E98*20</f>
        <v>19.98</v>
      </c>
    </row>
    <row r="102" spans="1:12" s="12" customFormat="1" ht="38.25">
      <c r="A102" s="257"/>
      <c r="B102" s="255"/>
      <c r="C102" s="288"/>
      <c r="D102" s="441"/>
      <c r="E102" s="256"/>
      <c r="F102" s="282">
        <v>61</v>
      </c>
      <c r="G102" s="441"/>
      <c r="H102" s="266"/>
      <c r="I102" s="370"/>
      <c r="J102" s="338" t="s">
        <v>161</v>
      </c>
      <c r="K102" s="442">
        <f>E98*F102</f>
        <v>60.939</v>
      </c>
      <c r="L102" s="442"/>
    </row>
    <row r="103" spans="1:12" s="12" customFormat="1" ht="12.75" customHeight="1">
      <c r="A103" s="257" t="s">
        <v>118</v>
      </c>
      <c r="B103" s="255" t="s">
        <v>432</v>
      </c>
      <c r="C103" s="288" t="s">
        <v>124</v>
      </c>
      <c r="D103" s="441"/>
      <c r="E103" s="256">
        <v>1.003</v>
      </c>
      <c r="F103" s="282"/>
      <c r="G103" s="441">
        <v>4</v>
      </c>
      <c r="H103" s="266" t="s">
        <v>11</v>
      </c>
      <c r="I103" s="754">
        <v>4</v>
      </c>
      <c r="J103" s="751" t="s">
        <v>159</v>
      </c>
      <c r="K103" s="442"/>
      <c r="L103" s="442"/>
    </row>
    <row r="104" spans="1:12" s="12" customFormat="1" ht="12.75">
      <c r="A104" s="257"/>
      <c r="B104" s="255"/>
      <c r="C104" s="288"/>
      <c r="D104" s="441"/>
      <c r="E104" s="256"/>
      <c r="F104" s="282"/>
      <c r="G104" s="441"/>
      <c r="H104" s="266"/>
      <c r="I104" s="755"/>
      <c r="J104" s="752"/>
      <c r="K104" s="442"/>
      <c r="L104" s="442"/>
    </row>
    <row r="105" spans="1:12" s="12" customFormat="1" ht="12.75">
      <c r="A105" s="257"/>
      <c r="B105" s="255"/>
      <c r="C105" s="288"/>
      <c r="D105" s="441"/>
      <c r="E105" s="256"/>
      <c r="F105" s="282"/>
      <c r="G105" s="441"/>
      <c r="H105" s="266"/>
      <c r="I105" s="756"/>
      <c r="J105" s="753"/>
      <c r="K105" s="442"/>
      <c r="L105" s="442"/>
    </row>
    <row r="106" spans="1:12" s="12" customFormat="1" ht="12.75">
      <c r="A106" s="257"/>
      <c r="B106" s="255"/>
      <c r="C106" s="288"/>
      <c r="D106" s="441"/>
      <c r="E106" s="256"/>
      <c r="F106" s="282">
        <v>41</v>
      </c>
      <c r="G106" s="441"/>
      <c r="H106" s="266"/>
      <c r="I106" s="370"/>
      <c r="J106" s="339" t="s">
        <v>160</v>
      </c>
      <c r="K106" s="442">
        <f>E103*F106</f>
        <v>41.123</v>
      </c>
      <c r="L106" s="442">
        <f>E103*20</f>
        <v>20.06</v>
      </c>
    </row>
    <row r="107" spans="1:12" s="12" customFormat="1" ht="38.25">
      <c r="A107" s="257"/>
      <c r="B107" s="255"/>
      <c r="C107" s="288"/>
      <c r="D107" s="441"/>
      <c r="E107" s="256"/>
      <c r="F107" s="282">
        <v>61</v>
      </c>
      <c r="G107" s="441"/>
      <c r="H107" s="266"/>
      <c r="I107" s="370"/>
      <c r="J107" s="338" t="s">
        <v>161</v>
      </c>
      <c r="K107" s="442">
        <f>E103*F107</f>
        <v>61.18299999999999</v>
      </c>
      <c r="L107" s="442"/>
    </row>
    <row r="108" spans="1:12" s="12" customFormat="1" ht="12.75" customHeight="1">
      <c r="A108" s="257" t="s">
        <v>118</v>
      </c>
      <c r="B108" s="255" t="s">
        <v>433</v>
      </c>
      <c r="C108" s="288" t="s">
        <v>124</v>
      </c>
      <c r="D108" s="441"/>
      <c r="E108" s="256">
        <v>1</v>
      </c>
      <c r="F108" s="282"/>
      <c r="G108" s="441">
        <v>4</v>
      </c>
      <c r="H108" s="266" t="s">
        <v>11</v>
      </c>
      <c r="I108" s="754">
        <v>4</v>
      </c>
      <c r="J108" s="751" t="s">
        <v>159</v>
      </c>
      <c r="K108" s="442"/>
      <c r="L108" s="442"/>
    </row>
    <row r="109" spans="1:12" s="12" customFormat="1" ht="12.75">
      <c r="A109" s="257"/>
      <c r="B109" s="255"/>
      <c r="C109" s="288"/>
      <c r="D109" s="441"/>
      <c r="E109" s="256"/>
      <c r="F109" s="282"/>
      <c r="G109" s="441"/>
      <c r="H109" s="266"/>
      <c r="I109" s="755"/>
      <c r="J109" s="752"/>
      <c r="K109" s="442"/>
      <c r="L109" s="442"/>
    </row>
    <row r="110" spans="1:12" s="12" customFormat="1" ht="12.75">
      <c r="A110" s="257"/>
      <c r="B110" s="255"/>
      <c r="C110" s="288"/>
      <c r="D110" s="441"/>
      <c r="E110" s="256"/>
      <c r="F110" s="282"/>
      <c r="G110" s="441"/>
      <c r="H110" s="266"/>
      <c r="I110" s="756"/>
      <c r="J110" s="753"/>
      <c r="K110" s="442"/>
      <c r="L110" s="442"/>
    </row>
    <row r="111" spans="1:12" s="12" customFormat="1" ht="12.75">
      <c r="A111" s="257"/>
      <c r="B111" s="255"/>
      <c r="C111" s="288"/>
      <c r="D111" s="441"/>
      <c r="E111" s="256"/>
      <c r="F111" s="282">
        <v>41</v>
      </c>
      <c r="G111" s="441"/>
      <c r="H111" s="266"/>
      <c r="I111" s="370"/>
      <c r="J111" s="339" t="s">
        <v>160</v>
      </c>
      <c r="K111" s="442">
        <f>E108*F111</f>
        <v>41</v>
      </c>
      <c r="L111" s="442">
        <f>E108*20</f>
        <v>20</v>
      </c>
    </row>
    <row r="112" spans="1:12" s="12" customFormat="1" ht="38.25">
      <c r="A112" s="257"/>
      <c r="B112" s="255"/>
      <c r="C112" s="288"/>
      <c r="D112" s="441"/>
      <c r="E112" s="256"/>
      <c r="F112" s="282">
        <v>61</v>
      </c>
      <c r="G112" s="441"/>
      <c r="H112" s="266"/>
      <c r="I112" s="370"/>
      <c r="J112" s="338" t="s">
        <v>161</v>
      </c>
      <c r="K112" s="442">
        <f>E108*F112</f>
        <v>61</v>
      </c>
      <c r="L112" s="442"/>
    </row>
    <row r="113" spans="1:12" s="12" customFormat="1" ht="12.75" customHeight="1">
      <c r="A113" s="257" t="s">
        <v>118</v>
      </c>
      <c r="B113" s="255" t="s">
        <v>434</v>
      </c>
      <c r="C113" s="288" t="s">
        <v>124</v>
      </c>
      <c r="D113" s="441"/>
      <c r="E113" s="256">
        <v>1</v>
      </c>
      <c r="F113" s="282"/>
      <c r="G113" s="441">
        <v>4</v>
      </c>
      <c r="H113" s="266" t="s">
        <v>11</v>
      </c>
      <c r="I113" s="754">
        <v>4</v>
      </c>
      <c r="J113" s="751" t="s">
        <v>159</v>
      </c>
      <c r="K113" s="442"/>
      <c r="L113" s="442"/>
    </row>
    <row r="114" spans="1:12" s="12" customFormat="1" ht="12.75">
      <c r="A114" s="257"/>
      <c r="B114" s="255"/>
      <c r="C114" s="288"/>
      <c r="D114" s="441"/>
      <c r="E114" s="256"/>
      <c r="F114" s="282"/>
      <c r="G114" s="441"/>
      <c r="H114" s="266"/>
      <c r="I114" s="755"/>
      <c r="J114" s="752"/>
      <c r="K114" s="442"/>
      <c r="L114" s="442"/>
    </row>
    <row r="115" spans="1:12" s="12" customFormat="1" ht="12.75">
      <c r="A115" s="257"/>
      <c r="B115" s="255"/>
      <c r="C115" s="288"/>
      <c r="D115" s="441"/>
      <c r="E115" s="256"/>
      <c r="F115" s="282"/>
      <c r="G115" s="441"/>
      <c r="H115" s="266"/>
      <c r="I115" s="756"/>
      <c r="J115" s="753"/>
      <c r="K115" s="442"/>
      <c r="L115" s="442"/>
    </row>
    <row r="116" spans="1:12" s="12" customFormat="1" ht="12.75">
      <c r="A116" s="257"/>
      <c r="B116" s="255"/>
      <c r="C116" s="288"/>
      <c r="D116" s="441"/>
      <c r="E116" s="256"/>
      <c r="F116" s="282">
        <v>41</v>
      </c>
      <c r="G116" s="441"/>
      <c r="H116" s="266"/>
      <c r="I116" s="370"/>
      <c r="J116" s="339" t="s">
        <v>160</v>
      </c>
      <c r="K116" s="442">
        <f>E113*F116</f>
        <v>41</v>
      </c>
      <c r="L116" s="442">
        <f>E113*20</f>
        <v>20</v>
      </c>
    </row>
    <row r="117" spans="1:12" s="12" customFormat="1" ht="38.25">
      <c r="A117" s="257"/>
      <c r="B117" s="255"/>
      <c r="C117" s="288"/>
      <c r="D117" s="441"/>
      <c r="E117" s="256"/>
      <c r="F117" s="282">
        <v>61</v>
      </c>
      <c r="G117" s="441"/>
      <c r="H117" s="266"/>
      <c r="I117" s="370"/>
      <c r="J117" s="338" t="s">
        <v>161</v>
      </c>
      <c r="K117" s="442">
        <f>E113*F117</f>
        <v>61</v>
      </c>
      <c r="L117" s="442"/>
    </row>
    <row r="118" spans="1:12" s="12" customFormat="1" ht="12.75" customHeight="1">
      <c r="A118" s="257" t="s">
        <v>118</v>
      </c>
      <c r="B118" s="255" t="s">
        <v>435</v>
      </c>
      <c r="C118" s="288" t="s">
        <v>124</v>
      </c>
      <c r="D118" s="441"/>
      <c r="E118" s="256">
        <v>1.299</v>
      </c>
      <c r="F118" s="282"/>
      <c r="G118" s="441">
        <v>4</v>
      </c>
      <c r="H118" s="266" t="s">
        <v>11</v>
      </c>
      <c r="I118" s="754">
        <v>4</v>
      </c>
      <c r="J118" s="751" t="s">
        <v>159</v>
      </c>
      <c r="K118" s="442"/>
      <c r="L118" s="442"/>
    </row>
    <row r="119" spans="1:12" s="12" customFormat="1" ht="12.75">
      <c r="A119" s="257"/>
      <c r="B119" s="255"/>
      <c r="C119" s="288"/>
      <c r="D119" s="441"/>
      <c r="E119" s="256"/>
      <c r="F119" s="282"/>
      <c r="G119" s="441"/>
      <c r="H119" s="266"/>
      <c r="I119" s="755"/>
      <c r="J119" s="752"/>
      <c r="K119" s="442"/>
      <c r="L119" s="442"/>
    </row>
    <row r="120" spans="1:12" s="12" customFormat="1" ht="12.75">
      <c r="A120" s="257"/>
      <c r="B120" s="255"/>
      <c r="C120" s="288"/>
      <c r="D120" s="441"/>
      <c r="E120" s="256"/>
      <c r="F120" s="282"/>
      <c r="G120" s="441"/>
      <c r="H120" s="266"/>
      <c r="I120" s="756"/>
      <c r="J120" s="753"/>
      <c r="K120" s="442"/>
      <c r="L120" s="442"/>
    </row>
    <row r="121" spans="1:12" s="12" customFormat="1" ht="12.75">
      <c r="A121" s="257"/>
      <c r="B121" s="255"/>
      <c r="C121" s="288"/>
      <c r="D121" s="441"/>
      <c r="E121" s="256"/>
      <c r="F121" s="282">
        <v>41</v>
      </c>
      <c r="G121" s="441"/>
      <c r="H121" s="266"/>
      <c r="I121" s="370"/>
      <c r="J121" s="339" t="s">
        <v>160</v>
      </c>
      <c r="K121" s="442">
        <f>E118*F121</f>
        <v>53.259</v>
      </c>
      <c r="L121" s="442">
        <f>E118*20</f>
        <v>25.979999999999997</v>
      </c>
    </row>
    <row r="122" spans="1:12" s="12" customFormat="1" ht="38.25">
      <c r="A122" s="257"/>
      <c r="B122" s="255"/>
      <c r="C122" s="288"/>
      <c r="D122" s="441"/>
      <c r="E122" s="256"/>
      <c r="F122" s="282">
        <v>61</v>
      </c>
      <c r="G122" s="441"/>
      <c r="H122" s="266"/>
      <c r="I122" s="370"/>
      <c r="J122" s="338" t="s">
        <v>161</v>
      </c>
      <c r="K122" s="442">
        <f>E118*F122</f>
        <v>79.23899999999999</v>
      </c>
      <c r="L122" s="442"/>
    </row>
    <row r="123" spans="1:12" s="12" customFormat="1" ht="12.75" customHeight="1">
      <c r="A123" s="257" t="s">
        <v>118</v>
      </c>
      <c r="B123" s="255" t="s">
        <v>436</v>
      </c>
      <c r="C123" s="288" t="s">
        <v>124</v>
      </c>
      <c r="D123" s="441"/>
      <c r="E123" s="256">
        <v>0.999</v>
      </c>
      <c r="F123" s="282"/>
      <c r="G123" s="441">
        <v>4</v>
      </c>
      <c r="H123" s="266" t="s">
        <v>11</v>
      </c>
      <c r="I123" s="754">
        <v>4</v>
      </c>
      <c r="J123" s="751" t="s">
        <v>159</v>
      </c>
      <c r="K123" s="442"/>
      <c r="L123" s="442"/>
    </row>
    <row r="124" spans="1:12" s="12" customFormat="1" ht="12.75">
      <c r="A124" s="257"/>
      <c r="B124" s="255"/>
      <c r="C124" s="288"/>
      <c r="D124" s="441"/>
      <c r="E124" s="256"/>
      <c r="F124" s="282"/>
      <c r="G124" s="441"/>
      <c r="H124" s="266"/>
      <c r="I124" s="755"/>
      <c r="J124" s="752"/>
      <c r="K124" s="442"/>
      <c r="L124" s="442"/>
    </row>
    <row r="125" spans="1:12" s="12" customFormat="1" ht="12.75">
      <c r="A125" s="257"/>
      <c r="B125" s="255"/>
      <c r="C125" s="288"/>
      <c r="D125" s="441"/>
      <c r="E125" s="256"/>
      <c r="F125" s="282"/>
      <c r="G125" s="441"/>
      <c r="H125" s="266"/>
      <c r="I125" s="756"/>
      <c r="J125" s="753"/>
      <c r="K125" s="442"/>
      <c r="L125" s="442"/>
    </row>
    <row r="126" spans="1:12" s="12" customFormat="1" ht="12.75">
      <c r="A126" s="257"/>
      <c r="B126" s="255"/>
      <c r="C126" s="288"/>
      <c r="D126" s="441"/>
      <c r="E126" s="256"/>
      <c r="F126" s="282">
        <v>41</v>
      </c>
      <c r="G126" s="441"/>
      <c r="H126" s="266"/>
      <c r="I126" s="370"/>
      <c r="J126" s="339" t="s">
        <v>160</v>
      </c>
      <c r="K126" s="442">
        <f>E123*F126</f>
        <v>40.959</v>
      </c>
      <c r="L126" s="442">
        <f>E123*20</f>
        <v>19.98</v>
      </c>
    </row>
    <row r="127" spans="1:12" s="12" customFormat="1" ht="38.25">
      <c r="A127" s="257"/>
      <c r="B127" s="255"/>
      <c r="C127" s="288"/>
      <c r="D127" s="441"/>
      <c r="E127" s="256"/>
      <c r="F127" s="282">
        <v>61</v>
      </c>
      <c r="G127" s="441"/>
      <c r="H127" s="266"/>
      <c r="I127" s="370"/>
      <c r="J127" s="338" t="s">
        <v>161</v>
      </c>
      <c r="K127" s="442">
        <f>E123*F127</f>
        <v>60.939</v>
      </c>
      <c r="L127" s="442"/>
    </row>
    <row r="128" spans="1:12" s="12" customFormat="1" ht="12.75" customHeight="1">
      <c r="A128" s="257" t="s">
        <v>118</v>
      </c>
      <c r="B128" s="255" t="s">
        <v>437</v>
      </c>
      <c r="C128" s="288" t="s">
        <v>124</v>
      </c>
      <c r="D128" s="441"/>
      <c r="E128" s="256">
        <v>0.998</v>
      </c>
      <c r="F128" s="282"/>
      <c r="G128" s="441">
        <v>4</v>
      </c>
      <c r="H128" s="266" t="s">
        <v>11</v>
      </c>
      <c r="I128" s="754">
        <v>4</v>
      </c>
      <c r="J128" s="751" t="s">
        <v>159</v>
      </c>
      <c r="K128" s="442"/>
      <c r="L128" s="442"/>
    </row>
    <row r="129" spans="1:12" s="12" customFormat="1" ht="12.75">
      <c r="A129" s="257"/>
      <c r="B129" s="255"/>
      <c r="C129" s="288"/>
      <c r="D129" s="441"/>
      <c r="E129" s="256"/>
      <c r="F129" s="282"/>
      <c r="G129" s="441"/>
      <c r="H129" s="266"/>
      <c r="I129" s="755"/>
      <c r="J129" s="752"/>
      <c r="K129" s="442"/>
      <c r="L129" s="442"/>
    </row>
    <row r="130" spans="1:12" s="12" customFormat="1" ht="12.75">
      <c r="A130" s="257"/>
      <c r="B130" s="255"/>
      <c r="C130" s="288"/>
      <c r="D130" s="441"/>
      <c r="E130" s="256"/>
      <c r="F130" s="282"/>
      <c r="G130" s="441"/>
      <c r="H130" s="266"/>
      <c r="I130" s="756"/>
      <c r="J130" s="753"/>
      <c r="K130" s="442"/>
      <c r="L130" s="442"/>
    </row>
    <row r="131" spans="1:12" s="12" customFormat="1" ht="12.75">
      <c r="A131" s="257"/>
      <c r="B131" s="255"/>
      <c r="C131" s="288"/>
      <c r="D131" s="441"/>
      <c r="E131" s="256"/>
      <c r="F131" s="282">
        <v>41</v>
      </c>
      <c r="G131" s="441"/>
      <c r="H131" s="266"/>
      <c r="I131" s="370"/>
      <c r="J131" s="339" t="s">
        <v>160</v>
      </c>
      <c r="K131" s="442">
        <f>E128*F131</f>
        <v>40.918</v>
      </c>
      <c r="L131" s="442">
        <f>E128*20</f>
        <v>19.96</v>
      </c>
    </row>
    <row r="132" spans="1:12" s="12" customFormat="1" ht="38.25">
      <c r="A132" s="257"/>
      <c r="B132" s="255"/>
      <c r="C132" s="288"/>
      <c r="D132" s="441"/>
      <c r="E132" s="256"/>
      <c r="F132" s="282">
        <v>61</v>
      </c>
      <c r="G132" s="441"/>
      <c r="H132" s="266"/>
      <c r="I132" s="370"/>
      <c r="J132" s="338" t="s">
        <v>161</v>
      </c>
      <c r="K132" s="442">
        <f>E128*F132</f>
        <v>60.878</v>
      </c>
      <c r="L132" s="442"/>
    </row>
    <row r="133" spans="1:12" s="12" customFormat="1" ht="12.75" customHeight="1">
      <c r="A133" s="257" t="s">
        <v>118</v>
      </c>
      <c r="B133" s="255" t="s">
        <v>438</v>
      </c>
      <c r="C133" s="288" t="s">
        <v>124</v>
      </c>
      <c r="D133" s="441"/>
      <c r="E133" s="256">
        <v>0.997</v>
      </c>
      <c r="F133" s="282"/>
      <c r="G133" s="441">
        <v>4</v>
      </c>
      <c r="H133" s="266" t="s">
        <v>11</v>
      </c>
      <c r="I133" s="754">
        <v>4</v>
      </c>
      <c r="J133" s="751" t="s">
        <v>159</v>
      </c>
      <c r="K133" s="442"/>
      <c r="L133" s="442"/>
    </row>
    <row r="134" spans="1:12" s="12" customFormat="1" ht="12.75">
      <c r="A134" s="257"/>
      <c r="B134" s="255"/>
      <c r="C134" s="288"/>
      <c r="D134" s="441"/>
      <c r="E134" s="256"/>
      <c r="F134" s="282"/>
      <c r="G134" s="441"/>
      <c r="H134" s="266"/>
      <c r="I134" s="755"/>
      <c r="J134" s="752"/>
      <c r="K134" s="442"/>
      <c r="L134" s="442"/>
    </row>
    <row r="135" spans="1:12" s="12" customFormat="1" ht="12.75">
      <c r="A135" s="257"/>
      <c r="B135" s="255"/>
      <c r="C135" s="288"/>
      <c r="D135" s="441"/>
      <c r="E135" s="256"/>
      <c r="F135" s="282"/>
      <c r="G135" s="441"/>
      <c r="H135" s="266"/>
      <c r="I135" s="756"/>
      <c r="J135" s="753"/>
      <c r="K135" s="442"/>
      <c r="L135" s="442"/>
    </row>
    <row r="136" spans="1:12" s="12" customFormat="1" ht="12.75">
      <c r="A136" s="257"/>
      <c r="B136" s="255"/>
      <c r="C136" s="288"/>
      <c r="D136" s="441"/>
      <c r="E136" s="256"/>
      <c r="F136" s="282">
        <v>41</v>
      </c>
      <c r="G136" s="441"/>
      <c r="H136" s="266"/>
      <c r="I136" s="370"/>
      <c r="J136" s="339" t="s">
        <v>160</v>
      </c>
      <c r="K136" s="442">
        <f>E133*F136</f>
        <v>40.877</v>
      </c>
      <c r="L136" s="442">
        <f>E133*20</f>
        <v>19.94</v>
      </c>
    </row>
    <row r="137" spans="1:12" s="12" customFormat="1" ht="38.25">
      <c r="A137" s="257"/>
      <c r="B137" s="255"/>
      <c r="C137" s="288"/>
      <c r="D137" s="441"/>
      <c r="E137" s="256"/>
      <c r="F137" s="282">
        <v>61</v>
      </c>
      <c r="G137" s="441"/>
      <c r="H137" s="266"/>
      <c r="I137" s="370"/>
      <c r="J137" s="338" t="s">
        <v>161</v>
      </c>
      <c r="K137" s="442">
        <f>E133*F137</f>
        <v>60.817</v>
      </c>
      <c r="L137" s="442"/>
    </row>
    <row r="138" spans="1:12" s="12" customFormat="1" ht="12.75" customHeight="1">
      <c r="A138" s="257" t="s">
        <v>118</v>
      </c>
      <c r="B138" s="255" t="s">
        <v>439</v>
      </c>
      <c r="C138" s="288" t="s">
        <v>124</v>
      </c>
      <c r="D138" s="441"/>
      <c r="E138" s="256">
        <v>1.001</v>
      </c>
      <c r="F138" s="282"/>
      <c r="G138" s="441">
        <v>3</v>
      </c>
      <c r="H138" s="266" t="s">
        <v>11</v>
      </c>
      <c r="I138" s="754">
        <v>4</v>
      </c>
      <c r="J138" s="751" t="s">
        <v>159</v>
      </c>
      <c r="K138" s="442"/>
      <c r="L138" s="442"/>
    </row>
    <row r="139" spans="1:12" s="12" customFormat="1" ht="12.75">
      <c r="A139" s="257"/>
      <c r="B139" s="255"/>
      <c r="C139" s="288"/>
      <c r="D139" s="441"/>
      <c r="E139" s="256"/>
      <c r="F139" s="282"/>
      <c r="G139" s="441"/>
      <c r="H139" s="266"/>
      <c r="I139" s="755"/>
      <c r="J139" s="752"/>
      <c r="K139" s="442"/>
      <c r="L139" s="442"/>
    </row>
    <row r="140" spans="1:12" s="12" customFormat="1" ht="12.75">
      <c r="A140" s="257"/>
      <c r="B140" s="255"/>
      <c r="C140" s="288"/>
      <c r="D140" s="441"/>
      <c r="E140" s="256"/>
      <c r="F140" s="282"/>
      <c r="G140" s="441"/>
      <c r="H140" s="266"/>
      <c r="I140" s="756"/>
      <c r="J140" s="753"/>
      <c r="K140" s="442"/>
      <c r="L140" s="442"/>
    </row>
    <row r="141" spans="1:12" s="12" customFormat="1" ht="12.75">
      <c r="A141" s="257"/>
      <c r="B141" s="255"/>
      <c r="C141" s="288"/>
      <c r="D141" s="441"/>
      <c r="E141" s="256"/>
      <c r="F141" s="282">
        <v>41</v>
      </c>
      <c r="G141" s="441"/>
      <c r="H141" s="266"/>
      <c r="I141" s="370"/>
      <c r="J141" s="339" t="s">
        <v>160</v>
      </c>
      <c r="K141" s="442">
        <f>E138*F141</f>
        <v>41.041</v>
      </c>
      <c r="L141" s="442">
        <f>E138*20</f>
        <v>20.019999999999996</v>
      </c>
    </row>
    <row r="142" spans="1:12" s="12" customFormat="1" ht="38.25">
      <c r="A142" s="257"/>
      <c r="B142" s="255"/>
      <c r="C142" s="288"/>
      <c r="D142" s="441"/>
      <c r="E142" s="256"/>
      <c r="F142" s="282">
        <v>61</v>
      </c>
      <c r="G142" s="441"/>
      <c r="H142" s="266"/>
      <c r="I142" s="370"/>
      <c r="J142" s="338" t="s">
        <v>161</v>
      </c>
      <c r="K142" s="442">
        <f>E138*F142</f>
        <v>61.06099999999999</v>
      </c>
      <c r="L142" s="442"/>
    </row>
    <row r="143" spans="1:12" s="12" customFormat="1" ht="12.75" customHeight="1">
      <c r="A143" s="257" t="s">
        <v>118</v>
      </c>
      <c r="B143" s="255" t="s">
        <v>440</v>
      </c>
      <c r="C143" s="288" t="s">
        <v>124</v>
      </c>
      <c r="D143" s="441"/>
      <c r="E143" s="256">
        <v>1</v>
      </c>
      <c r="F143" s="282"/>
      <c r="G143" s="441">
        <v>3</v>
      </c>
      <c r="H143" s="266" t="s">
        <v>11</v>
      </c>
      <c r="I143" s="754">
        <v>4</v>
      </c>
      <c r="J143" s="751" t="s">
        <v>159</v>
      </c>
      <c r="K143" s="442"/>
      <c r="L143" s="442"/>
    </row>
    <row r="144" spans="1:12" s="12" customFormat="1" ht="12.75">
      <c r="A144" s="257"/>
      <c r="B144" s="255"/>
      <c r="C144" s="288"/>
      <c r="D144" s="441"/>
      <c r="E144" s="256"/>
      <c r="F144" s="282"/>
      <c r="G144" s="441"/>
      <c r="H144" s="266"/>
      <c r="I144" s="755"/>
      <c r="J144" s="752"/>
      <c r="K144" s="442"/>
      <c r="L144" s="442"/>
    </row>
    <row r="145" spans="1:12" s="12" customFormat="1" ht="12.75">
      <c r="A145" s="257"/>
      <c r="B145" s="255"/>
      <c r="C145" s="288"/>
      <c r="D145" s="441"/>
      <c r="E145" s="256"/>
      <c r="F145" s="282"/>
      <c r="G145" s="441"/>
      <c r="H145" s="266"/>
      <c r="I145" s="756"/>
      <c r="J145" s="753"/>
      <c r="K145" s="442"/>
      <c r="L145" s="442"/>
    </row>
    <row r="146" spans="1:12" s="12" customFormat="1" ht="12.75">
      <c r="A146" s="257"/>
      <c r="B146" s="255"/>
      <c r="C146" s="288"/>
      <c r="D146" s="441"/>
      <c r="E146" s="256"/>
      <c r="F146" s="282">
        <v>41</v>
      </c>
      <c r="G146" s="441"/>
      <c r="H146" s="266"/>
      <c r="I146" s="370"/>
      <c r="J146" s="339" t="s">
        <v>160</v>
      </c>
      <c r="K146" s="442">
        <f>E143*F146</f>
        <v>41</v>
      </c>
      <c r="L146" s="442">
        <f>E143*20</f>
        <v>20</v>
      </c>
    </row>
    <row r="147" spans="1:12" s="12" customFormat="1" ht="38.25">
      <c r="A147" s="257"/>
      <c r="B147" s="255"/>
      <c r="C147" s="288"/>
      <c r="D147" s="441"/>
      <c r="E147" s="256"/>
      <c r="F147" s="282">
        <v>61</v>
      </c>
      <c r="G147" s="441"/>
      <c r="H147" s="266"/>
      <c r="I147" s="370"/>
      <c r="J147" s="338" t="s">
        <v>161</v>
      </c>
      <c r="K147" s="442">
        <f>E143*F147</f>
        <v>61</v>
      </c>
      <c r="L147" s="442"/>
    </row>
    <row r="148" spans="1:12" s="12" customFormat="1" ht="12.75" customHeight="1">
      <c r="A148" s="257" t="s">
        <v>118</v>
      </c>
      <c r="B148" s="255" t="s">
        <v>441</v>
      </c>
      <c r="C148" s="288" t="s">
        <v>124</v>
      </c>
      <c r="D148" s="441"/>
      <c r="E148" s="256">
        <v>1</v>
      </c>
      <c r="F148" s="282"/>
      <c r="G148" s="441">
        <v>3</v>
      </c>
      <c r="H148" s="266" t="s">
        <v>11</v>
      </c>
      <c r="I148" s="754">
        <v>4</v>
      </c>
      <c r="J148" s="751" t="s">
        <v>159</v>
      </c>
      <c r="K148" s="442"/>
      <c r="L148" s="442"/>
    </row>
    <row r="149" spans="1:12" s="12" customFormat="1" ht="12.75">
      <c r="A149" s="257"/>
      <c r="B149" s="255"/>
      <c r="C149" s="288"/>
      <c r="D149" s="441"/>
      <c r="E149" s="256"/>
      <c r="F149" s="282"/>
      <c r="G149" s="441"/>
      <c r="H149" s="266"/>
      <c r="I149" s="755"/>
      <c r="J149" s="752"/>
      <c r="K149" s="442"/>
      <c r="L149" s="442"/>
    </row>
    <row r="150" spans="1:12" s="12" customFormat="1" ht="12.75">
      <c r="A150" s="257"/>
      <c r="B150" s="255"/>
      <c r="C150" s="288"/>
      <c r="D150" s="441"/>
      <c r="E150" s="256"/>
      <c r="F150" s="282"/>
      <c r="G150" s="441"/>
      <c r="H150" s="266"/>
      <c r="I150" s="756"/>
      <c r="J150" s="753"/>
      <c r="K150" s="442"/>
      <c r="L150" s="442"/>
    </row>
    <row r="151" spans="1:12" s="12" customFormat="1" ht="12.75">
      <c r="A151" s="257"/>
      <c r="B151" s="255"/>
      <c r="C151" s="288"/>
      <c r="D151" s="441"/>
      <c r="E151" s="256"/>
      <c r="F151" s="282">
        <v>41</v>
      </c>
      <c r="G151" s="441"/>
      <c r="H151" s="266"/>
      <c r="I151" s="370"/>
      <c r="J151" s="339" t="s">
        <v>160</v>
      </c>
      <c r="K151" s="442">
        <f>E148*F151</f>
        <v>41</v>
      </c>
      <c r="L151" s="442">
        <f>E148*20</f>
        <v>20</v>
      </c>
    </row>
    <row r="152" spans="1:12" s="12" customFormat="1" ht="38.25">
      <c r="A152" s="257"/>
      <c r="B152" s="255"/>
      <c r="C152" s="288"/>
      <c r="D152" s="441"/>
      <c r="E152" s="256"/>
      <c r="F152" s="282">
        <v>61</v>
      </c>
      <c r="G152" s="441"/>
      <c r="H152" s="266"/>
      <c r="I152" s="370"/>
      <c r="J152" s="338" t="s">
        <v>161</v>
      </c>
      <c r="K152" s="442">
        <f>E148*F152</f>
        <v>61</v>
      </c>
      <c r="L152" s="442"/>
    </row>
    <row r="153" spans="1:12" s="12" customFormat="1" ht="12.75" customHeight="1">
      <c r="A153" s="257" t="s">
        <v>118</v>
      </c>
      <c r="B153" s="255" t="s">
        <v>442</v>
      </c>
      <c r="C153" s="288" t="s">
        <v>124</v>
      </c>
      <c r="D153" s="441"/>
      <c r="E153" s="256">
        <v>1.001</v>
      </c>
      <c r="F153" s="282"/>
      <c r="G153" s="441">
        <v>4</v>
      </c>
      <c r="H153" s="266" t="s">
        <v>11</v>
      </c>
      <c r="I153" s="754">
        <v>4</v>
      </c>
      <c r="J153" s="751" t="s">
        <v>159</v>
      </c>
      <c r="K153" s="442"/>
      <c r="L153" s="442"/>
    </row>
    <row r="154" spans="1:12" s="12" customFormat="1" ht="12.75">
      <c r="A154" s="257"/>
      <c r="B154" s="255"/>
      <c r="C154" s="288"/>
      <c r="D154" s="441"/>
      <c r="E154" s="256"/>
      <c r="F154" s="282"/>
      <c r="G154" s="441"/>
      <c r="H154" s="266"/>
      <c r="I154" s="755"/>
      <c r="J154" s="752"/>
      <c r="K154" s="442"/>
      <c r="L154" s="442"/>
    </row>
    <row r="155" spans="1:12" s="12" customFormat="1" ht="12.75">
      <c r="A155" s="257"/>
      <c r="B155" s="255"/>
      <c r="C155" s="288"/>
      <c r="D155" s="441"/>
      <c r="E155" s="256"/>
      <c r="F155" s="282"/>
      <c r="G155" s="441"/>
      <c r="H155" s="266"/>
      <c r="I155" s="756"/>
      <c r="J155" s="753"/>
      <c r="K155" s="442"/>
      <c r="L155" s="442"/>
    </row>
    <row r="156" spans="1:12" s="12" customFormat="1" ht="12.75">
      <c r="A156" s="257"/>
      <c r="B156" s="255"/>
      <c r="C156" s="288"/>
      <c r="D156" s="441"/>
      <c r="E156" s="256"/>
      <c r="F156" s="282">
        <v>41</v>
      </c>
      <c r="G156" s="441"/>
      <c r="H156" s="266"/>
      <c r="I156" s="370"/>
      <c r="J156" s="339" t="s">
        <v>160</v>
      </c>
      <c r="K156" s="442">
        <f>E153*F156</f>
        <v>41.041</v>
      </c>
      <c r="L156" s="442">
        <f>E153*20</f>
        <v>20.019999999999996</v>
      </c>
    </row>
    <row r="157" spans="1:12" s="12" customFormat="1" ht="38.25">
      <c r="A157" s="257"/>
      <c r="B157" s="255"/>
      <c r="C157" s="288"/>
      <c r="D157" s="441"/>
      <c r="E157" s="256"/>
      <c r="F157" s="282">
        <v>61</v>
      </c>
      <c r="G157" s="441"/>
      <c r="H157" s="266"/>
      <c r="I157" s="370"/>
      <c r="J157" s="338" t="s">
        <v>161</v>
      </c>
      <c r="K157" s="442">
        <f>E153*F157</f>
        <v>61.06099999999999</v>
      </c>
      <c r="L157" s="442"/>
    </row>
    <row r="158" spans="1:12" s="12" customFormat="1" ht="12.75" customHeight="1">
      <c r="A158" s="257" t="s">
        <v>118</v>
      </c>
      <c r="B158" s="255" t="s">
        <v>443</v>
      </c>
      <c r="C158" s="288" t="s">
        <v>124</v>
      </c>
      <c r="D158" s="441"/>
      <c r="E158" s="256">
        <v>1</v>
      </c>
      <c r="F158" s="282"/>
      <c r="G158" s="441">
        <v>3</v>
      </c>
      <c r="H158" s="266" t="s">
        <v>11</v>
      </c>
      <c r="I158" s="754">
        <v>4</v>
      </c>
      <c r="J158" s="751" t="s">
        <v>159</v>
      </c>
      <c r="K158" s="442"/>
      <c r="L158" s="442"/>
    </row>
    <row r="159" spans="1:12" s="12" customFormat="1" ht="12.75">
      <c r="A159" s="257"/>
      <c r="B159" s="255"/>
      <c r="C159" s="288"/>
      <c r="D159" s="441"/>
      <c r="E159" s="256"/>
      <c r="F159" s="282"/>
      <c r="G159" s="441"/>
      <c r="H159" s="266"/>
      <c r="I159" s="755"/>
      <c r="J159" s="752"/>
      <c r="K159" s="442"/>
      <c r="L159" s="442"/>
    </row>
    <row r="160" spans="1:12" s="12" customFormat="1" ht="12.75">
      <c r="A160" s="257"/>
      <c r="B160" s="255"/>
      <c r="C160" s="288"/>
      <c r="D160" s="441"/>
      <c r="E160" s="256"/>
      <c r="F160" s="282"/>
      <c r="G160" s="441"/>
      <c r="H160" s="266"/>
      <c r="I160" s="756"/>
      <c r="J160" s="753"/>
      <c r="K160" s="442"/>
      <c r="L160" s="442"/>
    </row>
    <row r="161" spans="1:12" s="12" customFormat="1" ht="12.75">
      <c r="A161" s="257"/>
      <c r="B161" s="255"/>
      <c r="C161" s="288"/>
      <c r="D161" s="441"/>
      <c r="E161" s="256"/>
      <c r="F161" s="282">
        <v>41</v>
      </c>
      <c r="G161" s="441"/>
      <c r="H161" s="266"/>
      <c r="I161" s="370"/>
      <c r="J161" s="339" t="s">
        <v>160</v>
      </c>
      <c r="K161" s="442">
        <f>E158*F161</f>
        <v>41</v>
      </c>
      <c r="L161" s="442">
        <f>E158*20</f>
        <v>20</v>
      </c>
    </row>
    <row r="162" spans="1:12" s="12" customFormat="1" ht="38.25">
      <c r="A162" s="257"/>
      <c r="B162" s="255"/>
      <c r="C162" s="288"/>
      <c r="D162" s="441"/>
      <c r="E162" s="256"/>
      <c r="F162" s="282">
        <v>61</v>
      </c>
      <c r="G162" s="441"/>
      <c r="H162" s="266"/>
      <c r="I162" s="370"/>
      <c r="J162" s="338" t="s">
        <v>161</v>
      </c>
      <c r="K162" s="442">
        <f>E158*F162</f>
        <v>61</v>
      </c>
      <c r="L162" s="442"/>
    </row>
    <row r="163" spans="1:12" s="12" customFormat="1" ht="12.75" customHeight="1">
      <c r="A163" s="257" t="s">
        <v>118</v>
      </c>
      <c r="B163" s="255" t="s">
        <v>444</v>
      </c>
      <c r="C163" s="288" t="s">
        <v>124</v>
      </c>
      <c r="D163" s="441"/>
      <c r="E163" s="256">
        <v>1</v>
      </c>
      <c r="F163" s="282"/>
      <c r="G163" s="441">
        <v>3</v>
      </c>
      <c r="H163" s="266" t="s">
        <v>11</v>
      </c>
      <c r="I163" s="754">
        <v>4</v>
      </c>
      <c r="J163" s="751" t="s">
        <v>159</v>
      </c>
      <c r="K163" s="442"/>
      <c r="L163" s="442"/>
    </row>
    <row r="164" spans="1:12" s="12" customFormat="1" ht="12.75">
      <c r="A164" s="257"/>
      <c r="B164" s="255"/>
      <c r="C164" s="288"/>
      <c r="D164" s="441"/>
      <c r="E164" s="256"/>
      <c r="F164" s="282"/>
      <c r="G164" s="441"/>
      <c r="H164" s="266"/>
      <c r="I164" s="755"/>
      <c r="J164" s="752"/>
      <c r="K164" s="442"/>
      <c r="L164" s="442"/>
    </row>
    <row r="165" spans="1:12" s="12" customFormat="1" ht="12.75">
      <c r="A165" s="257"/>
      <c r="B165" s="255"/>
      <c r="C165" s="288"/>
      <c r="D165" s="441"/>
      <c r="E165" s="256"/>
      <c r="F165" s="282"/>
      <c r="G165" s="441"/>
      <c r="H165" s="266"/>
      <c r="I165" s="756"/>
      <c r="J165" s="753"/>
      <c r="K165" s="442"/>
      <c r="L165" s="442"/>
    </row>
    <row r="166" spans="1:12" s="12" customFormat="1" ht="12.75">
      <c r="A166" s="257"/>
      <c r="B166" s="255"/>
      <c r="C166" s="288"/>
      <c r="D166" s="441"/>
      <c r="E166" s="256"/>
      <c r="F166" s="282">
        <v>41</v>
      </c>
      <c r="G166" s="441"/>
      <c r="H166" s="266"/>
      <c r="I166" s="370"/>
      <c r="J166" s="339" t="s">
        <v>160</v>
      </c>
      <c r="K166" s="442">
        <f>E163*F166</f>
        <v>41</v>
      </c>
      <c r="L166" s="442">
        <f>E163*20</f>
        <v>20</v>
      </c>
    </row>
    <row r="167" spans="1:12" s="12" customFormat="1" ht="38.25">
      <c r="A167" s="257"/>
      <c r="B167" s="255"/>
      <c r="C167" s="288"/>
      <c r="D167" s="441"/>
      <c r="E167" s="256"/>
      <c r="F167" s="282">
        <v>61</v>
      </c>
      <c r="G167" s="441"/>
      <c r="H167" s="266"/>
      <c r="I167" s="370"/>
      <c r="J167" s="338" t="s">
        <v>161</v>
      </c>
      <c r="K167" s="442">
        <f>E163*F167</f>
        <v>61</v>
      </c>
      <c r="L167" s="442"/>
    </row>
    <row r="168" spans="1:12" s="12" customFormat="1" ht="12.75" customHeight="1">
      <c r="A168" s="257" t="s">
        <v>118</v>
      </c>
      <c r="B168" s="255" t="s">
        <v>445</v>
      </c>
      <c r="C168" s="288" t="s">
        <v>124</v>
      </c>
      <c r="D168" s="441"/>
      <c r="E168" s="256">
        <v>1</v>
      </c>
      <c r="F168" s="282"/>
      <c r="G168" s="441">
        <v>3</v>
      </c>
      <c r="H168" s="266" t="s">
        <v>11</v>
      </c>
      <c r="I168" s="754">
        <v>4</v>
      </c>
      <c r="J168" s="751" t="s">
        <v>159</v>
      </c>
      <c r="K168" s="442"/>
      <c r="L168" s="442"/>
    </row>
    <row r="169" spans="1:12" s="12" customFormat="1" ht="12.75">
      <c r="A169" s="257"/>
      <c r="B169" s="255"/>
      <c r="C169" s="288"/>
      <c r="D169" s="441"/>
      <c r="E169" s="256"/>
      <c r="F169" s="282"/>
      <c r="G169" s="441"/>
      <c r="H169" s="266"/>
      <c r="I169" s="755"/>
      <c r="J169" s="752"/>
      <c r="K169" s="442"/>
      <c r="L169" s="442"/>
    </row>
    <row r="170" spans="1:12" s="12" customFormat="1" ht="12.75">
      <c r="A170" s="257"/>
      <c r="B170" s="255"/>
      <c r="C170" s="288"/>
      <c r="D170" s="441"/>
      <c r="E170" s="256"/>
      <c r="F170" s="282"/>
      <c r="G170" s="441"/>
      <c r="H170" s="266"/>
      <c r="I170" s="756"/>
      <c r="J170" s="753"/>
      <c r="K170" s="442"/>
      <c r="L170" s="442"/>
    </row>
    <row r="171" spans="1:12" s="12" customFormat="1" ht="12.75">
      <c r="A171" s="257"/>
      <c r="B171" s="255"/>
      <c r="C171" s="288"/>
      <c r="D171" s="441"/>
      <c r="E171" s="256"/>
      <c r="F171" s="282">
        <v>41</v>
      </c>
      <c r="G171" s="441"/>
      <c r="H171" s="266"/>
      <c r="I171" s="370"/>
      <c r="J171" s="339" t="s">
        <v>160</v>
      </c>
      <c r="K171" s="442">
        <f>E168*F171</f>
        <v>41</v>
      </c>
      <c r="L171" s="442">
        <f>E168*20</f>
        <v>20</v>
      </c>
    </row>
    <row r="172" spans="1:12" s="12" customFormat="1" ht="38.25">
      <c r="A172" s="257"/>
      <c r="B172" s="255"/>
      <c r="C172" s="288"/>
      <c r="D172" s="441"/>
      <c r="E172" s="256"/>
      <c r="F172" s="282">
        <v>61</v>
      </c>
      <c r="G172" s="441"/>
      <c r="H172" s="266"/>
      <c r="I172" s="370"/>
      <c r="J172" s="338" t="s">
        <v>161</v>
      </c>
      <c r="K172" s="442">
        <f>E168*F172</f>
        <v>61</v>
      </c>
      <c r="L172" s="442"/>
    </row>
    <row r="173" spans="1:12" s="12" customFormat="1" ht="12.75" customHeight="1">
      <c r="A173" s="257" t="s">
        <v>118</v>
      </c>
      <c r="B173" s="255" t="s">
        <v>446</v>
      </c>
      <c r="C173" s="288" t="s">
        <v>124</v>
      </c>
      <c r="D173" s="441"/>
      <c r="E173" s="256">
        <v>1.002</v>
      </c>
      <c r="F173" s="282"/>
      <c r="G173" s="441">
        <v>3</v>
      </c>
      <c r="H173" s="266" t="s">
        <v>11</v>
      </c>
      <c r="I173" s="754">
        <v>4</v>
      </c>
      <c r="J173" s="751" t="s">
        <v>159</v>
      </c>
      <c r="K173" s="442"/>
      <c r="L173" s="442"/>
    </row>
    <row r="174" spans="1:12" s="12" customFormat="1" ht="12.75">
      <c r="A174" s="257"/>
      <c r="B174" s="255"/>
      <c r="C174" s="288"/>
      <c r="D174" s="441"/>
      <c r="E174" s="256"/>
      <c r="F174" s="282"/>
      <c r="G174" s="441"/>
      <c r="H174" s="266"/>
      <c r="I174" s="755"/>
      <c r="J174" s="752"/>
      <c r="K174" s="442"/>
      <c r="L174" s="442"/>
    </row>
    <row r="175" spans="1:12" s="12" customFormat="1" ht="12.75">
      <c r="A175" s="257"/>
      <c r="B175" s="255"/>
      <c r="C175" s="288"/>
      <c r="D175" s="441"/>
      <c r="E175" s="256"/>
      <c r="F175" s="282"/>
      <c r="G175" s="441"/>
      <c r="H175" s="266"/>
      <c r="I175" s="756"/>
      <c r="J175" s="753"/>
      <c r="K175" s="442"/>
      <c r="L175" s="442"/>
    </row>
    <row r="176" spans="1:12" s="12" customFormat="1" ht="12.75">
      <c r="A176" s="257"/>
      <c r="B176" s="255"/>
      <c r="C176" s="288"/>
      <c r="D176" s="441"/>
      <c r="E176" s="256"/>
      <c r="F176" s="282">
        <v>41</v>
      </c>
      <c r="G176" s="441"/>
      <c r="H176" s="266"/>
      <c r="I176" s="370"/>
      <c r="J176" s="339" t="s">
        <v>160</v>
      </c>
      <c r="K176" s="442">
        <f>E173*F176</f>
        <v>41.082</v>
      </c>
      <c r="L176" s="442">
        <f>E173*20</f>
        <v>20.04</v>
      </c>
    </row>
    <row r="177" spans="1:12" s="12" customFormat="1" ht="38.25">
      <c r="A177" s="257"/>
      <c r="B177" s="255"/>
      <c r="C177" s="288"/>
      <c r="D177" s="441"/>
      <c r="E177" s="256"/>
      <c r="F177" s="282">
        <v>61</v>
      </c>
      <c r="G177" s="441"/>
      <c r="H177" s="266"/>
      <c r="I177" s="370"/>
      <c r="J177" s="338" t="s">
        <v>161</v>
      </c>
      <c r="K177" s="442">
        <f>E173*F177</f>
        <v>61.122</v>
      </c>
      <c r="L177" s="442"/>
    </row>
    <row r="178" spans="1:12" s="12" customFormat="1" ht="12.75" customHeight="1">
      <c r="A178" s="257" t="s">
        <v>118</v>
      </c>
      <c r="B178" s="255" t="s">
        <v>447</v>
      </c>
      <c r="C178" s="288" t="s">
        <v>124</v>
      </c>
      <c r="D178" s="441"/>
      <c r="E178" s="256">
        <v>0.998</v>
      </c>
      <c r="F178" s="282"/>
      <c r="G178" s="441">
        <v>3</v>
      </c>
      <c r="H178" s="266" t="s">
        <v>11</v>
      </c>
      <c r="I178" s="754">
        <v>4</v>
      </c>
      <c r="J178" s="751" t="s">
        <v>159</v>
      </c>
      <c r="K178" s="442"/>
      <c r="L178" s="442"/>
    </row>
    <row r="179" spans="1:12" s="12" customFormat="1" ht="12.75">
      <c r="A179" s="257"/>
      <c r="B179" s="255"/>
      <c r="C179" s="288"/>
      <c r="D179" s="441"/>
      <c r="E179" s="256"/>
      <c r="F179" s="282"/>
      <c r="G179" s="441"/>
      <c r="H179" s="266"/>
      <c r="I179" s="755"/>
      <c r="J179" s="752"/>
      <c r="K179" s="442"/>
      <c r="L179" s="442"/>
    </row>
    <row r="180" spans="1:12" s="12" customFormat="1" ht="12.75">
      <c r="A180" s="257"/>
      <c r="B180" s="255"/>
      <c r="C180" s="288"/>
      <c r="D180" s="441"/>
      <c r="E180" s="256"/>
      <c r="F180" s="282"/>
      <c r="G180" s="441"/>
      <c r="H180" s="266"/>
      <c r="I180" s="756"/>
      <c r="J180" s="753"/>
      <c r="K180" s="442"/>
      <c r="L180" s="442"/>
    </row>
    <row r="181" spans="1:12" s="12" customFormat="1" ht="12.75">
      <c r="A181" s="257"/>
      <c r="B181" s="255"/>
      <c r="C181" s="288"/>
      <c r="D181" s="441"/>
      <c r="E181" s="256"/>
      <c r="F181" s="282">
        <v>41</v>
      </c>
      <c r="G181" s="441"/>
      <c r="H181" s="266"/>
      <c r="I181" s="370"/>
      <c r="J181" s="339" t="s">
        <v>160</v>
      </c>
      <c r="K181" s="442">
        <f>E178*F181</f>
        <v>40.918</v>
      </c>
      <c r="L181" s="442">
        <f>E178*20</f>
        <v>19.96</v>
      </c>
    </row>
    <row r="182" spans="1:12" s="12" customFormat="1" ht="38.25">
      <c r="A182" s="257"/>
      <c r="B182" s="255"/>
      <c r="C182" s="288"/>
      <c r="D182" s="441"/>
      <c r="E182" s="256"/>
      <c r="F182" s="282">
        <v>61</v>
      </c>
      <c r="G182" s="441"/>
      <c r="H182" s="266"/>
      <c r="I182" s="370"/>
      <c r="J182" s="338" t="s">
        <v>161</v>
      </c>
      <c r="K182" s="442">
        <f>E178*F182</f>
        <v>60.878</v>
      </c>
      <c r="L182" s="442"/>
    </row>
    <row r="183" spans="1:12" s="12" customFormat="1" ht="12.75" customHeight="1">
      <c r="A183" s="257" t="s">
        <v>118</v>
      </c>
      <c r="B183" s="255" t="s">
        <v>448</v>
      </c>
      <c r="C183" s="288" t="s">
        <v>124</v>
      </c>
      <c r="D183" s="441"/>
      <c r="E183" s="256">
        <v>1.004</v>
      </c>
      <c r="F183" s="282"/>
      <c r="G183" s="441">
        <v>3</v>
      </c>
      <c r="H183" s="266" t="s">
        <v>11</v>
      </c>
      <c r="I183" s="754">
        <v>4</v>
      </c>
      <c r="J183" s="751" t="s">
        <v>159</v>
      </c>
      <c r="K183" s="442"/>
      <c r="L183" s="442"/>
    </row>
    <row r="184" spans="1:12" s="12" customFormat="1" ht="12.75">
      <c r="A184" s="257"/>
      <c r="B184" s="255"/>
      <c r="C184" s="288"/>
      <c r="D184" s="441"/>
      <c r="E184" s="256"/>
      <c r="F184" s="282"/>
      <c r="G184" s="441"/>
      <c r="H184" s="266"/>
      <c r="I184" s="755"/>
      <c r="J184" s="752"/>
      <c r="K184" s="442"/>
      <c r="L184" s="442"/>
    </row>
    <row r="185" spans="1:12" s="12" customFormat="1" ht="12.75">
      <c r="A185" s="257"/>
      <c r="B185" s="255"/>
      <c r="C185" s="288"/>
      <c r="D185" s="441"/>
      <c r="E185" s="256"/>
      <c r="F185" s="282"/>
      <c r="G185" s="441"/>
      <c r="H185" s="266"/>
      <c r="I185" s="756"/>
      <c r="J185" s="753"/>
      <c r="K185" s="442"/>
      <c r="L185" s="442"/>
    </row>
    <row r="186" spans="1:12" s="12" customFormat="1" ht="12.75">
      <c r="A186" s="257"/>
      <c r="B186" s="255"/>
      <c r="C186" s="288"/>
      <c r="D186" s="441"/>
      <c r="E186" s="256"/>
      <c r="F186" s="282">
        <v>41</v>
      </c>
      <c r="G186" s="441"/>
      <c r="H186" s="266"/>
      <c r="I186" s="370"/>
      <c r="J186" s="339" t="s">
        <v>160</v>
      </c>
      <c r="K186" s="442">
        <f>E183*F186</f>
        <v>41.164</v>
      </c>
      <c r="L186" s="442">
        <f>E183*20</f>
        <v>20.08</v>
      </c>
    </row>
    <row r="187" spans="1:12" s="12" customFormat="1" ht="38.25">
      <c r="A187" s="257"/>
      <c r="B187" s="255"/>
      <c r="C187" s="288"/>
      <c r="D187" s="441"/>
      <c r="E187" s="256"/>
      <c r="F187" s="282">
        <v>61</v>
      </c>
      <c r="G187" s="441"/>
      <c r="H187" s="266"/>
      <c r="I187" s="370"/>
      <c r="J187" s="338" t="s">
        <v>161</v>
      </c>
      <c r="K187" s="442">
        <f>E183*F187</f>
        <v>61.244</v>
      </c>
      <c r="L187" s="442"/>
    </row>
    <row r="188" spans="1:12" s="12" customFormat="1" ht="12.75" customHeight="1">
      <c r="A188" s="257" t="s">
        <v>118</v>
      </c>
      <c r="B188" s="255" t="s">
        <v>449</v>
      </c>
      <c r="C188" s="288" t="s">
        <v>124</v>
      </c>
      <c r="D188" s="441"/>
      <c r="E188" s="256">
        <v>1.05</v>
      </c>
      <c r="F188" s="282"/>
      <c r="G188" s="441">
        <v>3</v>
      </c>
      <c r="H188" s="266" t="s">
        <v>11</v>
      </c>
      <c r="I188" s="754">
        <v>4</v>
      </c>
      <c r="J188" s="751" t="s">
        <v>159</v>
      </c>
      <c r="K188" s="442"/>
      <c r="L188" s="442"/>
    </row>
    <row r="189" spans="1:12" s="12" customFormat="1" ht="12.75">
      <c r="A189" s="257"/>
      <c r="B189" s="255"/>
      <c r="C189" s="288"/>
      <c r="D189" s="441"/>
      <c r="E189" s="256"/>
      <c r="F189" s="282"/>
      <c r="G189" s="441"/>
      <c r="H189" s="266"/>
      <c r="I189" s="755"/>
      <c r="J189" s="752"/>
      <c r="K189" s="442"/>
      <c r="L189" s="442"/>
    </row>
    <row r="190" spans="1:12" s="12" customFormat="1" ht="12.75">
      <c r="A190" s="257"/>
      <c r="B190" s="255"/>
      <c r="C190" s="288"/>
      <c r="D190" s="441"/>
      <c r="E190" s="256"/>
      <c r="F190" s="282"/>
      <c r="G190" s="441"/>
      <c r="H190" s="266"/>
      <c r="I190" s="756"/>
      <c r="J190" s="753"/>
      <c r="K190" s="442"/>
      <c r="L190" s="442"/>
    </row>
    <row r="191" spans="1:12" s="12" customFormat="1" ht="12.75">
      <c r="A191" s="257"/>
      <c r="B191" s="255"/>
      <c r="C191" s="288"/>
      <c r="D191" s="441"/>
      <c r="E191" s="256"/>
      <c r="F191" s="282">
        <v>41</v>
      </c>
      <c r="G191" s="441"/>
      <c r="H191" s="266"/>
      <c r="I191" s="370"/>
      <c r="J191" s="339" t="s">
        <v>160</v>
      </c>
      <c r="K191" s="442">
        <f>E188*F191</f>
        <v>43.050000000000004</v>
      </c>
      <c r="L191" s="442">
        <f>E188*20</f>
        <v>21</v>
      </c>
    </row>
    <row r="192" spans="1:12" s="12" customFormat="1" ht="38.25">
      <c r="A192" s="257"/>
      <c r="B192" s="255"/>
      <c r="C192" s="288"/>
      <c r="D192" s="441"/>
      <c r="E192" s="256"/>
      <c r="F192" s="282">
        <v>61</v>
      </c>
      <c r="G192" s="441"/>
      <c r="H192" s="266"/>
      <c r="I192" s="370"/>
      <c r="J192" s="338" t="s">
        <v>161</v>
      </c>
      <c r="K192" s="442">
        <f>E188*F192</f>
        <v>64.05</v>
      </c>
      <c r="L192" s="442"/>
    </row>
    <row r="193" spans="1:12" s="12" customFormat="1" ht="12.75" customHeight="1">
      <c r="A193" s="257" t="s">
        <v>118</v>
      </c>
      <c r="B193" s="255" t="s">
        <v>450</v>
      </c>
      <c r="C193" s="288" t="s">
        <v>124</v>
      </c>
      <c r="D193" s="441"/>
      <c r="E193" s="256">
        <v>1.3</v>
      </c>
      <c r="F193" s="282"/>
      <c r="G193" s="441">
        <v>3</v>
      </c>
      <c r="H193" s="266" t="s">
        <v>11</v>
      </c>
      <c r="I193" s="754">
        <v>4</v>
      </c>
      <c r="J193" s="751" t="s">
        <v>159</v>
      </c>
      <c r="K193" s="442"/>
      <c r="L193" s="442"/>
    </row>
    <row r="194" spans="1:12" s="12" customFormat="1" ht="12.75">
      <c r="A194" s="257"/>
      <c r="B194" s="255"/>
      <c r="C194" s="288"/>
      <c r="D194" s="441"/>
      <c r="E194" s="256"/>
      <c r="F194" s="282"/>
      <c r="G194" s="441"/>
      <c r="H194" s="266"/>
      <c r="I194" s="755"/>
      <c r="J194" s="752"/>
      <c r="K194" s="442"/>
      <c r="L194" s="442"/>
    </row>
    <row r="195" spans="1:12" s="12" customFormat="1" ht="12.75">
      <c r="A195" s="257"/>
      <c r="B195" s="255"/>
      <c r="C195" s="288"/>
      <c r="D195" s="441"/>
      <c r="E195" s="256"/>
      <c r="F195" s="282"/>
      <c r="G195" s="441"/>
      <c r="H195" s="266"/>
      <c r="I195" s="756"/>
      <c r="J195" s="753"/>
      <c r="K195" s="442"/>
      <c r="L195" s="442"/>
    </row>
    <row r="196" spans="1:12" s="12" customFormat="1" ht="12.75">
      <c r="A196" s="257"/>
      <c r="B196" s="255"/>
      <c r="C196" s="288"/>
      <c r="D196" s="441"/>
      <c r="E196" s="256"/>
      <c r="F196" s="282">
        <v>41</v>
      </c>
      <c r="G196" s="441"/>
      <c r="H196" s="266"/>
      <c r="I196" s="370"/>
      <c r="J196" s="339" t="s">
        <v>160</v>
      </c>
      <c r="K196" s="442">
        <f>E193*F196</f>
        <v>53.300000000000004</v>
      </c>
      <c r="L196" s="442">
        <f>E193*20</f>
        <v>26</v>
      </c>
    </row>
    <row r="197" spans="1:12" s="12" customFormat="1" ht="38.25">
      <c r="A197" s="257"/>
      <c r="B197" s="255"/>
      <c r="C197" s="288"/>
      <c r="D197" s="441"/>
      <c r="E197" s="256"/>
      <c r="F197" s="282">
        <v>61</v>
      </c>
      <c r="G197" s="441"/>
      <c r="H197" s="266"/>
      <c r="I197" s="370"/>
      <c r="J197" s="338" t="s">
        <v>161</v>
      </c>
      <c r="K197" s="442">
        <f>E193*F197</f>
        <v>79.3</v>
      </c>
      <c r="L197" s="442"/>
    </row>
    <row r="198" spans="1:12" s="12" customFormat="1" ht="12.75" customHeight="1">
      <c r="A198" s="257" t="s">
        <v>118</v>
      </c>
      <c r="B198" s="255" t="s">
        <v>451</v>
      </c>
      <c r="C198" s="288" t="s">
        <v>124</v>
      </c>
      <c r="D198" s="441"/>
      <c r="E198" s="256">
        <v>1</v>
      </c>
      <c r="F198" s="282"/>
      <c r="G198" s="441">
        <v>3</v>
      </c>
      <c r="H198" s="266" t="s">
        <v>11</v>
      </c>
      <c r="I198" s="754">
        <v>4</v>
      </c>
      <c r="J198" s="751" t="s">
        <v>159</v>
      </c>
      <c r="K198" s="442"/>
      <c r="L198" s="442"/>
    </row>
    <row r="199" spans="1:12" s="12" customFormat="1" ht="12.75">
      <c r="A199" s="257"/>
      <c r="B199" s="255"/>
      <c r="C199" s="288"/>
      <c r="D199" s="441"/>
      <c r="E199" s="256"/>
      <c r="F199" s="282"/>
      <c r="G199" s="441"/>
      <c r="H199" s="266"/>
      <c r="I199" s="755"/>
      <c r="J199" s="752"/>
      <c r="K199" s="442"/>
      <c r="L199" s="442"/>
    </row>
    <row r="200" spans="1:12" s="12" customFormat="1" ht="12.75">
      <c r="A200" s="257"/>
      <c r="B200" s="255"/>
      <c r="C200" s="288"/>
      <c r="D200" s="441"/>
      <c r="E200" s="256"/>
      <c r="F200" s="282"/>
      <c r="G200" s="441"/>
      <c r="H200" s="266"/>
      <c r="I200" s="756"/>
      <c r="J200" s="753"/>
      <c r="K200" s="442"/>
      <c r="L200" s="442"/>
    </row>
    <row r="201" spans="1:12" s="12" customFormat="1" ht="12.75">
      <c r="A201" s="257"/>
      <c r="B201" s="255"/>
      <c r="C201" s="288"/>
      <c r="D201" s="441"/>
      <c r="E201" s="256"/>
      <c r="F201" s="282">
        <v>41</v>
      </c>
      <c r="G201" s="441"/>
      <c r="H201" s="266"/>
      <c r="I201" s="370"/>
      <c r="J201" s="339" t="s">
        <v>160</v>
      </c>
      <c r="K201" s="442">
        <f>E198*F201</f>
        <v>41</v>
      </c>
      <c r="L201" s="442">
        <f>E198*20</f>
        <v>20</v>
      </c>
    </row>
    <row r="202" spans="1:12" s="12" customFormat="1" ht="38.25">
      <c r="A202" s="257"/>
      <c r="B202" s="255"/>
      <c r="C202" s="288"/>
      <c r="D202" s="441"/>
      <c r="E202" s="256"/>
      <c r="F202" s="282">
        <v>61</v>
      </c>
      <c r="G202" s="441"/>
      <c r="H202" s="266"/>
      <c r="I202" s="370"/>
      <c r="J202" s="338" t="s">
        <v>161</v>
      </c>
      <c r="K202" s="442">
        <f>E198*F202</f>
        <v>61</v>
      </c>
      <c r="L202" s="442"/>
    </row>
    <row r="203" spans="1:12" s="12" customFormat="1" ht="12.75" customHeight="1">
      <c r="A203" s="257" t="s">
        <v>118</v>
      </c>
      <c r="B203" s="255" t="s">
        <v>452</v>
      </c>
      <c r="C203" s="288" t="s">
        <v>124</v>
      </c>
      <c r="D203" s="441"/>
      <c r="E203" s="256">
        <v>1</v>
      </c>
      <c r="F203" s="282"/>
      <c r="G203" s="441">
        <v>3</v>
      </c>
      <c r="H203" s="266" t="s">
        <v>11</v>
      </c>
      <c r="I203" s="754">
        <v>4</v>
      </c>
      <c r="J203" s="751" t="s">
        <v>159</v>
      </c>
      <c r="K203" s="442"/>
      <c r="L203" s="442"/>
    </row>
    <row r="204" spans="1:12" s="12" customFormat="1" ht="12.75">
      <c r="A204" s="257"/>
      <c r="B204" s="255"/>
      <c r="C204" s="288"/>
      <c r="D204" s="441"/>
      <c r="E204" s="256"/>
      <c r="F204" s="282"/>
      <c r="G204" s="441"/>
      <c r="H204" s="266"/>
      <c r="I204" s="755"/>
      <c r="J204" s="752"/>
      <c r="K204" s="442"/>
      <c r="L204" s="442"/>
    </row>
    <row r="205" spans="1:12" s="12" customFormat="1" ht="12.75">
      <c r="A205" s="257"/>
      <c r="B205" s="255"/>
      <c r="C205" s="288"/>
      <c r="D205" s="441"/>
      <c r="E205" s="256"/>
      <c r="F205" s="282"/>
      <c r="G205" s="441"/>
      <c r="H205" s="266"/>
      <c r="I205" s="756"/>
      <c r="J205" s="753"/>
      <c r="K205" s="442"/>
      <c r="L205" s="442"/>
    </row>
    <row r="206" spans="1:12" s="12" customFormat="1" ht="12.75">
      <c r="A206" s="257"/>
      <c r="B206" s="255"/>
      <c r="C206" s="288"/>
      <c r="D206" s="441"/>
      <c r="E206" s="256"/>
      <c r="F206" s="282">
        <v>41</v>
      </c>
      <c r="G206" s="441"/>
      <c r="H206" s="266"/>
      <c r="I206" s="370"/>
      <c r="J206" s="339" t="s">
        <v>160</v>
      </c>
      <c r="K206" s="442">
        <f>E203*F206</f>
        <v>41</v>
      </c>
      <c r="L206" s="442">
        <f>E203*20</f>
        <v>20</v>
      </c>
    </row>
    <row r="207" spans="1:12" s="12" customFormat="1" ht="38.25">
      <c r="A207" s="257"/>
      <c r="B207" s="255"/>
      <c r="C207" s="288"/>
      <c r="D207" s="441"/>
      <c r="E207" s="256"/>
      <c r="F207" s="282">
        <v>61</v>
      </c>
      <c r="G207" s="441"/>
      <c r="H207" s="266"/>
      <c r="I207" s="370"/>
      <c r="J207" s="338" t="s">
        <v>161</v>
      </c>
      <c r="K207" s="442">
        <f>E203*F207</f>
        <v>61</v>
      </c>
      <c r="L207" s="442"/>
    </row>
    <row r="208" spans="1:12" s="12" customFormat="1" ht="12.75" customHeight="1">
      <c r="A208" s="257" t="s">
        <v>118</v>
      </c>
      <c r="B208" s="255" t="s">
        <v>453</v>
      </c>
      <c r="C208" s="288" t="s">
        <v>124</v>
      </c>
      <c r="D208" s="441"/>
      <c r="E208" s="256">
        <v>0.999</v>
      </c>
      <c r="F208" s="282"/>
      <c r="G208" s="441">
        <v>3</v>
      </c>
      <c r="H208" s="266" t="s">
        <v>11</v>
      </c>
      <c r="I208" s="754">
        <v>4</v>
      </c>
      <c r="J208" s="751" t="s">
        <v>159</v>
      </c>
      <c r="K208" s="442"/>
      <c r="L208" s="442"/>
    </row>
    <row r="209" spans="1:12" s="12" customFormat="1" ht="12.75">
      <c r="A209" s="257"/>
      <c r="B209" s="255"/>
      <c r="C209" s="288"/>
      <c r="D209" s="441"/>
      <c r="E209" s="256"/>
      <c r="F209" s="282"/>
      <c r="G209" s="441"/>
      <c r="H209" s="266"/>
      <c r="I209" s="755"/>
      <c r="J209" s="752"/>
      <c r="K209" s="442"/>
      <c r="L209" s="442"/>
    </row>
    <row r="210" spans="1:12" s="12" customFormat="1" ht="12.75">
      <c r="A210" s="257"/>
      <c r="B210" s="255"/>
      <c r="C210" s="288"/>
      <c r="D210" s="441"/>
      <c r="E210" s="256"/>
      <c r="F210" s="282"/>
      <c r="G210" s="441"/>
      <c r="H210" s="266"/>
      <c r="I210" s="756"/>
      <c r="J210" s="753"/>
      <c r="K210" s="442"/>
      <c r="L210" s="442"/>
    </row>
    <row r="211" spans="1:12" s="12" customFormat="1" ht="12.75">
      <c r="A211" s="257"/>
      <c r="B211" s="255"/>
      <c r="C211" s="288"/>
      <c r="D211" s="441"/>
      <c r="E211" s="256"/>
      <c r="F211" s="282">
        <v>41</v>
      </c>
      <c r="G211" s="441"/>
      <c r="H211" s="266"/>
      <c r="I211" s="370"/>
      <c r="J211" s="339" t="s">
        <v>160</v>
      </c>
      <c r="K211" s="442">
        <f>E208*F211</f>
        <v>40.959</v>
      </c>
      <c r="L211" s="442">
        <f>E208*20</f>
        <v>19.98</v>
      </c>
    </row>
    <row r="212" spans="1:12" s="12" customFormat="1" ht="38.25">
      <c r="A212" s="257"/>
      <c r="B212" s="255"/>
      <c r="C212" s="288"/>
      <c r="D212" s="441"/>
      <c r="E212" s="256"/>
      <c r="F212" s="282">
        <v>61</v>
      </c>
      <c r="G212" s="441"/>
      <c r="H212" s="266"/>
      <c r="I212" s="370"/>
      <c r="J212" s="338" t="s">
        <v>161</v>
      </c>
      <c r="K212" s="442">
        <f>E208*F212</f>
        <v>60.939</v>
      </c>
      <c r="L212" s="442"/>
    </row>
    <row r="213" spans="1:12" s="12" customFormat="1" ht="12.75" customHeight="1">
      <c r="A213" s="257" t="s">
        <v>118</v>
      </c>
      <c r="B213" s="255" t="s">
        <v>454</v>
      </c>
      <c r="C213" s="288" t="s">
        <v>124</v>
      </c>
      <c r="D213" s="441"/>
      <c r="E213" s="256">
        <v>0.997</v>
      </c>
      <c r="F213" s="282"/>
      <c r="G213" s="441">
        <v>3</v>
      </c>
      <c r="H213" s="266" t="s">
        <v>11</v>
      </c>
      <c r="I213" s="754">
        <v>4</v>
      </c>
      <c r="J213" s="751" t="s">
        <v>159</v>
      </c>
      <c r="K213" s="442"/>
      <c r="L213" s="442"/>
    </row>
    <row r="214" spans="1:12" s="12" customFormat="1" ht="12.75">
      <c r="A214" s="257"/>
      <c r="B214" s="255"/>
      <c r="C214" s="288"/>
      <c r="D214" s="441"/>
      <c r="E214" s="256"/>
      <c r="F214" s="282"/>
      <c r="G214" s="441"/>
      <c r="H214" s="266"/>
      <c r="I214" s="755"/>
      <c r="J214" s="752"/>
      <c r="K214" s="442"/>
      <c r="L214" s="442"/>
    </row>
    <row r="215" spans="1:12" s="12" customFormat="1" ht="12.75">
      <c r="A215" s="257"/>
      <c r="B215" s="255"/>
      <c r="C215" s="288"/>
      <c r="D215" s="441"/>
      <c r="E215" s="256"/>
      <c r="F215" s="282"/>
      <c r="G215" s="441"/>
      <c r="H215" s="266"/>
      <c r="I215" s="756"/>
      <c r="J215" s="753"/>
      <c r="K215" s="442"/>
      <c r="L215" s="442"/>
    </row>
    <row r="216" spans="1:12" s="12" customFormat="1" ht="12.75">
      <c r="A216" s="257"/>
      <c r="B216" s="255"/>
      <c r="C216" s="288"/>
      <c r="D216" s="441"/>
      <c r="E216" s="256"/>
      <c r="F216" s="282">
        <v>41</v>
      </c>
      <c r="G216" s="441"/>
      <c r="H216" s="266"/>
      <c r="I216" s="370"/>
      <c r="J216" s="339" t="s">
        <v>160</v>
      </c>
      <c r="K216" s="442">
        <f>E213*F216</f>
        <v>40.877</v>
      </c>
      <c r="L216" s="442">
        <f>E213*20</f>
        <v>19.94</v>
      </c>
    </row>
    <row r="217" spans="1:12" s="12" customFormat="1" ht="38.25">
      <c r="A217" s="257"/>
      <c r="B217" s="255"/>
      <c r="C217" s="288"/>
      <c r="D217" s="441"/>
      <c r="E217" s="256"/>
      <c r="F217" s="282">
        <v>61</v>
      </c>
      <c r="G217" s="441"/>
      <c r="H217" s="266"/>
      <c r="I217" s="370"/>
      <c r="J217" s="338" t="s">
        <v>161</v>
      </c>
      <c r="K217" s="442">
        <f>E213*F217</f>
        <v>60.817</v>
      </c>
      <c r="L217" s="442"/>
    </row>
    <row r="218" spans="1:12" s="12" customFormat="1" ht="12.75" customHeight="1">
      <c r="A218" s="257" t="s">
        <v>118</v>
      </c>
      <c r="B218" s="255" t="s">
        <v>455</v>
      </c>
      <c r="C218" s="288" t="s">
        <v>124</v>
      </c>
      <c r="D218" s="441"/>
      <c r="E218" s="256">
        <v>1.001</v>
      </c>
      <c r="F218" s="282"/>
      <c r="G218" s="441">
        <v>3</v>
      </c>
      <c r="H218" s="266" t="s">
        <v>11</v>
      </c>
      <c r="I218" s="754">
        <v>4</v>
      </c>
      <c r="J218" s="751" t="s">
        <v>159</v>
      </c>
      <c r="K218" s="442"/>
      <c r="L218" s="442"/>
    </row>
    <row r="219" spans="1:12" s="12" customFormat="1" ht="12.75">
      <c r="A219" s="257"/>
      <c r="B219" s="255"/>
      <c r="C219" s="288"/>
      <c r="D219" s="441"/>
      <c r="E219" s="256"/>
      <c r="F219" s="282"/>
      <c r="G219" s="441"/>
      <c r="H219" s="266"/>
      <c r="I219" s="755"/>
      <c r="J219" s="752"/>
      <c r="K219" s="442"/>
      <c r="L219" s="442"/>
    </row>
    <row r="220" spans="1:12" s="12" customFormat="1" ht="12.75">
      <c r="A220" s="257"/>
      <c r="B220" s="255"/>
      <c r="C220" s="288"/>
      <c r="D220" s="441"/>
      <c r="E220" s="256"/>
      <c r="F220" s="282"/>
      <c r="G220" s="441"/>
      <c r="H220" s="266"/>
      <c r="I220" s="756"/>
      <c r="J220" s="753"/>
      <c r="K220" s="442"/>
      <c r="L220" s="442"/>
    </row>
    <row r="221" spans="1:12" s="12" customFormat="1" ht="12.75">
      <c r="A221" s="257"/>
      <c r="B221" s="255"/>
      <c r="C221" s="288"/>
      <c r="D221" s="441"/>
      <c r="E221" s="256"/>
      <c r="F221" s="282">
        <v>41</v>
      </c>
      <c r="G221" s="441"/>
      <c r="H221" s="266"/>
      <c r="I221" s="370"/>
      <c r="J221" s="339" t="s">
        <v>160</v>
      </c>
      <c r="K221" s="442">
        <f>E218*F221</f>
        <v>41.041</v>
      </c>
      <c r="L221" s="442">
        <f>E218*20</f>
        <v>20.019999999999996</v>
      </c>
    </row>
    <row r="222" spans="1:12" s="12" customFormat="1" ht="38.25">
      <c r="A222" s="257"/>
      <c r="B222" s="255"/>
      <c r="C222" s="288"/>
      <c r="D222" s="441"/>
      <c r="E222" s="256"/>
      <c r="F222" s="282">
        <v>61</v>
      </c>
      <c r="G222" s="441"/>
      <c r="H222" s="266"/>
      <c r="I222" s="370"/>
      <c r="J222" s="338" t="s">
        <v>161</v>
      </c>
      <c r="K222" s="442">
        <f>E218*F222</f>
        <v>61.06099999999999</v>
      </c>
      <c r="L222" s="442"/>
    </row>
    <row r="223" spans="1:12" s="12" customFormat="1" ht="12.75" customHeight="1">
      <c r="A223" s="257" t="s">
        <v>118</v>
      </c>
      <c r="B223" s="255" t="s">
        <v>456</v>
      </c>
      <c r="C223" s="288" t="s">
        <v>124</v>
      </c>
      <c r="D223" s="441"/>
      <c r="E223" s="256">
        <v>0.999</v>
      </c>
      <c r="F223" s="282"/>
      <c r="G223" s="441">
        <v>3</v>
      </c>
      <c r="H223" s="266" t="s">
        <v>11</v>
      </c>
      <c r="I223" s="754">
        <v>4</v>
      </c>
      <c r="J223" s="751" t="s">
        <v>159</v>
      </c>
      <c r="K223" s="442"/>
      <c r="L223" s="442"/>
    </row>
    <row r="224" spans="1:12" s="12" customFormat="1" ht="12.75">
      <c r="A224" s="257"/>
      <c r="B224" s="255"/>
      <c r="C224" s="288"/>
      <c r="D224" s="441"/>
      <c r="E224" s="256"/>
      <c r="F224" s="282"/>
      <c r="G224" s="441"/>
      <c r="H224" s="266"/>
      <c r="I224" s="755"/>
      <c r="J224" s="752"/>
      <c r="K224" s="442"/>
      <c r="L224" s="442"/>
    </row>
    <row r="225" spans="1:12" s="12" customFormat="1" ht="12.75">
      <c r="A225" s="257"/>
      <c r="B225" s="255"/>
      <c r="C225" s="288"/>
      <c r="D225" s="441"/>
      <c r="E225" s="256"/>
      <c r="F225" s="282"/>
      <c r="G225" s="441"/>
      <c r="H225" s="266"/>
      <c r="I225" s="756"/>
      <c r="J225" s="753"/>
      <c r="K225" s="442"/>
      <c r="L225" s="442"/>
    </row>
    <row r="226" spans="1:12" s="12" customFormat="1" ht="12.75">
      <c r="A226" s="257"/>
      <c r="B226" s="255"/>
      <c r="C226" s="288"/>
      <c r="D226" s="441"/>
      <c r="E226" s="256"/>
      <c r="F226" s="282">
        <v>41</v>
      </c>
      <c r="G226" s="441"/>
      <c r="H226" s="266"/>
      <c r="I226" s="370"/>
      <c r="J226" s="339" t="s">
        <v>160</v>
      </c>
      <c r="K226" s="442">
        <f>E223*F226</f>
        <v>40.959</v>
      </c>
      <c r="L226" s="442">
        <f>E223*20</f>
        <v>19.98</v>
      </c>
    </row>
    <row r="227" spans="1:12" s="12" customFormat="1" ht="38.25">
      <c r="A227" s="257"/>
      <c r="B227" s="255"/>
      <c r="C227" s="288"/>
      <c r="D227" s="441"/>
      <c r="E227" s="256"/>
      <c r="F227" s="282">
        <v>61</v>
      </c>
      <c r="G227" s="441"/>
      <c r="H227" s="266"/>
      <c r="I227" s="370"/>
      <c r="J227" s="338" t="s">
        <v>161</v>
      </c>
      <c r="K227" s="442">
        <f>E223*F227</f>
        <v>60.939</v>
      </c>
      <c r="L227" s="442"/>
    </row>
    <row r="228" spans="1:12" s="12" customFormat="1" ht="12.75" customHeight="1">
      <c r="A228" s="257" t="s">
        <v>118</v>
      </c>
      <c r="B228" s="255" t="s">
        <v>457</v>
      </c>
      <c r="C228" s="288" t="s">
        <v>124</v>
      </c>
      <c r="D228" s="441"/>
      <c r="E228" s="256">
        <v>1.002</v>
      </c>
      <c r="F228" s="282"/>
      <c r="G228" s="441">
        <v>3</v>
      </c>
      <c r="H228" s="266" t="s">
        <v>11</v>
      </c>
      <c r="I228" s="754">
        <v>4</v>
      </c>
      <c r="J228" s="751" t="s">
        <v>159</v>
      </c>
      <c r="K228" s="442"/>
      <c r="L228" s="442"/>
    </row>
    <row r="229" spans="1:12" s="12" customFormat="1" ht="12.75">
      <c r="A229" s="257"/>
      <c r="B229" s="255"/>
      <c r="C229" s="288"/>
      <c r="D229" s="441"/>
      <c r="E229" s="256"/>
      <c r="F229" s="282"/>
      <c r="G229" s="441"/>
      <c r="H229" s="266"/>
      <c r="I229" s="755"/>
      <c r="J229" s="752"/>
      <c r="K229" s="442"/>
      <c r="L229" s="442"/>
    </row>
    <row r="230" spans="1:12" s="12" customFormat="1" ht="12.75">
      <c r="A230" s="257"/>
      <c r="B230" s="255"/>
      <c r="C230" s="288"/>
      <c r="D230" s="441"/>
      <c r="E230" s="256"/>
      <c r="F230" s="282"/>
      <c r="G230" s="441"/>
      <c r="H230" s="266"/>
      <c r="I230" s="756"/>
      <c r="J230" s="753"/>
      <c r="K230" s="442"/>
      <c r="L230" s="442"/>
    </row>
    <row r="231" spans="1:12" s="12" customFormat="1" ht="12.75">
      <c r="A231" s="257"/>
      <c r="B231" s="255"/>
      <c r="C231" s="288"/>
      <c r="D231" s="441"/>
      <c r="E231" s="256"/>
      <c r="F231" s="282">
        <v>41</v>
      </c>
      <c r="G231" s="441"/>
      <c r="H231" s="266"/>
      <c r="I231" s="370"/>
      <c r="J231" s="339" t="s">
        <v>160</v>
      </c>
      <c r="K231" s="442">
        <f>E228*F231</f>
        <v>41.082</v>
      </c>
      <c r="L231" s="442">
        <f>E228*20</f>
        <v>20.04</v>
      </c>
    </row>
    <row r="232" spans="1:12" s="12" customFormat="1" ht="38.25">
      <c r="A232" s="257"/>
      <c r="B232" s="255"/>
      <c r="C232" s="288"/>
      <c r="D232" s="441"/>
      <c r="E232" s="256"/>
      <c r="F232" s="282">
        <v>61</v>
      </c>
      <c r="G232" s="441"/>
      <c r="H232" s="266"/>
      <c r="I232" s="370"/>
      <c r="J232" s="338" t="s">
        <v>161</v>
      </c>
      <c r="K232" s="442">
        <f>E228*F232</f>
        <v>61.122</v>
      </c>
      <c r="L232" s="442"/>
    </row>
    <row r="233" spans="1:12" s="12" customFormat="1" ht="12.75" customHeight="1">
      <c r="A233" s="257" t="s">
        <v>118</v>
      </c>
      <c r="B233" s="255" t="s">
        <v>458</v>
      </c>
      <c r="C233" s="288" t="s">
        <v>124</v>
      </c>
      <c r="D233" s="441"/>
      <c r="E233" s="256">
        <v>1</v>
      </c>
      <c r="F233" s="282"/>
      <c r="G233" s="441">
        <v>3</v>
      </c>
      <c r="H233" s="266" t="s">
        <v>11</v>
      </c>
      <c r="I233" s="754">
        <v>4</v>
      </c>
      <c r="J233" s="751" t="s">
        <v>159</v>
      </c>
      <c r="K233" s="442"/>
      <c r="L233" s="442"/>
    </row>
    <row r="234" spans="1:12" s="12" customFormat="1" ht="12.75">
      <c r="A234" s="257"/>
      <c r="B234" s="255"/>
      <c r="C234" s="288"/>
      <c r="D234" s="441"/>
      <c r="E234" s="256"/>
      <c r="F234" s="282"/>
      <c r="G234" s="441"/>
      <c r="H234" s="266"/>
      <c r="I234" s="755"/>
      <c r="J234" s="752"/>
      <c r="K234" s="442"/>
      <c r="L234" s="442"/>
    </row>
    <row r="235" spans="1:12" s="12" customFormat="1" ht="12.75">
      <c r="A235" s="257"/>
      <c r="B235" s="255"/>
      <c r="C235" s="288"/>
      <c r="D235" s="441"/>
      <c r="E235" s="256"/>
      <c r="F235" s="282"/>
      <c r="G235" s="441"/>
      <c r="H235" s="266"/>
      <c r="I235" s="756"/>
      <c r="J235" s="753"/>
      <c r="K235" s="442"/>
      <c r="L235" s="442"/>
    </row>
    <row r="236" spans="1:12" s="12" customFormat="1" ht="12.75">
      <c r="A236" s="257"/>
      <c r="B236" s="255"/>
      <c r="C236" s="288"/>
      <c r="D236" s="441"/>
      <c r="E236" s="256"/>
      <c r="F236" s="282">
        <v>41</v>
      </c>
      <c r="G236" s="441"/>
      <c r="H236" s="266"/>
      <c r="I236" s="370"/>
      <c r="J236" s="339" t="s">
        <v>160</v>
      </c>
      <c r="K236" s="442">
        <f>E233*F236</f>
        <v>41</v>
      </c>
      <c r="L236" s="442">
        <f>E233*20</f>
        <v>20</v>
      </c>
    </row>
    <row r="237" spans="1:12" s="12" customFormat="1" ht="38.25">
      <c r="A237" s="257"/>
      <c r="B237" s="255"/>
      <c r="C237" s="288"/>
      <c r="D237" s="441"/>
      <c r="E237" s="256"/>
      <c r="F237" s="282">
        <v>61</v>
      </c>
      <c r="G237" s="441"/>
      <c r="H237" s="266"/>
      <c r="I237" s="370"/>
      <c r="J237" s="338" t="s">
        <v>161</v>
      </c>
      <c r="K237" s="442">
        <f>E233*F237</f>
        <v>61</v>
      </c>
      <c r="L237" s="442"/>
    </row>
    <row r="238" spans="1:12" s="12" customFormat="1" ht="12.75" customHeight="1">
      <c r="A238" s="257" t="s">
        <v>118</v>
      </c>
      <c r="B238" s="255" t="s">
        <v>459</v>
      </c>
      <c r="C238" s="288" t="s">
        <v>124</v>
      </c>
      <c r="D238" s="441"/>
      <c r="E238" s="256">
        <v>1</v>
      </c>
      <c r="F238" s="282"/>
      <c r="G238" s="441">
        <v>3</v>
      </c>
      <c r="H238" s="266" t="s">
        <v>11</v>
      </c>
      <c r="I238" s="754">
        <v>4</v>
      </c>
      <c r="J238" s="751" t="s">
        <v>159</v>
      </c>
      <c r="K238" s="442"/>
      <c r="L238" s="442"/>
    </row>
    <row r="239" spans="1:12" s="12" customFormat="1" ht="12.75">
      <c r="A239" s="257"/>
      <c r="B239" s="255"/>
      <c r="C239" s="288"/>
      <c r="D239" s="441"/>
      <c r="E239" s="256"/>
      <c r="F239" s="282"/>
      <c r="G239" s="441"/>
      <c r="H239" s="266"/>
      <c r="I239" s="755"/>
      <c r="J239" s="752"/>
      <c r="K239" s="442"/>
      <c r="L239" s="442"/>
    </row>
    <row r="240" spans="1:12" s="12" customFormat="1" ht="12.75">
      <c r="A240" s="257"/>
      <c r="B240" s="255"/>
      <c r="C240" s="288"/>
      <c r="D240" s="441"/>
      <c r="E240" s="256"/>
      <c r="F240" s="282"/>
      <c r="G240" s="441"/>
      <c r="H240" s="266"/>
      <c r="I240" s="756"/>
      <c r="J240" s="753"/>
      <c r="K240" s="442"/>
      <c r="L240" s="442"/>
    </row>
    <row r="241" spans="1:12" s="12" customFormat="1" ht="12.75">
      <c r="A241" s="257"/>
      <c r="B241" s="255"/>
      <c r="C241" s="288"/>
      <c r="D241" s="441"/>
      <c r="E241" s="256"/>
      <c r="F241" s="282">
        <v>41</v>
      </c>
      <c r="G241" s="441"/>
      <c r="H241" s="266"/>
      <c r="I241" s="370"/>
      <c r="J241" s="339" t="s">
        <v>160</v>
      </c>
      <c r="K241" s="442">
        <f>E238*F241</f>
        <v>41</v>
      </c>
      <c r="L241" s="442">
        <f>E238*20</f>
        <v>20</v>
      </c>
    </row>
    <row r="242" spans="1:12" s="12" customFormat="1" ht="38.25">
      <c r="A242" s="257"/>
      <c r="B242" s="255"/>
      <c r="C242" s="288"/>
      <c r="D242" s="441"/>
      <c r="E242" s="256"/>
      <c r="F242" s="282">
        <v>61</v>
      </c>
      <c r="G242" s="441"/>
      <c r="H242" s="266"/>
      <c r="I242" s="370"/>
      <c r="J242" s="338" t="s">
        <v>161</v>
      </c>
      <c r="K242" s="442">
        <f>E238*F242</f>
        <v>61</v>
      </c>
      <c r="L242" s="442"/>
    </row>
    <row r="243" spans="1:12" s="12" customFormat="1" ht="12.75" customHeight="1">
      <c r="A243" s="257" t="s">
        <v>118</v>
      </c>
      <c r="B243" s="255" t="s">
        <v>460</v>
      </c>
      <c r="C243" s="288" t="s">
        <v>124</v>
      </c>
      <c r="D243" s="441"/>
      <c r="E243" s="256">
        <v>1</v>
      </c>
      <c r="F243" s="282"/>
      <c r="G243" s="441">
        <v>3</v>
      </c>
      <c r="H243" s="266" t="s">
        <v>11</v>
      </c>
      <c r="I243" s="754">
        <v>4</v>
      </c>
      <c r="J243" s="751" t="s">
        <v>159</v>
      </c>
      <c r="K243" s="442"/>
      <c r="L243" s="442"/>
    </row>
    <row r="244" spans="1:12" s="12" customFormat="1" ht="12.75">
      <c r="A244" s="257"/>
      <c r="B244" s="255"/>
      <c r="C244" s="288"/>
      <c r="D244" s="441"/>
      <c r="E244" s="256"/>
      <c r="F244" s="282"/>
      <c r="G244" s="441"/>
      <c r="H244" s="266"/>
      <c r="I244" s="755"/>
      <c r="J244" s="752"/>
      <c r="K244" s="442"/>
      <c r="L244" s="442"/>
    </row>
    <row r="245" spans="1:12" s="12" customFormat="1" ht="12.75">
      <c r="A245" s="257"/>
      <c r="B245" s="255"/>
      <c r="C245" s="288"/>
      <c r="D245" s="441"/>
      <c r="E245" s="256"/>
      <c r="F245" s="282"/>
      <c r="G245" s="441"/>
      <c r="H245" s="266"/>
      <c r="I245" s="756"/>
      <c r="J245" s="753"/>
      <c r="K245" s="442"/>
      <c r="L245" s="442"/>
    </row>
    <row r="246" spans="1:12" s="12" customFormat="1" ht="12.75">
      <c r="A246" s="257"/>
      <c r="B246" s="255"/>
      <c r="C246" s="288"/>
      <c r="D246" s="441"/>
      <c r="E246" s="256"/>
      <c r="F246" s="282">
        <v>41</v>
      </c>
      <c r="G246" s="441"/>
      <c r="H246" s="266"/>
      <c r="I246" s="370"/>
      <c r="J246" s="339" t="s">
        <v>160</v>
      </c>
      <c r="K246" s="442">
        <f>E243*F246</f>
        <v>41</v>
      </c>
      <c r="L246" s="442">
        <f>E243*20</f>
        <v>20</v>
      </c>
    </row>
    <row r="247" spans="1:12" s="12" customFormat="1" ht="38.25">
      <c r="A247" s="257"/>
      <c r="B247" s="255"/>
      <c r="C247" s="288"/>
      <c r="D247" s="441"/>
      <c r="E247" s="256"/>
      <c r="F247" s="282">
        <v>61</v>
      </c>
      <c r="G247" s="441"/>
      <c r="H247" s="266"/>
      <c r="I247" s="370"/>
      <c r="J247" s="338" t="s">
        <v>161</v>
      </c>
      <c r="K247" s="442">
        <f>E243*F247</f>
        <v>61</v>
      </c>
      <c r="L247" s="442"/>
    </row>
    <row r="248" spans="1:12" s="12" customFormat="1" ht="12.75" customHeight="1">
      <c r="A248" s="257" t="s">
        <v>118</v>
      </c>
      <c r="B248" s="255" t="s">
        <v>461</v>
      </c>
      <c r="C248" s="288" t="s">
        <v>124</v>
      </c>
      <c r="D248" s="441"/>
      <c r="E248" s="256">
        <v>0.999</v>
      </c>
      <c r="F248" s="282"/>
      <c r="G248" s="441">
        <v>3</v>
      </c>
      <c r="H248" s="266" t="s">
        <v>11</v>
      </c>
      <c r="I248" s="754">
        <v>4</v>
      </c>
      <c r="J248" s="751" t="s">
        <v>159</v>
      </c>
      <c r="K248" s="442"/>
      <c r="L248" s="442"/>
    </row>
    <row r="249" spans="1:12" s="12" customFormat="1" ht="12.75">
      <c r="A249" s="257"/>
      <c r="B249" s="255"/>
      <c r="C249" s="288"/>
      <c r="D249" s="441"/>
      <c r="E249" s="256"/>
      <c r="F249" s="282"/>
      <c r="G249" s="441"/>
      <c r="H249" s="266"/>
      <c r="I249" s="755"/>
      <c r="J249" s="752"/>
      <c r="K249" s="442"/>
      <c r="L249" s="442"/>
    </row>
    <row r="250" spans="1:12" s="12" customFormat="1" ht="12.75">
      <c r="A250" s="257"/>
      <c r="B250" s="255"/>
      <c r="C250" s="288"/>
      <c r="D250" s="441"/>
      <c r="E250" s="256"/>
      <c r="F250" s="282"/>
      <c r="G250" s="441"/>
      <c r="H250" s="266"/>
      <c r="I250" s="756"/>
      <c r="J250" s="753"/>
      <c r="K250" s="442"/>
      <c r="L250" s="442"/>
    </row>
    <row r="251" spans="1:12" s="12" customFormat="1" ht="12.75">
      <c r="A251" s="257"/>
      <c r="B251" s="255"/>
      <c r="C251" s="288"/>
      <c r="D251" s="441"/>
      <c r="E251" s="256"/>
      <c r="F251" s="282">
        <v>41</v>
      </c>
      <c r="G251" s="441"/>
      <c r="H251" s="266"/>
      <c r="I251" s="370"/>
      <c r="J251" s="339" t="s">
        <v>160</v>
      </c>
      <c r="K251" s="442">
        <f>E248*F251</f>
        <v>40.959</v>
      </c>
      <c r="L251" s="442">
        <f>E248*20</f>
        <v>19.98</v>
      </c>
    </row>
    <row r="252" spans="1:12" s="12" customFormat="1" ht="38.25">
      <c r="A252" s="257"/>
      <c r="B252" s="255"/>
      <c r="C252" s="288"/>
      <c r="D252" s="441"/>
      <c r="E252" s="256"/>
      <c r="F252" s="282">
        <v>61</v>
      </c>
      <c r="G252" s="441"/>
      <c r="H252" s="266"/>
      <c r="I252" s="370"/>
      <c r="J252" s="338" t="s">
        <v>161</v>
      </c>
      <c r="K252" s="442">
        <f>E248*F252</f>
        <v>60.939</v>
      </c>
      <c r="L252" s="442"/>
    </row>
    <row r="253" spans="1:12" s="12" customFormat="1" ht="12.75" customHeight="1">
      <c r="A253" s="257" t="s">
        <v>118</v>
      </c>
      <c r="B253" s="255" t="s">
        <v>462</v>
      </c>
      <c r="C253" s="288" t="s">
        <v>124</v>
      </c>
      <c r="D253" s="441"/>
      <c r="E253" s="256">
        <v>0.999</v>
      </c>
      <c r="F253" s="282"/>
      <c r="G253" s="441">
        <v>3</v>
      </c>
      <c r="H253" s="266" t="s">
        <v>11</v>
      </c>
      <c r="I253" s="754">
        <v>4</v>
      </c>
      <c r="J253" s="751" t="s">
        <v>159</v>
      </c>
      <c r="K253" s="442"/>
      <c r="L253" s="442"/>
    </row>
    <row r="254" spans="1:12" s="12" customFormat="1" ht="12.75">
      <c r="A254" s="257"/>
      <c r="B254" s="255"/>
      <c r="C254" s="288"/>
      <c r="D254" s="441"/>
      <c r="E254" s="256"/>
      <c r="F254" s="282"/>
      <c r="G254" s="441"/>
      <c r="H254" s="266"/>
      <c r="I254" s="755"/>
      <c r="J254" s="752"/>
      <c r="K254" s="442"/>
      <c r="L254" s="442"/>
    </row>
    <row r="255" spans="1:12" s="12" customFormat="1" ht="12.75">
      <c r="A255" s="257"/>
      <c r="B255" s="255"/>
      <c r="C255" s="288"/>
      <c r="D255" s="441"/>
      <c r="E255" s="256"/>
      <c r="F255" s="282"/>
      <c r="G255" s="441"/>
      <c r="H255" s="266"/>
      <c r="I255" s="756"/>
      <c r="J255" s="753"/>
      <c r="K255" s="442"/>
      <c r="L255" s="442"/>
    </row>
    <row r="256" spans="1:12" s="12" customFormat="1" ht="12.75">
      <c r="A256" s="257"/>
      <c r="B256" s="255"/>
      <c r="C256" s="288"/>
      <c r="D256" s="441"/>
      <c r="E256" s="256"/>
      <c r="F256" s="282">
        <v>41</v>
      </c>
      <c r="G256" s="441"/>
      <c r="H256" s="266"/>
      <c r="I256" s="370"/>
      <c r="J256" s="339" t="s">
        <v>160</v>
      </c>
      <c r="K256" s="442">
        <f>E253*F256</f>
        <v>40.959</v>
      </c>
      <c r="L256" s="442">
        <f>E253*20</f>
        <v>19.98</v>
      </c>
    </row>
    <row r="257" spans="1:12" s="12" customFormat="1" ht="38.25">
      <c r="A257" s="257"/>
      <c r="B257" s="255"/>
      <c r="C257" s="288"/>
      <c r="D257" s="441"/>
      <c r="E257" s="256"/>
      <c r="F257" s="282">
        <v>61</v>
      </c>
      <c r="G257" s="441"/>
      <c r="H257" s="266"/>
      <c r="I257" s="370"/>
      <c r="J257" s="338" t="s">
        <v>161</v>
      </c>
      <c r="K257" s="442">
        <f>E253*F257</f>
        <v>60.939</v>
      </c>
      <c r="L257" s="442"/>
    </row>
    <row r="258" spans="1:12" s="12" customFormat="1" ht="12.75" customHeight="1">
      <c r="A258" s="257" t="s">
        <v>118</v>
      </c>
      <c r="B258" s="255" t="s">
        <v>463</v>
      </c>
      <c r="C258" s="288" t="s">
        <v>124</v>
      </c>
      <c r="D258" s="441"/>
      <c r="E258" s="256">
        <v>0.999</v>
      </c>
      <c r="F258" s="282"/>
      <c r="G258" s="441">
        <v>3</v>
      </c>
      <c r="H258" s="266" t="s">
        <v>11</v>
      </c>
      <c r="I258" s="754">
        <v>4</v>
      </c>
      <c r="J258" s="751" t="s">
        <v>159</v>
      </c>
      <c r="K258" s="442"/>
      <c r="L258" s="442"/>
    </row>
    <row r="259" spans="1:12" s="12" customFormat="1" ht="12.75">
      <c r="A259" s="257"/>
      <c r="B259" s="255"/>
      <c r="C259" s="288"/>
      <c r="D259" s="441"/>
      <c r="E259" s="256"/>
      <c r="F259" s="282"/>
      <c r="G259" s="441"/>
      <c r="H259" s="266"/>
      <c r="I259" s="755"/>
      <c r="J259" s="752"/>
      <c r="K259" s="442"/>
      <c r="L259" s="442"/>
    </row>
    <row r="260" spans="1:12" s="12" customFormat="1" ht="12.75">
      <c r="A260" s="257"/>
      <c r="B260" s="255"/>
      <c r="C260" s="288"/>
      <c r="D260" s="441"/>
      <c r="E260" s="256"/>
      <c r="F260" s="282"/>
      <c r="G260" s="441"/>
      <c r="H260" s="266"/>
      <c r="I260" s="756"/>
      <c r="J260" s="753"/>
      <c r="K260" s="442"/>
      <c r="L260" s="442"/>
    </row>
    <row r="261" spans="1:12" s="12" customFormat="1" ht="12.75">
      <c r="A261" s="257"/>
      <c r="B261" s="255"/>
      <c r="C261" s="288"/>
      <c r="D261" s="441"/>
      <c r="E261" s="256"/>
      <c r="F261" s="282">
        <v>41</v>
      </c>
      <c r="G261" s="441"/>
      <c r="H261" s="266"/>
      <c r="I261" s="370"/>
      <c r="J261" s="339" t="s">
        <v>160</v>
      </c>
      <c r="K261" s="442">
        <f>E258*F261</f>
        <v>40.959</v>
      </c>
      <c r="L261" s="442">
        <f>E258*20</f>
        <v>19.98</v>
      </c>
    </row>
    <row r="262" spans="1:12" s="12" customFormat="1" ht="38.25">
      <c r="A262" s="257"/>
      <c r="B262" s="255"/>
      <c r="C262" s="288"/>
      <c r="D262" s="441"/>
      <c r="E262" s="256"/>
      <c r="F262" s="282">
        <v>61</v>
      </c>
      <c r="G262" s="441"/>
      <c r="H262" s="266"/>
      <c r="I262" s="370"/>
      <c r="J262" s="338" t="s">
        <v>161</v>
      </c>
      <c r="K262" s="442">
        <f>E258*F262</f>
        <v>60.939</v>
      </c>
      <c r="L262" s="442"/>
    </row>
    <row r="263" spans="1:12" s="12" customFormat="1" ht="12.75" customHeight="1">
      <c r="A263" s="257" t="s">
        <v>118</v>
      </c>
      <c r="B263" s="255" t="s">
        <v>464</v>
      </c>
      <c r="C263" s="288" t="s">
        <v>124</v>
      </c>
      <c r="D263" s="441"/>
      <c r="E263" s="256">
        <v>0.999</v>
      </c>
      <c r="F263" s="282"/>
      <c r="G263" s="441">
        <v>3</v>
      </c>
      <c r="H263" s="266" t="s">
        <v>11</v>
      </c>
      <c r="I263" s="754">
        <v>4</v>
      </c>
      <c r="J263" s="751" t="s">
        <v>159</v>
      </c>
      <c r="K263" s="442"/>
      <c r="L263" s="442"/>
    </row>
    <row r="264" spans="1:12" s="12" customFormat="1" ht="12.75">
      <c r="A264" s="257"/>
      <c r="B264" s="255"/>
      <c r="C264" s="288"/>
      <c r="D264" s="441"/>
      <c r="E264" s="256"/>
      <c r="F264" s="282"/>
      <c r="G264" s="441"/>
      <c r="H264" s="266"/>
      <c r="I264" s="755"/>
      <c r="J264" s="752"/>
      <c r="K264" s="442"/>
      <c r="L264" s="442"/>
    </row>
    <row r="265" spans="1:12" s="12" customFormat="1" ht="12.75">
      <c r="A265" s="257"/>
      <c r="B265" s="255"/>
      <c r="C265" s="288"/>
      <c r="D265" s="441"/>
      <c r="E265" s="256"/>
      <c r="F265" s="282"/>
      <c r="G265" s="441"/>
      <c r="H265" s="266"/>
      <c r="I265" s="756"/>
      <c r="J265" s="753"/>
      <c r="K265" s="442"/>
      <c r="L265" s="442"/>
    </row>
    <row r="266" spans="1:12" s="12" customFormat="1" ht="12.75">
      <c r="A266" s="257"/>
      <c r="B266" s="255"/>
      <c r="C266" s="288"/>
      <c r="D266" s="441"/>
      <c r="E266" s="256"/>
      <c r="F266" s="282">
        <v>41</v>
      </c>
      <c r="G266" s="441"/>
      <c r="H266" s="266"/>
      <c r="I266" s="370"/>
      <c r="J266" s="339" t="s">
        <v>160</v>
      </c>
      <c r="K266" s="442">
        <f>E263*F266</f>
        <v>40.959</v>
      </c>
      <c r="L266" s="442">
        <f>E263*20</f>
        <v>19.98</v>
      </c>
    </row>
    <row r="267" spans="1:12" s="12" customFormat="1" ht="38.25">
      <c r="A267" s="257"/>
      <c r="B267" s="255"/>
      <c r="C267" s="288"/>
      <c r="D267" s="441"/>
      <c r="E267" s="256"/>
      <c r="F267" s="282">
        <v>61</v>
      </c>
      <c r="G267" s="441"/>
      <c r="H267" s="266"/>
      <c r="I267" s="370"/>
      <c r="J267" s="338" t="s">
        <v>161</v>
      </c>
      <c r="K267" s="442">
        <f>E263*F267</f>
        <v>60.939</v>
      </c>
      <c r="L267" s="442"/>
    </row>
    <row r="268" spans="1:12" s="12" customFormat="1" ht="12.75" customHeight="1">
      <c r="A268" s="257" t="s">
        <v>118</v>
      </c>
      <c r="B268" s="255" t="s">
        <v>465</v>
      </c>
      <c r="C268" s="288" t="s">
        <v>124</v>
      </c>
      <c r="D268" s="441"/>
      <c r="E268" s="256">
        <v>0.996</v>
      </c>
      <c r="F268" s="282"/>
      <c r="G268" s="441">
        <v>3</v>
      </c>
      <c r="H268" s="266" t="s">
        <v>11</v>
      </c>
      <c r="I268" s="754">
        <v>4</v>
      </c>
      <c r="J268" s="751" t="s">
        <v>159</v>
      </c>
      <c r="K268" s="442"/>
      <c r="L268" s="442"/>
    </row>
    <row r="269" spans="1:12" s="12" customFormat="1" ht="12.75">
      <c r="A269" s="257"/>
      <c r="B269" s="255"/>
      <c r="C269" s="288"/>
      <c r="D269" s="441"/>
      <c r="E269" s="256"/>
      <c r="F269" s="282"/>
      <c r="G269" s="441"/>
      <c r="H269" s="266"/>
      <c r="I269" s="755"/>
      <c r="J269" s="752"/>
      <c r="K269" s="442"/>
      <c r="L269" s="442"/>
    </row>
    <row r="270" spans="1:12" s="12" customFormat="1" ht="12.75">
      <c r="A270" s="257"/>
      <c r="B270" s="255"/>
      <c r="C270" s="288"/>
      <c r="D270" s="441"/>
      <c r="E270" s="256"/>
      <c r="F270" s="282"/>
      <c r="G270" s="441"/>
      <c r="H270" s="266"/>
      <c r="I270" s="756"/>
      <c r="J270" s="753"/>
      <c r="K270" s="442"/>
      <c r="L270" s="442"/>
    </row>
    <row r="271" spans="1:12" s="12" customFormat="1" ht="12.75">
      <c r="A271" s="257"/>
      <c r="B271" s="255"/>
      <c r="C271" s="288"/>
      <c r="D271" s="441"/>
      <c r="E271" s="256"/>
      <c r="F271" s="282">
        <v>41</v>
      </c>
      <c r="G271" s="441"/>
      <c r="H271" s="266"/>
      <c r="I271" s="370"/>
      <c r="J271" s="339" t="s">
        <v>160</v>
      </c>
      <c r="K271" s="442">
        <f>E268*F271</f>
        <v>40.836</v>
      </c>
      <c r="L271" s="442">
        <f>E268*20</f>
        <v>19.92</v>
      </c>
    </row>
    <row r="272" spans="1:12" s="12" customFormat="1" ht="38.25">
      <c r="A272" s="257"/>
      <c r="B272" s="255"/>
      <c r="C272" s="288"/>
      <c r="D272" s="441"/>
      <c r="E272" s="256"/>
      <c r="F272" s="282">
        <v>61</v>
      </c>
      <c r="G272" s="441"/>
      <c r="H272" s="266"/>
      <c r="I272" s="370"/>
      <c r="J272" s="338" t="s">
        <v>161</v>
      </c>
      <c r="K272" s="442">
        <f>E268*F272</f>
        <v>60.756</v>
      </c>
      <c r="L272" s="442"/>
    </row>
    <row r="273" spans="1:12" s="12" customFormat="1" ht="12.75" customHeight="1">
      <c r="A273" s="257" t="s">
        <v>118</v>
      </c>
      <c r="B273" s="255" t="s">
        <v>466</v>
      </c>
      <c r="C273" s="288" t="s">
        <v>124</v>
      </c>
      <c r="D273" s="441"/>
      <c r="E273" s="256">
        <v>0.999</v>
      </c>
      <c r="F273" s="282"/>
      <c r="G273" s="441">
        <v>3</v>
      </c>
      <c r="H273" s="266" t="s">
        <v>11</v>
      </c>
      <c r="I273" s="754">
        <v>4</v>
      </c>
      <c r="J273" s="751" t="s">
        <v>159</v>
      </c>
      <c r="K273" s="442"/>
      <c r="L273" s="442"/>
    </row>
    <row r="274" spans="1:12" s="12" customFormat="1" ht="12.75">
      <c r="A274" s="257"/>
      <c r="B274" s="255"/>
      <c r="C274" s="288"/>
      <c r="D274" s="441"/>
      <c r="E274" s="256"/>
      <c r="F274" s="282"/>
      <c r="G274" s="441"/>
      <c r="H274" s="266"/>
      <c r="I274" s="755"/>
      <c r="J274" s="752"/>
      <c r="K274" s="442"/>
      <c r="L274" s="442"/>
    </row>
    <row r="275" spans="1:12" s="12" customFormat="1" ht="12.75">
      <c r="A275" s="257"/>
      <c r="B275" s="255"/>
      <c r="C275" s="288"/>
      <c r="D275" s="441"/>
      <c r="E275" s="256"/>
      <c r="F275" s="282"/>
      <c r="G275" s="441"/>
      <c r="H275" s="266"/>
      <c r="I275" s="756"/>
      <c r="J275" s="753"/>
      <c r="K275" s="442"/>
      <c r="L275" s="442"/>
    </row>
    <row r="276" spans="1:12" s="12" customFormat="1" ht="12.75">
      <c r="A276" s="257"/>
      <c r="B276" s="255"/>
      <c r="C276" s="288"/>
      <c r="D276" s="441"/>
      <c r="E276" s="256"/>
      <c r="F276" s="282">
        <v>41</v>
      </c>
      <c r="G276" s="441"/>
      <c r="H276" s="266"/>
      <c r="I276" s="370"/>
      <c r="J276" s="339" t="s">
        <v>160</v>
      </c>
      <c r="K276" s="442">
        <f>E273*F276</f>
        <v>40.959</v>
      </c>
      <c r="L276" s="442">
        <f>E273*20</f>
        <v>19.98</v>
      </c>
    </row>
    <row r="277" spans="1:12" s="12" customFormat="1" ht="38.25">
      <c r="A277" s="257"/>
      <c r="B277" s="255"/>
      <c r="C277" s="288"/>
      <c r="D277" s="441"/>
      <c r="E277" s="256"/>
      <c r="F277" s="282">
        <v>61</v>
      </c>
      <c r="G277" s="441"/>
      <c r="H277" s="266"/>
      <c r="I277" s="370"/>
      <c r="J277" s="338" t="s">
        <v>161</v>
      </c>
      <c r="K277" s="442">
        <f>E273*F277</f>
        <v>60.939</v>
      </c>
      <c r="L277" s="442"/>
    </row>
    <row r="278" spans="1:12" s="12" customFormat="1" ht="12.75" customHeight="1">
      <c r="A278" s="257" t="s">
        <v>118</v>
      </c>
      <c r="B278" s="255" t="s">
        <v>467</v>
      </c>
      <c r="C278" s="288" t="s">
        <v>124</v>
      </c>
      <c r="D278" s="441"/>
      <c r="E278" s="256">
        <v>1.002</v>
      </c>
      <c r="F278" s="282"/>
      <c r="G278" s="441">
        <v>3</v>
      </c>
      <c r="H278" s="266" t="s">
        <v>11</v>
      </c>
      <c r="I278" s="754">
        <v>4</v>
      </c>
      <c r="J278" s="751" t="s">
        <v>159</v>
      </c>
      <c r="K278" s="442"/>
      <c r="L278" s="442"/>
    </row>
    <row r="279" spans="1:12" s="12" customFormat="1" ht="12.75">
      <c r="A279" s="257"/>
      <c r="B279" s="255"/>
      <c r="C279" s="288"/>
      <c r="D279" s="441"/>
      <c r="E279" s="256"/>
      <c r="F279" s="282"/>
      <c r="G279" s="441"/>
      <c r="H279" s="266"/>
      <c r="I279" s="755"/>
      <c r="J279" s="752"/>
      <c r="K279" s="442"/>
      <c r="L279" s="442"/>
    </row>
    <row r="280" spans="1:12" s="12" customFormat="1" ht="12.75">
      <c r="A280" s="257"/>
      <c r="B280" s="255"/>
      <c r="C280" s="288"/>
      <c r="D280" s="441"/>
      <c r="E280" s="256"/>
      <c r="F280" s="282"/>
      <c r="G280" s="441"/>
      <c r="H280" s="266"/>
      <c r="I280" s="756"/>
      <c r="J280" s="753"/>
      <c r="K280" s="442"/>
      <c r="L280" s="442"/>
    </row>
    <row r="281" spans="1:12" s="12" customFormat="1" ht="12.75">
      <c r="A281" s="257"/>
      <c r="B281" s="255"/>
      <c r="C281" s="288"/>
      <c r="D281" s="441"/>
      <c r="E281" s="256"/>
      <c r="F281" s="282">
        <v>41</v>
      </c>
      <c r="G281" s="441"/>
      <c r="H281" s="266"/>
      <c r="I281" s="370"/>
      <c r="J281" s="339" t="s">
        <v>160</v>
      </c>
      <c r="K281" s="442">
        <f>E278*F281</f>
        <v>41.082</v>
      </c>
      <c r="L281" s="442">
        <f>E278*20</f>
        <v>20.04</v>
      </c>
    </row>
    <row r="282" spans="1:12" s="12" customFormat="1" ht="38.25">
      <c r="A282" s="257"/>
      <c r="B282" s="255"/>
      <c r="C282" s="288"/>
      <c r="D282" s="441"/>
      <c r="E282" s="256"/>
      <c r="F282" s="282">
        <v>61</v>
      </c>
      <c r="G282" s="441"/>
      <c r="H282" s="266"/>
      <c r="I282" s="370"/>
      <c r="J282" s="338" t="s">
        <v>161</v>
      </c>
      <c r="K282" s="442">
        <f>E278*F282</f>
        <v>61.122</v>
      </c>
      <c r="L282" s="442"/>
    </row>
    <row r="283" spans="1:12" s="12" customFormat="1" ht="12.75" customHeight="1">
      <c r="A283" s="257" t="s">
        <v>118</v>
      </c>
      <c r="B283" s="255" t="s">
        <v>468</v>
      </c>
      <c r="C283" s="288" t="s">
        <v>124</v>
      </c>
      <c r="D283" s="441"/>
      <c r="E283" s="256">
        <v>1.003</v>
      </c>
      <c r="F283" s="282"/>
      <c r="G283" s="441">
        <v>3</v>
      </c>
      <c r="H283" s="266" t="s">
        <v>11</v>
      </c>
      <c r="I283" s="754">
        <v>4</v>
      </c>
      <c r="J283" s="751" t="s">
        <v>159</v>
      </c>
      <c r="K283" s="442"/>
      <c r="L283" s="442"/>
    </row>
    <row r="284" spans="1:12" s="12" customFormat="1" ht="12.75">
      <c r="A284" s="257"/>
      <c r="B284" s="255"/>
      <c r="C284" s="288"/>
      <c r="D284" s="441"/>
      <c r="E284" s="256"/>
      <c r="F284" s="282"/>
      <c r="G284" s="441"/>
      <c r="H284" s="266"/>
      <c r="I284" s="755"/>
      <c r="J284" s="752"/>
      <c r="K284" s="442"/>
      <c r="L284" s="442"/>
    </row>
    <row r="285" spans="1:12" s="12" customFormat="1" ht="12.75">
      <c r="A285" s="257"/>
      <c r="B285" s="255"/>
      <c r="C285" s="288"/>
      <c r="D285" s="441"/>
      <c r="E285" s="256"/>
      <c r="F285" s="282"/>
      <c r="G285" s="441"/>
      <c r="H285" s="266"/>
      <c r="I285" s="756"/>
      <c r="J285" s="753"/>
      <c r="K285" s="442"/>
      <c r="L285" s="442"/>
    </row>
    <row r="286" spans="1:12" s="12" customFormat="1" ht="12.75">
      <c r="A286" s="257"/>
      <c r="B286" s="255"/>
      <c r="C286" s="288"/>
      <c r="D286" s="441"/>
      <c r="E286" s="256"/>
      <c r="F286" s="282">
        <v>41</v>
      </c>
      <c r="G286" s="441"/>
      <c r="H286" s="266"/>
      <c r="I286" s="370"/>
      <c r="J286" s="339" t="s">
        <v>160</v>
      </c>
      <c r="K286" s="442">
        <f>E283*F286</f>
        <v>41.123</v>
      </c>
      <c r="L286" s="442">
        <f>E283*20</f>
        <v>20.06</v>
      </c>
    </row>
    <row r="287" spans="1:12" s="12" customFormat="1" ht="38.25">
      <c r="A287" s="257"/>
      <c r="B287" s="255"/>
      <c r="C287" s="288"/>
      <c r="D287" s="441"/>
      <c r="E287" s="256"/>
      <c r="F287" s="282">
        <v>61</v>
      </c>
      <c r="G287" s="441"/>
      <c r="H287" s="266"/>
      <c r="I287" s="370"/>
      <c r="J287" s="338" t="s">
        <v>161</v>
      </c>
      <c r="K287" s="442">
        <f>E283*F287</f>
        <v>61.18299999999999</v>
      </c>
      <c r="L287" s="442"/>
    </row>
    <row r="288" spans="1:12" s="12" customFormat="1" ht="12.75" customHeight="1">
      <c r="A288" s="257" t="s">
        <v>118</v>
      </c>
      <c r="B288" s="255" t="s">
        <v>469</v>
      </c>
      <c r="C288" s="288" t="s">
        <v>124</v>
      </c>
      <c r="D288" s="441"/>
      <c r="E288" s="256">
        <v>1.1</v>
      </c>
      <c r="F288" s="282"/>
      <c r="G288" s="441">
        <v>3</v>
      </c>
      <c r="H288" s="266" t="s">
        <v>11</v>
      </c>
      <c r="I288" s="754">
        <v>4</v>
      </c>
      <c r="J288" s="751" t="s">
        <v>159</v>
      </c>
      <c r="K288" s="442"/>
      <c r="L288" s="442"/>
    </row>
    <row r="289" spans="1:12" s="12" customFormat="1" ht="12.75">
      <c r="A289" s="257"/>
      <c r="B289" s="255"/>
      <c r="C289" s="288"/>
      <c r="D289" s="441"/>
      <c r="E289" s="256"/>
      <c r="F289" s="282"/>
      <c r="G289" s="441"/>
      <c r="H289" s="266"/>
      <c r="I289" s="755"/>
      <c r="J289" s="752"/>
      <c r="K289" s="442"/>
      <c r="L289" s="442"/>
    </row>
    <row r="290" spans="1:12" s="12" customFormat="1" ht="12.75">
      <c r="A290" s="257"/>
      <c r="B290" s="255"/>
      <c r="C290" s="288"/>
      <c r="D290" s="441"/>
      <c r="E290" s="256"/>
      <c r="F290" s="282"/>
      <c r="G290" s="441"/>
      <c r="H290" s="266"/>
      <c r="I290" s="756"/>
      <c r="J290" s="753"/>
      <c r="K290" s="442"/>
      <c r="L290" s="442"/>
    </row>
    <row r="291" spans="1:12" s="12" customFormat="1" ht="12.75">
      <c r="A291" s="257"/>
      <c r="B291" s="255"/>
      <c r="C291" s="288"/>
      <c r="D291" s="441"/>
      <c r="E291" s="256"/>
      <c r="F291" s="282">
        <v>41</v>
      </c>
      <c r="G291" s="441"/>
      <c r="H291" s="266"/>
      <c r="I291" s="370"/>
      <c r="J291" s="339" t="s">
        <v>160</v>
      </c>
      <c r="K291" s="442">
        <f>E288*F291</f>
        <v>45.1</v>
      </c>
      <c r="L291" s="442">
        <f>E288*20</f>
        <v>22</v>
      </c>
    </row>
    <row r="292" spans="1:12" s="12" customFormat="1" ht="38.25">
      <c r="A292" s="257"/>
      <c r="B292" s="255"/>
      <c r="C292" s="288"/>
      <c r="D292" s="441"/>
      <c r="E292" s="256"/>
      <c r="F292" s="282">
        <v>61</v>
      </c>
      <c r="G292" s="441"/>
      <c r="H292" s="266"/>
      <c r="I292" s="370"/>
      <c r="J292" s="338" t="s">
        <v>161</v>
      </c>
      <c r="K292" s="442">
        <f>E288*F292</f>
        <v>67.10000000000001</v>
      </c>
      <c r="L292" s="442"/>
    </row>
    <row r="293" spans="1:12" s="12" customFormat="1" ht="12.75" customHeight="1">
      <c r="A293" s="257" t="s">
        <v>118</v>
      </c>
      <c r="B293" s="255" t="s">
        <v>470</v>
      </c>
      <c r="C293" s="288" t="s">
        <v>124</v>
      </c>
      <c r="D293" s="441"/>
      <c r="E293" s="256">
        <v>1.097</v>
      </c>
      <c r="F293" s="282"/>
      <c r="G293" s="441">
        <v>3</v>
      </c>
      <c r="H293" s="266" t="s">
        <v>11</v>
      </c>
      <c r="I293" s="754">
        <v>4</v>
      </c>
      <c r="J293" s="751" t="s">
        <v>159</v>
      </c>
      <c r="K293" s="442"/>
      <c r="L293" s="442"/>
    </row>
    <row r="294" spans="1:12" s="12" customFormat="1" ht="12.75">
      <c r="A294" s="257"/>
      <c r="B294" s="255"/>
      <c r="C294" s="288"/>
      <c r="D294" s="441"/>
      <c r="E294" s="256"/>
      <c r="F294" s="282"/>
      <c r="G294" s="441"/>
      <c r="H294" s="266"/>
      <c r="I294" s="755"/>
      <c r="J294" s="752"/>
      <c r="K294" s="442"/>
      <c r="L294" s="442"/>
    </row>
    <row r="295" spans="1:12" s="12" customFormat="1" ht="12.75">
      <c r="A295" s="257"/>
      <c r="B295" s="255"/>
      <c r="C295" s="288"/>
      <c r="D295" s="441"/>
      <c r="E295" s="256"/>
      <c r="F295" s="282"/>
      <c r="G295" s="441"/>
      <c r="H295" s="266"/>
      <c r="I295" s="756"/>
      <c r="J295" s="753"/>
      <c r="K295" s="442"/>
      <c r="L295" s="442"/>
    </row>
    <row r="296" spans="1:12" s="12" customFormat="1" ht="12.75">
      <c r="A296" s="257"/>
      <c r="B296" s="255"/>
      <c r="C296" s="288"/>
      <c r="D296" s="441"/>
      <c r="E296" s="256"/>
      <c r="F296" s="282">
        <v>41</v>
      </c>
      <c r="G296" s="441"/>
      <c r="H296" s="266"/>
      <c r="I296" s="370"/>
      <c r="J296" s="339" t="s">
        <v>160</v>
      </c>
      <c r="K296" s="442">
        <f>E293*F296</f>
        <v>44.977</v>
      </c>
      <c r="L296" s="442">
        <f>E293*20</f>
        <v>21.939999999999998</v>
      </c>
    </row>
    <row r="297" spans="1:12" s="12" customFormat="1" ht="38.25">
      <c r="A297" s="257"/>
      <c r="B297" s="255"/>
      <c r="C297" s="288"/>
      <c r="D297" s="441"/>
      <c r="E297" s="256"/>
      <c r="F297" s="282">
        <v>61</v>
      </c>
      <c r="G297" s="441"/>
      <c r="H297" s="266"/>
      <c r="I297" s="370"/>
      <c r="J297" s="338" t="s">
        <v>161</v>
      </c>
      <c r="K297" s="442">
        <f>E293*F297</f>
        <v>66.917</v>
      </c>
      <c r="L297" s="442"/>
    </row>
    <row r="298" spans="1:12" s="12" customFormat="1" ht="12.75" customHeight="1">
      <c r="A298" s="257" t="s">
        <v>118</v>
      </c>
      <c r="B298" s="255" t="s">
        <v>471</v>
      </c>
      <c r="C298" s="288" t="s">
        <v>124</v>
      </c>
      <c r="D298" s="441"/>
      <c r="E298" s="256">
        <v>1.099</v>
      </c>
      <c r="F298" s="282"/>
      <c r="G298" s="441">
        <v>3</v>
      </c>
      <c r="H298" s="266" t="s">
        <v>11</v>
      </c>
      <c r="I298" s="754">
        <v>4</v>
      </c>
      <c r="J298" s="751" t="s">
        <v>159</v>
      </c>
      <c r="K298" s="442"/>
      <c r="L298" s="442"/>
    </row>
    <row r="299" spans="1:12" s="12" customFormat="1" ht="12.75">
      <c r="A299" s="257"/>
      <c r="B299" s="255"/>
      <c r="C299" s="288"/>
      <c r="D299" s="441"/>
      <c r="E299" s="256"/>
      <c r="F299" s="282"/>
      <c r="G299" s="441"/>
      <c r="H299" s="266"/>
      <c r="I299" s="755"/>
      <c r="J299" s="752"/>
      <c r="K299" s="442"/>
      <c r="L299" s="442"/>
    </row>
    <row r="300" spans="1:12" s="12" customFormat="1" ht="12.75">
      <c r="A300" s="257"/>
      <c r="B300" s="255"/>
      <c r="C300" s="288"/>
      <c r="D300" s="441"/>
      <c r="E300" s="256"/>
      <c r="F300" s="282"/>
      <c r="G300" s="441"/>
      <c r="H300" s="266"/>
      <c r="I300" s="756"/>
      <c r="J300" s="753"/>
      <c r="K300" s="442"/>
      <c r="L300" s="442"/>
    </row>
    <row r="301" spans="1:12" s="12" customFormat="1" ht="12.75">
      <c r="A301" s="257"/>
      <c r="B301" s="255"/>
      <c r="C301" s="288"/>
      <c r="D301" s="441"/>
      <c r="E301" s="256"/>
      <c r="F301" s="282">
        <v>41</v>
      </c>
      <c r="G301" s="441"/>
      <c r="H301" s="266"/>
      <c r="I301" s="370"/>
      <c r="J301" s="339" t="s">
        <v>160</v>
      </c>
      <c r="K301" s="442">
        <f>E298*F301</f>
        <v>45.059</v>
      </c>
      <c r="L301" s="442">
        <f>E298*20</f>
        <v>21.98</v>
      </c>
    </row>
    <row r="302" spans="1:12" s="12" customFormat="1" ht="38.25">
      <c r="A302" s="257"/>
      <c r="B302" s="255"/>
      <c r="C302" s="288"/>
      <c r="D302" s="441"/>
      <c r="E302" s="256"/>
      <c r="F302" s="282">
        <v>61</v>
      </c>
      <c r="G302" s="441"/>
      <c r="H302" s="266"/>
      <c r="I302" s="370"/>
      <c r="J302" s="338" t="s">
        <v>161</v>
      </c>
      <c r="K302" s="442">
        <f>E298*F302</f>
        <v>67.039</v>
      </c>
      <c r="L302" s="442"/>
    </row>
    <row r="303" spans="1:12" s="12" customFormat="1" ht="12.75" customHeight="1">
      <c r="A303" s="257" t="s">
        <v>118</v>
      </c>
      <c r="B303" s="255" t="s">
        <v>472</v>
      </c>
      <c r="C303" s="288" t="s">
        <v>124</v>
      </c>
      <c r="D303" s="441"/>
      <c r="E303" s="256">
        <v>1.401</v>
      </c>
      <c r="F303" s="282"/>
      <c r="G303" s="441">
        <v>3</v>
      </c>
      <c r="H303" s="266" t="s">
        <v>11</v>
      </c>
      <c r="I303" s="754">
        <v>4</v>
      </c>
      <c r="J303" s="751" t="s">
        <v>159</v>
      </c>
      <c r="K303" s="442"/>
      <c r="L303" s="442"/>
    </row>
    <row r="304" spans="1:12" s="12" customFormat="1" ht="12.75">
      <c r="A304" s="257"/>
      <c r="B304" s="255"/>
      <c r="C304" s="288"/>
      <c r="D304" s="441"/>
      <c r="E304" s="256"/>
      <c r="F304" s="282"/>
      <c r="G304" s="441"/>
      <c r="H304" s="266"/>
      <c r="I304" s="755"/>
      <c r="J304" s="752"/>
      <c r="K304" s="442"/>
      <c r="L304" s="442"/>
    </row>
    <row r="305" spans="1:12" s="12" customFormat="1" ht="12.75">
      <c r="A305" s="257"/>
      <c r="B305" s="255"/>
      <c r="C305" s="288"/>
      <c r="D305" s="441"/>
      <c r="E305" s="256"/>
      <c r="F305" s="282"/>
      <c r="G305" s="441"/>
      <c r="H305" s="266"/>
      <c r="I305" s="756"/>
      <c r="J305" s="753"/>
      <c r="K305" s="442"/>
      <c r="L305" s="442"/>
    </row>
    <row r="306" spans="1:12" s="12" customFormat="1" ht="12.75">
      <c r="A306" s="257"/>
      <c r="B306" s="255"/>
      <c r="C306" s="288"/>
      <c r="D306" s="441"/>
      <c r="E306" s="256"/>
      <c r="F306" s="282">
        <v>41</v>
      </c>
      <c r="G306" s="441"/>
      <c r="H306" s="266"/>
      <c r="I306" s="370"/>
      <c r="J306" s="339" t="s">
        <v>160</v>
      </c>
      <c r="K306" s="442">
        <f>E303*F306</f>
        <v>57.441</v>
      </c>
      <c r="L306" s="442">
        <f>E303*20</f>
        <v>28.02</v>
      </c>
    </row>
    <row r="307" spans="1:12" s="12" customFormat="1" ht="38.25">
      <c r="A307" s="257"/>
      <c r="B307" s="255"/>
      <c r="C307" s="288"/>
      <c r="D307" s="441"/>
      <c r="E307" s="256"/>
      <c r="F307" s="282">
        <v>61</v>
      </c>
      <c r="G307" s="441"/>
      <c r="H307" s="266"/>
      <c r="I307" s="370"/>
      <c r="J307" s="338" t="s">
        <v>161</v>
      </c>
      <c r="K307" s="442">
        <f>E303*F307</f>
        <v>85.461</v>
      </c>
      <c r="L307" s="442"/>
    </row>
    <row r="308" spans="1:12" s="12" customFormat="1" ht="12.75" customHeight="1">
      <c r="A308" s="257" t="s">
        <v>118</v>
      </c>
      <c r="B308" s="255" t="s">
        <v>473</v>
      </c>
      <c r="C308" s="288" t="s">
        <v>124</v>
      </c>
      <c r="D308" s="441"/>
      <c r="E308" s="256">
        <v>1.398</v>
      </c>
      <c r="F308" s="282"/>
      <c r="G308" s="441">
        <v>3</v>
      </c>
      <c r="H308" s="266" t="s">
        <v>11</v>
      </c>
      <c r="I308" s="754">
        <v>4</v>
      </c>
      <c r="J308" s="751" t="s">
        <v>159</v>
      </c>
      <c r="K308" s="442"/>
      <c r="L308" s="442"/>
    </row>
    <row r="309" spans="1:12" s="12" customFormat="1" ht="12.75">
      <c r="A309" s="257"/>
      <c r="B309" s="255"/>
      <c r="C309" s="288"/>
      <c r="D309" s="441"/>
      <c r="E309" s="256"/>
      <c r="F309" s="282"/>
      <c r="G309" s="441"/>
      <c r="H309" s="266"/>
      <c r="I309" s="755"/>
      <c r="J309" s="752"/>
      <c r="K309" s="442"/>
      <c r="L309" s="442"/>
    </row>
    <row r="310" spans="1:12" s="12" customFormat="1" ht="12.75">
      <c r="A310" s="257"/>
      <c r="B310" s="255"/>
      <c r="C310" s="288"/>
      <c r="D310" s="441"/>
      <c r="E310" s="256"/>
      <c r="F310" s="282"/>
      <c r="G310" s="441"/>
      <c r="H310" s="266"/>
      <c r="I310" s="756"/>
      <c r="J310" s="753"/>
      <c r="K310" s="442"/>
      <c r="L310" s="442"/>
    </row>
    <row r="311" spans="1:12" s="12" customFormat="1" ht="12.75">
      <c r="A311" s="257"/>
      <c r="B311" s="255"/>
      <c r="C311" s="288"/>
      <c r="D311" s="441"/>
      <c r="E311" s="256"/>
      <c r="F311" s="282">
        <v>41</v>
      </c>
      <c r="G311" s="441"/>
      <c r="H311" s="266"/>
      <c r="I311" s="370"/>
      <c r="J311" s="339" t="s">
        <v>160</v>
      </c>
      <c r="K311" s="442">
        <f>E308*F311</f>
        <v>57.318</v>
      </c>
      <c r="L311" s="442">
        <f>E308*20</f>
        <v>27.959999999999997</v>
      </c>
    </row>
    <row r="312" spans="1:12" s="12" customFormat="1" ht="38.25">
      <c r="A312" s="257"/>
      <c r="B312" s="255"/>
      <c r="C312" s="288"/>
      <c r="D312" s="441"/>
      <c r="E312" s="256"/>
      <c r="F312" s="282">
        <v>61</v>
      </c>
      <c r="G312" s="441"/>
      <c r="H312" s="266"/>
      <c r="I312" s="370"/>
      <c r="J312" s="338" t="s">
        <v>161</v>
      </c>
      <c r="K312" s="442">
        <f>E308*F312</f>
        <v>85.27799999999999</v>
      </c>
      <c r="L312" s="442"/>
    </row>
    <row r="313" spans="1:12" s="12" customFormat="1" ht="12.75" customHeight="1">
      <c r="A313" s="257" t="s">
        <v>118</v>
      </c>
      <c r="B313" s="255" t="s">
        <v>474</v>
      </c>
      <c r="C313" s="288" t="s">
        <v>124</v>
      </c>
      <c r="D313" s="441"/>
      <c r="E313" s="256">
        <v>1.198</v>
      </c>
      <c r="F313" s="282"/>
      <c r="G313" s="441">
        <v>3</v>
      </c>
      <c r="H313" s="266" t="s">
        <v>11</v>
      </c>
      <c r="I313" s="754">
        <v>4</v>
      </c>
      <c r="J313" s="751" t="s">
        <v>159</v>
      </c>
      <c r="K313" s="442"/>
      <c r="L313" s="442"/>
    </row>
    <row r="314" spans="1:12" s="12" customFormat="1" ht="12.75">
      <c r="A314" s="257"/>
      <c r="B314" s="255"/>
      <c r="C314" s="288"/>
      <c r="D314" s="441"/>
      <c r="E314" s="256"/>
      <c r="F314" s="282"/>
      <c r="G314" s="441"/>
      <c r="H314" s="266"/>
      <c r="I314" s="755"/>
      <c r="J314" s="752"/>
      <c r="K314" s="442"/>
      <c r="L314" s="442"/>
    </row>
    <row r="315" spans="1:12" s="12" customFormat="1" ht="12.75">
      <c r="A315" s="257"/>
      <c r="B315" s="255"/>
      <c r="C315" s="288"/>
      <c r="D315" s="441"/>
      <c r="E315" s="256"/>
      <c r="F315" s="282"/>
      <c r="G315" s="441"/>
      <c r="H315" s="266"/>
      <c r="I315" s="756"/>
      <c r="J315" s="753"/>
      <c r="K315" s="442"/>
      <c r="L315" s="442"/>
    </row>
    <row r="316" spans="1:12" s="12" customFormat="1" ht="12.75">
      <c r="A316" s="257"/>
      <c r="B316" s="255"/>
      <c r="C316" s="288"/>
      <c r="D316" s="441"/>
      <c r="E316" s="256"/>
      <c r="F316" s="282">
        <v>41</v>
      </c>
      <c r="G316" s="441"/>
      <c r="H316" s="266"/>
      <c r="I316" s="370"/>
      <c r="J316" s="339" t="s">
        <v>160</v>
      </c>
      <c r="K316" s="442">
        <f>E313*F316</f>
        <v>49.117999999999995</v>
      </c>
      <c r="L316" s="442">
        <f>E313*20</f>
        <v>23.96</v>
      </c>
    </row>
    <row r="317" spans="1:12" s="12" customFormat="1" ht="38.25">
      <c r="A317" s="257"/>
      <c r="B317" s="255"/>
      <c r="C317" s="288"/>
      <c r="D317" s="441"/>
      <c r="E317" s="256"/>
      <c r="F317" s="282">
        <v>61</v>
      </c>
      <c r="G317" s="441"/>
      <c r="H317" s="266"/>
      <c r="I317" s="370"/>
      <c r="J317" s="338" t="s">
        <v>161</v>
      </c>
      <c r="K317" s="442">
        <f>E313*F317</f>
        <v>73.078</v>
      </c>
      <c r="L317" s="442"/>
    </row>
    <row r="318" spans="1:12" s="12" customFormat="1" ht="12.75" customHeight="1">
      <c r="A318" s="257" t="s">
        <v>118</v>
      </c>
      <c r="B318" s="255" t="s">
        <v>475</v>
      </c>
      <c r="C318" s="288" t="s">
        <v>124</v>
      </c>
      <c r="D318" s="441"/>
      <c r="E318" s="256">
        <v>0.999</v>
      </c>
      <c r="F318" s="282"/>
      <c r="G318" s="441">
        <v>3</v>
      </c>
      <c r="H318" s="266" t="s">
        <v>11</v>
      </c>
      <c r="I318" s="754">
        <v>4</v>
      </c>
      <c r="J318" s="751" t="s">
        <v>159</v>
      </c>
      <c r="K318" s="442"/>
      <c r="L318" s="442"/>
    </row>
    <row r="319" spans="1:12" s="12" customFormat="1" ht="12.75">
      <c r="A319" s="257"/>
      <c r="B319" s="255"/>
      <c r="C319" s="288"/>
      <c r="D319" s="441"/>
      <c r="E319" s="256"/>
      <c r="F319" s="282"/>
      <c r="G319" s="441"/>
      <c r="H319" s="266"/>
      <c r="I319" s="755"/>
      <c r="J319" s="752"/>
      <c r="K319" s="442"/>
      <c r="L319" s="442"/>
    </row>
    <row r="320" spans="1:12" s="12" customFormat="1" ht="12.75">
      <c r="A320" s="257"/>
      <c r="B320" s="255"/>
      <c r="C320" s="288"/>
      <c r="D320" s="441"/>
      <c r="E320" s="256"/>
      <c r="F320" s="282"/>
      <c r="G320" s="441"/>
      <c r="H320" s="266"/>
      <c r="I320" s="756"/>
      <c r="J320" s="753"/>
      <c r="K320" s="442"/>
      <c r="L320" s="442"/>
    </row>
    <row r="321" spans="1:12" s="12" customFormat="1" ht="12.75">
      <c r="A321" s="257"/>
      <c r="B321" s="255"/>
      <c r="C321" s="288"/>
      <c r="D321" s="441"/>
      <c r="E321" s="256"/>
      <c r="F321" s="282">
        <v>41</v>
      </c>
      <c r="G321" s="441"/>
      <c r="H321" s="266"/>
      <c r="I321" s="370"/>
      <c r="J321" s="339" t="s">
        <v>160</v>
      </c>
      <c r="K321" s="442">
        <f>E318*F321</f>
        <v>40.959</v>
      </c>
      <c r="L321" s="442">
        <f>E318*20</f>
        <v>19.98</v>
      </c>
    </row>
    <row r="322" spans="1:12" s="12" customFormat="1" ht="38.25">
      <c r="A322" s="257"/>
      <c r="B322" s="255"/>
      <c r="C322" s="288"/>
      <c r="D322" s="441"/>
      <c r="E322" s="256"/>
      <c r="F322" s="282">
        <v>61</v>
      </c>
      <c r="G322" s="441"/>
      <c r="H322" s="266"/>
      <c r="I322" s="370"/>
      <c r="J322" s="338" t="s">
        <v>161</v>
      </c>
      <c r="K322" s="442">
        <f>E318*F322</f>
        <v>60.939</v>
      </c>
      <c r="L322" s="442"/>
    </row>
    <row r="323" spans="1:12" s="12" customFormat="1" ht="12.75" customHeight="1">
      <c r="A323" s="257" t="s">
        <v>118</v>
      </c>
      <c r="B323" s="255" t="s">
        <v>476</v>
      </c>
      <c r="C323" s="288" t="s">
        <v>124</v>
      </c>
      <c r="D323" s="441"/>
      <c r="E323" s="256">
        <v>0.999</v>
      </c>
      <c r="F323" s="282"/>
      <c r="G323" s="441">
        <v>3</v>
      </c>
      <c r="H323" s="266" t="s">
        <v>11</v>
      </c>
      <c r="I323" s="754">
        <v>4</v>
      </c>
      <c r="J323" s="751" t="s">
        <v>159</v>
      </c>
      <c r="K323" s="442"/>
      <c r="L323" s="442"/>
    </row>
    <row r="324" spans="1:12" s="12" customFormat="1" ht="12.75">
      <c r="A324" s="257"/>
      <c r="B324" s="255"/>
      <c r="C324" s="288"/>
      <c r="D324" s="441"/>
      <c r="E324" s="256"/>
      <c r="F324" s="282"/>
      <c r="G324" s="441"/>
      <c r="H324" s="266"/>
      <c r="I324" s="755"/>
      <c r="J324" s="752"/>
      <c r="K324" s="442"/>
      <c r="L324" s="442"/>
    </row>
    <row r="325" spans="1:12" s="12" customFormat="1" ht="12.75">
      <c r="A325" s="257"/>
      <c r="B325" s="255"/>
      <c r="C325" s="288"/>
      <c r="D325" s="441"/>
      <c r="E325" s="256"/>
      <c r="F325" s="282"/>
      <c r="G325" s="441"/>
      <c r="H325" s="266"/>
      <c r="I325" s="756"/>
      <c r="J325" s="753"/>
      <c r="K325" s="442"/>
      <c r="L325" s="442"/>
    </row>
    <row r="326" spans="1:12" s="12" customFormat="1" ht="12.75">
      <c r="A326" s="257"/>
      <c r="B326" s="255"/>
      <c r="C326" s="288"/>
      <c r="D326" s="441"/>
      <c r="E326" s="256"/>
      <c r="F326" s="282">
        <v>41</v>
      </c>
      <c r="G326" s="441"/>
      <c r="H326" s="266"/>
      <c r="I326" s="370"/>
      <c r="J326" s="339" t="s">
        <v>160</v>
      </c>
      <c r="K326" s="442">
        <f>E323*F326</f>
        <v>40.959</v>
      </c>
      <c r="L326" s="442">
        <f>E323*20</f>
        <v>19.98</v>
      </c>
    </row>
    <row r="327" spans="1:12" s="12" customFormat="1" ht="38.25">
      <c r="A327" s="257"/>
      <c r="B327" s="255"/>
      <c r="C327" s="288"/>
      <c r="D327" s="441"/>
      <c r="E327" s="256"/>
      <c r="F327" s="282">
        <v>61</v>
      </c>
      <c r="G327" s="441"/>
      <c r="H327" s="266"/>
      <c r="I327" s="370"/>
      <c r="J327" s="338" t="s">
        <v>161</v>
      </c>
      <c r="K327" s="442">
        <f>E323*F327</f>
        <v>60.939</v>
      </c>
      <c r="L327" s="442"/>
    </row>
    <row r="328" spans="1:12" s="12" customFormat="1" ht="12.75" customHeight="1">
      <c r="A328" s="257" t="s">
        <v>118</v>
      </c>
      <c r="B328" s="255" t="s">
        <v>477</v>
      </c>
      <c r="C328" s="288" t="s">
        <v>124</v>
      </c>
      <c r="D328" s="441"/>
      <c r="E328" s="256">
        <v>1.302</v>
      </c>
      <c r="F328" s="282"/>
      <c r="G328" s="441">
        <v>3</v>
      </c>
      <c r="H328" s="266" t="s">
        <v>11</v>
      </c>
      <c r="I328" s="754">
        <v>4</v>
      </c>
      <c r="J328" s="751" t="s">
        <v>159</v>
      </c>
      <c r="K328" s="442"/>
      <c r="L328" s="442"/>
    </row>
    <row r="329" spans="1:12" s="12" customFormat="1" ht="12.75">
      <c r="A329" s="257"/>
      <c r="B329" s="255"/>
      <c r="C329" s="288"/>
      <c r="D329" s="441"/>
      <c r="E329" s="256"/>
      <c r="F329" s="282"/>
      <c r="G329" s="441"/>
      <c r="H329" s="266"/>
      <c r="I329" s="755"/>
      <c r="J329" s="752"/>
      <c r="K329" s="442"/>
      <c r="L329" s="442"/>
    </row>
    <row r="330" spans="1:12" s="12" customFormat="1" ht="12.75">
      <c r="A330" s="257"/>
      <c r="B330" s="255"/>
      <c r="C330" s="288"/>
      <c r="D330" s="441"/>
      <c r="E330" s="256"/>
      <c r="F330" s="282"/>
      <c r="G330" s="441"/>
      <c r="H330" s="266"/>
      <c r="I330" s="756"/>
      <c r="J330" s="753"/>
      <c r="K330" s="442"/>
      <c r="L330" s="442"/>
    </row>
    <row r="331" spans="1:12" s="12" customFormat="1" ht="12.75">
      <c r="A331" s="257"/>
      <c r="B331" s="255"/>
      <c r="C331" s="288"/>
      <c r="D331" s="441"/>
      <c r="E331" s="256"/>
      <c r="F331" s="282">
        <v>41</v>
      </c>
      <c r="G331" s="441"/>
      <c r="H331" s="266"/>
      <c r="I331" s="370"/>
      <c r="J331" s="339" t="s">
        <v>160</v>
      </c>
      <c r="K331" s="442">
        <f>E328*F331</f>
        <v>53.382000000000005</v>
      </c>
      <c r="L331" s="442">
        <f>E328*20</f>
        <v>26.04</v>
      </c>
    </row>
    <row r="332" spans="1:12" s="12" customFormat="1" ht="38.25">
      <c r="A332" s="257"/>
      <c r="B332" s="255"/>
      <c r="C332" s="288"/>
      <c r="D332" s="441"/>
      <c r="E332" s="256"/>
      <c r="F332" s="282">
        <v>61</v>
      </c>
      <c r="G332" s="441"/>
      <c r="H332" s="266"/>
      <c r="I332" s="370"/>
      <c r="J332" s="338" t="s">
        <v>161</v>
      </c>
      <c r="K332" s="442">
        <f>E328*F332</f>
        <v>79.422</v>
      </c>
      <c r="L332" s="442"/>
    </row>
    <row r="333" spans="1:12" s="12" customFormat="1" ht="12.75" customHeight="1">
      <c r="A333" s="257" t="s">
        <v>118</v>
      </c>
      <c r="B333" s="255" t="s">
        <v>478</v>
      </c>
      <c r="C333" s="288" t="s">
        <v>124</v>
      </c>
      <c r="D333" s="441"/>
      <c r="E333" s="256">
        <v>1.002</v>
      </c>
      <c r="F333" s="282"/>
      <c r="G333" s="441">
        <v>3</v>
      </c>
      <c r="H333" s="266" t="s">
        <v>11</v>
      </c>
      <c r="I333" s="754">
        <v>4</v>
      </c>
      <c r="J333" s="751" t="s">
        <v>159</v>
      </c>
      <c r="K333" s="442"/>
      <c r="L333" s="442"/>
    </row>
    <row r="334" spans="1:12" s="12" customFormat="1" ht="12.75">
      <c r="A334" s="257"/>
      <c r="B334" s="255"/>
      <c r="C334" s="288"/>
      <c r="D334" s="441"/>
      <c r="E334" s="256"/>
      <c r="F334" s="282"/>
      <c r="G334" s="441"/>
      <c r="H334" s="266"/>
      <c r="I334" s="755"/>
      <c r="J334" s="752"/>
      <c r="K334" s="442"/>
      <c r="L334" s="442"/>
    </row>
    <row r="335" spans="1:12" s="12" customFormat="1" ht="12.75">
      <c r="A335" s="257"/>
      <c r="B335" s="255"/>
      <c r="C335" s="288"/>
      <c r="D335" s="441"/>
      <c r="E335" s="256"/>
      <c r="F335" s="282"/>
      <c r="G335" s="441"/>
      <c r="H335" s="266"/>
      <c r="I335" s="756"/>
      <c r="J335" s="753"/>
      <c r="K335" s="442"/>
      <c r="L335" s="442"/>
    </row>
    <row r="336" spans="1:12" s="12" customFormat="1" ht="12.75">
      <c r="A336" s="257"/>
      <c r="B336" s="255"/>
      <c r="C336" s="288"/>
      <c r="D336" s="441"/>
      <c r="E336" s="256"/>
      <c r="F336" s="282">
        <v>41</v>
      </c>
      <c r="G336" s="441"/>
      <c r="H336" s="266"/>
      <c r="I336" s="370"/>
      <c r="J336" s="339" t="s">
        <v>160</v>
      </c>
      <c r="K336" s="442">
        <f>E333*F336</f>
        <v>41.082</v>
      </c>
      <c r="L336" s="442">
        <f>E333*20</f>
        <v>20.04</v>
      </c>
    </row>
    <row r="337" spans="1:12" s="12" customFormat="1" ht="38.25">
      <c r="A337" s="257"/>
      <c r="B337" s="255"/>
      <c r="C337" s="288"/>
      <c r="D337" s="441"/>
      <c r="E337" s="256"/>
      <c r="F337" s="282">
        <v>61</v>
      </c>
      <c r="G337" s="441"/>
      <c r="H337" s="266"/>
      <c r="I337" s="370"/>
      <c r="J337" s="338" t="s">
        <v>161</v>
      </c>
      <c r="K337" s="442">
        <f>E333*F337</f>
        <v>61.122</v>
      </c>
      <c r="L337" s="442"/>
    </row>
    <row r="338" spans="1:12" s="12" customFormat="1" ht="12.75" customHeight="1">
      <c r="A338" s="257" t="s">
        <v>118</v>
      </c>
      <c r="B338" s="255" t="s">
        <v>479</v>
      </c>
      <c r="C338" s="288" t="s">
        <v>124</v>
      </c>
      <c r="D338" s="441"/>
      <c r="E338" s="256">
        <v>1.001</v>
      </c>
      <c r="F338" s="282"/>
      <c r="G338" s="441">
        <v>3</v>
      </c>
      <c r="H338" s="266" t="s">
        <v>11</v>
      </c>
      <c r="I338" s="754">
        <v>4</v>
      </c>
      <c r="J338" s="751" t="s">
        <v>159</v>
      </c>
      <c r="K338" s="442"/>
      <c r="L338" s="442"/>
    </row>
    <row r="339" spans="1:12" s="12" customFormat="1" ht="12.75">
      <c r="A339" s="257"/>
      <c r="B339" s="255"/>
      <c r="C339" s="288"/>
      <c r="D339" s="441"/>
      <c r="E339" s="256"/>
      <c r="F339" s="282"/>
      <c r="G339" s="441"/>
      <c r="H339" s="266"/>
      <c r="I339" s="755"/>
      <c r="J339" s="752"/>
      <c r="K339" s="442"/>
      <c r="L339" s="442"/>
    </row>
    <row r="340" spans="1:12" s="12" customFormat="1" ht="12.75">
      <c r="A340" s="257"/>
      <c r="B340" s="255"/>
      <c r="C340" s="288"/>
      <c r="D340" s="441"/>
      <c r="E340" s="256"/>
      <c r="F340" s="282"/>
      <c r="G340" s="441"/>
      <c r="H340" s="266"/>
      <c r="I340" s="756"/>
      <c r="J340" s="753"/>
      <c r="K340" s="442"/>
      <c r="L340" s="442"/>
    </row>
    <row r="341" spans="1:12" s="12" customFormat="1" ht="12.75">
      <c r="A341" s="257"/>
      <c r="B341" s="255"/>
      <c r="C341" s="288"/>
      <c r="D341" s="441"/>
      <c r="E341" s="256"/>
      <c r="F341" s="282">
        <v>41</v>
      </c>
      <c r="G341" s="441"/>
      <c r="H341" s="266"/>
      <c r="I341" s="370"/>
      <c r="J341" s="339" t="s">
        <v>160</v>
      </c>
      <c r="K341" s="442">
        <f>E338*F341</f>
        <v>41.041</v>
      </c>
      <c r="L341" s="442">
        <f>E338*20</f>
        <v>20.019999999999996</v>
      </c>
    </row>
    <row r="342" spans="1:12" s="12" customFormat="1" ht="38.25">
      <c r="A342" s="257"/>
      <c r="B342" s="255"/>
      <c r="C342" s="288"/>
      <c r="D342" s="441"/>
      <c r="E342" s="256"/>
      <c r="F342" s="282">
        <v>61</v>
      </c>
      <c r="G342" s="441"/>
      <c r="H342" s="266"/>
      <c r="I342" s="370"/>
      <c r="J342" s="338" t="s">
        <v>161</v>
      </c>
      <c r="K342" s="442">
        <f>E338*F342</f>
        <v>61.06099999999999</v>
      </c>
      <c r="L342" s="442"/>
    </row>
    <row r="343" spans="1:12" s="12" customFormat="1" ht="12.75" customHeight="1">
      <c r="A343" s="257" t="s">
        <v>118</v>
      </c>
      <c r="B343" s="255" t="s">
        <v>480</v>
      </c>
      <c r="C343" s="288" t="s">
        <v>124</v>
      </c>
      <c r="D343" s="441"/>
      <c r="E343" s="256">
        <v>1.002</v>
      </c>
      <c r="F343" s="282"/>
      <c r="G343" s="441">
        <v>3</v>
      </c>
      <c r="H343" s="266" t="s">
        <v>11</v>
      </c>
      <c r="I343" s="754">
        <v>4</v>
      </c>
      <c r="J343" s="751" t="s">
        <v>159</v>
      </c>
      <c r="K343" s="442"/>
      <c r="L343" s="442"/>
    </row>
    <row r="344" spans="1:12" s="12" customFormat="1" ht="12.75">
      <c r="A344" s="257"/>
      <c r="B344" s="255"/>
      <c r="C344" s="288"/>
      <c r="D344" s="441"/>
      <c r="E344" s="256"/>
      <c r="F344" s="282"/>
      <c r="G344" s="441"/>
      <c r="H344" s="266"/>
      <c r="I344" s="755"/>
      <c r="J344" s="752"/>
      <c r="K344" s="442"/>
      <c r="L344" s="442"/>
    </row>
    <row r="345" spans="1:12" s="12" customFormat="1" ht="12.75">
      <c r="A345" s="257"/>
      <c r="B345" s="255"/>
      <c r="C345" s="288"/>
      <c r="D345" s="441"/>
      <c r="E345" s="256"/>
      <c r="F345" s="282"/>
      <c r="G345" s="441"/>
      <c r="H345" s="266"/>
      <c r="I345" s="756"/>
      <c r="J345" s="753"/>
      <c r="K345" s="442"/>
      <c r="L345" s="442"/>
    </row>
    <row r="346" spans="1:12" s="12" customFormat="1" ht="12.75">
      <c r="A346" s="257"/>
      <c r="B346" s="255"/>
      <c r="C346" s="288"/>
      <c r="D346" s="441"/>
      <c r="E346" s="256"/>
      <c r="F346" s="282">
        <v>41</v>
      </c>
      <c r="G346" s="441"/>
      <c r="H346" s="266"/>
      <c r="I346" s="370"/>
      <c r="J346" s="339" t="s">
        <v>160</v>
      </c>
      <c r="K346" s="442">
        <f>E343*F346</f>
        <v>41.082</v>
      </c>
      <c r="L346" s="442">
        <f>E343*20</f>
        <v>20.04</v>
      </c>
    </row>
    <row r="347" spans="1:12" s="12" customFormat="1" ht="38.25">
      <c r="A347" s="257"/>
      <c r="B347" s="255"/>
      <c r="C347" s="288"/>
      <c r="D347" s="441"/>
      <c r="E347" s="256"/>
      <c r="F347" s="282">
        <v>61</v>
      </c>
      <c r="G347" s="441"/>
      <c r="H347" s="266"/>
      <c r="I347" s="370"/>
      <c r="J347" s="338" t="s">
        <v>161</v>
      </c>
      <c r="K347" s="442">
        <f>E343*F347</f>
        <v>61.122</v>
      </c>
      <c r="L347" s="442"/>
    </row>
    <row r="348" spans="1:12" s="12" customFormat="1" ht="12.75" customHeight="1">
      <c r="A348" s="257" t="s">
        <v>118</v>
      </c>
      <c r="B348" s="255" t="s">
        <v>481</v>
      </c>
      <c r="C348" s="288" t="s">
        <v>124</v>
      </c>
      <c r="D348" s="441"/>
      <c r="E348" s="256">
        <v>0.996</v>
      </c>
      <c r="F348" s="282"/>
      <c r="G348" s="441">
        <v>3</v>
      </c>
      <c r="H348" s="266" t="s">
        <v>11</v>
      </c>
      <c r="I348" s="754">
        <v>4</v>
      </c>
      <c r="J348" s="751" t="s">
        <v>159</v>
      </c>
      <c r="K348" s="442"/>
      <c r="L348" s="442"/>
    </row>
    <row r="349" spans="1:12" s="12" customFormat="1" ht="12.75">
      <c r="A349" s="257"/>
      <c r="B349" s="255"/>
      <c r="C349" s="288"/>
      <c r="D349" s="441"/>
      <c r="E349" s="256"/>
      <c r="F349" s="282"/>
      <c r="G349" s="441"/>
      <c r="H349" s="266"/>
      <c r="I349" s="755"/>
      <c r="J349" s="752"/>
      <c r="K349" s="442"/>
      <c r="L349" s="442"/>
    </row>
    <row r="350" spans="1:12" s="12" customFormat="1" ht="12.75">
      <c r="A350" s="257"/>
      <c r="B350" s="255"/>
      <c r="C350" s="288"/>
      <c r="D350" s="441"/>
      <c r="E350" s="256"/>
      <c r="F350" s="282"/>
      <c r="G350" s="441"/>
      <c r="H350" s="266"/>
      <c r="I350" s="756"/>
      <c r="J350" s="753"/>
      <c r="K350" s="442"/>
      <c r="L350" s="442"/>
    </row>
    <row r="351" spans="1:12" s="12" customFormat="1" ht="12.75">
      <c r="A351" s="257"/>
      <c r="B351" s="255"/>
      <c r="C351" s="288"/>
      <c r="D351" s="441"/>
      <c r="E351" s="256"/>
      <c r="F351" s="282">
        <v>41</v>
      </c>
      <c r="G351" s="441"/>
      <c r="H351" s="266"/>
      <c r="I351" s="370"/>
      <c r="J351" s="339" t="s">
        <v>160</v>
      </c>
      <c r="K351" s="442">
        <f>E348*F351</f>
        <v>40.836</v>
      </c>
      <c r="L351" s="442">
        <f>E348*20</f>
        <v>19.92</v>
      </c>
    </row>
    <row r="352" spans="1:12" s="12" customFormat="1" ht="38.25">
      <c r="A352" s="257"/>
      <c r="B352" s="255"/>
      <c r="C352" s="288"/>
      <c r="D352" s="441"/>
      <c r="E352" s="256"/>
      <c r="F352" s="282">
        <v>61</v>
      </c>
      <c r="G352" s="441"/>
      <c r="H352" s="266"/>
      <c r="I352" s="370"/>
      <c r="J352" s="338" t="s">
        <v>161</v>
      </c>
      <c r="K352" s="442">
        <f>E348*F352</f>
        <v>60.756</v>
      </c>
      <c r="L352" s="442"/>
    </row>
    <row r="353" spans="1:12" s="12" customFormat="1" ht="12.75" customHeight="1">
      <c r="A353" s="257" t="s">
        <v>118</v>
      </c>
      <c r="B353" s="255" t="s">
        <v>482</v>
      </c>
      <c r="C353" s="288" t="s">
        <v>124</v>
      </c>
      <c r="D353" s="441"/>
      <c r="E353" s="256">
        <v>1.101</v>
      </c>
      <c r="F353" s="282"/>
      <c r="G353" s="441">
        <v>3</v>
      </c>
      <c r="H353" s="266" t="s">
        <v>11</v>
      </c>
      <c r="I353" s="754">
        <v>4</v>
      </c>
      <c r="J353" s="751" t="s">
        <v>159</v>
      </c>
      <c r="K353" s="442"/>
      <c r="L353" s="442"/>
    </row>
    <row r="354" spans="1:12" s="12" customFormat="1" ht="12.75">
      <c r="A354" s="257"/>
      <c r="B354" s="255"/>
      <c r="C354" s="288"/>
      <c r="D354" s="441"/>
      <c r="E354" s="256"/>
      <c r="F354" s="282"/>
      <c r="G354" s="441"/>
      <c r="H354" s="266"/>
      <c r="I354" s="755"/>
      <c r="J354" s="752"/>
      <c r="K354" s="442"/>
      <c r="L354" s="442"/>
    </row>
    <row r="355" spans="1:12" s="12" customFormat="1" ht="12.75">
      <c r="A355" s="257"/>
      <c r="B355" s="255"/>
      <c r="C355" s="288"/>
      <c r="D355" s="441"/>
      <c r="E355" s="256"/>
      <c r="F355" s="282"/>
      <c r="G355" s="441"/>
      <c r="H355" s="266"/>
      <c r="I355" s="756"/>
      <c r="J355" s="753"/>
      <c r="K355" s="442"/>
      <c r="L355" s="442"/>
    </row>
    <row r="356" spans="1:12" s="12" customFormat="1" ht="12.75">
      <c r="A356" s="257"/>
      <c r="B356" s="255"/>
      <c r="C356" s="288"/>
      <c r="D356" s="441"/>
      <c r="E356" s="256"/>
      <c r="F356" s="282">
        <v>41</v>
      </c>
      <c r="G356" s="441"/>
      <c r="H356" s="266"/>
      <c r="I356" s="370"/>
      <c r="J356" s="339" t="s">
        <v>160</v>
      </c>
      <c r="K356" s="442">
        <f>E353*F356</f>
        <v>45.141</v>
      </c>
      <c r="L356" s="442">
        <f>E353*20</f>
        <v>22.02</v>
      </c>
    </row>
    <row r="357" spans="1:12" s="12" customFormat="1" ht="38.25">
      <c r="A357" s="257"/>
      <c r="B357" s="255"/>
      <c r="C357" s="288"/>
      <c r="D357" s="441"/>
      <c r="E357" s="256"/>
      <c r="F357" s="282">
        <v>61</v>
      </c>
      <c r="G357" s="441"/>
      <c r="H357" s="266"/>
      <c r="I357" s="370"/>
      <c r="J357" s="338" t="s">
        <v>161</v>
      </c>
      <c r="K357" s="442">
        <f>E353*F357</f>
        <v>67.161</v>
      </c>
      <c r="L357" s="442"/>
    </row>
    <row r="358" spans="1:12" s="12" customFormat="1" ht="12.75" customHeight="1">
      <c r="A358" s="257" t="s">
        <v>118</v>
      </c>
      <c r="B358" s="255" t="s">
        <v>483</v>
      </c>
      <c r="C358" s="288" t="s">
        <v>124</v>
      </c>
      <c r="D358" s="441"/>
      <c r="E358" s="256">
        <v>1.001</v>
      </c>
      <c r="F358" s="282"/>
      <c r="G358" s="441">
        <v>3</v>
      </c>
      <c r="H358" s="266" t="s">
        <v>11</v>
      </c>
      <c r="I358" s="754">
        <v>4</v>
      </c>
      <c r="J358" s="751" t="s">
        <v>159</v>
      </c>
      <c r="K358" s="442"/>
      <c r="L358" s="442"/>
    </row>
    <row r="359" spans="1:12" s="12" customFormat="1" ht="12.75">
      <c r="A359" s="257"/>
      <c r="B359" s="255"/>
      <c r="C359" s="288"/>
      <c r="D359" s="441"/>
      <c r="E359" s="256"/>
      <c r="F359" s="282"/>
      <c r="G359" s="441"/>
      <c r="H359" s="266"/>
      <c r="I359" s="755"/>
      <c r="J359" s="752"/>
      <c r="K359" s="442"/>
      <c r="L359" s="442"/>
    </row>
    <row r="360" spans="1:12" s="12" customFormat="1" ht="12.75">
      <c r="A360" s="257"/>
      <c r="B360" s="255"/>
      <c r="C360" s="288"/>
      <c r="D360" s="441"/>
      <c r="E360" s="256"/>
      <c r="F360" s="282"/>
      <c r="G360" s="441"/>
      <c r="H360" s="266"/>
      <c r="I360" s="756"/>
      <c r="J360" s="753"/>
      <c r="K360" s="442"/>
      <c r="L360" s="442"/>
    </row>
    <row r="361" spans="1:12" s="12" customFormat="1" ht="12.75">
      <c r="A361" s="257"/>
      <c r="B361" s="255"/>
      <c r="C361" s="288"/>
      <c r="D361" s="441"/>
      <c r="E361" s="256"/>
      <c r="F361" s="282">
        <v>41</v>
      </c>
      <c r="G361" s="441"/>
      <c r="H361" s="266"/>
      <c r="I361" s="370"/>
      <c r="J361" s="339" t="s">
        <v>160</v>
      </c>
      <c r="K361" s="442">
        <f>E358*F361</f>
        <v>41.041</v>
      </c>
      <c r="L361" s="442">
        <f>E358*20</f>
        <v>20.019999999999996</v>
      </c>
    </row>
    <row r="362" spans="1:12" s="12" customFormat="1" ht="38.25">
      <c r="A362" s="257"/>
      <c r="B362" s="255"/>
      <c r="C362" s="288"/>
      <c r="D362" s="441"/>
      <c r="E362" s="256"/>
      <c r="F362" s="282">
        <v>61</v>
      </c>
      <c r="G362" s="441"/>
      <c r="H362" s="266"/>
      <c r="I362" s="370"/>
      <c r="J362" s="338" t="s">
        <v>161</v>
      </c>
      <c r="K362" s="442">
        <f>E358*F362</f>
        <v>61.06099999999999</v>
      </c>
      <c r="L362" s="442"/>
    </row>
    <row r="363" spans="1:12" s="12" customFormat="1" ht="12.75" customHeight="1">
      <c r="A363" s="257" t="s">
        <v>118</v>
      </c>
      <c r="B363" s="255" t="s">
        <v>484</v>
      </c>
      <c r="C363" s="288" t="s">
        <v>124</v>
      </c>
      <c r="D363" s="441"/>
      <c r="E363" s="256">
        <v>1.003</v>
      </c>
      <c r="F363" s="282"/>
      <c r="G363" s="441">
        <v>3</v>
      </c>
      <c r="H363" s="266" t="s">
        <v>11</v>
      </c>
      <c r="I363" s="754">
        <v>4</v>
      </c>
      <c r="J363" s="751" t="s">
        <v>159</v>
      </c>
      <c r="K363" s="442"/>
      <c r="L363" s="442"/>
    </row>
    <row r="364" spans="1:12" s="12" customFormat="1" ht="12.75">
      <c r="A364" s="257"/>
      <c r="B364" s="255"/>
      <c r="C364" s="288"/>
      <c r="D364" s="441"/>
      <c r="E364" s="256"/>
      <c r="F364" s="282"/>
      <c r="G364" s="441"/>
      <c r="H364" s="266"/>
      <c r="I364" s="755"/>
      <c r="J364" s="752"/>
      <c r="K364" s="442"/>
      <c r="L364" s="442"/>
    </row>
    <row r="365" spans="1:12" s="12" customFormat="1" ht="12.75">
      <c r="A365" s="257"/>
      <c r="B365" s="255"/>
      <c r="C365" s="288"/>
      <c r="D365" s="441"/>
      <c r="E365" s="256"/>
      <c r="F365" s="282"/>
      <c r="G365" s="441"/>
      <c r="H365" s="266"/>
      <c r="I365" s="756"/>
      <c r="J365" s="753"/>
      <c r="K365" s="442"/>
      <c r="L365" s="442"/>
    </row>
    <row r="366" spans="1:12" s="12" customFormat="1" ht="12.75">
      <c r="A366" s="257"/>
      <c r="B366" s="255"/>
      <c r="C366" s="288"/>
      <c r="D366" s="441"/>
      <c r="E366" s="256"/>
      <c r="F366" s="282">
        <v>41</v>
      </c>
      <c r="G366" s="441"/>
      <c r="H366" s="266"/>
      <c r="I366" s="370"/>
      <c r="J366" s="339" t="s">
        <v>160</v>
      </c>
      <c r="K366" s="442">
        <f>E363*F366</f>
        <v>41.123</v>
      </c>
      <c r="L366" s="442">
        <f>E363*20</f>
        <v>20.06</v>
      </c>
    </row>
    <row r="367" spans="1:12" s="12" customFormat="1" ht="38.25">
      <c r="A367" s="257"/>
      <c r="B367" s="255"/>
      <c r="C367" s="288"/>
      <c r="D367" s="441"/>
      <c r="E367" s="256"/>
      <c r="F367" s="282">
        <v>61</v>
      </c>
      <c r="G367" s="441"/>
      <c r="H367" s="266"/>
      <c r="I367" s="370"/>
      <c r="J367" s="338" t="s">
        <v>161</v>
      </c>
      <c r="K367" s="442">
        <f>E363*F367</f>
        <v>61.18299999999999</v>
      </c>
      <c r="L367" s="442"/>
    </row>
    <row r="368" spans="1:12" s="12" customFormat="1" ht="12.75" customHeight="1">
      <c r="A368" s="257" t="s">
        <v>118</v>
      </c>
      <c r="B368" s="255" t="s">
        <v>485</v>
      </c>
      <c r="C368" s="288" t="s">
        <v>124</v>
      </c>
      <c r="D368" s="441"/>
      <c r="E368" s="256">
        <v>0.997</v>
      </c>
      <c r="F368" s="282"/>
      <c r="G368" s="441">
        <v>3</v>
      </c>
      <c r="H368" s="266" t="s">
        <v>11</v>
      </c>
      <c r="I368" s="754">
        <v>4</v>
      </c>
      <c r="J368" s="751" t="s">
        <v>159</v>
      </c>
      <c r="K368" s="442"/>
      <c r="L368" s="442"/>
    </row>
    <row r="369" spans="1:12" s="12" customFormat="1" ht="12.75">
      <c r="A369" s="257"/>
      <c r="B369" s="255"/>
      <c r="C369" s="288"/>
      <c r="D369" s="441"/>
      <c r="E369" s="256"/>
      <c r="F369" s="282"/>
      <c r="G369" s="441"/>
      <c r="H369" s="266"/>
      <c r="I369" s="755"/>
      <c r="J369" s="752"/>
      <c r="K369" s="442"/>
      <c r="L369" s="442"/>
    </row>
    <row r="370" spans="1:12" s="12" customFormat="1" ht="12.75">
      <c r="A370" s="257"/>
      <c r="B370" s="255"/>
      <c r="C370" s="288"/>
      <c r="D370" s="441"/>
      <c r="E370" s="256"/>
      <c r="F370" s="282"/>
      <c r="G370" s="441"/>
      <c r="H370" s="266"/>
      <c r="I370" s="756"/>
      <c r="J370" s="753"/>
      <c r="K370" s="442"/>
      <c r="L370" s="442"/>
    </row>
    <row r="371" spans="1:12" s="12" customFormat="1" ht="12.75">
      <c r="A371" s="257"/>
      <c r="B371" s="255"/>
      <c r="C371" s="288"/>
      <c r="D371" s="441"/>
      <c r="E371" s="256"/>
      <c r="F371" s="282">
        <v>41</v>
      </c>
      <c r="G371" s="441"/>
      <c r="H371" s="266"/>
      <c r="I371" s="370"/>
      <c r="J371" s="339" t="s">
        <v>160</v>
      </c>
      <c r="K371" s="442">
        <f>E368*F371</f>
        <v>40.877</v>
      </c>
      <c r="L371" s="442">
        <f>E368*20</f>
        <v>19.94</v>
      </c>
    </row>
    <row r="372" spans="1:12" s="12" customFormat="1" ht="38.25">
      <c r="A372" s="257"/>
      <c r="B372" s="255"/>
      <c r="C372" s="288"/>
      <c r="D372" s="441"/>
      <c r="E372" s="256"/>
      <c r="F372" s="282">
        <v>61</v>
      </c>
      <c r="G372" s="441"/>
      <c r="H372" s="266"/>
      <c r="I372" s="370"/>
      <c r="J372" s="338" t="s">
        <v>161</v>
      </c>
      <c r="K372" s="442">
        <f>E368*F372</f>
        <v>60.817</v>
      </c>
      <c r="L372" s="442"/>
    </row>
    <row r="373" spans="1:12" s="12" customFormat="1" ht="12.75" customHeight="1">
      <c r="A373" s="257" t="s">
        <v>118</v>
      </c>
      <c r="B373" s="255" t="s">
        <v>486</v>
      </c>
      <c r="C373" s="288" t="s">
        <v>124</v>
      </c>
      <c r="D373" s="441"/>
      <c r="E373" s="256">
        <v>1.002</v>
      </c>
      <c r="F373" s="282"/>
      <c r="G373" s="441">
        <v>3</v>
      </c>
      <c r="H373" s="266" t="s">
        <v>11</v>
      </c>
      <c r="I373" s="754">
        <v>4</v>
      </c>
      <c r="J373" s="751" t="s">
        <v>159</v>
      </c>
      <c r="K373" s="442"/>
      <c r="L373" s="442"/>
    </row>
    <row r="374" spans="1:12" s="12" customFormat="1" ht="12.75">
      <c r="A374" s="257"/>
      <c r="B374" s="255"/>
      <c r="C374" s="288"/>
      <c r="D374" s="441"/>
      <c r="E374" s="256"/>
      <c r="F374" s="282"/>
      <c r="G374" s="441"/>
      <c r="H374" s="266"/>
      <c r="I374" s="755"/>
      <c r="J374" s="752"/>
      <c r="K374" s="442"/>
      <c r="L374" s="442"/>
    </row>
    <row r="375" spans="1:12" s="12" customFormat="1" ht="12.75">
      <c r="A375" s="257"/>
      <c r="B375" s="255"/>
      <c r="C375" s="288"/>
      <c r="D375" s="441"/>
      <c r="E375" s="256"/>
      <c r="F375" s="282"/>
      <c r="G375" s="441"/>
      <c r="H375" s="266"/>
      <c r="I375" s="756"/>
      <c r="J375" s="753"/>
      <c r="K375" s="442"/>
      <c r="L375" s="442"/>
    </row>
    <row r="376" spans="1:12" s="12" customFormat="1" ht="12.75">
      <c r="A376" s="257"/>
      <c r="B376" s="255"/>
      <c r="C376" s="288"/>
      <c r="D376" s="441"/>
      <c r="E376" s="256"/>
      <c r="F376" s="282">
        <v>41</v>
      </c>
      <c r="G376" s="441"/>
      <c r="H376" s="266"/>
      <c r="I376" s="370"/>
      <c r="J376" s="339" t="s">
        <v>160</v>
      </c>
      <c r="K376" s="442">
        <f>E373*F376</f>
        <v>41.082</v>
      </c>
      <c r="L376" s="442">
        <f>E373*20</f>
        <v>20.04</v>
      </c>
    </row>
    <row r="377" spans="1:12" s="12" customFormat="1" ht="38.25">
      <c r="A377" s="257"/>
      <c r="B377" s="255"/>
      <c r="C377" s="288"/>
      <c r="D377" s="441"/>
      <c r="E377" s="256"/>
      <c r="F377" s="282">
        <v>61</v>
      </c>
      <c r="G377" s="441"/>
      <c r="H377" s="266"/>
      <c r="I377" s="370"/>
      <c r="J377" s="338" t="s">
        <v>161</v>
      </c>
      <c r="K377" s="442">
        <f>E373*F377</f>
        <v>61.122</v>
      </c>
      <c r="L377" s="442"/>
    </row>
    <row r="378" spans="1:12" s="12" customFormat="1" ht="12.75" customHeight="1">
      <c r="A378" s="257" t="s">
        <v>118</v>
      </c>
      <c r="B378" s="255" t="s">
        <v>487</v>
      </c>
      <c r="C378" s="288" t="s">
        <v>124</v>
      </c>
      <c r="D378" s="441"/>
      <c r="E378" s="256">
        <v>0.986</v>
      </c>
      <c r="F378" s="282"/>
      <c r="G378" s="441">
        <v>3</v>
      </c>
      <c r="H378" s="266" t="s">
        <v>11</v>
      </c>
      <c r="I378" s="754">
        <v>4</v>
      </c>
      <c r="J378" s="751" t="s">
        <v>159</v>
      </c>
      <c r="K378" s="442"/>
      <c r="L378" s="442"/>
    </row>
    <row r="379" spans="1:12" s="12" customFormat="1" ht="12.75">
      <c r="A379" s="257"/>
      <c r="B379" s="255"/>
      <c r="C379" s="288"/>
      <c r="D379" s="441"/>
      <c r="E379" s="256"/>
      <c r="F379" s="282"/>
      <c r="G379" s="441"/>
      <c r="H379" s="266"/>
      <c r="I379" s="755"/>
      <c r="J379" s="752"/>
      <c r="K379" s="442"/>
      <c r="L379" s="442"/>
    </row>
    <row r="380" spans="1:12" s="12" customFormat="1" ht="12.75">
      <c r="A380" s="257"/>
      <c r="B380" s="255"/>
      <c r="C380" s="288"/>
      <c r="D380" s="441"/>
      <c r="E380" s="256"/>
      <c r="F380" s="282"/>
      <c r="G380" s="441"/>
      <c r="H380" s="266"/>
      <c r="I380" s="756"/>
      <c r="J380" s="753"/>
      <c r="K380" s="442"/>
      <c r="L380" s="442"/>
    </row>
    <row r="381" spans="1:12" s="12" customFormat="1" ht="12.75">
      <c r="A381" s="257"/>
      <c r="B381" s="255"/>
      <c r="C381" s="288"/>
      <c r="D381" s="441"/>
      <c r="E381" s="256"/>
      <c r="F381" s="282">
        <v>41</v>
      </c>
      <c r="G381" s="441"/>
      <c r="H381" s="266"/>
      <c r="I381" s="370"/>
      <c r="J381" s="339" t="s">
        <v>160</v>
      </c>
      <c r="K381" s="442">
        <f>E378*F381</f>
        <v>40.426</v>
      </c>
      <c r="L381" s="442">
        <f>E378*20</f>
        <v>19.72</v>
      </c>
    </row>
    <row r="382" spans="1:12" s="12" customFormat="1" ht="38.25">
      <c r="A382" s="257"/>
      <c r="B382" s="255"/>
      <c r="C382" s="288"/>
      <c r="D382" s="441"/>
      <c r="E382" s="256"/>
      <c r="F382" s="282">
        <v>61</v>
      </c>
      <c r="G382" s="441"/>
      <c r="H382" s="266"/>
      <c r="I382" s="370"/>
      <c r="J382" s="338" t="s">
        <v>161</v>
      </c>
      <c r="K382" s="442">
        <f>E378*F382</f>
        <v>60.146</v>
      </c>
      <c r="L382" s="442"/>
    </row>
    <row r="383" spans="1:12" s="12" customFormat="1" ht="12.75" customHeight="1">
      <c r="A383" s="257" t="s">
        <v>118</v>
      </c>
      <c r="B383" s="255" t="s">
        <v>488</v>
      </c>
      <c r="C383" s="288" t="s">
        <v>124</v>
      </c>
      <c r="D383" s="441"/>
      <c r="E383" s="256">
        <v>0.997</v>
      </c>
      <c r="F383" s="282"/>
      <c r="G383" s="441">
        <v>3</v>
      </c>
      <c r="H383" s="266" t="s">
        <v>11</v>
      </c>
      <c r="I383" s="754">
        <v>4</v>
      </c>
      <c r="J383" s="751" t="s">
        <v>159</v>
      </c>
      <c r="K383" s="442"/>
      <c r="L383" s="442"/>
    </row>
    <row r="384" spans="1:12" s="12" customFormat="1" ht="12.75">
      <c r="A384" s="257"/>
      <c r="B384" s="255"/>
      <c r="C384" s="288"/>
      <c r="D384" s="441"/>
      <c r="E384" s="256"/>
      <c r="F384" s="282"/>
      <c r="G384" s="441"/>
      <c r="H384" s="266"/>
      <c r="I384" s="755"/>
      <c r="J384" s="752"/>
      <c r="K384" s="442"/>
      <c r="L384" s="442"/>
    </row>
    <row r="385" spans="1:12" s="12" customFormat="1" ht="12.75">
      <c r="A385" s="257"/>
      <c r="B385" s="255"/>
      <c r="C385" s="288"/>
      <c r="D385" s="441"/>
      <c r="E385" s="256"/>
      <c r="F385" s="282"/>
      <c r="G385" s="441"/>
      <c r="H385" s="266"/>
      <c r="I385" s="756"/>
      <c r="J385" s="753"/>
      <c r="K385" s="442"/>
      <c r="L385" s="442"/>
    </row>
    <row r="386" spans="1:12" s="12" customFormat="1" ht="12.75">
      <c r="A386" s="257"/>
      <c r="B386" s="255"/>
      <c r="C386" s="288"/>
      <c r="D386" s="441"/>
      <c r="E386" s="256"/>
      <c r="F386" s="282">
        <v>41</v>
      </c>
      <c r="G386" s="441"/>
      <c r="H386" s="266"/>
      <c r="I386" s="370"/>
      <c r="J386" s="339" t="s">
        <v>160</v>
      </c>
      <c r="K386" s="442">
        <f>E383*F386</f>
        <v>40.877</v>
      </c>
      <c r="L386" s="442">
        <f>E383*20</f>
        <v>19.94</v>
      </c>
    </row>
    <row r="387" spans="1:12" s="12" customFormat="1" ht="38.25">
      <c r="A387" s="257"/>
      <c r="B387" s="255"/>
      <c r="C387" s="288"/>
      <c r="D387" s="441"/>
      <c r="E387" s="256"/>
      <c r="F387" s="282">
        <v>61</v>
      </c>
      <c r="G387" s="441"/>
      <c r="H387" s="266"/>
      <c r="I387" s="370"/>
      <c r="J387" s="338" t="s">
        <v>161</v>
      </c>
      <c r="K387" s="442">
        <f>E383*F387</f>
        <v>60.817</v>
      </c>
      <c r="L387" s="442"/>
    </row>
    <row r="388" spans="1:12" s="12" customFormat="1" ht="12.75" customHeight="1">
      <c r="A388" s="257" t="s">
        <v>118</v>
      </c>
      <c r="B388" s="255" t="s">
        <v>489</v>
      </c>
      <c r="C388" s="288" t="s">
        <v>124</v>
      </c>
      <c r="D388" s="441"/>
      <c r="E388" s="256">
        <v>1.002</v>
      </c>
      <c r="F388" s="282"/>
      <c r="G388" s="441">
        <v>3</v>
      </c>
      <c r="H388" s="266" t="s">
        <v>11</v>
      </c>
      <c r="I388" s="754">
        <v>4</v>
      </c>
      <c r="J388" s="751" t="s">
        <v>159</v>
      </c>
      <c r="K388" s="442"/>
      <c r="L388" s="442"/>
    </row>
    <row r="389" spans="1:12" s="12" customFormat="1" ht="12.75">
      <c r="A389" s="257"/>
      <c r="B389" s="255"/>
      <c r="C389" s="288"/>
      <c r="D389" s="441"/>
      <c r="E389" s="256"/>
      <c r="F389" s="282"/>
      <c r="G389" s="441"/>
      <c r="H389" s="266"/>
      <c r="I389" s="755"/>
      <c r="J389" s="752"/>
      <c r="K389" s="442"/>
      <c r="L389" s="442"/>
    </row>
    <row r="390" spans="1:12" s="12" customFormat="1" ht="12.75">
      <c r="A390" s="257"/>
      <c r="B390" s="255"/>
      <c r="C390" s="288"/>
      <c r="D390" s="441"/>
      <c r="E390" s="256"/>
      <c r="F390" s="282"/>
      <c r="G390" s="441"/>
      <c r="H390" s="266"/>
      <c r="I390" s="756"/>
      <c r="J390" s="753"/>
      <c r="K390" s="442"/>
      <c r="L390" s="442"/>
    </row>
    <row r="391" spans="1:12" s="12" customFormat="1" ht="12.75">
      <c r="A391" s="257"/>
      <c r="B391" s="255"/>
      <c r="C391" s="288"/>
      <c r="D391" s="441"/>
      <c r="E391" s="256"/>
      <c r="F391" s="282">
        <v>41</v>
      </c>
      <c r="G391" s="441"/>
      <c r="H391" s="266"/>
      <c r="I391" s="370"/>
      <c r="J391" s="339" t="s">
        <v>160</v>
      </c>
      <c r="K391" s="442">
        <f>E388*F391</f>
        <v>41.082</v>
      </c>
      <c r="L391" s="442">
        <f>E388*20</f>
        <v>20.04</v>
      </c>
    </row>
    <row r="392" spans="1:12" s="12" customFormat="1" ht="38.25">
      <c r="A392" s="257"/>
      <c r="B392" s="255"/>
      <c r="C392" s="288"/>
      <c r="D392" s="441"/>
      <c r="E392" s="256"/>
      <c r="F392" s="282">
        <v>61</v>
      </c>
      <c r="G392" s="441"/>
      <c r="H392" s="266"/>
      <c r="I392" s="370"/>
      <c r="J392" s="338" t="s">
        <v>161</v>
      </c>
      <c r="K392" s="442">
        <f>E388*F392</f>
        <v>61.122</v>
      </c>
      <c r="L392" s="442"/>
    </row>
    <row r="393" spans="1:12" s="12" customFormat="1" ht="12.75" customHeight="1">
      <c r="A393" s="257" t="s">
        <v>118</v>
      </c>
      <c r="B393" s="255" t="s">
        <v>490</v>
      </c>
      <c r="C393" s="288" t="s">
        <v>124</v>
      </c>
      <c r="D393" s="441"/>
      <c r="E393" s="256">
        <v>0.998</v>
      </c>
      <c r="F393" s="282"/>
      <c r="G393" s="441">
        <v>3</v>
      </c>
      <c r="H393" s="266" t="s">
        <v>11</v>
      </c>
      <c r="I393" s="754">
        <v>4</v>
      </c>
      <c r="J393" s="751" t="s">
        <v>159</v>
      </c>
      <c r="K393" s="442"/>
      <c r="L393" s="442"/>
    </row>
    <row r="394" spans="1:12" s="12" customFormat="1" ht="12.75">
      <c r="A394" s="257"/>
      <c r="B394" s="255"/>
      <c r="C394" s="288"/>
      <c r="D394" s="441"/>
      <c r="E394" s="256"/>
      <c r="F394" s="282"/>
      <c r="G394" s="441"/>
      <c r="H394" s="266"/>
      <c r="I394" s="755"/>
      <c r="J394" s="752"/>
      <c r="K394" s="442"/>
      <c r="L394" s="442"/>
    </row>
    <row r="395" spans="1:12" s="12" customFormat="1" ht="12.75">
      <c r="A395" s="257"/>
      <c r="B395" s="255"/>
      <c r="C395" s="288"/>
      <c r="D395" s="441"/>
      <c r="E395" s="256"/>
      <c r="F395" s="282"/>
      <c r="G395" s="441"/>
      <c r="H395" s="266"/>
      <c r="I395" s="756"/>
      <c r="J395" s="753"/>
      <c r="K395" s="442"/>
      <c r="L395" s="442"/>
    </row>
    <row r="396" spans="1:12" s="12" customFormat="1" ht="12.75">
      <c r="A396" s="257"/>
      <c r="B396" s="255"/>
      <c r="C396" s="288"/>
      <c r="D396" s="441"/>
      <c r="E396" s="256"/>
      <c r="F396" s="282">
        <v>41</v>
      </c>
      <c r="G396" s="441"/>
      <c r="H396" s="266"/>
      <c r="I396" s="370"/>
      <c r="J396" s="339" t="s">
        <v>160</v>
      </c>
      <c r="K396" s="442">
        <f>E393*F396</f>
        <v>40.918</v>
      </c>
      <c r="L396" s="442">
        <f>E393*20</f>
        <v>19.96</v>
      </c>
    </row>
    <row r="397" spans="1:12" s="12" customFormat="1" ht="38.25">
      <c r="A397" s="257"/>
      <c r="B397" s="255"/>
      <c r="C397" s="288"/>
      <c r="D397" s="441"/>
      <c r="E397" s="256"/>
      <c r="F397" s="282">
        <v>61</v>
      </c>
      <c r="G397" s="441"/>
      <c r="H397" s="266"/>
      <c r="I397" s="370"/>
      <c r="J397" s="338" t="s">
        <v>161</v>
      </c>
      <c r="K397" s="442">
        <f>E393*F397</f>
        <v>60.878</v>
      </c>
      <c r="L397" s="442"/>
    </row>
    <row r="398" spans="1:12" s="12" customFormat="1" ht="12.75" customHeight="1">
      <c r="A398" s="257" t="s">
        <v>118</v>
      </c>
      <c r="B398" s="255" t="s">
        <v>491</v>
      </c>
      <c r="C398" s="288" t="s">
        <v>124</v>
      </c>
      <c r="D398" s="441"/>
      <c r="E398" s="256">
        <v>1</v>
      </c>
      <c r="F398" s="282"/>
      <c r="G398" s="441">
        <v>3</v>
      </c>
      <c r="H398" s="266" t="s">
        <v>11</v>
      </c>
      <c r="I398" s="754">
        <v>4</v>
      </c>
      <c r="J398" s="751" t="s">
        <v>159</v>
      </c>
      <c r="K398" s="442"/>
      <c r="L398" s="442"/>
    </row>
    <row r="399" spans="1:12" s="12" customFormat="1" ht="12.75">
      <c r="A399" s="257"/>
      <c r="B399" s="255"/>
      <c r="C399" s="288"/>
      <c r="D399" s="441"/>
      <c r="E399" s="256"/>
      <c r="F399" s="282"/>
      <c r="G399" s="441"/>
      <c r="H399" s="266"/>
      <c r="I399" s="755"/>
      <c r="J399" s="752"/>
      <c r="K399" s="442"/>
      <c r="L399" s="442"/>
    </row>
    <row r="400" spans="1:12" s="12" customFormat="1" ht="12.75">
      <c r="A400" s="257"/>
      <c r="B400" s="255"/>
      <c r="C400" s="288"/>
      <c r="D400" s="441"/>
      <c r="E400" s="256"/>
      <c r="F400" s="282"/>
      <c r="G400" s="441"/>
      <c r="H400" s="266"/>
      <c r="I400" s="756"/>
      <c r="J400" s="753"/>
      <c r="K400" s="442"/>
      <c r="L400" s="442"/>
    </row>
    <row r="401" spans="1:12" s="12" customFormat="1" ht="12.75">
      <c r="A401" s="257"/>
      <c r="B401" s="255"/>
      <c r="C401" s="288"/>
      <c r="D401" s="441"/>
      <c r="E401" s="256"/>
      <c r="F401" s="282">
        <v>41</v>
      </c>
      <c r="G401" s="441"/>
      <c r="H401" s="266"/>
      <c r="I401" s="370"/>
      <c r="J401" s="339" t="s">
        <v>160</v>
      </c>
      <c r="K401" s="442">
        <f>E398*F401</f>
        <v>41</v>
      </c>
      <c r="L401" s="442">
        <f>E398*20</f>
        <v>20</v>
      </c>
    </row>
    <row r="402" spans="1:12" s="12" customFormat="1" ht="38.25">
      <c r="A402" s="257"/>
      <c r="B402" s="255"/>
      <c r="C402" s="288"/>
      <c r="D402" s="441"/>
      <c r="E402" s="256"/>
      <c r="F402" s="282">
        <v>61</v>
      </c>
      <c r="G402" s="441"/>
      <c r="H402" s="266"/>
      <c r="I402" s="370"/>
      <c r="J402" s="338" t="s">
        <v>161</v>
      </c>
      <c r="K402" s="442">
        <f>E398*F402</f>
        <v>61</v>
      </c>
      <c r="L402" s="442"/>
    </row>
    <row r="403" spans="1:12" s="12" customFormat="1" ht="12.75" customHeight="1">
      <c r="A403" s="257" t="s">
        <v>118</v>
      </c>
      <c r="B403" s="255" t="s">
        <v>492</v>
      </c>
      <c r="C403" s="288" t="s">
        <v>124</v>
      </c>
      <c r="D403" s="441"/>
      <c r="E403" s="256">
        <v>2.101</v>
      </c>
      <c r="F403" s="282"/>
      <c r="G403" s="441">
        <v>3</v>
      </c>
      <c r="H403" s="266" t="s">
        <v>11</v>
      </c>
      <c r="I403" s="754">
        <v>4</v>
      </c>
      <c r="J403" s="751" t="s">
        <v>159</v>
      </c>
      <c r="K403" s="442"/>
      <c r="L403" s="442"/>
    </row>
    <row r="404" spans="1:12" s="12" customFormat="1" ht="12.75">
      <c r="A404" s="257"/>
      <c r="B404" s="255"/>
      <c r="C404" s="288"/>
      <c r="D404" s="441"/>
      <c r="E404" s="256"/>
      <c r="F404" s="282"/>
      <c r="G404" s="441"/>
      <c r="H404" s="266"/>
      <c r="I404" s="755"/>
      <c r="J404" s="752"/>
      <c r="K404" s="442"/>
      <c r="L404" s="442"/>
    </row>
    <row r="405" spans="1:12" s="12" customFormat="1" ht="12.75">
      <c r="A405" s="257"/>
      <c r="B405" s="255"/>
      <c r="C405" s="288"/>
      <c r="D405" s="441"/>
      <c r="E405" s="256"/>
      <c r="F405" s="282"/>
      <c r="G405" s="441"/>
      <c r="H405" s="266"/>
      <c r="I405" s="756"/>
      <c r="J405" s="753"/>
      <c r="K405" s="442"/>
      <c r="L405" s="442"/>
    </row>
    <row r="406" spans="1:12" s="12" customFormat="1" ht="12.75">
      <c r="A406" s="257"/>
      <c r="B406" s="255"/>
      <c r="C406" s="288"/>
      <c r="D406" s="441"/>
      <c r="E406" s="256"/>
      <c r="F406" s="282">
        <v>41</v>
      </c>
      <c r="G406" s="441"/>
      <c r="H406" s="266"/>
      <c r="I406" s="370"/>
      <c r="J406" s="339" t="s">
        <v>160</v>
      </c>
      <c r="K406" s="442">
        <f>E403*F406</f>
        <v>86.141</v>
      </c>
      <c r="L406" s="442">
        <f>E403*20</f>
        <v>42.019999999999996</v>
      </c>
    </row>
    <row r="407" spans="1:12" s="12" customFormat="1" ht="38.25">
      <c r="A407" s="257"/>
      <c r="B407" s="255"/>
      <c r="C407" s="288"/>
      <c r="D407" s="441"/>
      <c r="E407" s="256"/>
      <c r="F407" s="282">
        <v>61</v>
      </c>
      <c r="G407" s="441"/>
      <c r="H407" s="266"/>
      <c r="I407" s="370"/>
      <c r="J407" s="338" t="s">
        <v>161</v>
      </c>
      <c r="K407" s="442">
        <f>E403*F407</f>
        <v>128.161</v>
      </c>
      <c r="L407" s="442"/>
    </row>
    <row r="408" spans="1:12" s="12" customFormat="1" ht="12.75" customHeight="1">
      <c r="A408" s="257" t="s">
        <v>118</v>
      </c>
      <c r="B408" s="255" t="s">
        <v>493</v>
      </c>
      <c r="C408" s="288" t="s">
        <v>124</v>
      </c>
      <c r="D408" s="441"/>
      <c r="E408" s="256">
        <v>1.004</v>
      </c>
      <c r="F408" s="282"/>
      <c r="G408" s="441">
        <v>3</v>
      </c>
      <c r="H408" s="266" t="s">
        <v>11</v>
      </c>
      <c r="I408" s="754">
        <v>4</v>
      </c>
      <c r="J408" s="751" t="s">
        <v>159</v>
      </c>
      <c r="K408" s="442"/>
      <c r="L408" s="442"/>
    </row>
    <row r="409" spans="1:12" s="12" customFormat="1" ht="12.75">
      <c r="A409" s="257"/>
      <c r="B409" s="255"/>
      <c r="C409" s="288"/>
      <c r="D409" s="441"/>
      <c r="E409" s="256"/>
      <c r="F409" s="282"/>
      <c r="G409" s="441"/>
      <c r="H409" s="266"/>
      <c r="I409" s="755"/>
      <c r="J409" s="752"/>
      <c r="K409" s="442"/>
      <c r="L409" s="442"/>
    </row>
    <row r="410" spans="1:12" s="12" customFormat="1" ht="12.75">
      <c r="A410" s="257"/>
      <c r="B410" s="255"/>
      <c r="C410" s="288"/>
      <c r="D410" s="441"/>
      <c r="E410" s="256"/>
      <c r="F410" s="282"/>
      <c r="G410" s="441"/>
      <c r="H410" s="266"/>
      <c r="I410" s="756"/>
      <c r="J410" s="753"/>
      <c r="K410" s="442"/>
      <c r="L410" s="442"/>
    </row>
    <row r="411" spans="1:12" s="12" customFormat="1" ht="12.75">
      <c r="A411" s="257"/>
      <c r="B411" s="255"/>
      <c r="C411" s="288"/>
      <c r="D411" s="441"/>
      <c r="E411" s="256"/>
      <c r="F411" s="282">
        <v>41</v>
      </c>
      <c r="G411" s="441"/>
      <c r="H411" s="266"/>
      <c r="I411" s="370"/>
      <c r="J411" s="339" t="s">
        <v>160</v>
      </c>
      <c r="K411" s="442">
        <f>E408*F411</f>
        <v>41.164</v>
      </c>
      <c r="L411" s="442">
        <f>E408*20</f>
        <v>20.08</v>
      </c>
    </row>
    <row r="412" spans="1:12" s="12" customFormat="1" ht="38.25">
      <c r="A412" s="257"/>
      <c r="B412" s="255"/>
      <c r="C412" s="288"/>
      <c r="D412" s="441"/>
      <c r="E412" s="256"/>
      <c r="F412" s="282">
        <v>61</v>
      </c>
      <c r="G412" s="441"/>
      <c r="H412" s="266"/>
      <c r="I412" s="370"/>
      <c r="J412" s="338" t="s">
        <v>161</v>
      </c>
      <c r="K412" s="442">
        <f>E408*F412</f>
        <v>61.244</v>
      </c>
      <c r="L412" s="442"/>
    </row>
    <row r="413" spans="1:12" s="12" customFormat="1" ht="12.75" customHeight="1">
      <c r="A413" s="257" t="s">
        <v>118</v>
      </c>
      <c r="B413" s="255" t="s">
        <v>494</v>
      </c>
      <c r="C413" s="288" t="s">
        <v>124</v>
      </c>
      <c r="D413" s="441"/>
      <c r="E413" s="256">
        <v>1.002</v>
      </c>
      <c r="F413" s="282"/>
      <c r="G413" s="441">
        <v>3</v>
      </c>
      <c r="H413" s="266" t="s">
        <v>11</v>
      </c>
      <c r="I413" s="754">
        <v>4</v>
      </c>
      <c r="J413" s="751" t="s">
        <v>159</v>
      </c>
      <c r="K413" s="442"/>
      <c r="L413" s="442"/>
    </row>
    <row r="414" spans="1:12" s="12" customFormat="1" ht="12.75">
      <c r="A414" s="257"/>
      <c r="B414" s="255"/>
      <c r="C414" s="288"/>
      <c r="D414" s="441"/>
      <c r="E414" s="256"/>
      <c r="F414" s="282"/>
      <c r="G414" s="441"/>
      <c r="H414" s="266"/>
      <c r="I414" s="755"/>
      <c r="J414" s="752"/>
      <c r="K414" s="442"/>
      <c r="L414" s="442"/>
    </row>
    <row r="415" spans="1:12" s="12" customFormat="1" ht="12.75">
      <c r="A415" s="257"/>
      <c r="B415" s="255"/>
      <c r="C415" s="288"/>
      <c r="D415" s="441"/>
      <c r="E415" s="256"/>
      <c r="F415" s="282"/>
      <c r="G415" s="441"/>
      <c r="H415" s="266"/>
      <c r="I415" s="756"/>
      <c r="J415" s="753"/>
      <c r="K415" s="442"/>
      <c r="L415" s="442"/>
    </row>
    <row r="416" spans="1:12" s="12" customFormat="1" ht="12.75">
      <c r="A416" s="257"/>
      <c r="B416" s="255"/>
      <c r="C416" s="288"/>
      <c r="D416" s="441"/>
      <c r="E416" s="256"/>
      <c r="F416" s="282">
        <v>41</v>
      </c>
      <c r="G416" s="441"/>
      <c r="H416" s="266"/>
      <c r="I416" s="370"/>
      <c r="J416" s="339" t="s">
        <v>160</v>
      </c>
      <c r="K416" s="442">
        <f>E413*F416</f>
        <v>41.082</v>
      </c>
      <c r="L416" s="442">
        <f>E413*20</f>
        <v>20.04</v>
      </c>
    </row>
    <row r="417" spans="1:12" s="12" customFormat="1" ht="38.25">
      <c r="A417" s="257"/>
      <c r="B417" s="255"/>
      <c r="C417" s="288"/>
      <c r="D417" s="441"/>
      <c r="E417" s="256"/>
      <c r="F417" s="282">
        <v>61</v>
      </c>
      <c r="G417" s="441"/>
      <c r="H417" s="266"/>
      <c r="I417" s="370"/>
      <c r="J417" s="338" t="s">
        <v>161</v>
      </c>
      <c r="K417" s="442">
        <f>E413*F417</f>
        <v>61.122</v>
      </c>
      <c r="L417" s="442"/>
    </row>
    <row r="418" spans="1:12" s="12" customFormat="1" ht="12.75" customHeight="1">
      <c r="A418" s="257" t="s">
        <v>118</v>
      </c>
      <c r="B418" s="255" t="s">
        <v>495</v>
      </c>
      <c r="C418" s="288" t="s">
        <v>124</v>
      </c>
      <c r="D418" s="441"/>
      <c r="E418" s="256">
        <v>1.1</v>
      </c>
      <c r="F418" s="282"/>
      <c r="G418" s="441">
        <v>3</v>
      </c>
      <c r="H418" s="266" t="s">
        <v>11</v>
      </c>
      <c r="I418" s="754">
        <v>4</v>
      </c>
      <c r="J418" s="751" t="s">
        <v>159</v>
      </c>
      <c r="K418" s="442"/>
      <c r="L418" s="442"/>
    </row>
    <row r="419" spans="1:12" s="12" customFormat="1" ht="12.75">
      <c r="A419" s="257"/>
      <c r="B419" s="255"/>
      <c r="C419" s="288"/>
      <c r="D419" s="441"/>
      <c r="E419" s="256"/>
      <c r="F419" s="282"/>
      <c r="G419" s="441"/>
      <c r="H419" s="266"/>
      <c r="I419" s="755"/>
      <c r="J419" s="752"/>
      <c r="K419" s="442"/>
      <c r="L419" s="442"/>
    </row>
    <row r="420" spans="1:12" s="12" customFormat="1" ht="12.75">
      <c r="A420" s="257"/>
      <c r="B420" s="255"/>
      <c r="C420" s="288"/>
      <c r="D420" s="441"/>
      <c r="E420" s="256"/>
      <c r="F420" s="282"/>
      <c r="G420" s="441"/>
      <c r="H420" s="266"/>
      <c r="I420" s="756"/>
      <c r="J420" s="753"/>
      <c r="K420" s="442"/>
      <c r="L420" s="442"/>
    </row>
    <row r="421" spans="1:12" s="12" customFormat="1" ht="12.75">
      <c r="A421" s="257"/>
      <c r="B421" s="255"/>
      <c r="C421" s="288"/>
      <c r="D421" s="441"/>
      <c r="E421" s="256"/>
      <c r="F421" s="282">
        <v>41</v>
      </c>
      <c r="G421" s="441"/>
      <c r="H421" s="266"/>
      <c r="I421" s="370"/>
      <c r="J421" s="339" t="s">
        <v>160</v>
      </c>
      <c r="K421" s="442">
        <f>E418*F421</f>
        <v>45.1</v>
      </c>
      <c r="L421" s="442">
        <f>E418*20</f>
        <v>22</v>
      </c>
    </row>
    <row r="422" spans="1:12" s="12" customFormat="1" ht="38.25">
      <c r="A422" s="257"/>
      <c r="B422" s="255"/>
      <c r="C422" s="288"/>
      <c r="D422" s="441"/>
      <c r="E422" s="256"/>
      <c r="F422" s="282">
        <v>61</v>
      </c>
      <c r="G422" s="441"/>
      <c r="H422" s="266"/>
      <c r="I422" s="370"/>
      <c r="J422" s="338" t="s">
        <v>161</v>
      </c>
      <c r="K422" s="442">
        <f>E418*F422</f>
        <v>67.10000000000001</v>
      </c>
      <c r="L422" s="442"/>
    </row>
    <row r="423" spans="1:12" s="12" customFormat="1" ht="12.75" customHeight="1">
      <c r="A423" s="257" t="s">
        <v>118</v>
      </c>
      <c r="B423" s="255" t="s">
        <v>496</v>
      </c>
      <c r="C423" s="288" t="s">
        <v>124</v>
      </c>
      <c r="D423" s="441"/>
      <c r="E423" s="256">
        <v>1.002</v>
      </c>
      <c r="F423" s="282"/>
      <c r="G423" s="441">
        <v>3</v>
      </c>
      <c r="H423" s="266" t="s">
        <v>11</v>
      </c>
      <c r="I423" s="754">
        <v>4</v>
      </c>
      <c r="J423" s="751" t="s">
        <v>159</v>
      </c>
      <c r="K423" s="442"/>
      <c r="L423" s="442"/>
    </row>
    <row r="424" spans="1:12" s="12" customFormat="1" ht="12.75">
      <c r="A424" s="257"/>
      <c r="B424" s="255"/>
      <c r="C424" s="288"/>
      <c r="D424" s="441"/>
      <c r="E424" s="256"/>
      <c r="F424" s="282"/>
      <c r="G424" s="441"/>
      <c r="H424" s="266"/>
      <c r="I424" s="755"/>
      <c r="J424" s="752"/>
      <c r="K424" s="442"/>
      <c r="L424" s="442"/>
    </row>
    <row r="425" spans="1:12" s="12" customFormat="1" ht="12.75">
      <c r="A425" s="257"/>
      <c r="B425" s="255"/>
      <c r="C425" s="288"/>
      <c r="D425" s="441"/>
      <c r="E425" s="256"/>
      <c r="F425" s="282"/>
      <c r="G425" s="441"/>
      <c r="H425" s="266"/>
      <c r="I425" s="756"/>
      <c r="J425" s="753"/>
      <c r="K425" s="442"/>
      <c r="L425" s="442"/>
    </row>
    <row r="426" spans="1:12" s="12" customFormat="1" ht="12.75">
      <c r="A426" s="257"/>
      <c r="B426" s="255"/>
      <c r="C426" s="288"/>
      <c r="D426" s="441"/>
      <c r="E426" s="256"/>
      <c r="F426" s="282">
        <v>41</v>
      </c>
      <c r="G426" s="441"/>
      <c r="H426" s="266"/>
      <c r="I426" s="370"/>
      <c r="J426" s="339" t="s">
        <v>160</v>
      </c>
      <c r="K426" s="442">
        <f>E423*F426</f>
        <v>41.082</v>
      </c>
      <c r="L426" s="442">
        <f>E423*20</f>
        <v>20.04</v>
      </c>
    </row>
    <row r="427" spans="1:12" s="12" customFormat="1" ht="38.25">
      <c r="A427" s="257"/>
      <c r="B427" s="255"/>
      <c r="C427" s="288"/>
      <c r="D427" s="441"/>
      <c r="E427" s="256"/>
      <c r="F427" s="282">
        <v>61</v>
      </c>
      <c r="G427" s="441"/>
      <c r="H427" s="266"/>
      <c r="I427" s="370"/>
      <c r="J427" s="338" t="s">
        <v>161</v>
      </c>
      <c r="K427" s="442">
        <f>E423*F427</f>
        <v>61.122</v>
      </c>
      <c r="L427" s="442"/>
    </row>
    <row r="428" spans="1:12" s="12" customFormat="1" ht="12.75" customHeight="1">
      <c r="A428" s="257" t="s">
        <v>118</v>
      </c>
      <c r="B428" s="255" t="s">
        <v>497</v>
      </c>
      <c r="C428" s="288" t="s">
        <v>124</v>
      </c>
      <c r="D428" s="441"/>
      <c r="E428" s="256">
        <v>1.001</v>
      </c>
      <c r="F428" s="282"/>
      <c r="G428" s="441">
        <v>3</v>
      </c>
      <c r="H428" s="266" t="s">
        <v>11</v>
      </c>
      <c r="I428" s="754">
        <v>4</v>
      </c>
      <c r="J428" s="751" t="s">
        <v>159</v>
      </c>
      <c r="K428" s="442"/>
      <c r="L428" s="442"/>
    </row>
    <row r="429" spans="1:12" s="12" customFormat="1" ht="12.75">
      <c r="A429" s="257"/>
      <c r="B429" s="255"/>
      <c r="C429" s="288"/>
      <c r="D429" s="441"/>
      <c r="E429" s="256"/>
      <c r="F429" s="282"/>
      <c r="G429" s="441"/>
      <c r="H429" s="266"/>
      <c r="I429" s="755"/>
      <c r="J429" s="752"/>
      <c r="K429" s="442"/>
      <c r="L429" s="442"/>
    </row>
    <row r="430" spans="1:12" s="12" customFormat="1" ht="12.75">
      <c r="A430" s="257"/>
      <c r="B430" s="255"/>
      <c r="C430" s="288"/>
      <c r="D430" s="441"/>
      <c r="E430" s="256"/>
      <c r="F430" s="282"/>
      <c r="G430" s="441"/>
      <c r="H430" s="266"/>
      <c r="I430" s="756"/>
      <c r="J430" s="753"/>
      <c r="K430" s="442"/>
      <c r="L430" s="442"/>
    </row>
    <row r="431" spans="1:12" s="12" customFormat="1" ht="12.75">
      <c r="A431" s="257"/>
      <c r="B431" s="255"/>
      <c r="C431" s="288"/>
      <c r="D431" s="441"/>
      <c r="E431" s="256"/>
      <c r="F431" s="282">
        <v>41</v>
      </c>
      <c r="G431" s="441"/>
      <c r="H431" s="266"/>
      <c r="I431" s="370"/>
      <c r="J431" s="339" t="s">
        <v>160</v>
      </c>
      <c r="K431" s="442">
        <f>E428*F431</f>
        <v>41.041</v>
      </c>
      <c r="L431" s="442">
        <f>E428*20</f>
        <v>20.019999999999996</v>
      </c>
    </row>
    <row r="432" spans="1:12" s="12" customFormat="1" ht="38.25">
      <c r="A432" s="257"/>
      <c r="B432" s="255"/>
      <c r="C432" s="288"/>
      <c r="D432" s="441"/>
      <c r="E432" s="256"/>
      <c r="F432" s="282">
        <v>61</v>
      </c>
      <c r="G432" s="441"/>
      <c r="H432" s="266"/>
      <c r="I432" s="370"/>
      <c r="J432" s="338" t="s">
        <v>161</v>
      </c>
      <c r="K432" s="442">
        <f>E428*F432</f>
        <v>61.06099999999999</v>
      </c>
      <c r="L432" s="442"/>
    </row>
    <row r="433" spans="1:12" s="12" customFormat="1" ht="12.75" customHeight="1">
      <c r="A433" s="257" t="s">
        <v>118</v>
      </c>
      <c r="B433" s="255" t="s">
        <v>498</v>
      </c>
      <c r="C433" s="288" t="s">
        <v>124</v>
      </c>
      <c r="D433" s="441"/>
      <c r="E433" s="256">
        <v>1</v>
      </c>
      <c r="F433" s="282"/>
      <c r="G433" s="441">
        <v>3</v>
      </c>
      <c r="H433" s="266" t="s">
        <v>11</v>
      </c>
      <c r="I433" s="754">
        <v>4</v>
      </c>
      <c r="J433" s="751" t="s">
        <v>159</v>
      </c>
      <c r="K433" s="442"/>
      <c r="L433" s="442"/>
    </row>
    <row r="434" spans="1:12" s="12" customFormat="1" ht="12.75">
      <c r="A434" s="257"/>
      <c r="B434" s="255"/>
      <c r="C434" s="288"/>
      <c r="D434" s="441"/>
      <c r="E434" s="256"/>
      <c r="F434" s="282"/>
      <c r="G434" s="441"/>
      <c r="H434" s="266"/>
      <c r="I434" s="755"/>
      <c r="J434" s="752"/>
      <c r="K434" s="442"/>
      <c r="L434" s="442"/>
    </row>
    <row r="435" spans="1:12" s="12" customFormat="1" ht="12.75">
      <c r="A435" s="257"/>
      <c r="B435" s="255"/>
      <c r="C435" s="288"/>
      <c r="D435" s="441"/>
      <c r="E435" s="256"/>
      <c r="F435" s="282"/>
      <c r="G435" s="441"/>
      <c r="H435" s="266"/>
      <c r="I435" s="756"/>
      <c r="J435" s="753"/>
      <c r="K435" s="442"/>
      <c r="L435" s="442"/>
    </row>
    <row r="436" spans="1:12" s="12" customFormat="1" ht="12.75">
      <c r="A436" s="257"/>
      <c r="B436" s="255"/>
      <c r="C436" s="288"/>
      <c r="D436" s="441"/>
      <c r="E436" s="256"/>
      <c r="F436" s="282">
        <v>41</v>
      </c>
      <c r="G436" s="441"/>
      <c r="H436" s="266"/>
      <c r="I436" s="370"/>
      <c r="J436" s="339" t="s">
        <v>160</v>
      </c>
      <c r="K436" s="442">
        <f>E433*F436</f>
        <v>41</v>
      </c>
      <c r="L436" s="442">
        <f>E433*20</f>
        <v>20</v>
      </c>
    </row>
    <row r="437" spans="1:12" s="12" customFormat="1" ht="38.25">
      <c r="A437" s="257"/>
      <c r="B437" s="255"/>
      <c r="C437" s="288"/>
      <c r="D437" s="441"/>
      <c r="E437" s="256"/>
      <c r="F437" s="282">
        <v>61</v>
      </c>
      <c r="G437" s="441"/>
      <c r="H437" s="266"/>
      <c r="I437" s="370"/>
      <c r="J437" s="338" t="s">
        <v>161</v>
      </c>
      <c r="K437" s="442">
        <f>E433*F437</f>
        <v>61</v>
      </c>
      <c r="L437" s="442"/>
    </row>
    <row r="438" spans="1:12" s="12" customFormat="1" ht="12.75" customHeight="1">
      <c r="A438" s="257" t="s">
        <v>118</v>
      </c>
      <c r="B438" s="255" t="s">
        <v>499</v>
      </c>
      <c r="C438" s="288" t="s">
        <v>124</v>
      </c>
      <c r="D438" s="441"/>
      <c r="E438" s="256">
        <v>0.998</v>
      </c>
      <c r="F438" s="282"/>
      <c r="G438" s="441">
        <v>3</v>
      </c>
      <c r="H438" s="266" t="s">
        <v>11</v>
      </c>
      <c r="I438" s="754">
        <v>4</v>
      </c>
      <c r="J438" s="751" t="s">
        <v>159</v>
      </c>
      <c r="K438" s="442"/>
      <c r="L438" s="442"/>
    </row>
    <row r="439" spans="1:12" s="12" customFormat="1" ht="12.75">
      <c r="A439" s="257"/>
      <c r="B439" s="255"/>
      <c r="C439" s="288"/>
      <c r="D439" s="441"/>
      <c r="E439" s="256"/>
      <c r="F439" s="282"/>
      <c r="G439" s="441"/>
      <c r="H439" s="266"/>
      <c r="I439" s="755"/>
      <c r="J439" s="752"/>
      <c r="K439" s="442"/>
      <c r="L439" s="442"/>
    </row>
    <row r="440" spans="1:12" s="12" customFormat="1" ht="12.75">
      <c r="A440" s="257"/>
      <c r="B440" s="255"/>
      <c r="C440" s="288"/>
      <c r="D440" s="441"/>
      <c r="E440" s="256"/>
      <c r="F440" s="282"/>
      <c r="G440" s="441"/>
      <c r="H440" s="266"/>
      <c r="I440" s="756"/>
      <c r="J440" s="753"/>
      <c r="K440" s="442"/>
      <c r="L440" s="442"/>
    </row>
    <row r="441" spans="1:12" s="12" customFormat="1" ht="12.75">
      <c r="A441" s="257"/>
      <c r="B441" s="255"/>
      <c r="C441" s="288"/>
      <c r="D441" s="441"/>
      <c r="E441" s="256"/>
      <c r="F441" s="282">
        <v>41</v>
      </c>
      <c r="G441" s="441"/>
      <c r="H441" s="266"/>
      <c r="I441" s="370"/>
      <c r="J441" s="339" t="s">
        <v>160</v>
      </c>
      <c r="K441" s="442">
        <f>E438*F441</f>
        <v>40.918</v>
      </c>
      <c r="L441" s="442">
        <f>E438*20</f>
        <v>19.96</v>
      </c>
    </row>
    <row r="442" spans="1:12" s="12" customFormat="1" ht="38.25">
      <c r="A442" s="257"/>
      <c r="B442" s="255"/>
      <c r="C442" s="288"/>
      <c r="D442" s="441"/>
      <c r="E442" s="256"/>
      <c r="F442" s="282">
        <v>61</v>
      </c>
      <c r="G442" s="441"/>
      <c r="H442" s="266"/>
      <c r="I442" s="370"/>
      <c r="J442" s="338" t="s">
        <v>161</v>
      </c>
      <c r="K442" s="442">
        <f>E438*F442</f>
        <v>60.878</v>
      </c>
      <c r="L442" s="442"/>
    </row>
    <row r="443" spans="1:12" s="12" customFormat="1" ht="12.75" customHeight="1">
      <c r="A443" s="257" t="s">
        <v>118</v>
      </c>
      <c r="B443" s="255" t="s">
        <v>500</v>
      </c>
      <c r="C443" s="288" t="s">
        <v>124</v>
      </c>
      <c r="D443" s="441"/>
      <c r="E443" s="256">
        <v>1</v>
      </c>
      <c r="F443" s="282"/>
      <c r="G443" s="441">
        <v>3</v>
      </c>
      <c r="H443" s="266" t="s">
        <v>11</v>
      </c>
      <c r="I443" s="754">
        <v>4</v>
      </c>
      <c r="J443" s="751" t="s">
        <v>159</v>
      </c>
      <c r="K443" s="442"/>
      <c r="L443" s="442"/>
    </row>
    <row r="444" spans="1:12" s="12" customFormat="1" ht="12.75">
      <c r="A444" s="257"/>
      <c r="B444" s="255"/>
      <c r="C444" s="288"/>
      <c r="D444" s="441"/>
      <c r="E444" s="256"/>
      <c r="F444" s="282"/>
      <c r="G444" s="441"/>
      <c r="H444" s="266"/>
      <c r="I444" s="755"/>
      <c r="J444" s="752"/>
      <c r="K444" s="442"/>
      <c r="L444" s="442"/>
    </row>
    <row r="445" spans="1:12" s="12" customFormat="1" ht="12.75">
      <c r="A445" s="257"/>
      <c r="B445" s="255"/>
      <c r="C445" s="288"/>
      <c r="D445" s="441"/>
      <c r="E445" s="256"/>
      <c r="F445" s="282"/>
      <c r="G445" s="441"/>
      <c r="H445" s="266"/>
      <c r="I445" s="756"/>
      <c r="J445" s="753"/>
      <c r="K445" s="442"/>
      <c r="L445" s="442"/>
    </row>
    <row r="446" spans="1:12" s="12" customFormat="1" ht="12.75">
      <c r="A446" s="257"/>
      <c r="B446" s="255"/>
      <c r="C446" s="288"/>
      <c r="D446" s="441"/>
      <c r="E446" s="256"/>
      <c r="F446" s="282">
        <v>41</v>
      </c>
      <c r="G446" s="441"/>
      <c r="H446" s="266"/>
      <c r="I446" s="370"/>
      <c r="J446" s="339" t="s">
        <v>160</v>
      </c>
      <c r="K446" s="442">
        <f>E443*F446</f>
        <v>41</v>
      </c>
      <c r="L446" s="442">
        <f>E443*20</f>
        <v>20</v>
      </c>
    </row>
    <row r="447" spans="1:12" s="12" customFormat="1" ht="38.25">
      <c r="A447" s="257"/>
      <c r="B447" s="255"/>
      <c r="C447" s="288"/>
      <c r="D447" s="441"/>
      <c r="E447" s="256"/>
      <c r="F447" s="282">
        <v>61</v>
      </c>
      <c r="G447" s="441"/>
      <c r="H447" s="266"/>
      <c r="I447" s="370"/>
      <c r="J447" s="338" t="s">
        <v>161</v>
      </c>
      <c r="K447" s="442">
        <f>E443*F447</f>
        <v>61</v>
      </c>
      <c r="L447" s="442"/>
    </row>
    <row r="448" spans="1:12" s="12" customFormat="1" ht="12.75" customHeight="1">
      <c r="A448" s="257" t="s">
        <v>118</v>
      </c>
      <c r="B448" s="255" t="s">
        <v>501</v>
      </c>
      <c r="C448" s="288" t="s">
        <v>124</v>
      </c>
      <c r="D448" s="441"/>
      <c r="E448" s="256">
        <v>0.998</v>
      </c>
      <c r="F448" s="282"/>
      <c r="G448" s="441">
        <v>3</v>
      </c>
      <c r="H448" s="266" t="s">
        <v>11</v>
      </c>
      <c r="I448" s="754">
        <v>4</v>
      </c>
      <c r="J448" s="751" t="s">
        <v>159</v>
      </c>
      <c r="K448" s="442"/>
      <c r="L448" s="442"/>
    </row>
    <row r="449" spans="1:12" s="12" customFormat="1" ht="12.75">
      <c r="A449" s="257"/>
      <c r="B449" s="255"/>
      <c r="C449" s="288"/>
      <c r="D449" s="441"/>
      <c r="E449" s="256"/>
      <c r="F449" s="282"/>
      <c r="G449" s="441"/>
      <c r="H449" s="266"/>
      <c r="I449" s="755"/>
      <c r="J449" s="752"/>
      <c r="K449" s="442"/>
      <c r="L449" s="442"/>
    </row>
    <row r="450" spans="1:12" s="12" customFormat="1" ht="12.75">
      <c r="A450" s="257"/>
      <c r="B450" s="255"/>
      <c r="C450" s="288"/>
      <c r="D450" s="441"/>
      <c r="E450" s="256"/>
      <c r="F450" s="282"/>
      <c r="G450" s="441"/>
      <c r="H450" s="266"/>
      <c r="I450" s="756"/>
      <c r="J450" s="753"/>
      <c r="K450" s="442"/>
      <c r="L450" s="442"/>
    </row>
    <row r="451" spans="1:12" s="12" customFormat="1" ht="12.75">
      <c r="A451" s="257"/>
      <c r="B451" s="255"/>
      <c r="C451" s="288"/>
      <c r="D451" s="441"/>
      <c r="E451" s="256"/>
      <c r="F451" s="282">
        <v>41</v>
      </c>
      <c r="G451" s="441"/>
      <c r="H451" s="266"/>
      <c r="I451" s="370"/>
      <c r="J451" s="339" t="s">
        <v>160</v>
      </c>
      <c r="K451" s="442">
        <f>E448*F451</f>
        <v>40.918</v>
      </c>
      <c r="L451" s="442">
        <f>E448*20</f>
        <v>19.96</v>
      </c>
    </row>
    <row r="452" spans="1:12" s="12" customFormat="1" ht="38.25">
      <c r="A452" s="257"/>
      <c r="B452" s="255"/>
      <c r="C452" s="288"/>
      <c r="D452" s="441"/>
      <c r="E452" s="256"/>
      <c r="F452" s="282">
        <v>61</v>
      </c>
      <c r="G452" s="441"/>
      <c r="H452" s="266"/>
      <c r="I452" s="370"/>
      <c r="J452" s="338" t="s">
        <v>161</v>
      </c>
      <c r="K452" s="442">
        <f>E448*F452</f>
        <v>60.878</v>
      </c>
      <c r="L452" s="442"/>
    </row>
    <row r="453" spans="1:12" s="12" customFormat="1" ht="12.75" customHeight="1">
      <c r="A453" s="257" t="s">
        <v>118</v>
      </c>
      <c r="B453" s="255" t="s">
        <v>502</v>
      </c>
      <c r="C453" s="288" t="s">
        <v>124</v>
      </c>
      <c r="D453" s="441"/>
      <c r="E453" s="256">
        <v>1.002</v>
      </c>
      <c r="F453" s="282"/>
      <c r="G453" s="441">
        <v>3</v>
      </c>
      <c r="H453" s="266" t="s">
        <v>11</v>
      </c>
      <c r="I453" s="754">
        <v>4</v>
      </c>
      <c r="J453" s="751" t="s">
        <v>159</v>
      </c>
      <c r="K453" s="442"/>
      <c r="L453" s="442"/>
    </row>
    <row r="454" spans="1:12" s="12" customFormat="1" ht="12.75">
      <c r="A454" s="257"/>
      <c r="B454" s="255"/>
      <c r="C454" s="288"/>
      <c r="D454" s="441"/>
      <c r="E454" s="256"/>
      <c r="F454" s="282"/>
      <c r="G454" s="441"/>
      <c r="H454" s="266"/>
      <c r="I454" s="755"/>
      <c r="J454" s="752"/>
      <c r="K454" s="442"/>
      <c r="L454" s="442"/>
    </row>
    <row r="455" spans="1:12" s="12" customFormat="1" ht="12.75">
      <c r="A455" s="257"/>
      <c r="B455" s="255"/>
      <c r="C455" s="288"/>
      <c r="D455" s="441"/>
      <c r="E455" s="256"/>
      <c r="F455" s="282"/>
      <c r="G455" s="441"/>
      <c r="H455" s="266"/>
      <c r="I455" s="756"/>
      <c r="J455" s="753"/>
      <c r="K455" s="442"/>
      <c r="L455" s="442"/>
    </row>
    <row r="456" spans="1:12" s="12" customFormat="1" ht="12.75">
      <c r="A456" s="257"/>
      <c r="B456" s="255"/>
      <c r="C456" s="288"/>
      <c r="D456" s="441"/>
      <c r="E456" s="256"/>
      <c r="F456" s="282">
        <v>41</v>
      </c>
      <c r="G456" s="441"/>
      <c r="H456" s="266"/>
      <c r="I456" s="370"/>
      <c r="J456" s="339" t="s">
        <v>160</v>
      </c>
      <c r="K456" s="442">
        <f>E453*F456</f>
        <v>41.082</v>
      </c>
      <c r="L456" s="442">
        <f>E453*20</f>
        <v>20.04</v>
      </c>
    </row>
    <row r="457" spans="1:12" s="12" customFormat="1" ht="38.25">
      <c r="A457" s="257"/>
      <c r="B457" s="255"/>
      <c r="C457" s="288"/>
      <c r="D457" s="441"/>
      <c r="E457" s="256"/>
      <c r="F457" s="282">
        <v>61</v>
      </c>
      <c r="G457" s="441"/>
      <c r="H457" s="266"/>
      <c r="I457" s="370"/>
      <c r="J457" s="338" t="s">
        <v>161</v>
      </c>
      <c r="K457" s="442">
        <f>E453*F457</f>
        <v>61.122</v>
      </c>
      <c r="L457" s="442"/>
    </row>
    <row r="458" spans="1:12" s="12" customFormat="1" ht="12.75" customHeight="1">
      <c r="A458" s="257" t="s">
        <v>118</v>
      </c>
      <c r="B458" s="255" t="s">
        <v>503</v>
      </c>
      <c r="C458" s="288" t="s">
        <v>124</v>
      </c>
      <c r="D458" s="441"/>
      <c r="E458" s="256">
        <v>1</v>
      </c>
      <c r="F458" s="282"/>
      <c r="G458" s="441">
        <v>3</v>
      </c>
      <c r="H458" s="266" t="s">
        <v>11</v>
      </c>
      <c r="I458" s="754">
        <v>4</v>
      </c>
      <c r="J458" s="751" t="s">
        <v>159</v>
      </c>
      <c r="K458" s="442"/>
      <c r="L458" s="442"/>
    </row>
    <row r="459" spans="1:12" s="12" customFormat="1" ht="12.75">
      <c r="A459" s="257"/>
      <c r="B459" s="255"/>
      <c r="C459" s="288"/>
      <c r="D459" s="441"/>
      <c r="E459" s="256"/>
      <c r="F459" s="282"/>
      <c r="G459" s="441"/>
      <c r="H459" s="266"/>
      <c r="I459" s="755"/>
      <c r="J459" s="752"/>
      <c r="K459" s="442"/>
      <c r="L459" s="442"/>
    </row>
    <row r="460" spans="1:12" s="12" customFormat="1" ht="12.75">
      <c r="A460" s="257"/>
      <c r="B460" s="255"/>
      <c r="C460" s="288"/>
      <c r="D460" s="441"/>
      <c r="E460" s="256"/>
      <c r="F460" s="282"/>
      <c r="G460" s="441"/>
      <c r="H460" s="266"/>
      <c r="I460" s="756"/>
      <c r="J460" s="753"/>
      <c r="K460" s="442"/>
      <c r="L460" s="442"/>
    </row>
    <row r="461" spans="1:12" s="12" customFormat="1" ht="12.75">
      <c r="A461" s="257"/>
      <c r="B461" s="255"/>
      <c r="C461" s="288"/>
      <c r="D461" s="441"/>
      <c r="E461" s="256"/>
      <c r="F461" s="282">
        <v>41</v>
      </c>
      <c r="G461" s="441"/>
      <c r="H461" s="266"/>
      <c r="I461" s="370"/>
      <c r="J461" s="339" t="s">
        <v>160</v>
      </c>
      <c r="K461" s="442">
        <f>E458*F461</f>
        <v>41</v>
      </c>
      <c r="L461" s="442">
        <f>E458*20</f>
        <v>20</v>
      </c>
    </row>
    <row r="462" spans="1:12" s="12" customFormat="1" ht="38.25">
      <c r="A462" s="257"/>
      <c r="B462" s="255"/>
      <c r="C462" s="288"/>
      <c r="D462" s="441"/>
      <c r="E462" s="256"/>
      <c r="F462" s="282">
        <v>61</v>
      </c>
      <c r="G462" s="441"/>
      <c r="H462" s="266"/>
      <c r="I462" s="370"/>
      <c r="J462" s="338" t="s">
        <v>161</v>
      </c>
      <c r="K462" s="442">
        <f>E458*F462</f>
        <v>61</v>
      </c>
      <c r="L462" s="442"/>
    </row>
    <row r="463" spans="1:12" s="12" customFormat="1" ht="12.75" customHeight="1">
      <c r="A463" s="257" t="s">
        <v>118</v>
      </c>
      <c r="B463" s="255" t="s">
        <v>504</v>
      </c>
      <c r="C463" s="288" t="s">
        <v>124</v>
      </c>
      <c r="D463" s="441"/>
      <c r="E463" s="256">
        <v>0.998</v>
      </c>
      <c r="F463" s="282"/>
      <c r="G463" s="441">
        <v>3</v>
      </c>
      <c r="H463" s="266" t="s">
        <v>11</v>
      </c>
      <c r="I463" s="754">
        <v>4</v>
      </c>
      <c r="J463" s="751" t="s">
        <v>159</v>
      </c>
      <c r="K463" s="442"/>
      <c r="L463" s="442"/>
    </row>
    <row r="464" spans="1:12" s="12" customFormat="1" ht="12.75">
      <c r="A464" s="257"/>
      <c r="B464" s="255"/>
      <c r="C464" s="288"/>
      <c r="D464" s="441"/>
      <c r="E464" s="256"/>
      <c r="F464" s="282"/>
      <c r="G464" s="441"/>
      <c r="H464" s="266"/>
      <c r="I464" s="755"/>
      <c r="J464" s="752"/>
      <c r="K464" s="442"/>
      <c r="L464" s="442"/>
    </row>
    <row r="465" spans="1:12" s="12" customFormat="1" ht="12.75">
      <c r="A465" s="257"/>
      <c r="B465" s="255"/>
      <c r="C465" s="288"/>
      <c r="D465" s="441"/>
      <c r="E465" s="256"/>
      <c r="F465" s="282"/>
      <c r="G465" s="441"/>
      <c r="H465" s="266"/>
      <c r="I465" s="756"/>
      <c r="J465" s="753"/>
      <c r="K465" s="442"/>
      <c r="L465" s="442"/>
    </row>
    <row r="466" spans="1:12" s="12" customFormat="1" ht="12.75">
      <c r="A466" s="257"/>
      <c r="B466" s="255"/>
      <c r="C466" s="288"/>
      <c r="D466" s="441"/>
      <c r="E466" s="256"/>
      <c r="F466" s="282">
        <v>41</v>
      </c>
      <c r="G466" s="441"/>
      <c r="H466" s="266"/>
      <c r="I466" s="370"/>
      <c r="J466" s="339" t="s">
        <v>160</v>
      </c>
      <c r="K466" s="442">
        <f>E463*F466</f>
        <v>40.918</v>
      </c>
      <c r="L466" s="442">
        <f>E463*20</f>
        <v>19.96</v>
      </c>
    </row>
    <row r="467" spans="1:12" s="12" customFormat="1" ht="38.25">
      <c r="A467" s="257"/>
      <c r="B467" s="255"/>
      <c r="C467" s="288"/>
      <c r="D467" s="441"/>
      <c r="E467" s="256"/>
      <c r="F467" s="282">
        <v>61</v>
      </c>
      <c r="G467" s="441"/>
      <c r="H467" s="266"/>
      <c r="I467" s="370"/>
      <c r="J467" s="338" t="s">
        <v>161</v>
      </c>
      <c r="K467" s="442">
        <f>E463*F467</f>
        <v>60.878</v>
      </c>
      <c r="L467" s="442"/>
    </row>
    <row r="468" spans="1:12" s="12" customFormat="1" ht="12.75" customHeight="1">
      <c r="A468" s="257" t="s">
        <v>118</v>
      </c>
      <c r="B468" s="255" t="s">
        <v>505</v>
      </c>
      <c r="C468" s="288" t="s">
        <v>124</v>
      </c>
      <c r="D468" s="441"/>
      <c r="E468" s="256">
        <v>0.999</v>
      </c>
      <c r="F468" s="282"/>
      <c r="G468" s="441">
        <v>3</v>
      </c>
      <c r="H468" s="266" t="s">
        <v>11</v>
      </c>
      <c r="I468" s="754">
        <v>4</v>
      </c>
      <c r="J468" s="751" t="s">
        <v>159</v>
      </c>
      <c r="K468" s="442"/>
      <c r="L468" s="442"/>
    </row>
    <row r="469" spans="1:12" s="12" customFormat="1" ht="12.75">
      <c r="A469" s="257"/>
      <c r="B469" s="255"/>
      <c r="C469" s="288"/>
      <c r="D469" s="441"/>
      <c r="E469" s="256"/>
      <c r="F469" s="282"/>
      <c r="G469" s="441"/>
      <c r="H469" s="266"/>
      <c r="I469" s="755"/>
      <c r="J469" s="752"/>
      <c r="K469" s="442"/>
      <c r="L469" s="442"/>
    </row>
    <row r="470" spans="1:12" s="12" customFormat="1" ht="12.75">
      <c r="A470" s="257"/>
      <c r="B470" s="255"/>
      <c r="C470" s="288"/>
      <c r="D470" s="441"/>
      <c r="E470" s="256"/>
      <c r="F470" s="282"/>
      <c r="G470" s="441"/>
      <c r="H470" s="266"/>
      <c r="I470" s="756"/>
      <c r="J470" s="753"/>
      <c r="K470" s="442"/>
      <c r="L470" s="442"/>
    </row>
    <row r="471" spans="1:12" s="12" customFormat="1" ht="12.75">
      <c r="A471" s="257"/>
      <c r="B471" s="255"/>
      <c r="C471" s="288"/>
      <c r="D471" s="441"/>
      <c r="E471" s="256"/>
      <c r="F471" s="282">
        <v>41</v>
      </c>
      <c r="G471" s="441"/>
      <c r="H471" s="266"/>
      <c r="I471" s="370"/>
      <c r="J471" s="339" t="s">
        <v>160</v>
      </c>
      <c r="K471" s="442">
        <f>E468*F471</f>
        <v>40.959</v>
      </c>
      <c r="L471" s="442">
        <f>E468*20</f>
        <v>19.98</v>
      </c>
    </row>
    <row r="472" spans="1:12" s="12" customFormat="1" ht="38.25">
      <c r="A472" s="257"/>
      <c r="B472" s="255"/>
      <c r="C472" s="288"/>
      <c r="D472" s="441"/>
      <c r="E472" s="256"/>
      <c r="F472" s="282">
        <v>61</v>
      </c>
      <c r="G472" s="441"/>
      <c r="H472" s="266"/>
      <c r="I472" s="370"/>
      <c r="J472" s="338" t="s">
        <v>161</v>
      </c>
      <c r="K472" s="442">
        <f>E468*F472</f>
        <v>60.939</v>
      </c>
      <c r="L472" s="442"/>
    </row>
    <row r="473" spans="1:12" s="12" customFormat="1" ht="12.75" customHeight="1">
      <c r="A473" s="257" t="s">
        <v>118</v>
      </c>
      <c r="B473" s="255" t="s">
        <v>506</v>
      </c>
      <c r="C473" s="288" t="s">
        <v>124</v>
      </c>
      <c r="D473" s="441"/>
      <c r="E473" s="256">
        <v>1.002</v>
      </c>
      <c r="F473" s="282"/>
      <c r="G473" s="441">
        <v>3</v>
      </c>
      <c r="H473" s="266" t="s">
        <v>11</v>
      </c>
      <c r="I473" s="754">
        <v>4</v>
      </c>
      <c r="J473" s="751" t="s">
        <v>159</v>
      </c>
      <c r="K473" s="442"/>
      <c r="L473" s="442"/>
    </row>
    <row r="474" spans="1:12" s="12" customFormat="1" ht="12.75">
      <c r="A474" s="257"/>
      <c r="B474" s="255"/>
      <c r="C474" s="288"/>
      <c r="D474" s="441"/>
      <c r="E474" s="256"/>
      <c r="F474" s="282"/>
      <c r="G474" s="441"/>
      <c r="H474" s="266"/>
      <c r="I474" s="755"/>
      <c r="J474" s="752"/>
      <c r="K474" s="442"/>
      <c r="L474" s="442"/>
    </row>
    <row r="475" spans="1:12" s="12" customFormat="1" ht="12.75">
      <c r="A475" s="257"/>
      <c r="B475" s="255"/>
      <c r="C475" s="288"/>
      <c r="D475" s="441"/>
      <c r="E475" s="256"/>
      <c r="F475" s="282"/>
      <c r="G475" s="441"/>
      <c r="H475" s="266"/>
      <c r="I475" s="756"/>
      <c r="J475" s="753"/>
      <c r="K475" s="442"/>
      <c r="L475" s="442"/>
    </row>
    <row r="476" spans="1:12" s="12" customFormat="1" ht="12.75">
      <c r="A476" s="257"/>
      <c r="B476" s="255"/>
      <c r="C476" s="288"/>
      <c r="D476" s="441"/>
      <c r="E476" s="256"/>
      <c r="F476" s="282">
        <v>41</v>
      </c>
      <c r="G476" s="441"/>
      <c r="H476" s="266"/>
      <c r="I476" s="370"/>
      <c r="J476" s="339" t="s">
        <v>160</v>
      </c>
      <c r="K476" s="442">
        <f>E473*F476</f>
        <v>41.082</v>
      </c>
      <c r="L476" s="442">
        <f>E473*20</f>
        <v>20.04</v>
      </c>
    </row>
    <row r="477" spans="1:12" s="12" customFormat="1" ht="38.25">
      <c r="A477" s="257"/>
      <c r="B477" s="255"/>
      <c r="C477" s="288"/>
      <c r="D477" s="441"/>
      <c r="E477" s="256"/>
      <c r="F477" s="282">
        <v>61</v>
      </c>
      <c r="G477" s="441"/>
      <c r="H477" s="266"/>
      <c r="I477" s="370"/>
      <c r="J477" s="338" t="s">
        <v>161</v>
      </c>
      <c r="K477" s="442">
        <f>E473*F477</f>
        <v>61.122</v>
      </c>
      <c r="L477" s="442"/>
    </row>
    <row r="478" spans="1:12" s="12" customFormat="1" ht="12.75" customHeight="1">
      <c r="A478" s="257" t="s">
        <v>118</v>
      </c>
      <c r="B478" s="255" t="s">
        <v>507</v>
      </c>
      <c r="C478" s="288" t="s">
        <v>124</v>
      </c>
      <c r="D478" s="441"/>
      <c r="E478" s="256">
        <v>0.998</v>
      </c>
      <c r="F478" s="282"/>
      <c r="G478" s="441">
        <v>3</v>
      </c>
      <c r="H478" s="266" t="s">
        <v>11</v>
      </c>
      <c r="I478" s="754">
        <v>4</v>
      </c>
      <c r="J478" s="751" t="s">
        <v>159</v>
      </c>
      <c r="K478" s="442"/>
      <c r="L478" s="442"/>
    </row>
    <row r="479" spans="1:12" s="12" customFormat="1" ht="12.75">
      <c r="A479" s="257"/>
      <c r="B479" s="255"/>
      <c r="C479" s="288"/>
      <c r="D479" s="441"/>
      <c r="E479" s="256"/>
      <c r="F479" s="282"/>
      <c r="G479" s="441"/>
      <c r="H479" s="266"/>
      <c r="I479" s="755"/>
      <c r="J479" s="752"/>
      <c r="K479" s="442"/>
      <c r="L479" s="442"/>
    </row>
    <row r="480" spans="1:12" s="12" customFormat="1" ht="12.75">
      <c r="A480" s="257"/>
      <c r="B480" s="255"/>
      <c r="C480" s="288"/>
      <c r="D480" s="441"/>
      <c r="E480" s="256"/>
      <c r="F480" s="282"/>
      <c r="G480" s="441"/>
      <c r="H480" s="266"/>
      <c r="I480" s="756"/>
      <c r="J480" s="753"/>
      <c r="K480" s="442"/>
      <c r="L480" s="442"/>
    </row>
    <row r="481" spans="1:12" s="12" customFormat="1" ht="12.75">
      <c r="A481" s="257"/>
      <c r="B481" s="255"/>
      <c r="C481" s="288"/>
      <c r="D481" s="441"/>
      <c r="E481" s="256"/>
      <c r="F481" s="282">
        <v>41</v>
      </c>
      <c r="G481" s="441"/>
      <c r="H481" s="266"/>
      <c r="I481" s="370"/>
      <c r="J481" s="339" t="s">
        <v>160</v>
      </c>
      <c r="K481" s="442">
        <f>E478*F481</f>
        <v>40.918</v>
      </c>
      <c r="L481" s="442">
        <f>E478*20</f>
        <v>19.96</v>
      </c>
    </row>
    <row r="482" spans="1:12" s="12" customFormat="1" ht="38.25">
      <c r="A482" s="257"/>
      <c r="B482" s="255"/>
      <c r="C482" s="288"/>
      <c r="D482" s="441"/>
      <c r="E482" s="256"/>
      <c r="F482" s="282">
        <v>61</v>
      </c>
      <c r="G482" s="441"/>
      <c r="H482" s="266"/>
      <c r="I482" s="370"/>
      <c r="J482" s="338" t="s">
        <v>161</v>
      </c>
      <c r="K482" s="442">
        <f>E478*F482</f>
        <v>60.878</v>
      </c>
      <c r="L482" s="442"/>
    </row>
    <row r="483" spans="1:12" s="12" customFormat="1" ht="12.75" customHeight="1">
      <c r="A483" s="257" t="s">
        <v>118</v>
      </c>
      <c r="B483" s="255" t="s">
        <v>508</v>
      </c>
      <c r="C483" s="288" t="s">
        <v>124</v>
      </c>
      <c r="D483" s="441"/>
      <c r="E483" s="256">
        <v>1</v>
      </c>
      <c r="F483" s="282"/>
      <c r="G483" s="441">
        <v>3</v>
      </c>
      <c r="H483" s="266" t="s">
        <v>11</v>
      </c>
      <c r="I483" s="754">
        <v>4</v>
      </c>
      <c r="J483" s="751" t="s">
        <v>159</v>
      </c>
      <c r="K483" s="442"/>
      <c r="L483" s="442"/>
    </row>
    <row r="484" spans="1:12" s="12" customFormat="1" ht="12.75">
      <c r="A484" s="257"/>
      <c r="B484" s="255"/>
      <c r="C484" s="288"/>
      <c r="D484" s="441"/>
      <c r="E484" s="256"/>
      <c r="F484" s="282"/>
      <c r="G484" s="441"/>
      <c r="H484" s="266"/>
      <c r="I484" s="755"/>
      <c r="J484" s="752"/>
      <c r="K484" s="442"/>
      <c r="L484" s="442"/>
    </row>
    <row r="485" spans="1:12" s="12" customFormat="1" ht="12.75">
      <c r="A485" s="257"/>
      <c r="B485" s="255"/>
      <c r="C485" s="288"/>
      <c r="D485" s="441"/>
      <c r="E485" s="256"/>
      <c r="F485" s="282"/>
      <c r="G485" s="441"/>
      <c r="H485" s="266"/>
      <c r="I485" s="756"/>
      <c r="J485" s="753"/>
      <c r="K485" s="442"/>
      <c r="L485" s="442"/>
    </row>
    <row r="486" spans="1:12" s="12" customFormat="1" ht="12.75">
      <c r="A486" s="257"/>
      <c r="B486" s="255"/>
      <c r="C486" s="288"/>
      <c r="D486" s="441"/>
      <c r="E486" s="256"/>
      <c r="F486" s="282">
        <v>41</v>
      </c>
      <c r="G486" s="441"/>
      <c r="H486" s="266"/>
      <c r="I486" s="370"/>
      <c r="J486" s="339" t="s">
        <v>160</v>
      </c>
      <c r="K486" s="442">
        <f>E483*F486</f>
        <v>41</v>
      </c>
      <c r="L486" s="442">
        <f>E483*20</f>
        <v>20</v>
      </c>
    </row>
    <row r="487" spans="1:12" s="12" customFormat="1" ht="38.25">
      <c r="A487" s="257"/>
      <c r="B487" s="255"/>
      <c r="C487" s="288"/>
      <c r="D487" s="441"/>
      <c r="E487" s="256"/>
      <c r="F487" s="282">
        <v>61</v>
      </c>
      <c r="G487" s="441"/>
      <c r="H487" s="266"/>
      <c r="I487" s="370"/>
      <c r="J487" s="338" t="s">
        <v>161</v>
      </c>
      <c r="K487" s="442">
        <f>E483*F487</f>
        <v>61</v>
      </c>
      <c r="L487" s="442"/>
    </row>
    <row r="488" spans="1:12" s="12" customFormat="1" ht="12.75" customHeight="1">
      <c r="A488" s="257" t="s">
        <v>118</v>
      </c>
      <c r="B488" s="255" t="s">
        <v>509</v>
      </c>
      <c r="C488" s="288" t="s">
        <v>124</v>
      </c>
      <c r="D488" s="441"/>
      <c r="E488" s="256">
        <v>0.997</v>
      </c>
      <c r="F488" s="282"/>
      <c r="G488" s="441">
        <v>3</v>
      </c>
      <c r="H488" s="266" t="s">
        <v>11</v>
      </c>
      <c r="I488" s="754">
        <v>4</v>
      </c>
      <c r="J488" s="751" t="s">
        <v>159</v>
      </c>
      <c r="K488" s="442"/>
      <c r="L488" s="442"/>
    </row>
    <row r="489" spans="1:12" s="12" customFormat="1" ht="12.75">
      <c r="A489" s="257"/>
      <c r="B489" s="255"/>
      <c r="C489" s="288"/>
      <c r="D489" s="441"/>
      <c r="E489" s="256"/>
      <c r="F489" s="282"/>
      <c r="G489" s="441"/>
      <c r="H489" s="266"/>
      <c r="I489" s="755"/>
      <c r="J489" s="752"/>
      <c r="K489" s="442"/>
      <c r="L489" s="442"/>
    </row>
    <row r="490" spans="1:12" s="12" customFormat="1" ht="12.75">
      <c r="A490" s="257"/>
      <c r="B490" s="255"/>
      <c r="C490" s="288"/>
      <c r="D490" s="441"/>
      <c r="E490" s="256"/>
      <c r="F490" s="282"/>
      <c r="G490" s="441"/>
      <c r="H490" s="266"/>
      <c r="I490" s="756"/>
      <c r="J490" s="753"/>
      <c r="K490" s="442"/>
      <c r="L490" s="442"/>
    </row>
    <row r="491" spans="1:12" s="12" customFormat="1" ht="12.75">
      <c r="A491" s="257"/>
      <c r="B491" s="255"/>
      <c r="C491" s="288"/>
      <c r="D491" s="441"/>
      <c r="E491" s="256"/>
      <c r="F491" s="282">
        <v>41</v>
      </c>
      <c r="G491" s="441"/>
      <c r="H491" s="266"/>
      <c r="I491" s="370"/>
      <c r="J491" s="339" t="s">
        <v>160</v>
      </c>
      <c r="K491" s="442">
        <f>E488*F491</f>
        <v>40.877</v>
      </c>
      <c r="L491" s="442">
        <f>E488*20</f>
        <v>19.94</v>
      </c>
    </row>
    <row r="492" spans="1:12" s="12" customFormat="1" ht="38.25">
      <c r="A492" s="257"/>
      <c r="B492" s="255"/>
      <c r="C492" s="288"/>
      <c r="D492" s="441"/>
      <c r="E492" s="256"/>
      <c r="F492" s="282">
        <v>61</v>
      </c>
      <c r="G492" s="441"/>
      <c r="H492" s="266"/>
      <c r="I492" s="370"/>
      <c r="J492" s="338" t="s">
        <v>161</v>
      </c>
      <c r="K492" s="442">
        <f>E488*F492</f>
        <v>60.817</v>
      </c>
      <c r="L492" s="442"/>
    </row>
    <row r="493" spans="1:12" s="12" customFormat="1" ht="12.75" customHeight="1">
      <c r="A493" s="257" t="s">
        <v>118</v>
      </c>
      <c r="B493" s="255" t="s">
        <v>510</v>
      </c>
      <c r="C493" s="288" t="s">
        <v>124</v>
      </c>
      <c r="D493" s="441"/>
      <c r="E493" s="256">
        <v>0.999</v>
      </c>
      <c r="F493" s="282"/>
      <c r="G493" s="441">
        <v>3</v>
      </c>
      <c r="H493" s="266" t="s">
        <v>11</v>
      </c>
      <c r="I493" s="754">
        <v>4</v>
      </c>
      <c r="J493" s="751" t="s">
        <v>159</v>
      </c>
      <c r="K493" s="442"/>
      <c r="L493" s="442"/>
    </row>
    <row r="494" spans="1:12" s="12" customFormat="1" ht="12.75" customHeight="1">
      <c r="A494" s="257"/>
      <c r="B494" s="255"/>
      <c r="C494" s="288"/>
      <c r="D494" s="441"/>
      <c r="E494" s="256"/>
      <c r="F494" s="282"/>
      <c r="G494" s="441"/>
      <c r="H494" s="266"/>
      <c r="I494" s="755"/>
      <c r="J494" s="752"/>
      <c r="K494" s="442"/>
      <c r="L494" s="442"/>
    </row>
    <row r="495" spans="1:12" s="12" customFormat="1" ht="12.75" customHeight="1">
      <c r="A495" s="257"/>
      <c r="B495" s="255"/>
      <c r="C495" s="288"/>
      <c r="D495" s="441"/>
      <c r="E495" s="256"/>
      <c r="F495" s="282"/>
      <c r="G495" s="441"/>
      <c r="H495" s="266"/>
      <c r="I495" s="756"/>
      <c r="J495" s="753"/>
      <c r="K495" s="442"/>
      <c r="L495" s="442"/>
    </row>
    <row r="496" spans="1:12" s="12" customFormat="1" ht="12.75" customHeight="1">
      <c r="A496" s="257"/>
      <c r="B496" s="255"/>
      <c r="C496" s="288"/>
      <c r="D496" s="441"/>
      <c r="E496" s="256"/>
      <c r="F496" s="282">
        <v>41</v>
      </c>
      <c r="G496" s="441"/>
      <c r="H496" s="266"/>
      <c r="I496" s="370"/>
      <c r="J496" s="339" t="s">
        <v>160</v>
      </c>
      <c r="K496" s="442">
        <f>E493*F496</f>
        <v>40.959</v>
      </c>
      <c r="L496" s="442">
        <f>E493*20</f>
        <v>19.98</v>
      </c>
    </row>
    <row r="497" spans="1:12" s="12" customFormat="1" ht="38.25" customHeight="1">
      <c r="A497" s="257"/>
      <c r="B497" s="255"/>
      <c r="C497" s="288"/>
      <c r="D497" s="441"/>
      <c r="E497" s="256"/>
      <c r="F497" s="282">
        <v>61</v>
      </c>
      <c r="G497" s="441"/>
      <c r="H497" s="266"/>
      <c r="I497" s="370"/>
      <c r="J497" s="338" t="s">
        <v>161</v>
      </c>
      <c r="K497" s="442">
        <f>E493*F497</f>
        <v>60.939</v>
      </c>
      <c r="L497" s="442"/>
    </row>
    <row r="498" spans="1:12" s="12" customFormat="1" ht="12.75" customHeight="1">
      <c r="A498" s="257" t="s">
        <v>118</v>
      </c>
      <c r="B498" s="255" t="s">
        <v>511</v>
      </c>
      <c r="C498" s="288" t="s">
        <v>124</v>
      </c>
      <c r="D498" s="441"/>
      <c r="E498" s="256">
        <v>0.998</v>
      </c>
      <c r="F498" s="282"/>
      <c r="G498" s="441">
        <v>3</v>
      </c>
      <c r="H498" s="266" t="s">
        <v>11</v>
      </c>
      <c r="I498" s="754">
        <v>4</v>
      </c>
      <c r="J498" s="751" t="s">
        <v>159</v>
      </c>
      <c r="K498" s="442"/>
      <c r="L498" s="442"/>
    </row>
    <row r="499" spans="1:12" s="12" customFormat="1" ht="12.75">
      <c r="A499" s="257"/>
      <c r="B499" s="255"/>
      <c r="C499" s="288"/>
      <c r="D499" s="441"/>
      <c r="E499" s="256"/>
      <c r="F499" s="282"/>
      <c r="G499" s="441"/>
      <c r="H499" s="266"/>
      <c r="I499" s="755"/>
      <c r="J499" s="752"/>
      <c r="K499" s="442"/>
      <c r="L499" s="442"/>
    </row>
    <row r="500" spans="1:12" s="12" customFormat="1" ht="12.75">
      <c r="A500" s="257"/>
      <c r="B500" s="255"/>
      <c r="C500" s="288"/>
      <c r="D500" s="441"/>
      <c r="E500" s="256"/>
      <c r="F500" s="282"/>
      <c r="G500" s="441"/>
      <c r="H500" s="266"/>
      <c r="I500" s="756"/>
      <c r="J500" s="753"/>
      <c r="K500" s="442"/>
      <c r="L500" s="442"/>
    </row>
    <row r="501" spans="1:12" s="12" customFormat="1" ht="12.75">
      <c r="A501" s="257"/>
      <c r="B501" s="255"/>
      <c r="C501" s="288"/>
      <c r="D501" s="441"/>
      <c r="E501" s="256"/>
      <c r="F501" s="282">
        <v>41</v>
      </c>
      <c r="G501" s="441"/>
      <c r="H501" s="266"/>
      <c r="I501" s="370"/>
      <c r="J501" s="339" t="s">
        <v>160</v>
      </c>
      <c r="K501" s="442">
        <f>E498*F501</f>
        <v>40.918</v>
      </c>
      <c r="L501" s="442">
        <f>E498*20</f>
        <v>19.96</v>
      </c>
    </row>
    <row r="502" spans="1:12" s="12" customFormat="1" ht="38.25">
      <c r="A502" s="257"/>
      <c r="B502" s="255"/>
      <c r="C502" s="288"/>
      <c r="D502" s="441"/>
      <c r="E502" s="256"/>
      <c r="F502" s="282">
        <v>61</v>
      </c>
      <c r="G502" s="441"/>
      <c r="H502" s="266"/>
      <c r="I502" s="370"/>
      <c r="J502" s="338" t="s">
        <v>161</v>
      </c>
      <c r="K502" s="442">
        <f>E498*F502</f>
        <v>60.878</v>
      </c>
      <c r="L502" s="442"/>
    </row>
    <row r="503" spans="1:12" s="12" customFormat="1" ht="12.75" customHeight="1">
      <c r="A503" s="257" t="s">
        <v>118</v>
      </c>
      <c r="B503" s="255" t="s">
        <v>512</v>
      </c>
      <c r="C503" s="288" t="s">
        <v>124</v>
      </c>
      <c r="D503" s="441"/>
      <c r="E503" s="256">
        <v>0.998</v>
      </c>
      <c r="F503" s="282"/>
      <c r="G503" s="441">
        <v>3</v>
      </c>
      <c r="H503" s="266" t="s">
        <v>11</v>
      </c>
      <c r="I503" s="754">
        <v>4</v>
      </c>
      <c r="J503" s="751" t="s">
        <v>159</v>
      </c>
      <c r="K503" s="442"/>
      <c r="L503" s="442"/>
    </row>
    <row r="504" spans="1:12" s="12" customFormat="1" ht="12.75">
      <c r="A504" s="257"/>
      <c r="B504" s="255"/>
      <c r="C504" s="288"/>
      <c r="D504" s="441"/>
      <c r="E504" s="256"/>
      <c r="F504" s="282"/>
      <c r="G504" s="441"/>
      <c r="H504" s="266"/>
      <c r="I504" s="755"/>
      <c r="J504" s="752"/>
      <c r="K504" s="442"/>
      <c r="L504" s="442"/>
    </row>
    <row r="505" spans="1:12" s="12" customFormat="1" ht="12.75">
      <c r="A505" s="257"/>
      <c r="B505" s="255"/>
      <c r="C505" s="288"/>
      <c r="D505" s="441"/>
      <c r="E505" s="256"/>
      <c r="F505" s="282"/>
      <c r="G505" s="441"/>
      <c r="H505" s="266"/>
      <c r="I505" s="756"/>
      <c r="J505" s="753"/>
      <c r="K505" s="442"/>
      <c r="L505" s="442"/>
    </row>
    <row r="506" spans="1:12" s="12" customFormat="1" ht="12.75">
      <c r="A506" s="257"/>
      <c r="B506" s="255"/>
      <c r="C506" s="288"/>
      <c r="D506" s="441"/>
      <c r="E506" s="256"/>
      <c r="F506" s="282">
        <v>41</v>
      </c>
      <c r="G506" s="441"/>
      <c r="H506" s="266"/>
      <c r="I506" s="370"/>
      <c r="J506" s="339" t="s">
        <v>160</v>
      </c>
      <c r="K506" s="442">
        <f>E503*F506</f>
        <v>40.918</v>
      </c>
      <c r="L506" s="442">
        <f>E503*20</f>
        <v>19.96</v>
      </c>
    </row>
    <row r="507" spans="1:12" s="12" customFormat="1" ht="38.25">
      <c r="A507" s="257"/>
      <c r="B507" s="255"/>
      <c r="C507" s="288"/>
      <c r="D507" s="441"/>
      <c r="E507" s="256"/>
      <c r="F507" s="282">
        <v>61</v>
      </c>
      <c r="G507" s="441"/>
      <c r="H507" s="266"/>
      <c r="I507" s="370"/>
      <c r="J507" s="338" t="s">
        <v>161</v>
      </c>
      <c r="K507" s="442">
        <f>E503*F507</f>
        <v>60.878</v>
      </c>
      <c r="L507" s="442"/>
    </row>
    <row r="508" spans="1:12" s="12" customFormat="1" ht="12.75" customHeight="1">
      <c r="A508" s="257" t="s">
        <v>118</v>
      </c>
      <c r="B508" s="255" t="s">
        <v>513</v>
      </c>
      <c r="C508" s="288" t="s">
        <v>124</v>
      </c>
      <c r="D508" s="441"/>
      <c r="E508" s="256">
        <v>0.998</v>
      </c>
      <c r="F508" s="282"/>
      <c r="G508" s="441">
        <v>3</v>
      </c>
      <c r="H508" s="266" t="s">
        <v>11</v>
      </c>
      <c r="I508" s="754">
        <v>4</v>
      </c>
      <c r="J508" s="751" t="s">
        <v>159</v>
      </c>
      <c r="K508" s="442"/>
      <c r="L508" s="442"/>
    </row>
    <row r="509" spans="1:12" s="12" customFormat="1" ht="12.75">
      <c r="A509" s="257"/>
      <c r="B509" s="255"/>
      <c r="C509" s="288"/>
      <c r="D509" s="441"/>
      <c r="E509" s="256"/>
      <c r="F509" s="282"/>
      <c r="G509" s="441"/>
      <c r="H509" s="266"/>
      <c r="I509" s="755"/>
      <c r="J509" s="752"/>
      <c r="K509" s="442"/>
      <c r="L509" s="442"/>
    </row>
    <row r="510" spans="1:12" s="12" customFormat="1" ht="12.75">
      <c r="A510" s="257"/>
      <c r="B510" s="255"/>
      <c r="C510" s="288"/>
      <c r="D510" s="441"/>
      <c r="E510" s="256"/>
      <c r="F510" s="282"/>
      <c r="G510" s="441"/>
      <c r="H510" s="266"/>
      <c r="I510" s="756"/>
      <c r="J510" s="753"/>
      <c r="K510" s="442"/>
      <c r="L510" s="442"/>
    </row>
    <row r="511" spans="1:12" s="12" customFormat="1" ht="12.75">
      <c r="A511" s="257"/>
      <c r="B511" s="255"/>
      <c r="C511" s="288"/>
      <c r="D511" s="441"/>
      <c r="E511" s="256"/>
      <c r="F511" s="282">
        <v>41</v>
      </c>
      <c r="G511" s="441"/>
      <c r="H511" s="266"/>
      <c r="I511" s="370"/>
      <c r="J511" s="339" t="s">
        <v>160</v>
      </c>
      <c r="K511" s="442">
        <f>E508*F511</f>
        <v>40.918</v>
      </c>
      <c r="L511" s="442">
        <f>E508*20</f>
        <v>19.96</v>
      </c>
    </row>
    <row r="512" spans="1:12" s="12" customFormat="1" ht="38.25">
      <c r="A512" s="257"/>
      <c r="B512" s="255"/>
      <c r="C512" s="288"/>
      <c r="D512" s="441"/>
      <c r="E512" s="256"/>
      <c r="F512" s="282">
        <v>61</v>
      </c>
      <c r="G512" s="441"/>
      <c r="H512" s="266"/>
      <c r="I512" s="370"/>
      <c r="J512" s="338" t="s">
        <v>161</v>
      </c>
      <c r="K512" s="442">
        <f>E508*F512</f>
        <v>60.878</v>
      </c>
      <c r="L512" s="442"/>
    </row>
    <row r="513" spans="1:12" s="12" customFormat="1" ht="12.75" customHeight="1">
      <c r="A513" s="257" t="s">
        <v>118</v>
      </c>
      <c r="B513" s="255" t="s">
        <v>514</v>
      </c>
      <c r="C513" s="288" t="s">
        <v>124</v>
      </c>
      <c r="D513" s="441"/>
      <c r="E513" s="256">
        <v>0.998</v>
      </c>
      <c r="F513" s="282"/>
      <c r="G513" s="441">
        <v>3</v>
      </c>
      <c r="H513" s="266" t="s">
        <v>11</v>
      </c>
      <c r="I513" s="754">
        <v>4</v>
      </c>
      <c r="J513" s="751" t="s">
        <v>159</v>
      </c>
      <c r="K513" s="442"/>
      <c r="L513" s="442"/>
    </row>
    <row r="514" spans="1:12" s="12" customFormat="1" ht="12.75">
      <c r="A514" s="257"/>
      <c r="B514" s="255"/>
      <c r="C514" s="288"/>
      <c r="D514" s="441"/>
      <c r="E514" s="256"/>
      <c r="F514" s="282"/>
      <c r="G514" s="441"/>
      <c r="H514" s="266"/>
      <c r="I514" s="755"/>
      <c r="J514" s="752"/>
      <c r="K514" s="442"/>
      <c r="L514" s="442"/>
    </row>
    <row r="515" spans="1:12" s="12" customFormat="1" ht="12.75">
      <c r="A515" s="257"/>
      <c r="B515" s="255"/>
      <c r="C515" s="288"/>
      <c r="D515" s="441"/>
      <c r="E515" s="256"/>
      <c r="F515" s="282"/>
      <c r="G515" s="441"/>
      <c r="H515" s="266"/>
      <c r="I515" s="756"/>
      <c r="J515" s="753"/>
      <c r="K515" s="442"/>
      <c r="L515" s="442"/>
    </row>
    <row r="516" spans="1:12" s="12" customFormat="1" ht="12.75">
      <c r="A516" s="257"/>
      <c r="B516" s="255"/>
      <c r="C516" s="288"/>
      <c r="D516" s="441"/>
      <c r="E516" s="256"/>
      <c r="F516" s="282">
        <v>41</v>
      </c>
      <c r="G516" s="441"/>
      <c r="H516" s="266"/>
      <c r="I516" s="370"/>
      <c r="J516" s="339" t="s">
        <v>160</v>
      </c>
      <c r="K516" s="442">
        <f>E513*F516</f>
        <v>40.918</v>
      </c>
      <c r="L516" s="442">
        <f>E513*20</f>
        <v>19.96</v>
      </c>
    </row>
    <row r="517" spans="1:12" s="12" customFormat="1" ht="38.25">
      <c r="A517" s="257"/>
      <c r="B517" s="255"/>
      <c r="C517" s="288"/>
      <c r="D517" s="441"/>
      <c r="E517" s="256"/>
      <c r="F517" s="282">
        <v>61</v>
      </c>
      <c r="G517" s="441"/>
      <c r="H517" s="266"/>
      <c r="I517" s="370"/>
      <c r="J517" s="338" t="s">
        <v>161</v>
      </c>
      <c r="K517" s="442">
        <f>E513*F517</f>
        <v>60.878</v>
      </c>
      <c r="L517" s="442"/>
    </row>
    <row r="518" spans="1:12" s="12" customFormat="1" ht="12.75" customHeight="1">
      <c r="A518" s="257" t="s">
        <v>118</v>
      </c>
      <c r="B518" s="255" t="s">
        <v>515</v>
      </c>
      <c r="C518" s="288" t="s">
        <v>124</v>
      </c>
      <c r="D518" s="441"/>
      <c r="E518" s="256">
        <v>0.998</v>
      </c>
      <c r="F518" s="282"/>
      <c r="G518" s="441">
        <v>3</v>
      </c>
      <c r="H518" s="266" t="s">
        <v>11</v>
      </c>
      <c r="I518" s="754">
        <v>4</v>
      </c>
      <c r="J518" s="751" t="s">
        <v>159</v>
      </c>
      <c r="K518" s="442"/>
      <c r="L518" s="442"/>
    </row>
    <row r="519" spans="1:12" s="12" customFormat="1" ht="12.75" customHeight="1">
      <c r="A519" s="257"/>
      <c r="B519" s="255"/>
      <c r="C519" s="288"/>
      <c r="D519" s="441"/>
      <c r="E519" s="256"/>
      <c r="F519" s="282"/>
      <c r="G519" s="441"/>
      <c r="H519" s="266"/>
      <c r="I519" s="755"/>
      <c r="J519" s="752"/>
      <c r="K519" s="442"/>
      <c r="L519" s="442"/>
    </row>
    <row r="520" spans="1:12" s="12" customFormat="1" ht="12.75" customHeight="1">
      <c r="A520" s="257"/>
      <c r="B520" s="255"/>
      <c r="C520" s="288"/>
      <c r="D520" s="441"/>
      <c r="E520" s="256"/>
      <c r="F520" s="282"/>
      <c r="G520" s="441"/>
      <c r="H520" s="266"/>
      <c r="I520" s="756"/>
      <c r="J520" s="753"/>
      <c r="K520" s="442"/>
      <c r="L520" s="442"/>
    </row>
    <row r="521" spans="1:12" s="12" customFormat="1" ht="12.75" customHeight="1">
      <c r="A521" s="257"/>
      <c r="B521" s="255"/>
      <c r="C521" s="288"/>
      <c r="D521" s="441"/>
      <c r="E521" s="256"/>
      <c r="F521" s="282">
        <v>41</v>
      </c>
      <c r="G521" s="441"/>
      <c r="H521" s="266"/>
      <c r="I521" s="370"/>
      <c r="J521" s="339" t="s">
        <v>160</v>
      </c>
      <c r="K521" s="442">
        <f>E518*F521</f>
        <v>40.918</v>
      </c>
      <c r="L521" s="442">
        <f>E518*20</f>
        <v>19.96</v>
      </c>
    </row>
    <row r="522" spans="1:12" s="12" customFormat="1" ht="41.25" customHeight="1">
      <c r="A522" s="257"/>
      <c r="B522" s="255"/>
      <c r="C522" s="288"/>
      <c r="D522" s="441"/>
      <c r="E522" s="256"/>
      <c r="F522" s="282">
        <v>61</v>
      </c>
      <c r="G522" s="441"/>
      <c r="H522" s="266"/>
      <c r="I522" s="370"/>
      <c r="J522" s="338" t="s">
        <v>161</v>
      </c>
      <c r="K522" s="442">
        <f>E518*F522</f>
        <v>60.878</v>
      </c>
      <c r="L522" s="442"/>
    </row>
    <row r="523" spans="1:12" s="12" customFormat="1" ht="12.75" customHeight="1">
      <c r="A523" s="257" t="s">
        <v>118</v>
      </c>
      <c r="B523" s="255" t="s">
        <v>516</v>
      </c>
      <c r="C523" s="288" t="s">
        <v>124</v>
      </c>
      <c r="D523" s="441"/>
      <c r="E523" s="256">
        <v>1.003</v>
      </c>
      <c r="F523" s="282"/>
      <c r="G523" s="441">
        <v>3</v>
      </c>
      <c r="H523" s="266" t="s">
        <v>11</v>
      </c>
      <c r="I523" s="754">
        <v>4</v>
      </c>
      <c r="J523" s="751" t="s">
        <v>159</v>
      </c>
      <c r="K523" s="442"/>
      <c r="L523" s="442"/>
    </row>
    <row r="524" spans="1:12" s="12" customFormat="1" ht="12.75">
      <c r="A524" s="257"/>
      <c r="B524" s="255"/>
      <c r="C524" s="288"/>
      <c r="D524" s="441"/>
      <c r="E524" s="256"/>
      <c r="F524" s="282"/>
      <c r="G524" s="441"/>
      <c r="H524" s="266"/>
      <c r="I524" s="755"/>
      <c r="J524" s="752"/>
      <c r="K524" s="442"/>
      <c r="L524" s="442"/>
    </row>
    <row r="525" spans="1:12" s="12" customFormat="1" ht="12.75">
      <c r="A525" s="257"/>
      <c r="B525" s="255"/>
      <c r="C525" s="288"/>
      <c r="D525" s="441"/>
      <c r="E525" s="256"/>
      <c r="F525" s="282"/>
      <c r="G525" s="441"/>
      <c r="H525" s="266"/>
      <c r="I525" s="756"/>
      <c r="J525" s="753"/>
      <c r="K525" s="442"/>
      <c r="L525" s="442"/>
    </row>
    <row r="526" spans="1:12" s="12" customFormat="1" ht="12.75">
      <c r="A526" s="257"/>
      <c r="B526" s="255"/>
      <c r="C526" s="288"/>
      <c r="D526" s="441"/>
      <c r="E526" s="256"/>
      <c r="F526" s="282">
        <v>41</v>
      </c>
      <c r="G526" s="441"/>
      <c r="H526" s="266"/>
      <c r="I526" s="370"/>
      <c r="J526" s="339" t="s">
        <v>160</v>
      </c>
      <c r="K526" s="442">
        <f>E523*F526</f>
        <v>41.123</v>
      </c>
      <c r="L526" s="442">
        <f>E523*20</f>
        <v>20.06</v>
      </c>
    </row>
    <row r="527" spans="1:12" s="12" customFormat="1" ht="38.25">
      <c r="A527" s="257"/>
      <c r="B527" s="255"/>
      <c r="C527" s="288"/>
      <c r="D527" s="441"/>
      <c r="E527" s="256"/>
      <c r="F527" s="282">
        <v>61</v>
      </c>
      <c r="G527" s="441"/>
      <c r="H527" s="266"/>
      <c r="I527" s="370"/>
      <c r="J527" s="338" t="s">
        <v>161</v>
      </c>
      <c r="K527" s="442">
        <f>E523*F527</f>
        <v>61.18299999999999</v>
      </c>
      <c r="L527" s="442"/>
    </row>
    <row r="528" spans="1:12" s="12" customFormat="1" ht="12.75" customHeight="1">
      <c r="A528" s="257" t="s">
        <v>118</v>
      </c>
      <c r="B528" s="255" t="s">
        <v>517</v>
      </c>
      <c r="C528" s="288" t="s">
        <v>124</v>
      </c>
      <c r="D528" s="441"/>
      <c r="E528" s="256">
        <v>0.998</v>
      </c>
      <c r="F528" s="282"/>
      <c r="G528" s="441">
        <v>3</v>
      </c>
      <c r="H528" s="266" t="s">
        <v>11</v>
      </c>
      <c r="I528" s="754">
        <v>4</v>
      </c>
      <c r="J528" s="751" t="s">
        <v>159</v>
      </c>
      <c r="K528" s="442"/>
      <c r="L528" s="442"/>
    </row>
    <row r="529" spans="1:12" s="12" customFormat="1" ht="12.75">
      <c r="A529" s="257"/>
      <c r="B529" s="255"/>
      <c r="C529" s="288"/>
      <c r="D529" s="441"/>
      <c r="E529" s="256"/>
      <c r="F529" s="282"/>
      <c r="G529" s="441"/>
      <c r="H529" s="266"/>
      <c r="I529" s="755"/>
      <c r="J529" s="752"/>
      <c r="K529" s="442"/>
      <c r="L529" s="442"/>
    </row>
    <row r="530" spans="1:12" s="12" customFormat="1" ht="12.75">
      <c r="A530" s="257"/>
      <c r="B530" s="255"/>
      <c r="C530" s="288"/>
      <c r="D530" s="441"/>
      <c r="E530" s="256"/>
      <c r="F530" s="282"/>
      <c r="G530" s="441"/>
      <c r="H530" s="266"/>
      <c r="I530" s="756"/>
      <c r="J530" s="753"/>
      <c r="K530" s="442"/>
      <c r="L530" s="442"/>
    </row>
    <row r="531" spans="1:12" s="12" customFormat="1" ht="12.75">
      <c r="A531" s="257"/>
      <c r="B531" s="255"/>
      <c r="C531" s="288"/>
      <c r="D531" s="441"/>
      <c r="E531" s="256"/>
      <c r="F531" s="282">
        <v>41</v>
      </c>
      <c r="G531" s="441"/>
      <c r="H531" s="266"/>
      <c r="I531" s="370"/>
      <c r="J531" s="339" t="s">
        <v>160</v>
      </c>
      <c r="K531" s="442">
        <f>E528*F531</f>
        <v>40.918</v>
      </c>
      <c r="L531" s="442">
        <f>E528*20</f>
        <v>19.96</v>
      </c>
    </row>
    <row r="532" spans="1:12" s="12" customFormat="1" ht="38.25">
      <c r="A532" s="257"/>
      <c r="B532" s="255"/>
      <c r="C532" s="288"/>
      <c r="D532" s="441"/>
      <c r="E532" s="256"/>
      <c r="F532" s="282">
        <v>61</v>
      </c>
      <c r="G532" s="441"/>
      <c r="H532" s="266"/>
      <c r="I532" s="370"/>
      <c r="J532" s="338" t="s">
        <v>161</v>
      </c>
      <c r="K532" s="442">
        <f>E528*F532</f>
        <v>60.878</v>
      </c>
      <c r="L532" s="442"/>
    </row>
    <row r="533" spans="1:12" s="12" customFormat="1" ht="12.75" customHeight="1">
      <c r="A533" s="257" t="s">
        <v>118</v>
      </c>
      <c r="B533" s="255" t="s">
        <v>518</v>
      </c>
      <c r="C533" s="288" t="s">
        <v>124</v>
      </c>
      <c r="D533" s="441"/>
      <c r="E533" s="256">
        <v>1.003</v>
      </c>
      <c r="F533" s="282"/>
      <c r="G533" s="441">
        <v>3</v>
      </c>
      <c r="H533" s="266" t="s">
        <v>11</v>
      </c>
      <c r="I533" s="754">
        <v>4</v>
      </c>
      <c r="J533" s="751" t="s">
        <v>159</v>
      </c>
      <c r="K533" s="442"/>
      <c r="L533" s="442"/>
    </row>
    <row r="534" spans="1:12" s="12" customFormat="1" ht="12.75">
      <c r="A534" s="257"/>
      <c r="B534" s="255"/>
      <c r="C534" s="288"/>
      <c r="D534" s="441"/>
      <c r="E534" s="256"/>
      <c r="F534" s="282"/>
      <c r="G534" s="441"/>
      <c r="H534" s="266"/>
      <c r="I534" s="755"/>
      <c r="J534" s="752"/>
      <c r="K534" s="442"/>
      <c r="L534" s="442"/>
    </row>
    <row r="535" spans="1:12" s="12" customFormat="1" ht="12.75">
      <c r="A535" s="257"/>
      <c r="B535" s="255"/>
      <c r="C535" s="288"/>
      <c r="D535" s="441"/>
      <c r="E535" s="256"/>
      <c r="F535" s="282"/>
      <c r="G535" s="441"/>
      <c r="H535" s="266"/>
      <c r="I535" s="756"/>
      <c r="J535" s="753"/>
      <c r="K535" s="442"/>
      <c r="L535" s="442"/>
    </row>
    <row r="536" spans="1:12" s="12" customFormat="1" ht="12.75">
      <c r="A536" s="257"/>
      <c r="B536" s="255"/>
      <c r="C536" s="288"/>
      <c r="D536" s="441"/>
      <c r="E536" s="256"/>
      <c r="F536" s="282">
        <v>41</v>
      </c>
      <c r="G536" s="441"/>
      <c r="H536" s="266"/>
      <c r="I536" s="370"/>
      <c r="J536" s="339" t="s">
        <v>160</v>
      </c>
      <c r="K536" s="442">
        <f>E533*F536</f>
        <v>41.123</v>
      </c>
      <c r="L536" s="442">
        <f>E533*20</f>
        <v>20.06</v>
      </c>
    </row>
    <row r="537" spans="1:12" s="12" customFormat="1" ht="38.25">
      <c r="A537" s="257"/>
      <c r="B537" s="255"/>
      <c r="C537" s="288"/>
      <c r="D537" s="441"/>
      <c r="E537" s="256"/>
      <c r="F537" s="282">
        <v>61</v>
      </c>
      <c r="G537" s="441"/>
      <c r="H537" s="266"/>
      <c r="I537" s="370"/>
      <c r="J537" s="338" t="s">
        <v>161</v>
      </c>
      <c r="K537" s="442">
        <f>E533*F537</f>
        <v>61.18299999999999</v>
      </c>
      <c r="L537" s="442"/>
    </row>
    <row r="538" spans="1:12" s="12" customFormat="1" ht="12.75" customHeight="1">
      <c r="A538" s="257" t="s">
        <v>118</v>
      </c>
      <c r="B538" s="255" t="s">
        <v>519</v>
      </c>
      <c r="C538" s="288" t="s">
        <v>124</v>
      </c>
      <c r="D538" s="441"/>
      <c r="E538" s="256">
        <v>1.003</v>
      </c>
      <c r="F538" s="282"/>
      <c r="G538" s="441">
        <v>3</v>
      </c>
      <c r="H538" s="266" t="s">
        <v>11</v>
      </c>
      <c r="I538" s="754">
        <v>4</v>
      </c>
      <c r="J538" s="751" t="s">
        <v>159</v>
      </c>
      <c r="K538" s="442"/>
      <c r="L538" s="442"/>
    </row>
    <row r="539" spans="1:12" s="12" customFormat="1" ht="12.75">
      <c r="A539" s="257"/>
      <c r="B539" s="255"/>
      <c r="C539" s="288"/>
      <c r="D539" s="441"/>
      <c r="E539" s="256"/>
      <c r="F539" s="282"/>
      <c r="G539" s="441"/>
      <c r="H539" s="266"/>
      <c r="I539" s="755"/>
      <c r="J539" s="752"/>
      <c r="K539" s="442"/>
      <c r="L539" s="442"/>
    </row>
    <row r="540" spans="1:12" s="12" customFormat="1" ht="12.75">
      <c r="A540" s="257"/>
      <c r="B540" s="255"/>
      <c r="C540" s="288"/>
      <c r="D540" s="441"/>
      <c r="E540" s="256"/>
      <c r="F540" s="282"/>
      <c r="G540" s="441"/>
      <c r="H540" s="266"/>
      <c r="I540" s="756"/>
      <c r="J540" s="753"/>
      <c r="K540" s="442"/>
      <c r="L540" s="442"/>
    </row>
    <row r="541" spans="1:12" s="12" customFormat="1" ht="12.75">
      <c r="A541" s="257"/>
      <c r="B541" s="255"/>
      <c r="C541" s="288"/>
      <c r="D541" s="441"/>
      <c r="E541" s="256"/>
      <c r="F541" s="282">
        <v>41</v>
      </c>
      <c r="G541" s="441"/>
      <c r="H541" s="266"/>
      <c r="I541" s="370"/>
      <c r="J541" s="339" t="s">
        <v>160</v>
      </c>
      <c r="K541" s="442">
        <f>E538*F541</f>
        <v>41.123</v>
      </c>
      <c r="L541" s="442">
        <f>E538*20</f>
        <v>20.06</v>
      </c>
    </row>
    <row r="542" spans="1:12" s="12" customFormat="1" ht="38.25">
      <c r="A542" s="257"/>
      <c r="B542" s="255"/>
      <c r="C542" s="288"/>
      <c r="D542" s="441"/>
      <c r="E542" s="256"/>
      <c r="F542" s="282">
        <v>61</v>
      </c>
      <c r="G542" s="441"/>
      <c r="H542" s="266"/>
      <c r="I542" s="370"/>
      <c r="J542" s="338" t="s">
        <v>161</v>
      </c>
      <c r="K542" s="442">
        <f>E538*F542</f>
        <v>61.18299999999999</v>
      </c>
      <c r="L542" s="442"/>
    </row>
    <row r="543" spans="1:12" s="12" customFormat="1" ht="12.75" customHeight="1">
      <c r="A543" s="257" t="s">
        <v>118</v>
      </c>
      <c r="B543" s="255" t="s">
        <v>520</v>
      </c>
      <c r="C543" s="288" t="s">
        <v>124</v>
      </c>
      <c r="D543" s="441"/>
      <c r="E543" s="256">
        <v>0.998</v>
      </c>
      <c r="F543" s="282"/>
      <c r="G543" s="441">
        <v>3</v>
      </c>
      <c r="H543" s="266" t="s">
        <v>11</v>
      </c>
      <c r="I543" s="754">
        <v>4</v>
      </c>
      <c r="J543" s="751" t="s">
        <v>159</v>
      </c>
      <c r="K543" s="442"/>
      <c r="L543" s="442"/>
    </row>
    <row r="544" spans="1:12" s="12" customFormat="1" ht="12.75" customHeight="1">
      <c r="A544" s="257"/>
      <c r="B544" s="255"/>
      <c r="C544" s="288"/>
      <c r="D544" s="441"/>
      <c r="E544" s="256"/>
      <c r="F544" s="282"/>
      <c r="G544" s="441"/>
      <c r="H544" s="266"/>
      <c r="I544" s="755"/>
      <c r="J544" s="752"/>
      <c r="K544" s="442"/>
      <c r="L544" s="442"/>
    </row>
    <row r="545" spans="1:12" s="12" customFormat="1" ht="12.75" customHeight="1">
      <c r="A545" s="257"/>
      <c r="B545" s="255"/>
      <c r="C545" s="288"/>
      <c r="D545" s="441"/>
      <c r="E545" s="256"/>
      <c r="F545" s="282"/>
      <c r="G545" s="441"/>
      <c r="H545" s="266"/>
      <c r="I545" s="756"/>
      <c r="J545" s="753"/>
      <c r="K545" s="442"/>
      <c r="L545" s="442"/>
    </row>
    <row r="546" spans="1:12" s="12" customFormat="1" ht="12.75" customHeight="1">
      <c r="A546" s="257"/>
      <c r="B546" s="255"/>
      <c r="C546" s="288"/>
      <c r="D546" s="441"/>
      <c r="E546" s="256"/>
      <c r="F546" s="282">
        <v>41</v>
      </c>
      <c r="G546" s="441"/>
      <c r="H546" s="266"/>
      <c r="I546" s="370"/>
      <c r="J546" s="339" t="s">
        <v>160</v>
      </c>
      <c r="K546" s="442">
        <f>E543*F546</f>
        <v>40.918</v>
      </c>
      <c r="L546" s="442">
        <f>E543*20</f>
        <v>19.96</v>
      </c>
    </row>
    <row r="547" spans="1:12" s="12" customFormat="1" ht="36.75" customHeight="1">
      <c r="A547" s="257"/>
      <c r="B547" s="255"/>
      <c r="C547" s="288"/>
      <c r="D547" s="441"/>
      <c r="E547" s="256"/>
      <c r="F547" s="282">
        <v>61</v>
      </c>
      <c r="G547" s="441"/>
      <c r="H547" s="266"/>
      <c r="I547" s="370"/>
      <c r="J547" s="338" t="s">
        <v>161</v>
      </c>
      <c r="K547" s="442">
        <f>E543*F547</f>
        <v>60.878</v>
      </c>
      <c r="L547" s="442"/>
    </row>
    <row r="548" spans="1:12" s="12" customFormat="1" ht="12.75" customHeight="1">
      <c r="A548" s="257" t="s">
        <v>118</v>
      </c>
      <c r="B548" s="255" t="s">
        <v>521</v>
      </c>
      <c r="C548" s="288" t="s">
        <v>124</v>
      </c>
      <c r="D548" s="441"/>
      <c r="E548" s="256">
        <v>0.998</v>
      </c>
      <c r="F548" s="282"/>
      <c r="G548" s="441">
        <v>3</v>
      </c>
      <c r="H548" s="266" t="s">
        <v>11</v>
      </c>
      <c r="I548" s="754">
        <v>4</v>
      </c>
      <c r="J548" s="751" t="s">
        <v>159</v>
      </c>
      <c r="K548" s="442"/>
      <c r="L548" s="442"/>
    </row>
    <row r="549" spans="1:12" s="12" customFormat="1" ht="12.75">
      <c r="A549" s="257"/>
      <c r="B549" s="255"/>
      <c r="C549" s="288"/>
      <c r="D549" s="441"/>
      <c r="E549" s="256"/>
      <c r="F549" s="282"/>
      <c r="G549" s="441"/>
      <c r="H549" s="266"/>
      <c r="I549" s="755"/>
      <c r="J549" s="752"/>
      <c r="K549" s="442"/>
      <c r="L549" s="442"/>
    </row>
    <row r="550" spans="1:12" s="12" customFormat="1" ht="12.75">
      <c r="A550" s="257"/>
      <c r="B550" s="255"/>
      <c r="C550" s="288"/>
      <c r="D550" s="441"/>
      <c r="E550" s="256"/>
      <c r="F550" s="282"/>
      <c r="G550" s="441"/>
      <c r="H550" s="266"/>
      <c r="I550" s="756"/>
      <c r="J550" s="753"/>
      <c r="K550" s="442"/>
      <c r="L550" s="442"/>
    </row>
    <row r="551" spans="1:12" s="12" customFormat="1" ht="12.75">
      <c r="A551" s="257"/>
      <c r="B551" s="255"/>
      <c r="C551" s="288"/>
      <c r="D551" s="441"/>
      <c r="E551" s="256"/>
      <c r="F551" s="282">
        <v>41</v>
      </c>
      <c r="G551" s="441"/>
      <c r="H551" s="266"/>
      <c r="I551" s="370"/>
      <c r="J551" s="339" t="s">
        <v>160</v>
      </c>
      <c r="K551" s="442">
        <f>E548*F551</f>
        <v>40.918</v>
      </c>
      <c r="L551" s="442">
        <f>E548*20</f>
        <v>19.96</v>
      </c>
    </row>
    <row r="552" spans="1:12" s="12" customFormat="1" ht="38.25">
      <c r="A552" s="257"/>
      <c r="B552" s="255"/>
      <c r="C552" s="288"/>
      <c r="D552" s="441"/>
      <c r="E552" s="256"/>
      <c r="F552" s="282">
        <v>61</v>
      </c>
      <c r="G552" s="441"/>
      <c r="H552" s="266"/>
      <c r="I552" s="370"/>
      <c r="J552" s="338" t="s">
        <v>161</v>
      </c>
      <c r="K552" s="442">
        <f>E548*F552</f>
        <v>60.878</v>
      </c>
      <c r="L552" s="442"/>
    </row>
    <row r="553" spans="1:12" s="12" customFormat="1" ht="12.75" customHeight="1">
      <c r="A553" s="257" t="s">
        <v>118</v>
      </c>
      <c r="B553" s="255" t="s">
        <v>522</v>
      </c>
      <c r="C553" s="288" t="s">
        <v>124</v>
      </c>
      <c r="D553" s="441"/>
      <c r="E553" s="256">
        <v>0.998</v>
      </c>
      <c r="F553" s="282"/>
      <c r="G553" s="441">
        <v>3</v>
      </c>
      <c r="H553" s="266" t="s">
        <v>11</v>
      </c>
      <c r="I553" s="754">
        <v>4</v>
      </c>
      <c r="J553" s="751" t="s">
        <v>159</v>
      </c>
      <c r="K553" s="442"/>
      <c r="L553" s="442"/>
    </row>
    <row r="554" spans="1:12" s="12" customFormat="1" ht="12.75">
      <c r="A554" s="257"/>
      <c r="B554" s="255"/>
      <c r="C554" s="288"/>
      <c r="D554" s="441"/>
      <c r="E554" s="256"/>
      <c r="F554" s="282"/>
      <c r="G554" s="441"/>
      <c r="H554" s="266"/>
      <c r="I554" s="755"/>
      <c r="J554" s="752"/>
      <c r="K554" s="442"/>
      <c r="L554" s="442"/>
    </row>
    <row r="555" spans="1:12" s="12" customFormat="1" ht="12.75">
      <c r="A555" s="257"/>
      <c r="B555" s="255"/>
      <c r="C555" s="288"/>
      <c r="D555" s="441"/>
      <c r="E555" s="256"/>
      <c r="F555" s="282"/>
      <c r="G555" s="441"/>
      <c r="H555" s="266"/>
      <c r="I555" s="756"/>
      <c r="J555" s="753"/>
      <c r="K555" s="442"/>
      <c r="L555" s="442"/>
    </row>
    <row r="556" spans="1:12" s="12" customFormat="1" ht="12.75">
      <c r="A556" s="257"/>
      <c r="B556" s="255"/>
      <c r="C556" s="288"/>
      <c r="D556" s="441"/>
      <c r="E556" s="256"/>
      <c r="F556" s="282">
        <v>41</v>
      </c>
      <c r="G556" s="441"/>
      <c r="H556" s="266"/>
      <c r="I556" s="370"/>
      <c r="J556" s="339" t="s">
        <v>160</v>
      </c>
      <c r="K556" s="442">
        <f>E553*F556</f>
        <v>40.918</v>
      </c>
      <c r="L556" s="442">
        <f>E553*20</f>
        <v>19.96</v>
      </c>
    </row>
    <row r="557" spans="1:12" s="12" customFormat="1" ht="38.25">
      <c r="A557" s="257"/>
      <c r="B557" s="255"/>
      <c r="C557" s="288"/>
      <c r="D557" s="441"/>
      <c r="E557" s="256"/>
      <c r="F557" s="282">
        <v>61</v>
      </c>
      <c r="G557" s="441"/>
      <c r="H557" s="266"/>
      <c r="I557" s="370"/>
      <c r="J557" s="338" t="s">
        <v>161</v>
      </c>
      <c r="K557" s="442">
        <f>E553*F557</f>
        <v>60.878</v>
      </c>
      <c r="L557" s="442"/>
    </row>
    <row r="558" spans="1:12" s="12" customFormat="1" ht="12.75" customHeight="1">
      <c r="A558" s="257" t="s">
        <v>118</v>
      </c>
      <c r="B558" s="255" t="s">
        <v>523</v>
      </c>
      <c r="C558" s="288" t="s">
        <v>124</v>
      </c>
      <c r="D558" s="441"/>
      <c r="E558" s="256">
        <v>0.999</v>
      </c>
      <c r="F558" s="282"/>
      <c r="G558" s="441">
        <v>3</v>
      </c>
      <c r="H558" s="266" t="s">
        <v>11</v>
      </c>
      <c r="I558" s="754">
        <v>4</v>
      </c>
      <c r="J558" s="751" t="s">
        <v>159</v>
      </c>
      <c r="K558" s="442"/>
      <c r="L558" s="442"/>
    </row>
    <row r="559" spans="1:12" s="12" customFormat="1" ht="12.75">
      <c r="A559" s="257"/>
      <c r="B559" s="255"/>
      <c r="C559" s="288"/>
      <c r="D559" s="441"/>
      <c r="E559" s="256"/>
      <c r="F559" s="282"/>
      <c r="G559" s="441"/>
      <c r="H559" s="266"/>
      <c r="I559" s="755"/>
      <c r="J559" s="752"/>
      <c r="K559" s="442"/>
      <c r="L559" s="442"/>
    </row>
    <row r="560" spans="1:12" s="12" customFormat="1" ht="12.75">
      <c r="A560" s="257"/>
      <c r="B560" s="255"/>
      <c r="C560" s="288"/>
      <c r="D560" s="441"/>
      <c r="E560" s="256"/>
      <c r="F560" s="282"/>
      <c r="G560" s="441"/>
      <c r="H560" s="266"/>
      <c r="I560" s="756"/>
      <c r="J560" s="753"/>
      <c r="K560" s="442"/>
      <c r="L560" s="442"/>
    </row>
    <row r="561" spans="1:12" s="12" customFormat="1" ht="12.75">
      <c r="A561" s="257"/>
      <c r="B561" s="255"/>
      <c r="C561" s="288"/>
      <c r="D561" s="441"/>
      <c r="E561" s="256"/>
      <c r="F561" s="282">
        <v>41</v>
      </c>
      <c r="G561" s="441"/>
      <c r="H561" s="266"/>
      <c r="I561" s="370"/>
      <c r="J561" s="339" t="s">
        <v>160</v>
      </c>
      <c r="K561" s="442">
        <f>E558*F561</f>
        <v>40.959</v>
      </c>
      <c r="L561" s="442">
        <f>E558*20</f>
        <v>19.98</v>
      </c>
    </row>
    <row r="562" spans="1:12" s="12" customFormat="1" ht="38.25">
      <c r="A562" s="257"/>
      <c r="B562" s="255"/>
      <c r="C562" s="288"/>
      <c r="D562" s="441"/>
      <c r="E562" s="256"/>
      <c r="F562" s="282">
        <v>61</v>
      </c>
      <c r="G562" s="441"/>
      <c r="H562" s="266"/>
      <c r="I562" s="370"/>
      <c r="J562" s="338" t="s">
        <v>161</v>
      </c>
      <c r="K562" s="442">
        <f>E558*F562</f>
        <v>60.939</v>
      </c>
      <c r="L562" s="442"/>
    </row>
    <row r="563" spans="1:12" s="12" customFormat="1" ht="12.75" customHeight="1">
      <c r="A563" s="257" t="s">
        <v>118</v>
      </c>
      <c r="B563" s="255" t="s">
        <v>524</v>
      </c>
      <c r="C563" s="288" t="s">
        <v>124</v>
      </c>
      <c r="D563" s="441"/>
      <c r="E563" s="256">
        <v>0.998</v>
      </c>
      <c r="F563" s="282"/>
      <c r="G563" s="441">
        <v>3</v>
      </c>
      <c r="H563" s="266" t="s">
        <v>11</v>
      </c>
      <c r="I563" s="754">
        <v>4</v>
      </c>
      <c r="J563" s="751" t="s">
        <v>159</v>
      </c>
      <c r="K563" s="442"/>
      <c r="L563" s="442"/>
    </row>
    <row r="564" spans="1:12" s="12" customFormat="1" ht="12.75">
      <c r="A564" s="257"/>
      <c r="B564" s="255"/>
      <c r="C564" s="288"/>
      <c r="D564" s="441"/>
      <c r="E564" s="256"/>
      <c r="F564" s="282"/>
      <c r="G564" s="441"/>
      <c r="H564" s="266"/>
      <c r="I564" s="755"/>
      <c r="J564" s="752"/>
      <c r="K564" s="442"/>
      <c r="L564" s="442"/>
    </row>
    <row r="565" spans="1:12" s="12" customFormat="1" ht="12.75">
      <c r="A565" s="257"/>
      <c r="B565" s="255"/>
      <c r="C565" s="288"/>
      <c r="D565" s="441"/>
      <c r="E565" s="256"/>
      <c r="F565" s="282"/>
      <c r="G565" s="441"/>
      <c r="H565" s="266"/>
      <c r="I565" s="756"/>
      <c r="J565" s="753"/>
      <c r="K565" s="442"/>
      <c r="L565" s="442"/>
    </row>
    <row r="566" spans="1:12" s="12" customFormat="1" ht="12.75">
      <c r="A566" s="257"/>
      <c r="B566" s="255"/>
      <c r="C566" s="288"/>
      <c r="D566" s="441"/>
      <c r="E566" s="256"/>
      <c r="F566" s="282">
        <v>41</v>
      </c>
      <c r="G566" s="441"/>
      <c r="H566" s="266"/>
      <c r="I566" s="370"/>
      <c r="J566" s="339" t="s">
        <v>160</v>
      </c>
      <c r="K566" s="442">
        <f>E563*F566</f>
        <v>40.918</v>
      </c>
      <c r="L566" s="442">
        <f>E563*20</f>
        <v>19.96</v>
      </c>
    </row>
    <row r="567" spans="1:12" s="12" customFormat="1" ht="38.25">
      <c r="A567" s="257"/>
      <c r="B567" s="255"/>
      <c r="C567" s="288"/>
      <c r="D567" s="441"/>
      <c r="E567" s="256"/>
      <c r="F567" s="282">
        <v>61</v>
      </c>
      <c r="G567" s="441"/>
      <c r="H567" s="266"/>
      <c r="I567" s="370"/>
      <c r="J567" s="338" t="s">
        <v>161</v>
      </c>
      <c r="K567" s="442">
        <f>E563*F567</f>
        <v>60.878</v>
      </c>
      <c r="L567" s="442"/>
    </row>
    <row r="568" spans="1:12" s="12" customFormat="1" ht="12.75" customHeight="1">
      <c r="A568" s="257" t="s">
        <v>118</v>
      </c>
      <c r="B568" s="255" t="s">
        <v>525</v>
      </c>
      <c r="C568" s="288" t="s">
        <v>124</v>
      </c>
      <c r="D568" s="441"/>
      <c r="E568" s="256">
        <v>0.998</v>
      </c>
      <c r="F568" s="282"/>
      <c r="G568" s="441">
        <v>3</v>
      </c>
      <c r="H568" s="266" t="s">
        <v>11</v>
      </c>
      <c r="I568" s="754">
        <v>4</v>
      </c>
      <c r="J568" s="751" t="s">
        <v>159</v>
      </c>
      <c r="K568" s="442"/>
      <c r="L568" s="442"/>
    </row>
    <row r="569" spans="1:12" s="12" customFormat="1" ht="12.75" customHeight="1">
      <c r="A569" s="257"/>
      <c r="B569" s="255"/>
      <c r="C569" s="288"/>
      <c r="D569" s="441"/>
      <c r="E569" s="256"/>
      <c r="F569" s="282"/>
      <c r="G569" s="441"/>
      <c r="H569" s="266"/>
      <c r="I569" s="755"/>
      <c r="J569" s="752"/>
      <c r="K569" s="442"/>
      <c r="L569" s="442"/>
    </row>
    <row r="570" spans="1:12" s="12" customFormat="1" ht="12.75" customHeight="1">
      <c r="A570" s="257"/>
      <c r="B570" s="255"/>
      <c r="C570" s="288"/>
      <c r="D570" s="441"/>
      <c r="E570" s="256"/>
      <c r="F570" s="282"/>
      <c r="G570" s="441"/>
      <c r="H570" s="266"/>
      <c r="I570" s="756"/>
      <c r="J570" s="753"/>
      <c r="K570" s="442"/>
      <c r="L570" s="442"/>
    </row>
    <row r="571" spans="1:12" s="12" customFormat="1" ht="12.75" customHeight="1">
      <c r="A571" s="257"/>
      <c r="B571" s="255"/>
      <c r="C571" s="288"/>
      <c r="D571" s="441"/>
      <c r="E571" s="256"/>
      <c r="F571" s="282">
        <v>41</v>
      </c>
      <c r="G571" s="441"/>
      <c r="H571" s="266"/>
      <c r="I571" s="370"/>
      <c r="J571" s="339" t="s">
        <v>160</v>
      </c>
      <c r="K571" s="442">
        <f>E568*F571</f>
        <v>40.918</v>
      </c>
      <c r="L571" s="442">
        <f>E568*20</f>
        <v>19.96</v>
      </c>
    </row>
    <row r="572" spans="1:12" s="12" customFormat="1" ht="39.75" customHeight="1">
      <c r="A572" s="257"/>
      <c r="B572" s="255"/>
      <c r="C572" s="288"/>
      <c r="D572" s="441"/>
      <c r="E572" s="256"/>
      <c r="F572" s="282">
        <v>61</v>
      </c>
      <c r="G572" s="441"/>
      <c r="H572" s="266"/>
      <c r="I572" s="370"/>
      <c r="J572" s="338" t="s">
        <v>161</v>
      </c>
      <c r="K572" s="442">
        <f>E568*F572</f>
        <v>60.878</v>
      </c>
      <c r="L572" s="442"/>
    </row>
    <row r="573" spans="1:12" s="12" customFormat="1" ht="12.75" customHeight="1">
      <c r="A573" s="257" t="s">
        <v>118</v>
      </c>
      <c r="B573" s="255" t="s">
        <v>526</v>
      </c>
      <c r="C573" s="288" t="s">
        <v>124</v>
      </c>
      <c r="D573" s="441"/>
      <c r="E573" s="256">
        <v>1.003</v>
      </c>
      <c r="F573" s="282"/>
      <c r="G573" s="441">
        <v>3</v>
      </c>
      <c r="H573" s="266" t="s">
        <v>11</v>
      </c>
      <c r="I573" s="754">
        <v>4</v>
      </c>
      <c r="J573" s="751" t="s">
        <v>159</v>
      </c>
      <c r="K573" s="442"/>
      <c r="L573" s="442"/>
    </row>
    <row r="574" spans="1:12" s="12" customFormat="1" ht="12.75">
      <c r="A574" s="257"/>
      <c r="B574" s="255"/>
      <c r="C574" s="288"/>
      <c r="D574" s="441"/>
      <c r="E574" s="256"/>
      <c r="F574" s="282"/>
      <c r="G574" s="441"/>
      <c r="H574" s="266"/>
      <c r="I574" s="755"/>
      <c r="J574" s="752"/>
      <c r="K574" s="442"/>
      <c r="L574" s="442"/>
    </row>
    <row r="575" spans="1:12" s="12" customFormat="1" ht="12.75">
      <c r="A575" s="257"/>
      <c r="B575" s="255"/>
      <c r="C575" s="288"/>
      <c r="D575" s="441"/>
      <c r="E575" s="256"/>
      <c r="F575" s="282"/>
      <c r="G575" s="441"/>
      <c r="H575" s="266"/>
      <c r="I575" s="756"/>
      <c r="J575" s="753"/>
      <c r="K575" s="442"/>
      <c r="L575" s="442"/>
    </row>
    <row r="576" spans="1:12" s="12" customFormat="1" ht="12.75">
      <c r="A576" s="257"/>
      <c r="B576" s="255"/>
      <c r="C576" s="288"/>
      <c r="D576" s="441"/>
      <c r="E576" s="256"/>
      <c r="F576" s="282">
        <v>41</v>
      </c>
      <c r="G576" s="441"/>
      <c r="H576" s="266"/>
      <c r="I576" s="370"/>
      <c r="J576" s="339" t="s">
        <v>160</v>
      </c>
      <c r="K576" s="442">
        <f>E573*F576</f>
        <v>41.123</v>
      </c>
      <c r="L576" s="442">
        <f>E573*20</f>
        <v>20.06</v>
      </c>
    </row>
    <row r="577" spans="1:12" s="12" customFormat="1" ht="38.25">
      <c r="A577" s="257"/>
      <c r="B577" s="255"/>
      <c r="C577" s="288"/>
      <c r="D577" s="441"/>
      <c r="E577" s="256"/>
      <c r="F577" s="282">
        <v>61</v>
      </c>
      <c r="G577" s="441"/>
      <c r="H577" s="266"/>
      <c r="I577" s="370"/>
      <c r="J577" s="338" t="s">
        <v>161</v>
      </c>
      <c r="K577" s="442">
        <f>E573*F577</f>
        <v>61.18299999999999</v>
      </c>
      <c r="L577" s="442"/>
    </row>
    <row r="578" spans="1:12" s="12" customFormat="1" ht="12.75" customHeight="1">
      <c r="A578" s="257" t="s">
        <v>118</v>
      </c>
      <c r="B578" s="255" t="s">
        <v>527</v>
      </c>
      <c r="C578" s="288" t="s">
        <v>124</v>
      </c>
      <c r="D578" s="441"/>
      <c r="E578" s="256">
        <v>1.1</v>
      </c>
      <c r="F578" s="282"/>
      <c r="G578" s="441">
        <v>3</v>
      </c>
      <c r="H578" s="266" t="s">
        <v>11</v>
      </c>
      <c r="I578" s="754">
        <v>4</v>
      </c>
      <c r="J578" s="751" t="s">
        <v>159</v>
      </c>
      <c r="K578" s="442"/>
      <c r="L578" s="442"/>
    </row>
    <row r="579" spans="1:12" s="12" customFormat="1" ht="12.75">
      <c r="A579" s="257"/>
      <c r="B579" s="255"/>
      <c r="C579" s="288"/>
      <c r="D579" s="441"/>
      <c r="E579" s="256"/>
      <c r="F579" s="282"/>
      <c r="G579" s="441"/>
      <c r="H579" s="266"/>
      <c r="I579" s="755"/>
      <c r="J579" s="752"/>
      <c r="K579" s="442"/>
      <c r="L579" s="442"/>
    </row>
    <row r="580" spans="1:12" s="12" customFormat="1" ht="12.75">
      <c r="A580" s="257"/>
      <c r="B580" s="255"/>
      <c r="C580" s="288"/>
      <c r="D580" s="441"/>
      <c r="E580" s="256"/>
      <c r="F580" s="282"/>
      <c r="G580" s="441"/>
      <c r="H580" s="266"/>
      <c r="I580" s="756"/>
      <c r="J580" s="753"/>
      <c r="K580" s="442"/>
      <c r="L580" s="442"/>
    </row>
    <row r="581" spans="1:12" s="12" customFormat="1" ht="12.75">
      <c r="A581" s="257"/>
      <c r="B581" s="255"/>
      <c r="C581" s="288"/>
      <c r="D581" s="441"/>
      <c r="E581" s="256"/>
      <c r="F581" s="282">
        <v>41</v>
      </c>
      <c r="G581" s="441"/>
      <c r="H581" s="266"/>
      <c r="I581" s="370"/>
      <c r="J581" s="339" t="s">
        <v>160</v>
      </c>
      <c r="K581" s="442">
        <f>E578*F581</f>
        <v>45.1</v>
      </c>
      <c r="L581" s="442">
        <f>E578*20</f>
        <v>22</v>
      </c>
    </row>
    <row r="582" spans="1:12" s="12" customFormat="1" ht="38.25">
      <c r="A582" s="257"/>
      <c r="B582" s="255"/>
      <c r="C582" s="288"/>
      <c r="D582" s="441"/>
      <c r="E582" s="256"/>
      <c r="F582" s="282">
        <v>61</v>
      </c>
      <c r="G582" s="441"/>
      <c r="H582" s="266"/>
      <c r="I582" s="370"/>
      <c r="J582" s="338" t="s">
        <v>161</v>
      </c>
      <c r="K582" s="442">
        <f>E578*F582</f>
        <v>67.10000000000001</v>
      </c>
      <c r="L582" s="442"/>
    </row>
    <row r="583" spans="1:12" s="12" customFormat="1" ht="12.75" customHeight="1">
      <c r="A583" s="257" t="s">
        <v>118</v>
      </c>
      <c r="B583" s="255" t="s">
        <v>528</v>
      </c>
      <c r="C583" s="288" t="s">
        <v>124</v>
      </c>
      <c r="D583" s="441"/>
      <c r="E583" s="256">
        <v>1.103</v>
      </c>
      <c r="F583" s="282"/>
      <c r="G583" s="441">
        <v>3</v>
      </c>
      <c r="H583" s="266" t="s">
        <v>11</v>
      </c>
      <c r="I583" s="754">
        <v>4</v>
      </c>
      <c r="J583" s="751" t="s">
        <v>159</v>
      </c>
      <c r="K583" s="442"/>
      <c r="L583" s="442"/>
    </row>
    <row r="584" spans="1:12" s="12" customFormat="1" ht="12.75">
      <c r="A584" s="257"/>
      <c r="B584" s="255"/>
      <c r="C584" s="288"/>
      <c r="D584" s="441"/>
      <c r="E584" s="256"/>
      <c r="F584" s="282"/>
      <c r="G584" s="441"/>
      <c r="H584" s="266"/>
      <c r="I584" s="755"/>
      <c r="J584" s="752"/>
      <c r="K584" s="442"/>
      <c r="L584" s="442"/>
    </row>
    <row r="585" spans="1:12" s="12" customFormat="1" ht="12.75">
      <c r="A585" s="257"/>
      <c r="B585" s="255"/>
      <c r="C585" s="288"/>
      <c r="D585" s="441"/>
      <c r="E585" s="256"/>
      <c r="F585" s="282"/>
      <c r="G585" s="441"/>
      <c r="H585" s="266"/>
      <c r="I585" s="756"/>
      <c r="J585" s="753"/>
      <c r="K585" s="442"/>
      <c r="L585" s="442"/>
    </row>
    <row r="586" spans="1:12" s="12" customFormat="1" ht="12.75">
      <c r="A586" s="257"/>
      <c r="B586" s="255"/>
      <c r="C586" s="288"/>
      <c r="D586" s="441"/>
      <c r="E586" s="256"/>
      <c r="F586" s="282">
        <v>41</v>
      </c>
      <c r="G586" s="441"/>
      <c r="H586" s="266"/>
      <c r="I586" s="370"/>
      <c r="J586" s="339" t="s">
        <v>160</v>
      </c>
      <c r="K586" s="442">
        <f>E583*F586</f>
        <v>45.223</v>
      </c>
      <c r="L586" s="442">
        <f>E583*20</f>
        <v>22.06</v>
      </c>
    </row>
    <row r="587" spans="1:12" s="12" customFormat="1" ht="38.25">
      <c r="A587" s="257"/>
      <c r="B587" s="255"/>
      <c r="C587" s="288"/>
      <c r="D587" s="441"/>
      <c r="E587" s="256"/>
      <c r="F587" s="282">
        <v>61</v>
      </c>
      <c r="G587" s="441"/>
      <c r="H587" s="266"/>
      <c r="I587" s="370"/>
      <c r="J587" s="338" t="s">
        <v>161</v>
      </c>
      <c r="K587" s="442">
        <f>E583*F587</f>
        <v>67.283</v>
      </c>
      <c r="L587" s="442"/>
    </row>
    <row r="588" spans="1:12" s="12" customFormat="1" ht="12.75" customHeight="1">
      <c r="A588" s="257" t="s">
        <v>118</v>
      </c>
      <c r="B588" s="255" t="s">
        <v>529</v>
      </c>
      <c r="C588" s="288" t="s">
        <v>124</v>
      </c>
      <c r="D588" s="441"/>
      <c r="E588" s="256">
        <v>1.198</v>
      </c>
      <c r="F588" s="282"/>
      <c r="G588" s="441">
        <v>3</v>
      </c>
      <c r="H588" s="266" t="s">
        <v>11</v>
      </c>
      <c r="I588" s="754">
        <v>4</v>
      </c>
      <c r="J588" s="751" t="s">
        <v>159</v>
      </c>
      <c r="K588" s="442"/>
      <c r="L588" s="442"/>
    </row>
    <row r="589" spans="1:12" s="12" customFormat="1" ht="12.75">
      <c r="A589" s="257"/>
      <c r="B589" s="255"/>
      <c r="C589" s="288"/>
      <c r="D589" s="441"/>
      <c r="E589" s="256"/>
      <c r="F589" s="282"/>
      <c r="G589" s="441"/>
      <c r="H589" s="266"/>
      <c r="I589" s="755"/>
      <c r="J589" s="752"/>
      <c r="K589" s="442"/>
      <c r="L589" s="442"/>
    </row>
    <row r="590" spans="1:12" s="12" customFormat="1" ht="12.75">
      <c r="A590" s="257"/>
      <c r="B590" s="255"/>
      <c r="C590" s="288"/>
      <c r="D590" s="441"/>
      <c r="E590" s="256"/>
      <c r="F590" s="282"/>
      <c r="G590" s="441"/>
      <c r="H590" s="266"/>
      <c r="I590" s="756"/>
      <c r="J590" s="753"/>
      <c r="K590" s="442"/>
      <c r="L590" s="442"/>
    </row>
    <row r="591" spans="1:12" s="12" customFormat="1" ht="12.75">
      <c r="A591" s="257"/>
      <c r="B591" s="255"/>
      <c r="C591" s="288"/>
      <c r="D591" s="441"/>
      <c r="E591" s="256"/>
      <c r="F591" s="282">
        <v>41</v>
      </c>
      <c r="G591" s="441"/>
      <c r="H591" s="266"/>
      <c r="I591" s="370"/>
      <c r="J591" s="339" t="s">
        <v>160</v>
      </c>
      <c r="K591" s="442">
        <f>E588*F591</f>
        <v>49.117999999999995</v>
      </c>
      <c r="L591" s="442">
        <f>E588*20</f>
        <v>23.96</v>
      </c>
    </row>
    <row r="592" spans="1:12" s="12" customFormat="1" ht="38.25">
      <c r="A592" s="257"/>
      <c r="B592" s="255"/>
      <c r="C592" s="288"/>
      <c r="D592" s="441"/>
      <c r="E592" s="256"/>
      <c r="F592" s="282">
        <v>61</v>
      </c>
      <c r="G592" s="441"/>
      <c r="H592" s="266"/>
      <c r="I592" s="370"/>
      <c r="J592" s="338" t="s">
        <v>161</v>
      </c>
      <c r="K592" s="442">
        <f>E588*F592</f>
        <v>73.078</v>
      </c>
      <c r="L592" s="442"/>
    </row>
    <row r="593" spans="1:12" s="12" customFormat="1" ht="12.75" customHeight="1">
      <c r="A593" s="257" t="s">
        <v>118</v>
      </c>
      <c r="B593" s="255" t="s">
        <v>530</v>
      </c>
      <c r="C593" s="288" t="s">
        <v>124</v>
      </c>
      <c r="D593" s="441"/>
      <c r="E593" s="256">
        <v>1.198</v>
      </c>
      <c r="F593" s="282"/>
      <c r="G593" s="441">
        <v>3</v>
      </c>
      <c r="H593" s="266" t="s">
        <v>11</v>
      </c>
      <c r="I593" s="754">
        <v>4</v>
      </c>
      <c r="J593" s="751" t="s">
        <v>159</v>
      </c>
      <c r="K593" s="442"/>
      <c r="L593" s="442"/>
    </row>
    <row r="594" spans="1:12" s="12" customFormat="1" ht="12.75">
      <c r="A594" s="257"/>
      <c r="B594" s="255"/>
      <c r="C594" s="288"/>
      <c r="D594" s="441"/>
      <c r="E594" s="256"/>
      <c r="F594" s="282"/>
      <c r="G594" s="441"/>
      <c r="H594" s="266"/>
      <c r="I594" s="755"/>
      <c r="J594" s="752"/>
      <c r="K594" s="442"/>
      <c r="L594" s="442"/>
    </row>
    <row r="595" spans="1:12" s="12" customFormat="1" ht="12.75">
      <c r="A595" s="257"/>
      <c r="B595" s="255"/>
      <c r="C595" s="288"/>
      <c r="D595" s="441"/>
      <c r="E595" s="256"/>
      <c r="F595" s="282"/>
      <c r="G595" s="441"/>
      <c r="H595" s="266"/>
      <c r="I595" s="756"/>
      <c r="J595" s="753"/>
      <c r="K595" s="442"/>
      <c r="L595" s="442"/>
    </row>
    <row r="596" spans="1:12" s="12" customFormat="1" ht="12.75">
      <c r="A596" s="257"/>
      <c r="B596" s="255"/>
      <c r="C596" s="288"/>
      <c r="D596" s="441"/>
      <c r="E596" s="256"/>
      <c r="F596" s="282">
        <v>41</v>
      </c>
      <c r="G596" s="441"/>
      <c r="H596" s="266"/>
      <c r="I596" s="370"/>
      <c r="J596" s="339" t="s">
        <v>160</v>
      </c>
      <c r="K596" s="442">
        <f>E593*F596</f>
        <v>49.117999999999995</v>
      </c>
      <c r="L596" s="442">
        <f>E593*20</f>
        <v>23.96</v>
      </c>
    </row>
    <row r="597" spans="1:12" s="12" customFormat="1" ht="38.25">
      <c r="A597" s="257"/>
      <c r="B597" s="255"/>
      <c r="C597" s="288"/>
      <c r="D597" s="441"/>
      <c r="E597" s="256"/>
      <c r="F597" s="282">
        <v>61</v>
      </c>
      <c r="G597" s="441"/>
      <c r="H597" s="266"/>
      <c r="I597" s="370"/>
      <c r="J597" s="338" t="s">
        <v>161</v>
      </c>
      <c r="K597" s="442">
        <f>E593*F597</f>
        <v>73.078</v>
      </c>
      <c r="L597" s="442"/>
    </row>
    <row r="598" spans="1:12" s="12" customFormat="1" ht="12.75" customHeight="1">
      <c r="A598" s="257" t="s">
        <v>118</v>
      </c>
      <c r="B598" s="255" t="s">
        <v>531</v>
      </c>
      <c r="C598" s="288" t="s">
        <v>124</v>
      </c>
      <c r="D598" s="441"/>
      <c r="E598" s="256">
        <v>1.302</v>
      </c>
      <c r="F598" s="282"/>
      <c r="G598" s="441">
        <v>3</v>
      </c>
      <c r="H598" s="266" t="s">
        <v>11</v>
      </c>
      <c r="I598" s="754">
        <v>4</v>
      </c>
      <c r="J598" s="751" t="s">
        <v>159</v>
      </c>
      <c r="K598" s="442"/>
      <c r="L598" s="442"/>
    </row>
    <row r="599" spans="1:12" s="12" customFormat="1" ht="12.75">
      <c r="A599" s="257"/>
      <c r="B599" s="255"/>
      <c r="C599" s="288"/>
      <c r="D599" s="441"/>
      <c r="E599" s="256"/>
      <c r="F599" s="282"/>
      <c r="G599" s="441"/>
      <c r="H599" s="266"/>
      <c r="I599" s="755"/>
      <c r="J599" s="752"/>
      <c r="K599" s="442"/>
      <c r="L599" s="442"/>
    </row>
    <row r="600" spans="1:12" s="12" customFormat="1" ht="12.75">
      <c r="A600" s="257"/>
      <c r="B600" s="255"/>
      <c r="C600" s="288"/>
      <c r="D600" s="441"/>
      <c r="E600" s="256"/>
      <c r="F600" s="282"/>
      <c r="G600" s="441"/>
      <c r="H600" s="266"/>
      <c r="I600" s="756"/>
      <c r="J600" s="753"/>
      <c r="K600" s="442"/>
      <c r="L600" s="442"/>
    </row>
    <row r="601" spans="1:12" s="12" customFormat="1" ht="12.75">
      <c r="A601" s="257"/>
      <c r="B601" s="255"/>
      <c r="C601" s="288"/>
      <c r="D601" s="441"/>
      <c r="E601" s="256"/>
      <c r="F601" s="282">
        <v>41</v>
      </c>
      <c r="G601" s="441"/>
      <c r="H601" s="266"/>
      <c r="I601" s="370"/>
      <c r="J601" s="339" t="s">
        <v>160</v>
      </c>
      <c r="K601" s="442">
        <f>E598*F601</f>
        <v>53.382000000000005</v>
      </c>
      <c r="L601" s="442">
        <f>E598*20</f>
        <v>26.04</v>
      </c>
    </row>
    <row r="602" spans="1:12" s="12" customFormat="1" ht="38.25">
      <c r="A602" s="257"/>
      <c r="B602" s="255"/>
      <c r="C602" s="288"/>
      <c r="D602" s="441"/>
      <c r="E602" s="256"/>
      <c r="F602" s="282">
        <v>61</v>
      </c>
      <c r="G602" s="441"/>
      <c r="H602" s="266"/>
      <c r="I602" s="370"/>
      <c r="J602" s="338" t="s">
        <v>161</v>
      </c>
      <c r="K602" s="442">
        <f>E598*F602</f>
        <v>79.422</v>
      </c>
      <c r="L602" s="442"/>
    </row>
    <row r="603" spans="1:12" s="12" customFormat="1" ht="12.75" customHeight="1">
      <c r="A603" s="257" t="s">
        <v>118</v>
      </c>
      <c r="B603" s="255" t="s">
        <v>532</v>
      </c>
      <c r="C603" s="288" t="s">
        <v>124</v>
      </c>
      <c r="D603" s="441"/>
      <c r="E603" s="256">
        <v>1</v>
      </c>
      <c r="F603" s="282"/>
      <c r="G603" s="441">
        <v>3</v>
      </c>
      <c r="H603" s="266" t="s">
        <v>11</v>
      </c>
      <c r="I603" s="754">
        <v>4</v>
      </c>
      <c r="J603" s="751" t="s">
        <v>159</v>
      </c>
      <c r="K603" s="442"/>
      <c r="L603" s="442"/>
    </row>
    <row r="604" spans="1:12" s="12" customFormat="1" ht="12.75">
      <c r="A604" s="257"/>
      <c r="B604" s="255"/>
      <c r="C604" s="288"/>
      <c r="D604" s="441"/>
      <c r="E604" s="256"/>
      <c r="F604" s="282"/>
      <c r="G604" s="441"/>
      <c r="H604" s="266"/>
      <c r="I604" s="755"/>
      <c r="J604" s="752"/>
      <c r="K604" s="442"/>
      <c r="L604" s="442"/>
    </row>
    <row r="605" spans="1:12" s="12" customFormat="1" ht="12.75">
      <c r="A605" s="257"/>
      <c r="B605" s="255"/>
      <c r="C605" s="288"/>
      <c r="D605" s="441"/>
      <c r="E605" s="256"/>
      <c r="F605" s="282"/>
      <c r="G605" s="441"/>
      <c r="H605" s="266"/>
      <c r="I605" s="756"/>
      <c r="J605" s="753"/>
      <c r="K605" s="442"/>
      <c r="L605" s="442"/>
    </row>
    <row r="606" spans="1:12" s="12" customFormat="1" ht="12.75">
      <c r="A606" s="257"/>
      <c r="B606" s="255"/>
      <c r="C606" s="288"/>
      <c r="D606" s="441"/>
      <c r="E606" s="256"/>
      <c r="F606" s="282">
        <v>41</v>
      </c>
      <c r="G606" s="441"/>
      <c r="H606" s="266"/>
      <c r="I606" s="370"/>
      <c r="J606" s="339" t="s">
        <v>160</v>
      </c>
      <c r="K606" s="442">
        <f>E603*F606</f>
        <v>41</v>
      </c>
      <c r="L606" s="442">
        <f>E603*20</f>
        <v>20</v>
      </c>
    </row>
    <row r="607" spans="1:12" s="12" customFormat="1" ht="38.25">
      <c r="A607" s="257"/>
      <c r="B607" s="255"/>
      <c r="C607" s="288"/>
      <c r="D607" s="441"/>
      <c r="E607" s="256"/>
      <c r="F607" s="282">
        <v>61</v>
      </c>
      <c r="G607" s="441"/>
      <c r="H607" s="266"/>
      <c r="I607" s="370"/>
      <c r="J607" s="338" t="s">
        <v>161</v>
      </c>
      <c r="K607" s="442">
        <f>E603*F607</f>
        <v>61</v>
      </c>
      <c r="L607" s="442"/>
    </row>
    <row r="608" spans="1:12" s="12" customFormat="1" ht="12.75" customHeight="1">
      <c r="A608" s="257" t="s">
        <v>118</v>
      </c>
      <c r="B608" s="255" t="s">
        <v>533</v>
      </c>
      <c r="C608" s="288" t="s">
        <v>124</v>
      </c>
      <c r="D608" s="441"/>
      <c r="E608" s="256">
        <v>1.039</v>
      </c>
      <c r="F608" s="282"/>
      <c r="G608" s="441">
        <v>3</v>
      </c>
      <c r="H608" s="266" t="s">
        <v>11</v>
      </c>
      <c r="I608" s="754">
        <v>4</v>
      </c>
      <c r="J608" s="751" t="s">
        <v>159</v>
      </c>
      <c r="K608" s="442"/>
      <c r="L608" s="442"/>
    </row>
    <row r="609" spans="1:12" s="12" customFormat="1" ht="12.75">
      <c r="A609" s="257"/>
      <c r="B609" s="255"/>
      <c r="C609" s="288"/>
      <c r="D609" s="441"/>
      <c r="E609" s="256"/>
      <c r="F609" s="282"/>
      <c r="G609" s="441"/>
      <c r="H609" s="266"/>
      <c r="I609" s="755"/>
      <c r="J609" s="752"/>
      <c r="K609" s="442"/>
      <c r="L609" s="442"/>
    </row>
    <row r="610" spans="1:12" s="12" customFormat="1" ht="12.75">
      <c r="A610" s="257"/>
      <c r="B610" s="255"/>
      <c r="C610" s="288"/>
      <c r="D610" s="441"/>
      <c r="E610" s="256"/>
      <c r="F610" s="282"/>
      <c r="G610" s="441"/>
      <c r="H610" s="266"/>
      <c r="I610" s="756"/>
      <c r="J610" s="753"/>
      <c r="K610" s="442"/>
      <c r="L610" s="442"/>
    </row>
    <row r="611" spans="1:12" s="12" customFormat="1" ht="12.75">
      <c r="A611" s="257"/>
      <c r="B611" s="255"/>
      <c r="C611" s="288"/>
      <c r="D611" s="441"/>
      <c r="E611" s="256"/>
      <c r="F611" s="282">
        <v>41</v>
      </c>
      <c r="G611" s="441"/>
      <c r="H611" s="266"/>
      <c r="I611" s="370"/>
      <c r="J611" s="339" t="s">
        <v>160</v>
      </c>
      <c r="K611" s="442">
        <f>E608*F611</f>
        <v>42.599</v>
      </c>
      <c r="L611" s="442">
        <f>E608*20</f>
        <v>20.779999999999998</v>
      </c>
    </row>
    <row r="612" spans="1:12" s="12" customFormat="1" ht="38.25">
      <c r="A612" s="257"/>
      <c r="B612" s="255"/>
      <c r="C612" s="288"/>
      <c r="D612" s="441"/>
      <c r="E612" s="256"/>
      <c r="F612" s="282">
        <v>61</v>
      </c>
      <c r="G612" s="441"/>
      <c r="H612" s="266"/>
      <c r="I612" s="370"/>
      <c r="J612" s="338" t="s">
        <v>161</v>
      </c>
      <c r="K612" s="442">
        <f>E608*F612</f>
        <v>63.379</v>
      </c>
      <c r="L612" s="442"/>
    </row>
    <row r="613" spans="1:12" s="12" customFormat="1" ht="12.75" customHeight="1">
      <c r="A613" s="257" t="s">
        <v>118</v>
      </c>
      <c r="B613" s="255" t="s">
        <v>534</v>
      </c>
      <c r="C613" s="288" t="s">
        <v>124</v>
      </c>
      <c r="D613" s="441"/>
      <c r="E613" s="256">
        <v>1</v>
      </c>
      <c r="F613" s="282"/>
      <c r="G613" s="441">
        <v>3</v>
      </c>
      <c r="H613" s="266" t="s">
        <v>11</v>
      </c>
      <c r="I613" s="754">
        <v>4</v>
      </c>
      <c r="J613" s="751" t="s">
        <v>159</v>
      </c>
      <c r="K613" s="442"/>
      <c r="L613" s="442"/>
    </row>
    <row r="614" spans="1:12" s="12" customFormat="1" ht="12.75">
      <c r="A614" s="257"/>
      <c r="B614" s="255"/>
      <c r="C614" s="288"/>
      <c r="D614" s="441"/>
      <c r="E614" s="256"/>
      <c r="F614" s="282"/>
      <c r="G614" s="441"/>
      <c r="H614" s="266"/>
      <c r="I614" s="755"/>
      <c r="J614" s="752"/>
      <c r="K614" s="442"/>
      <c r="L614" s="442"/>
    </row>
    <row r="615" spans="1:12" s="12" customFormat="1" ht="12.75">
      <c r="A615" s="257"/>
      <c r="B615" s="255"/>
      <c r="C615" s="288"/>
      <c r="D615" s="441"/>
      <c r="E615" s="256"/>
      <c r="F615" s="282"/>
      <c r="G615" s="441"/>
      <c r="H615" s="266"/>
      <c r="I615" s="756"/>
      <c r="J615" s="753"/>
      <c r="K615" s="442"/>
      <c r="L615" s="442"/>
    </row>
    <row r="616" spans="1:12" s="12" customFormat="1" ht="12.75">
      <c r="A616" s="257"/>
      <c r="B616" s="255"/>
      <c r="C616" s="288"/>
      <c r="D616" s="441"/>
      <c r="E616" s="256"/>
      <c r="F616" s="282">
        <v>41</v>
      </c>
      <c r="G616" s="441"/>
      <c r="H616" s="266"/>
      <c r="I616" s="370"/>
      <c r="J616" s="339" t="s">
        <v>160</v>
      </c>
      <c r="K616" s="442">
        <f>E613*F616</f>
        <v>41</v>
      </c>
      <c r="L616" s="442">
        <f>E613*20</f>
        <v>20</v>
      </c>
    </row>
    <row r="617" spans="1:12" s="12" customFormat="1" ht="38.25">
      <c r="A617" s="257"/>
      <c r="B617" s="255"/>
      <c r="C617" s="288"/>
      <c r="D617" s="441"/>
      <c r="E617" s="256"/>
      <c r="F617" s="282">
        <v>61</v>
      </c>
      <c r="G617" s="441"/>
      <c r="H617" s="266"/>
      <c r="I617" s="370"/>
      <c r="J617" s="338" t="s">
        <v>161</v>
      </c>
      <c r="K617" s="442">
        <f>E613*F617</f>
        <v>61</v>
      </c>
      <c r="L617" s="442"/>
    </row>
    <row r="618" spans="1:12" s="12" customFormat="1" ht="12.75" customHeight="1">
      <c r="A618" s="257" t="s">
        <v>118</v>
      </c>
      <c r="B618" s="255" t="s">
        <v>535</v>
      </c>
      <c r="C618" s="288" t="s">
        <v>124</v>
      </c>
      <c r="D618" s="441"/>
      <c r="E618" s="256">
        <v>0.999</v>
      </c>
      <c r="F618" s="282"/>
      <c r="G618" s="441">
        <v>3</v>
      </c>
      <c r="H618" s="266" t="s">
        <v>11</v>
      </c>
      <c r="I618" s="754">
        <v>4</v>
      </c>
      <c r="J618" s="751" t="s">
        <v>159</v>
      </c>
      <c r="K618" s="442"/>
      <c r="L618" s="442"/>
    </row>
    <row r="619" spans="1:12" s="12" customFormat="1" ht="12.75">
      <c r="A619" s="257"/>
      <c r="B619" s="255"/>
      <c r="C619" s="288"/>
      <c r="D619" s="441"/>
      <c r="E619" s="256"/>
      <c r="F619" s="282"/>
      <c r="G619" s="441"/>
      <c r="H619" s="266"/>
      <c r="I619" s="755"/>
      <c r="J619" s="752"/>
      <c r="K619" s="442"/>
      <c r="L619" s="442"/>
    </row>
    <row r="620" spans="1:12" s="12" customFormat="1" ht="12.75">
      <c r="A620" s="257"/>
      <c r="B620" s="255"/>
      <c r="C620" s="288"/>
      <c r="D620" s="441"/>
      <c r="E620" s="256"/>
      <c r="F620" s="282"/>
      <c r="G620" s="441"/>
      <c r="H620" s="266"/>
      <c r="I620" s="756"/>
      <c r="J620" s="753"/>
      <c r="K620" s="442"/>
      <c r="L620" s="442"/>
    </row>
    <row r="621" spans="1:12" s="12" customFormat="1" ht="12.75">
      <c r="A621" s="257"/>
      <c r="B621" s="255"/>
      <c r="C621" s="288"/>
      <c r="D621" s="441"/>
      <c r="E621" s="256"/>
      <c r="F621" s="282">
        <v>41</v>
      </c>
      <c r="G621" s="441"/>
      <c r="H621" s="266"/>
      <c r="I621" s="370"/>
      <c r="J621" s="339" t="s">
        <v>160</v>
      </c>
      <c r="K621" s="442">
        <f>E618*F621</f>
        <v>40.959</v>
      </c>
      <c r="L621" s="442">
        <f>E618*20</f>
        <v>19.98</v>
      </c>
    </row>
    <row r="622" spans="1:12" s="12" customFormat="1" ht="38.25">
      <c r="A622" s="257"/>
      <c r="B622" s="255"/>
      <c r="C622" s="288"/>
      <c r="D622" s="441"/>
      <c r="E622" s="256"/>
      <c r="F622" s="282">
        <v>61</v>
      </c>
      <c r="G622" s="441"/>
      <c r="H622" s="266"/>
      <c r="I622" s="370"/>
      <c r="J622" s="338" t="s">
        <v>161</v>
      </c>
      <c r="K622" s="442">
        <f>E618*F622</f>
        <v>60.939</v>
      </c>
      <c r="L622" s="442"/>
    </row>
    <row r="623" spans="1:12" s="12" customFormat="1" ht="12.75" customHeight="1">
      <c r="A623" s="257" t="s">
        <v>118</v>
      </c>
      <c r="B623" s="255" t="s">
        <v>536</v>
      </c>
      <c r="C623" s="288" t="s">
        <v>124</v>
      </c>
      <c r="D623" s="441"/>
      <c r="E623" s="256">
        <v>0.999</v>
      </c>
      <c r="F623" s="282"/>
      <c r="G623" s="441">
        <v>3</v>
      </c>
      <c r="H623" s="266" t="s">
        <v>11</v>
      </c>
      <c r="I623" s="754">
        <v>4</v>
      </c>
      <c r="J623" s="751" t="s">
        <v>159</v>
      </c>
      <c r="K623" s="442"/>
      <c r="L623" s="442"/>
    </row>
    <row r="624" spans="1:12" s="12" customFormat="1" ht="12.75">
      <c r="A624" s="257"/>
      <c r="B624" s="255"/>
      <c r="C624" s="288"/>
      <c r="D624" s="441"/>
      <c r="E624" s="256"/>
      <c r="F624" s="282"/>
      <c r="G624" s="441"/>
      <c r="H624" s="266"/>
      <c r="I624" s="755"/>
      <c r="J624" s="752"/>
      <c r="K624" s="442"/>
      <c r="L624" s="442"/>
    </row>
    <row r="625" spans="1:12" s="12" customFormat="1" ht="12.75">
      <c r="A625" s="257"/>
      <c r="B625" s="255"/>
      <c r="C625" s="288"/>
      <c r="D625" s="441"/>
      <c r="E625" s="256"/>
      <c r="F625" s="282"/>
      <c r="G625" s="441"/>
      <c r="H625" s="266"/>
      <c r="I625" s="756"/>
      <c r="J625" s="753"/>
      <c r="K625" s="442"/>
      <c r="L625" s="442"/>
    </row>
    <row r="626" spans="1:12" s="12" customFormat="1" ht="12.75">
      <c r="A626" s="257"/>
      <c r="B626" s="255"/>
      <c r="C626" s="288"/>
      <c r="D626" s="441"/>
      <c r="E626" s="256"/>
      <c r="F626" s="282">
        <v>41</v>
      </c>
      <c r="G626" s="441"/>
      <c r="H626" s="266"/>
      <c r="I626" s="370"/>
      <c r="J626" s="339" t="s">
        <v>160</v>
      </c>
      <c r="K626" s="442">
        <f>E623*F626</f>
        <v>40.959</v>
      </c>
      <c r="L626" s="442">
        <f>E623*20</f>
        <v>19.98</v>
      </c>
    </row>
    <row r="627" spans="1:12" s="12" customFormat="1" ht="38.25">
      <c r="A627" s="257"/>
      <c r="B627" s="255"/>
      <c r="C627" s="288"/>
      <c r="D627" s="441"/>
      <c r="E627" s="256"/>
      <c r="F627" s="282">
        <v>61</v>
      </c>
      <c r="G627" s="441"/>
      <c r="H627" s="266"/>
      <c r="I627" s="370"/>
      <c r="J627" s="338" t="s">
        <v>161</v>
      </c>
      <c r="K627" s="442">
        <f>E623*F627</f>
        <v>60.939</v>
      </c>
      <c r="L627" s="442"/>
    </row>
    <row r="628" spans="1:12" s="12" customFormat="1" ht="12.75" customHeight="1">
      <c r="A628" s="257" t="s">
        <v>118</v>
      </c>
      <c r="B628" s="255" t="s">
        <v>537</v>
      </c>
      <c r="C628" s="288" t="s">
        <v>124</v>
      </c>
      <c r="D628" s="441"/>
      <c r="E628" s="256">
        <v>0.999</v>
      </c>
      <c r="F628" s="282"/>
      <c r="G628" s="441">
        <v>3</v>
      </c>
      <c r="H628" s="266" t="s">
        <v>11</v>
      </c>
      <c r="I628" s="754">
        <v>4</v>
      </c>
      <c r="J628" s="751" t="s">
        <v>159</v>
      </c>
      <c r="K628" s="442"/>
      <c r="L628" s="442"/>
    </row>
    <row r="629" spans="1:12" s="12" customFormat="1" ht="12.75">
      <c r="A629" s="257"/>
      <c r="B629" s="255"/>
      <c r="C629" s="288"/>
      <c r="D629" s="441"/>
      <c r="E629" s="256"/>
      <c r="F629" s="282"/>
      <c r="G629" s="441"/>
      <c r="H629" s="266"/>
      <c r="I629" s="755"/>
      <c r="J629" s="752"/>
      <c r="K629" s="442"/>
      <c r="L629" s="442"/>
    </row>
    <row r="630" spans="1:12" s="12" customFormat="1" ht="12.75">
      <c r="A630" s="257"/>
      <c r="B630" s="255"/>
      <c r="C630" s="288"/>
      <c r="D630" s="441"/>
      <c r="E630" s="256"/>
      <c r="F630" s="282"/>
      <c r="G630" s="441"/>
      <c r="H630" s="266"/>
      <c r="I630" s="756"/>
      <c r="J630" s="753"/>
      <c r="K630" s="442"/>
      <c r="L630" s="442"/>
    </row>
    <row r="631" spans="1:12" s="12" customFormat="1" ht="12.75">
      <c r="A631" s="257"/>
      <c r="B631" s="255"/>
      <c r="C631" s="288"/>
      <c r="D631" s="441"/>
      <c r="E631" s="256"/>
      <c r="F631" s="282">
        <v>41</v>
      </c>
      <c r="G631" s="441"/>
      <c r="H631" s="266"/>
      <c r="I631" s="370"/>
      <c r="J631" s="339" t="s">
        <v>160</v>
      </c>
      <c r="K631" s="442">
        <f>E628*F631</f>
        <v>40.959</v>
      </c>
      <c r="L631" s="442">
        <f>E628*20</f>
        <v>19.98</v>
      </c>
    </row>
    <row r="632" spans="1:12" s="12" customFormat="1" ht="38.25">
      <c r="A632" s="257"/>
      <c r="B632" s="255"/>
      <c r="C632" s="288"/>
      <c r="D632" s="441"/>
      <c r="E632" s="256"/>
      <c r="F632" s="282">
        <v>61</v>
      </c>
      <c r="G632" s="441"/>
      <c r="H632" s="266"/>
      <c r="I632" s="370"/>
      <c r="J632" s="338" t="s">
        <v>161</v>
      </c>
      <c r="K632" s="442">
        <f>E628*F632</f>
        <v>60.939</v>
      </c>
      <c r="L632" s="442"/>
    </row>
    <row r="633" spans="1:12" s="12" customFormat="1" ht="12.75" customHeight="1">
      <c r="A633" s="257" t="s">
        <v>118</v>
      </c>
      <c r="B633" s="255" t="s">
        <v>538</v>
      </c>
      <c r="C633" s="288" t="s">
        <v>124</v>
      </c>
      <c r="D633" s="441"/>
      <c r="E633" s="256">
        <v>0.999</v>
      </c>
      <c r="F633" s="282"/>
      <c r="G633" s="441">
        <v>3</v>
      </c>
      <c r="H633" s="266" t="s">
        <v>11</v>
      </c>
      <c r="I633" s="754">
        <v>4</v>
      </c>
      <c r="J633" s="751" t="s">
        <v>159</v>
      </c>
      <c r="K633" s="442"/>
      <c r="L633" s="442"/>
    </row>
    <row r="634" spans="1:12" s="12" customFormat="1" ht="12.75">
      <c r="A634" s="257"/>
      <c r="B634" s="255"/>
      <c r="C634" s="288"/>
      <c r="D634" s="441"/>
      <c r="E634" s="256"/>
      <c r="F634" s="282"/>
      <c r="G634" s="441"/>
      <c r="H634" s="266"/>
      <c r="I634" s="755"/>
      <c r="J634" s="752"/>
      <c r="K634" s="442"/>
      <c r="L634" s="442"/>
    </row>
    <row r="635" spans="1:12" s="12" customFormat="1" ht="12.75">
      <c r="A635" s="257"/>
      <c r="B635" s="255"/>
      <c r="C635" s="288"/>
      <c r="D635" s="441"/>
      <c r="E635" s="256"/>
      <c r="F635" s="282"/>
      <c r="G635" s="441"/>
      <c r="H635" s="266"/>
      <c r="I635" s="756"/>
      <c r="J635" s="753"/>
      <c r="K635" s="442"/>
      <c r="L635" s="442"/>
    </row>
    <row r="636" spans="1:12" s="12" customFormat="1" ht="12.75">
      <c r="A636" s="257"/>
      <c r="B636" s="255"/>
      <c r="C636" s="288"/>
      <c r="D636" s="441"/>
      <c r="E636" s="256"/>
      <c r="F636" s="282">
        <v>41</v>
      </c>
      <c r="G636" s="441"/>
      <c r="H636" s="266"/>
      <c r="I636" s="370"/>
      <c r="J636" s="339" t="s">
        <v>160</v>
      </c>
      <c r="K636" s="442">
        <f>E633*F636</f>
        <v>40.959</v>
      </c>
      <c r="L636" s="442">
        <f>E633*20</f>
        <v>19.98</v>
      </c>
    </row>
    <row r="637" spans="1:12" s="12" customFormat="1" ht="38.25">
      <c r="A637" s="257"/>
      <c r="B637" s="255"/>
      <c r="C637" s="288"/>
      <c r="D637" s="441"/>
      <c r="E637" s="256"/>
      <c r="F637" s="282">
        <v>61</v>
      </c>
      <c r="G637" s="441"/>
      <c r="H637" s="266"/>
      <c r="I637" s="370"/>
      <c r="J637" s="338" t="s">
        <v>161</v>
      </c>
      <c r="K637" s="442">
        <f>E633*F637</f>
        <v>60.939</v>
      </c>
      <c r="L637" s="442"/>
    </row>
    <row r="638" spans="1:12" s="12" customFormat="1" ht="12.75" customHeight="1">
      <c r="A638" s="257" t="s">
        <v>118</v>
      </c>
      <c r="B638" s="255" t="s">
        <v>539</v>
      </c>
      <c r="C638" s="288" t="s">
        <v>124</v>
      </c>
      <c r="D638" s="441"/>
      <c r="E638" s="256">
        <v>0.999</v>
      </c>
      <c r="F638" s="282"/>
      <c r="G638" s="441">
        <v>3</v>
      </c>
      <c r="H638" s="266" t="s">
        <v>11</v>
      </c>
      <c r="I638" s="754">
        <v>4</v>
      </c>
      <c r="J638" s="751" t="s">
        <v>159</v>
      </c>
      <c r="K638" s="442"/>
      <c r="L638" s="442"/>
    </row>
    <row r="639" spans="1:12" s="12" customFormat="1" ht="12.75">
      <c r="A639" s="257"/>
      <c r="B639" s="255"/>
      <c r="C639" s="288"/>
      <c r="D639" s="441"/>
      <c r="E639" s="256"/>
      <c r="F639" s="282"/>
      <c r="G639" s="441"/>
      <c r="H639" s="266"/>
      <c r="I639" s="755"/>
      <c r="J639" s="752"/>
      <c r="K639" s="442"/>
      <c r="L639" s="442"/>
    </row>
    <row r="640" spans="1:12" s="12" customFormat="1" ht="12.75">
      <c r="A640" s="257"/>
      <c r="B640" s="255"/>
      <c r="C640" s="288"/>
      <c r="D640" s="441"/>
      <c r="E640" s="256"/>
      <c r="F640" s="282"/>
      <c r="G640" s="441"/>
      <c r="H640" s="266"/>
      <c r="I640" s="756"/>
      <c r="J640" s="753"/>
      <c r="K640" s="442"/>
      <c r="L640" s="442"/>
    </row>
    <row r="641" spans="1:12" s="12" customFormat="1" ht="12.75">
      <c r="A641" s="257"/>
      <c r="B641" s="255"/>
      <c r="C641" s="288"/>
      <c r="D641" s="441"/>
      <c r="E641" s="256"/>
      <c r="F641" s="282">
        <v>41</v>
      </c>
      <c r="G641" s="441"/>
      <c r="H641" s="266"/>
      <c r="I641" s="370"/>
      <c r="J641" s="339" t="s">
        <v>160</v>
      </c>
      <c r="K641" s="442">
        <f>E638*F641</f>
        <v>40.959</v>
      </c>
      <c r="L641" s="442">
        <f>E638*20</f>
        <v>19.98</v>
      </c>
    </row>
    <row r="642" spans="1:12" s="12" customFormat="1" ht="38.25">
      <c r="A642" s="257"/>
      <c r="B642" s="255"/>
      <c r="C642" s="288"/>
      <c r="D642" s="441"/>
      <c r="E642" s="256"/>
      <c r="F642" s="282">
        <v>61</v>
      </c>
      <c r="G642" s="441"/>
      <c r="H642" s="266"/>
      <c r="I642" s="370"/>
      <c r="J642" s="338" t="s">
        <v>161</v>
      </c>
      <c r="K642" s="442">
        <f>E638*F642</f>
        <v>60.939</v>
      </c>
      <c r="L642" s="442"/>
    </row>
    <row r="643" spans="1:12" s="12" customFormat="1" ht="12.75" customHeight="1">
      <c r="A643" s="257" t="s">
        <v>118</v>
      </c>
      <c r="B643" s="255" t="s">
        <v>540</v>
      </c>
      <c r="C643" s="288" t="s">
        <v>124</v>
      </c>
      <c r="D643" s="441"/>
      <c r="E643" s="256">
        <v>1</v>
      </c>
      <c r="F643" s="282"/>
      <c r="G643" s="441">
        <v>3</v>
      </c>
      <c r="H643" s="266" t="s">
        <v>11</v>
      </c>
      <c r="I643" s="754">
        <v>4</v>
      </c>
      <c r="J643" s="751" t="s">
        <v>159</v>
      </c>
      <c r="K643" s="442"/>
      <c r="L643" s="442"/>
    </row>
    <row r="644" spans="1:12" s="12" customFormat="1" ht="12.75">
      <c r="A644" s="257"/>
      <c r="B644" s="255"/>
      <c r="C644" s="288"/>
      <c r="D644" s="441"/>
      <c r="E644" s="256"/>
      <c r="F644" s="282"/>
      <c r="G644" s="441"/>
      <c r="H644" s="266"/>
      <c r="I644" s="755"/>
      <c r="J644" s="752"/>
      <c r="K644" s="442"/>
      <c r="L644" s="442"/>
    </row>
    <row r="645" spans="1:12" s="12" customFormat="1" ht="12.75">
      <c r="A645" s="257"/>
      <c r="B645" s="255"/>
      <c r="C645" s="288"/>
      <c r="D645" s="441"/>
      <c r="E645" s="256"/>
      <c r="F645" s="282"/>
      <c r="G645" s="441"/>
      <c r="H645" s="266"/>
      <c r="I645" s="756"/>
      <c r="J645" s="753"/>
      <c r="K645" s="442"/>
      <c r="L645" s="442"/>
    </row>
    <row r="646" spans="1:12" s="12" customFormat="1" ht="12.75">
      <c r="A646" s="257"/>
      <c r="B646" s="255"/>
      <c r="C646" s="288"/>
      <c r="D646" s="441"/>
      <c r="E646" s="256"/>
      <c r="F646" s="282">
        <v>41</v>
      </c>
      <c r="G646" s="441"/>
      <c r="H646" s="266"/>
      <c r="I646" s="370"/>
      <c r="J646" s="339" t="s">
        <v>160</v>
      </c>
      <c r="K646" s="442">
        <f>E643*F646</f>
        <v>41</v>
      </c>
      <c r="L646" s="442">
        <f>E643*20</f>
        <v>20</v>
      </c>
    </row>
    <row r="647" spans="1:12" s="12" customFormat="1" ht="38.25">
      <c r="A647" s="257"/>
      <c r="B647" s="255"/>
      <c r="C647" s="288"/>
      <c r="D647" s="441"/>
      <c r="E647" s="256"/>
      <c r="F647" s="282">
        <v>61</v>
      </c>
      <c r="G647" s="441"/>
      <c r="H647" s="266"/>
      <c r="I647" s="370"/>
      <c r="J647" s="338" t="s">
        <v>161</v>
      </c>
      <c r="K647" s="442">
        <f>E643*F647</f>
        <v>61</v>
      </c>
      <c r="L647" s="442"/>
    </row>
    <row r="648" spans="1:12" s="12" customFormat="1" ht="12.75" customHeight="1">
      <c r="A648" s="257" t="s">
        <v>118</v>
      </c>
      <c r="B648" s="255" t="s">
        <v>541</v>
      </c>
      <c r="C648" s="288" t="s">
        <v>124</v>
      </c>
      <c r="D648" s="441"/>
      <c r="E648" s="256">
        <v>0.999</v>
      </c>
      <c r="F648" s="282"/>
      <c r="G648" s="441">
        <v>3</v>
      </c>
      <c r="H648" s="266" t="s">
        <v>11</v>
      </c>
      <c r="I648" s="754">
        <v>4</v>
      </c>
      <c r="J648" s="751" t="s">
        <v>159</v>
      </c>
      <c r="K648" s="442"/>
      <c r="L648" s="442"/>
    </row>
    <row r="649" spans="1:12" s="12" customFormat="1" ht="12.75">
      <c r="A649" s="257"/>
      <c r="B649" s="255"/>
      <c r="C649" s="288"/>
      <c r="D649" s="441"/>
      <c r="E649" s="256"/>
      <c r="F649" s="282"/>
      <c r="G649" s="441"/>
      <c r="H649" s="266"/>
      <c r="I649" s="755"/>
      <c r="J649" s="752"/>
      <c r="K649" s="442"/>
      <c r="L649" s="442"/>
    </row>
    <row r="650" spans="1:12" s="12" customFormat="1" ht="12.75">
      <c r="A650" s="257"/>
      <c r="B650" s="255"/>
      <c r="C650" s="288"/>
      <c r="D650" s="441"/>
      <c r="E650" s="256"/>
      <c r="F650" s="282"/>
      <c r="G650" s="441"/>
      <c r="H650" s="266"/>
      <c r="I650" s="756"/>
      <c r="J650" s="753"/>
      <c r="K650" s="442"/>
      <c r="L650" s="442"/>
    </row>
    <row r="651" spans="1:12" s="12" customFormat="1" ht="12.75">
      <c r="A651" s="257"/>
      <c r="B651" s="255"/>
      <c r="C651" s="288"/>
      <c r="D651" s="441"/>
      <c r="E651" s="256"/>
      <c r="F651" s="282">
        <v>41</v>
      </c>
      <c r="G651" s="441"/>
      <c r="H651" s="266"/>
      <c r="I651" s="370"/>
      <c r="J651" s="339" t="s">
        <v>160</v>
      </c>
      <c r="K651" s="442">
        <f>E648*F651</f>
        <v>40.959</v>
      </c>
      <c r="L651" s="442">
        <f>E648*20</f>
        <v>19.98</v>
      </c>
    </row>
    <row r="652" spans="1:12" s="12" customFormat="1" ht="38.25">
      <c r="A652" s="257"/>
      <c r="B652" s="255"/>
      <c r="C652" s="288"/>
      <c r="D652" s="441"/>
      <c r="E652" s="256"/>
      <c r="F652" s="282">
        <v>61</v>
      </c>
      <c r="G652" s="441"/>
      <c r="H652" s="266"/>
      <c r="I652" s="370"/>
      <c r="J652" s="338" t="s">
        <v>161</v>
      </c>
      <c r="K652" s="442">
        <f>E648*F652</f>
        <v>60.939</v>
      </c>
      <c r="L652" s="442"/>
    </row>
    <row r="653" spans="1:12" s="12" customFormat="1" ht="12.75" customHeight="1">
      <c r="A653" s="257" t="s">
        <v>118</v>
      </c>
      <c r="B653" s="255" t="s">
        <v>542</v>
      </c>
      <c r="C653" s="288" t="s">
        <v>124</v>
      </c>
      <c r="D653" s="441"/>
      <c r="E653" s="256">
        <v>0.999</v>
      </c>
      <c r="F653" s="282"/>
      <c r="G653" s="441">
        <v>3</v>
      </c>
      <c r="H653" s="266" t="s">
        <v>11</v>
      </c>
      <c r="I653" s="754">
        <v>4</v>
      </c>
      <c r="J653" s="751" t="s">
        <v>159</v>
      </c>
      <c r="K653" s="442"/>
      <c r="L653" s="442"/>
    </row>
    <row r="654" spans="1:12" s="12" customFormat="1" ht="12.75">
      <c r="A654" s="257"/>
      <c r="B654" s="255"/>
      <c r="C654" s="288"/>
      <c r="D654" s="441"/>
      <c r="E654" s="256"/>
      <c r="F654" s="282"/>
      <c r="G654" s="441"/>
      <c r="H654" s="266"/>
      <c r="I654" s="755"/>
      <c r="J654" s="752"/>
      <c r="K654" s="442"/>
      <c r="L654" s="442"/>
    </row>
    <row r="655" spans="1:12" s="12" customFormat="1" ht="12.75">
      <c r="A655" s="257"/>
      <c r="B655" s="255"/>
      <c r="C655" s="288"/>
      <c r="D655" s="441"/>
      <c r="E655" s="256"/>
      <c r="F655" s="282"/>
      <c r="G655" s="441"/>
      <c r="H655" s="266"/>
      <c r="I655" s="756"/>
      <c r="J655" s="753"/>
      <c r="K655" s="442"/>
      <c r="L655" s="442"/>
    </row>
    <row r="656" spans="1:12" s="12" customFormat="1" ht="12.75">
      <c r="A656" s="257"/>
      <c r="B656" s="255"/>
      <c r="C656" s="288"/>
      <c r="D656" s="441"/>
      <c r="E656" s="256"/>
      <c r="F656" s="282">
        <v>41</v>
      </c>
      <c r="G656" s="441"/>
      <c r="H656" s="266"/>
      <c r="I656" s="370"/>
      <c r="J656" s="339" t="s">
        <v>160</v>
      </c>
      <c r="K656" s="442">
        <f>E653*F656</f>
        <v>40.959</v>
      </c>
      <c r="L656" s="442">
        <f>E653*20</f>
        <v>19.98</v>
      </c>
    </row>
    <row r="657" spans="1:12" s="12" customFormat="1" ht="38.25">
      <c r="A657" s="257"/>
      <c r="B657" s="255"/>
      <c r="C657" s="288"/>
      <c r="D657" s="441"/>
      <c r="E657" s="256"/>
      <c r="F657" s="282">
        <v>61</v>
      </c>
      <c r="G657" s="441"/>
      <c r="H657" s="266"/>
      <c r="I657" s="370"/>
      <c r="J657" s="338" t="s">
        <v>161</v>
      </c>
      <c r="K657" s="442">
        <f>E653*F657</f>
        <v>60.939</v>
      </c>
      <c r="L657" s="442"/>
    </row>
    <row r="658" spans="1:12" s="12" customFormat="1" ht="12.75" customHeight="1">
      <c r="A658" s="257" t="s">
        <v>118</v>
      </c>
      <c r="B658" s="255" t="s">
        <v>543</v>
      </c>
      <c r="C658" s="288" t="s">
        <v>124</v>
      </c>
      <c r="D658" s="441"/>
      <c r="E658" s="256">
        <v>1</v>
      </c>
      <c r="F658" s="282"/>
      <c r="G658" s="441">
        <v>3</v>
      </c>
      <c r="H658" s="266" t="s">
        <v>11</v>
      </c>
      <c r="I658" s="754">
        <v>4</v>
      </c>
      <c r="J658" s="751" t="s">
        <v>159</v>
      </c>
      <c r="K658" s="442"/>
      <c r="L658" s="442"/>
    </row>
    <row r="659" spans="1:12" s="12" customFormat="1" ht="12.75">
      <c r="A659" s="257"/>
      <c r="B659" s="255"/>
      <c r="C659" s="288"/>
      <c r="D659" s="441"/>
      <c r="E659" s="256"/>
      <c r="F659" s="282"/>
      <c r="G659" s="441"/>
      <c r="H659" s="266"/>
      <c r="I659" s="755"/>
      <c r="J659" s="752"/>
      <c r="K659" s="442"/>
      <c r="L659" s="442"/>
    </row>
    <row r="660" spans="1:12" s="12" customFormat="1" ht="12.75">
      <c r="A660" s="257"/>
      <c r="B660" s="255"/>
      <c r="C660" s="288"/>
      <c r="D660" s="441"/>
      <c r="E660" s="256"/>
      <c r="F660" s="282"/>
      <c r="G660" s="441"/>
      <c r="H660" s="266"/>
      <c r="I660" s="756"/>
      <c r="J660" s="753"/>
      <c r="K660" s="442"/>
      <c r="L660" s="442"/>
    </row>
    <row r="661" spans="1:12" s="12" customFormat="1" ht="12.75">
      <c r="A661" s="257"/>
      <c r="B661" s="255"/>
      <c r="C661" s="288"/>
      <c r="D661" s="441"/>
      <c r="E661" s="256"/>
      <c r="F661" s="282">
        <v>41</v>
      </c>
      <c r="G661" s="441"/>
      <c r="H661" s="266"/>
      <c r="I661" s="370"/>
      <c r="J661" s="339" t="s">
        <v>160</v>
      </c>
      <c r="K661" s="442">
        <f>E658*F661</f>
        <v>41</v>
      </c>
      <c r="L661" s="442">
        <f>E658*20</f>
        <v>20</v>
      </c>
    </row>
    <row r="662" spans="1:12" s="12" customFormat="1" ht="38.25">
      <c r="A662" s="257"/>
      <c r="B662" s="255"/>
      <c r="C662" s="288"/>
      <c r="D662" s="441"/>
      <c r="E662" s="256"/>
      <c r="F662" s="282">
        <v>61</v>
      </c>
      <c r="G662" s="441"/>
      <c r="H662" s="266"/>
      <c r="I662" s="370"/>
      <c r="J662" s="338" t="s">
        <v>161</v>
      </c>
      <c r="K662" s="442">
        <f>E658*F662</f>
        <v>61</v>
      </c>
      <c r="L662" s="442"/>
    </row>
    <row r="663" spans="1:12" s="12" customFormat="1" ht="12.75" customHeight="1">
      <c r="A663" s="257" t="s">
        <v>118</v>
      </c>
      <c r="B663" s="255" t="s">
        <v>544</v>
      </c>
      <c r="C663" s="288" t="s">
        <v>124</v>
      </c>
      <c r="D663" s="441"/>
      <c r="E663" s="256">
        <v>1</v>
      </c>
      <c r="F663" s="282"/>
      <c r="G663" s="441">
        <v>3</v>
      </c>
      <c r="H663" s="266" t="s">
        <v>11</v>
      </c>
      <c r="I663" s="754">
        <v>4</v>
      </c>
      <c r="J663" s="751" t="s">
        <v>159</v>
      </c>
      <c r="K663" s="442"/>
      <c r="L663" s="442"/>
    </row>
    <row r="664" spans="1:12" s="12" customFormat="1" ht="12.75">
      <c r="A664" s="257"/>
      <c r="B664" s="255"/>
      <c r="C664" s="288"/>
      <c r="D664" s="441"/>
      <c r="E664" s="256"/>
      <c r="F664" s="282"/>
      <c r="G664" s="441"/>
      <c r="H664" s="266"/>
      <c r="I664" s="755"/>
      <c r="J664" s="752"/>
      <c r="K664" s="442"/>
      <c r="L664" s="442"/>
    </row>
    <row r="665" spans="1:12" s="12" customFormat="1" ht="12.75">
      <c r="A665" s="257"/>
      <c r="B665" s="255"/>
      <c r="C665" s="288"/>
      <c r="D665" s="441"/>
      <c r="E665" s="256"/>
      <c r="F665" s="282"/>
      <c r="G665" s="441"/>
      <c r="H665" s="266"/>
      <c r="I665" s="756"/>
      <c r="J665" s="753"/>
      <c r="K665" s="442"/>
      <c r="L665" s="442"/>
    </row>
    <row r="666" spans="1:12" s="12" customFormat="1" ht="12.75">
      <c r="A666" s="257"/>
      <c r="B666" s="255"/>
      <c r="C666" s="288"/>
      <c r="D666" s="441"/>
      <c r="E666" s="256"/>
      <c r="F666" s="282">
        <v>41</v>
      </c>
      <c r="G666" s="441"/>
      <c r="H666" s="266"/>
      <c r="I666" s="370"/>
      <c r="J666" s="339" t="s">
        <v>160</v>
      </c>
      <c r="K666" s="442">
        <f>E663*F666</f>
        <v>41</v>
      </c>
      <c r="L666" s="442">
        <f>E663*20</f>
        <v>20</v>
      </c>
    </row>
    <row r="667" spans="1:12" s="12" customFormat="1" ht="38.25">
      <c r="A667" s="257"/>
      <c r="B667" s="255"/>
      <c r="C667" s="288"/>
      <c r="D667" s="441"/>
      <c r="E667" s="256"/>
      <c r="F667" s="282">
        <v>61</v>
      </c>
      <c r="G667" s="441"/>
      <c r="H667" s="266"/>
      <c r="I667" s="370"/>
      <c r="J667" s="338" t="s">
        <v>161</v>
      </c>
      <c r="K667" s="442">
        <f>E663*F667</f>
        <v>61</v>
      </c>
      <c r="L667" s="442"/>
    </row>
    <row r="668" spans="1:12" s="12" customFormat="1" ht="12.75" customHeight="1">
      <c r="A668" s="257" t="s">
        <v>118</v>
      </c>
      <c r="B668" s="255" t="s">
        <v>545</v>
      </c>
      <c r="C668" s="288" t="s">
        <v>124</v>
      </c>
      <c r="D668" s="441"/>
      <c r="E668" s="256">
        <v>0.998</v>
      </c>
      <c r="F668" s="282"/>
      <c r="G668" s="441">
        <v>3</v>
      </c>
      <c r="H668" s="266" t="s">
        <v>11</v>
      </c>
      <c r="I668" s="754">
        <v>4</v>
      </c>
      <c r="J668" s="751" t="s">
        <v>159</v>
      </c>
      <c r="K668" s="442"/>
      <c r="L668" s="442"/>
    </row>
    <row r="669" spans="1:12" s="12" customFormat="1" ht="12.75">
      <c r="A669" s="257"/>
      <c r="B669" s="255"/>
      <c r="C669" s="288"/>
      <c r="D669" s="441"/>
      <c r="E669" s="256"/>
      <c r="F669" s="282"/>
      <c r="G669" s="441"/>
      <c r="H669" s="266"/>
      <c r="I669" s="755"/>
      <c r="J669" s="752"/>
      <c r="K669" s="442"/>
      <c r="L669" s="442"/>
    </row>
    <row r="670" spans="1:12" s="12" customFormat="1" ht="12.75">
      <c r="A670" s="257"/>
      <c r="B670" s="255"/>
      <c r="C670" s="288"/>
      <c r="D670" s="441"/>
      <c r="E670" s="256"/>
      <c r="F670" s="282"/>
      <c r="G670" s="441"/>
      <c r="H670" s="266"/>
      <c r="I670" s="756"/>
      <c r="J670" s="753"/>
      <c r="K670" s="442"/>
      <c r="L670" s="442"/>
    </row>
    <row r="671" spans="1:12" s="12" customFormat="1" ht="12.75">
      <c r="A671" s="257"/>
      <c r="B671" s="255"/>
      <c r="C671" s="288"/>
      <c r="D671" s="441"/>
      <c r="E671" s="256"/>
      <c r="F671" s="282">
        <v>41</v>
      </c>
      <c r="G671" s="441"/>
      <c r="H671" s="266"/>
      <c r="I671" s="370"/>
      <c r="J671" s="339" t="s">
        <v>160</v>
      </c>
      <c r="K671" s="442">
        <f>E668*F671</f>
        <v>40.918</v>
      </c>
      <c r="L671" s="442">
        <f>E668*20</f>
        <v>19.96</v>
      </c>
    </row>
    <row r="672" spans="1:12" s="12" customFormat="1" ht="38.25">
      <c r="A672" s="257"/>
      <c r="B672" s="255"/>
      <c r="C672" s="288"/>
      <c r="D672" s="441"/>
      <c r="E672" s="256"/>
      <c r="F672" s="282">
        <v>61</v>
      </c>
      <c r="G672" s="441"/>
      <c r="H672" s="266"/>
      <c r="I672" s="370"/>
      <c r="J672" s="338" t="s">
        <v>161</v>
      </c>
      <c r="K672" s="442">
        <f>E668*F672</f>
        <v>60.878</v>
      </c>
      <c r="L672" s="442"/>
    </row>
    <row r="673" spans="1:12" s="12" customFormat="1" ht="12.75" customHeight="1">
      <c r="A673" s="257" t="s">
        <v>118</v>
      </c>
      <c r="B673" s="255" t="s">
        <v>546</v>
      </c>
      <c r="C673" s="288" t="s">
        <v>124</v>
      </c>
      <c r="D673" s="441"/>
      <c r="E673" s="256">
        <v>0.999</v>
      </c>
      <c r="F673" s="282"/>
      <c r="G673" s="441">
        <v>3</v>
      </c>
      <c r="H673" s="266" t="s">
        <v>11</v>
      </c>
      <c r="I673" s="754">
        <v>4</v>
      </c>
      <c r="J673" s="751" t="s">
        <v>159</v>
      </c>
      <c r="K673" s="442"/>
      <c r="L673" s="442"/>
    </row>
    <row r="674" spans="1:12" s="12" customFormat="1" ht="12.75">
      <c r="A674" s="257"/>
      <c r="B674" s="255"/>
      <c r="C674" s="288"/>
      <c r="D674" s="441"/>
      <c r="E674" s="256"/>
      <c r="F674" s="282"/>
      <c r="G674" s="441"/>
      <c r="H674" s="266"/>
      <c r="I674" s="755"/>
      <c r="J674" s="752"/>
      <c r="K674" s="442"/>
      <c r="L674" s="442"/>
    </row>
    <row r="675" spans="1:12" s="12" customFormat="1" ht="12.75">
      <c r="A675" s="257"/>
      <c r="B675" s="255"/>
      <c r="C675" s="288"/>
      <c r="D675" s="441"/>
      <c r="E675" s="256"/>
      <c r="F675" s="282"/>
      <c r="G675" s="441"/>
      <c r="H675" s="266"/>
      <c r="I675" s="756"/>
      <c r="J675" s="753"/>
      <c r="K675" s="442"/>
      <c r="L675" s="442"/>
    </row>
    <row r="676" spans="1:12" s="12" customFormat="1" ht="12.75">
      <c r="A676" s="257"/>
      <c r="B676" s="255"/>
      <c r="C676" s="288"/>
      <c r="D676" s="441"/>
      <c r="E676" s="256"/>
      <c r="F676" s="282">
        <v>41</v>
      </c>
      <c r="G676" s="441"/>
      <c r="H676" s="266"/>
      <c r="I676" s="370"/>
      <c r="J676" s="339" t="s">
        <v>160</v>
      </c>
      <c r="K676" s="442">
        <f>E673*F676</f>
        <v>40.959</v>
      </c>
      <c r="L676" s="442">
        <f>E673*20</f>
        <v>19.98</v>
      </c>
    </row>
    <row r="677" spans="1:12" s="12" customFormat="1" ht="38.25">
      <c r="A677" s="257"/>
      <c r="B677" s="255"/>
      <c r="C677" s="288"/>
      <c r="D677" s="441"/>
      <c r="E677" s="256"/>
      <c r="F677" s="282">
        <v>61</v>
      </c>
      <c r="G677" s="441"/>
      <c r="H677" s="266"/>
      <c r="I677" s="370"/>
      <c r="J677" s="338" t="s">
        <v>161</v>
      </c>
      <c r="K677" s="442">
        <f>E673*F677</f>
        <v>60.939</v>
      </c>
      <c r="L677" s="442"/>
    </row>
    <row r="678" spans="1:12" s="12" customFormat="1" ht="12.75" customHeight="1">
      <c r="A678" s="257" t="s">
        <v>118</v>
      </c>
      <c r="B678" s="255" t="s">
        <v>547</v>
      </c>
      <c r="C678" s="288" t="s">
        <v>124</v>
      </c>
      <c r="D678" s="441"/>
      <c r="E678" s="256">
        <v>0.999</v>
      </c>
      <c r="F678" s="282"/>
      <c r="G678" s="441">
        <v>3</v>
      </c>
      <c r="H678" s="266" t="s">
        <v>11</v>
      </c>
      <c r="I678" s="754">
        <v>4</v>
      </c>
      <c r="J678" s="751" t="s">
        <v>159</v>
      </c>
      <c r="K678" s="442"/>
      <c r="L678" s="442"/>
    </row>
    <row r="679" spans="1:12" s="12" customFormat="1" ht="12.75">
      <c r="A679" s="257"/>
      <c r="B679" s="255"/>
      <c r="C679" s="288"/>
      <c r="D679" s="441"/>
      <c r="E679" s="256"/>
      <c r="F679" s="282"/>
      <c r="G679" s="441"/>
      <c r="H679" s="266"/>
      <c r="I679" s="755"/>
      <c r="J679" s="752"/>
      <c r="K679" s="442"/>
      <c r="L679" s="442"/>
    </row>
    <row r="680" spans="1:12" s="12" customFormat="1" ht="12.75">
      <c r="A680" s="257"/>
      <c r="B680" s="255"/>
      <c r="C680" s="288"/>
      <c r="D680" s="441"/>
      <c r="E680" s="256"/>
      <c r="F680" s="282"/>
      <c r="G680" s="441"/>
      <c r="H680" s="266"/>
      <c r="I680" s="756"/>
      <c r="J680" s="753"/>
      <c r="K680" s="442"/>
      <c r="L680" s="442"/>
    </row>
    <row r="681" spans="1:12" s="12" customFormat="1" ht="12.75">
      <c r="A681" s="257"/>
      <c r="B681" s="255"/>
      <c r="C681" s="288"/>
      <c r="D681" s="441"/>
      <c r="E681" s="256"/>
      <c r="F681" s="282">
        <v>41</v>
      </c>
      <c r="G681" s="441"/>
      <c r="H681" s="266"/>
      <c r="I681" s="370"/>
      <c r="J681" s="339" t="s">
        <v>160</v>
      </c>
      <c r="K681" s="442">
        <f>E678*F681</f>
        <v>40.959</v>
      </c>
      <c r="L681" s="442">
        <f>E678*20</f>
        <v>19.98</v>
      </c>
    </row>
    <row r="682" spans="1:12" s="12" customFormat="1" ht="38.25">
      <c r="A682" s="257"/>
      <c r="B682" s="255"/>
      <c r="C682" s="288"/>
      <c r="D682" s="441"/>
      <c r="E682" s="256"/>
      <c r="F682" s="282">
        <v>61</v>
      </c>
      <c r="G682" s="441"/>
      <c r="H682" s="266"/>
      <c r="I682" s="370"/>
      <c r="J682" s="338" t="s">
        <v>161</v>
      </c>
      <c r="K682" s="442">
        <f>E678*F682</f>
        <v>60.939</v>
      </c>
      <c r="L682" s="442"/>
    </row>
    <row r="683" spans="1:12" s="12" customFormat="1" ht="12.75" customHeight="1">
      <c r="A683" s="257" t="s">
        <v>118</v>
      </c>
      <c r="B683" s="255" t="s">
        <v>548</v>
      </c>
      <c r="C683" s="288" t="s">
        <v>124</v>
      </c>
      <c r="D683" s="441"/>
      <c r="E683" s="256">
        <v>1</v>
      </c>
      <c r="F683" s="282"/>
      <c r="G683" s="441">
        <v>3</v>
      </c>
      <c r="H683" s="266" t="s">
        <v>11</v>
      </c>
      <c r="I683" s="754">
        <v>4</v>
      </c>
      <c r="J683" s="751" t="s">
        <v>159</v>
      </c>
      <c r="K683" s="442"/>
      <c r="L683" s="442"/>
    </row>
    <row r="684" spans="1:12" s="12" customFormat="1" ht="12.75">
      <c r="A684" s="257"/>
      <c r="B684" s="255"/>
      <c r="C684" s="288"/>
      <c r="D684" s="441"/>
      <c r="E684" s="256"/>
      <c r="F684" s="282"/>
      <c r="G684" s="441"/>
      <c r="H684" s="266"/>
      <c r="I684" s="755"/>
      <c r="J684" s="752"/>
      <c r="K684" s="442"/>
      <c r="L684" s="442"/>
    </row>
    <row r="685" spans="1:12" s="12" customFormat="1" ht="12.75">
      <c r="A685" s="257"/>
      <c r="B685" s="255"/>
      <c r="C685" s="288"/>
      <c r="D685" s="441"/>
      <c r="E685" s="256"/>
      <c r="F685" s="282"/>
      <c r="G685" s="441"/>
      <c r="H685" s="266"/>
      <c r="I685" s="756"/>
      <c r="J685" s="753"/>
      <c r="K685" s="442"/>
      <c r="L685" s="442"/>
    </row>
    <row r="686" spans="1:12" s="12" customFormat="1" ht="12.75">
      <c r="A686" s="257"/>
      <c r="B686" s="255"/>
      <c r="C686" s="288"/>
      <c r="D686" s="441"/>
      <c r="E686" s="256"/>
      <c r="F686" s="282">
        <v>41</v>
      </c>
      <c r="G686" s="441"/>
      <c r="H686" s="266"/>
      <c r="I686" s="370"/>
      <c r="J686" s="339" t="s">
        <v>160</v>
      </c>
      <c r="K686" s="442">
        <f>E683*F686</f>
        <v>41</v>
      </c>
      <c r="L686" s="442">
        <f>E683*20</f>
        <v>20</v>
      </c>
    </row>
    <row r="687" spans="1:12" s="12" customFormat="1" ht="38.25">
      <c r="A687" s="257"/>
      <c r="B687" s="255"/>
      <c r="C687" s="288"/>
      <c r="D687" s="441"/>
      <c r="E687" s="256"/>
      <c r="F687" s="282">
        <v>61</v>
      </c>
      <c r="G687" s="441"/>
      <c r="H687" s="266"/>
      <c r="I687" s="370"/>
      <c r="J687" s="338" t="s">
        <v>161</v>
      </c>
      <c r="K687" s="442">
        <f>E683*F687</f>
        <v>61</v>
      </c>
      <c r="L687" s="442"/>
    </row>
    <row r="688" spans="1:12" s="12" customFormat="1" ht="12.75" customHeight="1">
      <c r="A688" s="257" t="s">
        <v>118</v>
      </c>
      <c r="B688" s="255" t="s">
        <v>549</v>
      </c>
      <c r="C688" s="288" t="s">
        <v>124</v>
      </c>
      <c r="D688" s="441"/>
      <c r="E688" s="256">
        <v>0.999</v>
      </c>
      <c r="F688" s="282"/>
      <c r="G688" s="441">
        <v>3</v>
      </c>
      <c r="H688" s="266" t="s">
        <v>11</v>
      </c>
      <c r="I688" s="754">
        <v>4</v>
      </c>
      <c r="J688" s="751" t="s">
        <v>159</v>
      </c>
      <c r="K688" s="442"/>
      <c r="L688" s="442"/>
    </row>
    <row r="689" spans="1:12" s="12" customFormat="1" ht="12.75">
      <c r="A689" s="257"/>
      <c r="B689" s="255"/>
      <c r="C689" s="288"/>
      <c r="D689" s="441"/>
      <c r="E689" s="256"/>
      <c r="F689" s="282"/>
      <c r="G689" s="441"/>
      <c r="H689" s="266"/>
      <c r="I689" s="755"/>
      <c r="J689" s="752"/>
      <c r="K689" s="442"/>
      <c r="L689" s="442"/>
    </row>
    <row r="690" spans="1:12" s="12" customFormat="1" ht="12.75">
      <c r="A690" s="257"/>
      <c r="B690" s="255"/>
      <c r="C690" s="288"/>
      <c r="D690" s="441"/>
      <c r="E690" s="256"/>
      <c r="F690" s="282"/>
      <c r="G690" s="441"/>
      <c r="H690" s="266"/>
      <c r="I690" s="756"/>
      <c r="J690" s="753"/>
      <c r="K690" s="442"/>
      <c r="L690" s="442"/>
    </row>
    <row r="691" spans="1:12" s="12" customFormat="1" ht="12.75">
      <c r="A691" s="257"/>
      <c r="B691" s="255"/>
      <c r="C691" s="288"/>
      <c r="D691" s="441"/>
      <c r="E691" s="256"/>
      <c r="F691" s="282">
        <v>41</v>
      </c>
      <c r="G691" s="441"/>
      <c r="H691" s="266"/>
      <c r="I691" s="370"/>
      <c r="J691" s="339" t="s">
        <v>160</v>
      </c>
      <c r="K691" s="442">
        <f>E688*F691</f>
        <v>40.959</v>
      </c>
      <c r="L691" s="442">
        <f>E688*20</f>
        <v>19.98</v>
      </c>
    </row>
    <row r="692" spans="1:12" s="12" customFormat="1" ht="38.25">
      <c r="A692" s="257"/>
      <c r="B692" s="255"/>
      <c r="C692" s="288"/>
      <c r="D692" s="441"/>
      <c r="E692" s="256"/>
      <c r="F692" s="282">
        <v>61</v>
      </c>
      <c r="G692" s="441"/>
      <c r="H692" s="266"/>
      <c r="I692" s="370"/>
      <c r="J692" s="338" t="s">
        <v>161</v>
      </c>
      <c r="K692" s="442">
        <f>E688*F692</f>
        <v>60.939</v>
      </c>
      <c r="L692" s="442"/>
    </row>
    <row r="693" spans="1:12" s="12" customFormat="1" ht="12.75" customHeight="1">
      <c r="A693" s="257" t="s">
        <v>118</v>
      </c>
      <c r="B693" s="255" t="s">
        <v>550</v>
      </c>
      <c r="C693" s="288" t="s">
        <v>124</v>
      </c>
      <c r="D693" s="441"/>
      <c r="E693" s="256">
        <v>1</v>
      </c>
      <c r="F693" s="282"/>
      <c r="G693" s="441">
        <v>3</v>
      </c>
      <c r="H693" s="266" t="s">
        <v>11</v>
      </c>
      <c r="I693" s="754">
        <v>4</v>
      </c>
      <c r="J693" s="751" t="s">
        <v>159</v>
      </c>
      <c r="K693" s="442"/>
      <c r="L693" s="442"/>
    </row>
    <row r="694" spans="1:12" s="12" customFormat="1" ht="12.75">
      <c r="A694" s="257"/>
      <c r="B694" s="255"/>
      <c r="C694" s="288"/>
      <c r="D694" s="441"/>
      <c r="E694" s="256"/>
      <c r="F694" s="282"/>
      <c r="G694" s="441"/>
      <c r="H694" s="266"/>
      <c r="I694" s="755"/>
      <c r="J694" s="752"/>
      <c r="K694" s="442"/>
      <c r="L694" s="442"/>
    </row>
    <row r="695" spans="1:12" s="12" customFormat="1" ht="12.75">
      <c r="A695" s="257"/>
      <c r="B695" s="255"/>
      <c r="C695" s="288"/>
      <c r="D695" s="441"/>
      <c r="E695" s="256"/>
      <c r="F695" s="282"/>
      <c r="G695" s="441"/>
      <c r="H695" s="266"/>
      <c r="I695" s="756"/>
      <c r="J695" s="753"/>
      <c r="K695" s="442"/>
      <c r="L695" s="442"/>
    </row>
    <row r="696" spans="1:12" s="12" customFormat="1" ht="12.75">
      <c r="A696" s="257"/>
      <c r="B696" s="255"/>
      <c r="C696" s="288"/>
      <c r="D696" s="441"/>
      <c r="E696" s="256"/>
      <c r="F696" s="282">
        <v>41</v>
      </c>
      <c r="G696" s="441"/>
      <c r="H696" s="266"/>
      <c r="I696" s="370"/>
      <c r="J696" s="339" t="s">
        <v>160</v>
      </c>
      <c r="K696" s="442">
        <f>E693*F696</f>
        <v>41</v>
      </c>
      <c r="L696" s="442">
        <f>E693*20</f>
        <v>20</v>
      </c>
    </row>
    <row r="697" spans="1:12" s="12" customFormat="1" ht="38.25">
      <c r="A697" s="257"/>
      <c r="B697" s="255"/>
      <c r="C697" s="288"/>
      <c r="D697" s="441"/>
      <c r="E697" s="256"/>
      <c r="F697" s="282">
        <v>61</v>
      </c>
      <c r="G697" s="441"/>
      <c r="H697" s="266"/>
      <c r="I697" s="370"/>
      <c r="J697" s="338" t="s">
        <v>161</v>
      </c>
      <c r="K697" s="442">
        <f>E693*F697</f>
        <v>61</v>
      </c>
      <c r="L697" s="442"/>
    </row>
    <row r="698" spans="1:12" s="12" customFormat="1" ht="12.75" customHeight="1">
      <c r="A698" s="257" t="s">
        <v>118</v>
      </c>
      <c r="B698" s="255" t="s">
        <v>551</v>
      </c>
      <c r="C698" s="288" t="s">
        <v>124</v>
      </c>
      <c r="D698" s="441"/>
      <c r="E698" s="256">
        <v>0.935</v>
      </c>
      <c r="F698" s="282"/>
      <c r="G698" s="441">
        <v>3</v>
      </c>
      <c r="H698" s="266" t="s">
        <v>11</v>
      </c>
      <c r="I698" s="754">
        <v>4</v>
      </c>
      <c r="J698" s="751" t="s">
        <v>159</v>
      </c>
      <c r="K698" s="442"/>
      <c r="L698" s="442"/>
    </row>
    <row r="699" spans="1:12" s="12" customFormat="1" ht="12.75">
      <c r="A699" s="257"/>
      <c r="B699" s="255"/>
      <c r="C699" s="288"/>
      <c r="D699" s="441"/>
      <c r="E699" s="256"/>
      <c r="F699" s="282"/>
      <c r="G699" s="441"/>
      <c r="H699" s="266"/>
      <c r="I699" s="755"/>
      <c r="J699" s="752"/>
      <c r="K699" s="442"/>
      <c r="L699" s="442"/>
    </row>
    <row r="700" spans="1:12" s="12" customFormat="1" ht="12.75">
      <c r="A700" s="257"/>
      <c r="B700" s="255"/>
      <c r="C700" s="288"/>
      <c r="D700" s="441"/>
      <c r="E700" s="256"/>
      <c r="F700" s="282"/>
      <c r="G700" s="441"/>
      <c r="H700" s="266"/>
      <c r="I700" s="756"/>
      <c r="J700" s="753"/>
      <c r="K700" s="442"/>
      <c r="L700" s="442"/>
    </row>
    <row r="701" spans="1:12" s="12" customFormat="1" ht="12.75">
      <c r="A701" s="257"/>
      <c r="B701" s="255"/>
      <c r="C701" s="288"/>
      <c r="D701" s="441"/>
      <c r="E701" s="256"/>
      <c r="F701" s="282">
        <v>41</v>
      </c>
      <c r="G701" s="441"/>
      <c r="H701" s="266"/>
      <c r="I701" s="370"/>
      <c r="J701" s="339" t="s">
        <v>160</v>
      </c>
      <c r="K701" s="442">
        <f>E698*F701</f>
        <v>38.335</v>
      </c>
      <c r="L701" s="442">
        <f>E698*20</f>
        <v>18.700000000000003</v>
      </c>
    </row>
    <row r="702" spans="1:12" s="12" customFormat="1" ht="38.25">
      <c r="A702" s="257"/>
      <c r="B702" s="255"/>
      <c r="C702" s="288"/>
      <c r="D702" s="441"/>
      <c r="E702" s="256"/>
      <c r="F702" s="282">
        <v>61</v>
      </c>
      <c r="G702" s="441"/>
      <c r="H702" s="266"/>
      <c r="I702" s="370"/>
      <c r="J702" s="338" t="s">
        <v>161</v>
      </c>
      <c r="K702" s="442">
        <f>E698*F702</f>
        <v>57.035000000000004</v>
      </c>
      <c r="L702" s="442"/>
    </row>
    <row r="703" spans="1:12" s="12" customFormat="1" ht="12.75" customHeight="1">
      <c r="A703" s="257" t="s">
        <v>118</v>
      </c>
      <c r="B703" s="255" t="s">
        <v>552</v>
      </c>
      <c r="C703" s="288" t="s">
        <v>124</v>
      </c>
      <c r="D703" s="441"/>
      <c r="E703" s="256">
        <v>0.999</v>
      </c>
      <c r="F703" s="282"/>
      <c r="G703" s="441">
        <v>3</v>
      </c>
      <c r="H703" s="266" t="s">
        <v>11</v>
      </c>
      <c r="I703" s="754">
        <v>4</v>
      </c>
      <c r="J703" s="751" t="s">
        <v>159</v>
      </c>
      <c r="K703" s="442"/>
      <c r="L703" s="442"/>
    </row>
    <row r="704" spans="1:12" s="12" customFormat="1" ht="12.75">
      <c r="A704" s="257"/>
      <c r="B704" s="255"/>
      <c r="C704" s="288"/>
      <c r="D704" s="441"/>
      <c r="E704" s="256"/>
      <c r="F704" s="282"/>
      <c r="G704" s="441"/>
      <c r="H704" s="266"/>
      <c r="I704" s="755"/>
      <c r="J704" s="752"/>
      <c r="K704" s="442"/>
      <c r="L704" s="442"/>
    </row>
    <row r="705" spans="1:12" s="12" customFormat="1" ht="12.75">
      <c r="A705" s="257"/>
      <c r="B705" s="255"/>
      <c r="C705" s="288"/>
      <c r="D705" s="441"/>
      <c r="E705" s="256"/>
      <c r="F705" s="282"/>
      <c r="G705" s="441"/>
      <c r="H705" s="266"/>
      <c r="I705" s="756"/>
      <c r="J705" s="753"/>
      <c r="K705" s="442"/>
      <c r="L705" s="442"/>
    </row>
    <row r="706" spans="1:12" s="12" customFormat="1" ht="12.75">
      <c r="A706" s="257"/>
      <c r="B706" s="255"/>
      <c r="C706" s="288"/>
      <c r="D706" s="441"/>
      <c r="E706" s="256"/>
      <c r="F706" s="282">
        <v>41</v>
      </c>
      <c r="G706" s="441"/>
      <c r="H706" s="266"/>
      <c r="I706" s="370"/>
      <c r="J706" s="339" t="s">
        <v>160</v>
      </c>
      <c r="K706" s="442">
        <f>E703*F706</f>
        <v>40.959</v>
      </c>
      <c r="L706" s="442">
        <f>E703*20</f>
        <v>19.98</v>
      </c>
    </row>
    <row r="707" spans="1:12" s="12" customFormat="1" ht="38.25">
      <c r="A707" s="257"/>
      <c r="B707" s="255"/>
      <c r="C707" s="288"/>
      <c r="D707" s="441"/>
      <c r="E707" s="256"/>
      <c r="F707" s="282">
        <v>61</v>
      </c>
      <c r="G707" s="441"/>
      <c r="H707" s="266"/>
      <c r="I707" s="370"/>
      <c r="J707" s="338" t="s">
        <v>161</v>
      </c>
      <c r="K707" s="442">
        <f>E703*F707</f>
        <v>60.939</v>
      </c>
      <c r="L707" s="442"/>
    </row>
    <row r="708" spans="1:12" s="12" customFormat="1" ht="12.75" customHeight="1">
      <c r="A708" s="257" t="s">
        <v>118</v>
      </c>
      <c r="B708" s="255" t="s">
        <v>553</v>
      </c>
      <c r="C708" s="288" t="s">
        <v>124</v>
      </c>
      <c r="D708" s="441"/>
      <c r="E708" s="256">
        <v>1.602</v>
      </c>
      <c r="F708" s="282"/>
      <c r="G708" s="441">
        <v>3</v>
      </c>
      <c r="H708" s="266" t="s">
        <v>11</v>
      </c>
      <c r="I708" s="754">
        <v>4</v>
      </c>
      <c r="J708" s="751" t="s">
        <v>159</v>
      </c>
      <c r="K708" s="442"/>
      <c r="L708" s="442"/>
    </row>
    <row r="709" spans="1:12" s="12" customFormat="1" ht="12.75">
      <c r="A709" s="257"/>
      <c r="B709" s="255"/>
      <c r="C709" s="288"/>
      <c r="D709" s="441"/>
      <c r="E709" s="256"/>
      <c r="F709" s="282"/>
      <c r="G709" s="441"/>
      <c r="H709" s="266"/>
      <c r="I709" s="755"/>
      <c r="J709" s="752"/>
      <c r="K709" s="442"/>
      <c r="L709" s="442"/>
    </row>
    <row r="710" spans="1:12" s="12" customFormat="1" ht="12.75">
      <c r="A710" s="257"/>
      <c r="B710" s="255"/>
      <c r="C710" s="288"/>
      <c r="D710" s="441"/>
      <c r="E710" s="256"/>
      <c r="F710" s="282"/>
      <c r="G710" s="441"/>
      <c r="H710" s="266"/>
      <c r="I710" s="756"/>
      <c r="J710" s="753"/>
      <c r="K710" s="442"/>
      <c r="L710" s="442"/>
    </row>
    <row r="711" spans="1:12" s="12" customFormat="1" ht="12.75">
      <c r="A711" s="257"/>
      <c r="B711" s="255"/>
      <c r="C711" s="288"/>
      <c r="D711" s="441"/>
      <c r="E711" s="256"/>
      <c r="F711" s="282">
        <v>41</v>
      </c>
      <c r="G711" s="441"/>
      <c r="H711" s="266"/>
      <c r="I711" s="370"/>
      <c r="J711" s="339" t="s">
        <v>160</v>
      </c>
      <c r="K711" s="442">
        <f>E708*F711</f>
        <v>65.682</v>
      </c>
      <c r="L711" s="442">
        <f>E708*20</f>
        <v>32.04</v>
      </c>
    </row>
    <row r="712" spans="1:12" s="12" customFormat="1" ht="38.25">
      <c r="A712" s="257"/>
      <c r="B712" s="255"/>
      <c r="C712" s="288"/>
      <c r="D712" s="441"/>
      <c r="E712" s="256"/>
      <c r="F712" s="282">
        <v>61</v>
      </c>
      <c r="G712" s="441"/>
      <c r="H712" s="266"/>
      <c r="I712" s="370"/>
      <c r="J712" s="338" t="s">
        <v>161</v>
      </c>
      <c r="K712" s="442">
        <f>E708*F712</f>
        <v>97.72200000000001</v>
      </c>
      <c r="L712" s="442"/>
    </row>
    <row r="713" spans="1:12" s="12" customFormat="1" ht="12.75" customHeight="1">
      <c r="A713" s="257" t="s">
        <v>118</v>
      </c>
      <c r="B713" s="255" t="s">
        <v>554</v>
      </c>
      <c r="C713" s="288" t="s">
        <v>124</v>
      </c>
      <c r="D713" s="441"/>
      <c r="E713" s="256">
        <v>1.4</v>
      </c>
      <c r="F713" s="282"/>
      <c r="G713" s="441">
        <v>3</v>
      </c>
      <c r="H713" s="266" t="s">
        <v>11</v>
      </c>
      <c r="I713" s="754">
        <v>4</v>
      </c>
      <c r="J713" s="751" t="s">
        <v>159</v>
      </c>
      <c r="K713" s="442"/>
      <c r="L713" s="442"/>
    </row>
    <row r="714" spans="1:12" s="12" customFormat="1" ht="12.75">
      <c r="A714" s="257"/>
      <c r="B714" s="255"/>
      <c r="C714" s="288"/>
      <c r="D714" s="441"/>
      <c r="E714" s="256"/>
      <c r="F714" s="282"/>
      <c r="G714" s="441"/>
      <c r="H714" s="266"/>
      <c r="I714" s="755"/>
      <c r="J714" s="752"/>
      <c r="K714" s="442"/>
      <c r="L714" s="442"/>
    </row>
    <row r="715" spans="1:12" s="12" customFormat="1" ht="12.75">
      <c r="A715" s="257"/>
      <c r="B715" s="255"/>
      <c r="C715" s="288"/>
      <c r="D715" s="441"/>
      <c r="E715" s="256"/>
      <c r="F715" s="282"/>
      <c r="G715" s="441"/>
      <c r="H715" s="266"/>
      <c r="I715" s="756"/>
      <c r="J715" s="753"/>
      <c r="K715" s="442"/>
      <c r="L715" s="442"/>
    </row>
    <row r="716" spans="1:12" s="12" customFormat="1" ht="12.75">
      <c r="A716" s="257"/>
      <c r="B716" s="255"/>
      <c r="C716" s="288"/>
      <c r="D716" s="441"/>
      <c r="E716" s="256"/>
      <c r="F716" s="282">
        <v>41</v>
      </c>
      <c r="G716" s="441"/>
      <c r="H716" s="266"/>
      <c r="I716" s="370"/>
      <c r="J716" s="339" t="s">
        <v>160</v>
      </c>
      <c r="K716" s="442">
        <f>E713*F716</f>
        <v>57.4</v>
      </c>
      <c r="L716" s="442">
        <f>E713*20</f>
        <v>28</v>
      </c>
    </row>
    <row r="717" spans="1:12" s="12" customFormat="1" ht="38.25">
      <c r="A717" s="257"/>
      <c r="B717" s="255"/>
      <c r="C717" s="288"/>
      <c r="D717" s="441"/>
      <c r="E717" s="256"/>
      <c r="F717" s="282">
        <v>61</v>
      </c>
      <c r="G717" s="441"/>
      <c r="H717" s="266"/>
      <c r="I717" s="370"/>
      <c r="J717" s="338" t="s">
        <v>161</v>
      </c>
      <c r="K717" s="442">
        <f>E713*F717</f>
        <v>85.39999999999999</v>
      </c>
      <c r="L717" s="442"/>
    </row>
    <row r="718" spans="1:12" s="12" customFormat="1" ht="12.75" customHeight="1">
      <c r="A718" s="257" t="s">
        <v>118</v>
      </c>
      <c r="B718" s="255" t="s">
        <v>555</v>
      </c>
      <c r="C718" s="288" t="s">
        <v>124</v>
      </c>
      <c r="D718" s="441"/>
      <c r="E718" s="256">
        <v>1.6</v>
      </c>
      <c r="F718" s="282"/>
      <c r="G718" s="441">
        <v>3</v>
      </c>
      <c r="H718" s="266" t="s">
        <v>11</v>
      </c>
      <c r="I718" s="754">
        <v>4</v>
      </c>
      <c r="J718" s="751" t="s">
        <v>159</v>
      </c>
      <c r="K718" s="442"/>
      <c r="L718" s="442"/>
    </row>
    <row r="719" spans="1:12" s="12" customFormat="1" ht="12.75">
      <c r="A719" s="257"/>
      <c r="B719" s="255"/>
      <c r="C719" s="288"/>
      <c r="D719" s="441"/>
      <c r="E719" s="256"/>
      <c r="F719" s="282"/>
      <c r="G719" s="441"/>
      <c r="H719" s="266"/>
      <c r="I719" s="755"/>
      <c r="J719" s="752"/>
      <c r="K719" s="442"/>
      <c r="L719" s="442"/>
    </row>
    <row r="720" spans="1:12" s="12" customFormat="1" ht="12.75">
      <c r="A720" s="257"/>
      <c r="B720" s="255"/>
      <c r="C720" s="288"/>
      <c r="D720" s="441"/>
      <c r="E720" s="256"/>
      <c r="F720" s="282"/>
      <c r="G720" s="441"/>
      <c r="H720" s="266"/>
      <c r="I720" s="756"/>
      <c r="J720" s="753"/>
      <c r="K720" s="442"/>
      <c r="L720" s="442"/>
    </row>
    <row r="721" spans="1:12" s="12" customFormat="1" ht="12.75">
      <c r="A721" s="257"/>
      <c r="B721" s="255"/>
      <c r="C721" s="288"/>
      <c r="D721" s="441"/>
      <c r="E721" s="256"/>
      <c r="F721" s="282">
        <v>41</v>
      </c>
      <c r="G721" s="441"/>
      <c r="H721" s="266"/>
      <c r="I721" s="370"/>
      <c r="J721" s="339" t="s">
        <v>160</v>
      </c>
      <c r="K721" s="442">
        <f>E718*F721</f>
        <v>65.60000000000001</v>
      </c>
      <c r="L721" s="442">
        <f>E718*20</f>
        <v>32</v>
      </c>
    </row>
    <row r="722" spans="1:12" s="12" customFormat="1" ht="38.25">
      <c r="A722" s="257"/>
      <c r="B722" s="255"/>
      <c r="C722" s="288"/>
      <c r="D722" s="441"/>
      <c r="E722" s="256"/>
      <c r="F722" s="282">
        <v>61</v>
      </c>
      <c r="G722" s="441"/>
      <c r="H722" s="266"/>
      <c r="I722" s="370"/>
      <c r="J722" s="338" t="s">
        <v>161</v>
      </c>
      <c r="K722" s="442">
        <f>E718*F722</f>
        <v>97.60000000000001</v>
      </c>
      <c r="L722" s="442"/>
    </row>
    <row r="723" spans="1:12" s="12" customFormat="1" ht="12.75" customHeight="1">
      <c r="A723" s="257" t="s">
        <v>118</v>
      </c>
      <c r="B723" s="255" t="s">
        <v>556</v>
      </c>
      <c r="C723" s="288" t="s">
        <v>124</v>
      </c>
      <c r="D723" s="441"/>
      <c r="E723" s="256">
        <v>1.301</v>
      </c>
      <c r="F723" s="282"/>
      <c r="G723" s="441">
        <v>3</v>
      </c>
      <c r="H723" s="266" t="s">
        <v>11</v>
      </c>
      <c r="I723" s="754">
        <v>4</v>
      </c>
      <c r="J723" s="751" t="s">
        <v>159</v>
      </c>
      <c r="K723" s="442"/>
      <c r="L723" s="442"/>
    </row>
    <row r="724" spans="1:12" s="12" customFormat="1" ht="12.75">
      <c r="A724" s="257"/>
      <c r="B724" s="255"/>
      <c r="C724" s="288"/>
      <c r="D724" s="441"/>
      <c r="E724" s="256"/>
      <c r="F724" s="282"/>
      <c r="G724" s="441"/>
      <c r="H724" s="266"/>
      <c r="I724" s="755"/>
      <c r="J724" s="752"/>
      <c r="K724" s="442"/>
      <c r="L724" s="442"/>
    </row>
    <row r="725" spans="1:12" s="12" customFormat="1" ht="12.75">
      <c r="A725" s="257"/>
      <c r="B725" s="255"/>
      <c r="C725" s="288"/>
      <c r="D725" s="441"/>
      <c r="E725" s="256"/>
      <c r="F725" s="282"/>
      <c r="G725" s="441"/>
      <c r="H725" s="266"/>
      <c r="I725" s="756"/>
      <c r="J725" s="753"/>
      <c r="K725" s="442"/>
      <c r="L725" s="442"/>
    </row>
    <row r="726" spans="1:12" s="12" customFormat="1" ht="12.75">
      <c r="A726" s="257"/>
      <c r="B726" s="255"/>
      <c r="C726" s="288"/>
      <c r="D726" s="441"/>
      <c r="E726" s="256"/>
      <c r="F726" s="282">
        <v>41</v>
      </c>
      <c r="G726" s="441"/>
      <c r="H726" s="266"/>
      <c r="I726" s="370"/>
      <c r="J726" s="339" t="s">
        <v>160</v>
      </c>
      <c r="K726" s="442">
        <f>E723*F726</f>
        <v>53.340999999999994</v>
      </c>
      <c r="L726" s="442">
        <f>E723*20</f>
        <v>26.02</v>
      </c>
    </row>
    <row r="727" spans="1:12" s="12" customFormat="1" ht="38.25">
      <c r="A727" s="257"/>
      <c r="B727" s="255"/>
      <c r="C727" s="288"/>
      <c r="D727" s="441"/>
      <c r="E727" s="256"/>
      <c r="F727" s="282">
        <v>61</v>
      </c>
      <c r="G727" s="441"/>
      <c r="H727" s="266"/>
      <c r="I727" s="370"/>
      <c r="J727" s="338" t="s">
        <v>161</v>
      </c>
      <c r="K727" s="442">
        <f>E723*F727</f>
        <v>79.36099999999999</v>
      </c>
      <c r="L727" s="442"/>
    </row>
    <row r="728" spans="1:12" s="12" customFormat="1" ht="12.75" customHeight="1">
      <c r="A728" s="257" t="s">
        <v>118</v>
      </c>
      <c r="B728" s="255" t="s">
        <v>557</v>
      </c>
      <c r="C728" s="288" t="s">
        <v>124</v>
      </c>
      <c r="D728" s="441"/>
      <c r="E728" s="256">
        <v>0.9</v>
      </c>
      <c r="F728" s="282"/>
      <c r="G728" s="441">
        <v>3</v>
      </c>
      <c r="H728" s="266" t="s">
        <v>11</v>
      </c>
      <c r="I728" s="754">
        <v>4</v>
      </c>
      <c r="J728" s="751" t="s">
        <v>159</v>
      </c>
      <c r="K728" s="442"/>
      <c r="L728" s="442"/>
    </row>
    <row r="729" spans="1:12" s="12" customFormat="1" ht="12.75">
      <c r="A729" s="257"/>
      <c r="B729" s="255"/>
      <c r="C729" s="288"/>
      <c r="D729" s="441"/>
      <c r="E729" s="256"/>
      <c r="F729" s="282"/>
      <c r="G729" s="441"/>
      <c r="H729" s="266"/>
      <c r="I729" s="755"/>
      <c r="J729" s="752"/>
      <c r="K729" s="442"/>
      <c r="L729" s="442"/>
    </row>
    <row r="730" spans="1:12" s="12" customFormat="1" ht="12.75">
      <c r="A730" s="257"/>
      <c r="B730" s="255"/>
      <c r="C730" s="288"/>
      <c r="D730" s="441"/>
      <c r="E730" s="256"/>
      <c r="F730" s="282"/>
      <c r="G730" s="441"/>
      <c r="H730" s="266"/>
      <c r="I730" s="756"/>
      <c r="J730" s="753"/>
      <c r="K730" s="442"/>
      <c r="L730" s="442"/>
    </row>
    <row r="731" spans="1:12" s="12" customFormat="1" ht="12.75">
      <c r="A731" s="257"/>
      <c r="B731" s="255"/>
      <c r="C731" s="288"/>
      <c r="D731" s="441"/>
      <c r="E731" s="256"/>
      <c r="F731" s="282">
        <v>41</v>
      </c>
      <c r="G731" s="441"/>
      <c r="H731" s="266"/>
      <c r="I731" s="370"/>
      <c r="J731" s="339" t="s">
        <v>160</v>
      </c>
      <c r="K731" s="442">
        <f>E728*F731</f>
        <v>36.9</v>
      </c>
      <c r="L731" s="442">
        <f>E728*20</f>
        <v>18</v>
      </c>
    </row>
    <row r="732" spans="1:12" s="12" customFormat="1" ht="38.25">
      <c r="A732" s="257"/>
      <c r="B732" s="255"/>
      <c r="C732" s="288"/>
      <c r="D732" s="441"/>
      <c r="E732" s="256"/>
      <c r="F732" s="282">
        <v>61</v>
      </c>
      <c r="G732" s="441"/>
      <c r="H732" s="266"/>
      <c r="I732" s="370"/>
      <c r="J732" s="338" t="s">
        <v>161</v>
      </c>
      <c r="K732" s="442">
        <f>E728*F732</f>
        <v>54.9</v>
      </c>
      <c r="L732" s="442"/>
    </row>
    <row r="733" spans="1:12" s="12" customFormat="1" ht="12.75" customHeight="1">
      <c r="A733" s="257" t="s">
        <v>118</v>
      </c>
      <c r="B733" s="255" t="s">
        <v>558</v>
      </c>
      <c r="C733" s="288" t="s">
        <v>124</v>
      </c>
      <c r="D733" s="441"/>
      <c r="E733" s="256">
        <v>1.002</v>
      </c>
      <c r="F733" s="282"/>
      <c r="G733" s="441">
        <v>3</v>
      </c>
      <c r="H733" s="266" t="s">
        <v>11</v>
      </c>
      <c r="I733" s="754">
        <v>4</v>
      </c>
      <c r="J733" s="751" t="s">
        <v>159</v>
      </c>
      <c r="K733" s="442"/>
      <c r="L733" s="442"/>
    </row>
    <row r="734" spans="1:12" s="12" customFormat="1" ht="12.75">
      <c r="A734" s="257"/>
      <c r="B734" s="255"/>
      <c r="C734" s="288"/>
      <c r="D734" s="441"/>
      <c r="E734" s="256"/>
      <c r="F734" s="282"/>
      <c r="G734" s="441"/>
      <c r="H734" s="266"/>
      <c r="I734" s="755"/>
      <c r="J734" s="752"/>
      <c r="K734" s="442"/>
      <c r="L734" s="442"/>
    </row>
    <row r="735" spans="1:12" s="12" customFormat="1" ht="12.75">
      <c r="A735" s="257"/>
      <c r="B735" s="255"/>
      <c r="C735" s="288"/>
      <c r="D735" s="441"/>
      <c r="E735" s="256"/>
      <c r="F735" s="282"/>
      <c r="G735" s="441"/>
      <c r="H735" s="266"/>
      <c r="I735" s="756"/>
      <c r="J735" s="753"/>
      <c r="K735" s="442"/>
      <c r="L735" s="442"/>
    </row>
    <row r="736" spans="1:12" s="12" customFormat="1" ht="12.75">
      <c r="A736" s="257"/>
      <c r="B736" s="255"/>
      <c r="C736" s="288"/>
      <c r="D736" s="441"/>
      <c r="E736" s="256"/>
      <c r="F736" s="282">
        <v>41</v>
      </c>
      <c r="G736" s="441"/>
      <c r="H736" s="266"/>
      <c r="I736" s="370"/>
      <c r="J736" s="339" t="s">
        <v>160</v>
      </c>
      <c r="K736" s="442">
        <f>E733*F736</f>
        <v>41.082</v>
      </c>
      <c r="L736" s="442">
        <f>E733*20</f>
        <v>20.04</v>
      </c>
    </row>
    <row r="737" spans="1:12" s="12" customFormat="1" ht="38.25">
      <c r="A737" s="257"/>
      <c r="B737" s="255"/>
      <c r="C737" s="288"/>
      <c r="D737" s="441"/>
      <c r="E737" s="256"/>
      <c r="F737" s="282">
        <v>61</v>
      </c>
      <c r="G737" s="441"/>
      <c r="H737" s="266"/>
      <c r="I737" s="370"/>
      <c r="J737" s="338" t="s">
        <v>161</v>
      </c>
      <c r="K737" s="442">
        <f>E733*F737</f>
        <v>61.122</v>
      </c>
      <c r="L737" s="442"/>
    </row>
    <row r="738" spans="1:12" s="12" customFormat="1" ht="12.75" customHeight="1">
      <c r="A738" s="257" t="s">
        <v>118</v>
      </c>
      <c r="B738" s="255" t="s">
        <v>559</v>
      </c>
      <c r="C738" s="288" t="s">
        <v>124</v>
      </c>
      <c r="D738" s="441"/>
      <c r="E738" s="256">
        <v>1.001</v>
      </c>
      <c r="F738" s="282"/>
      <c r="G738" s="441">
        <v>3</v>
      </c>
      <c r="H738" s="266" t="s">
        <v>11</v>
      </c>
      <c r="I738" s="754">
        <v>4</v>
      </c>
      <c r="J738" s="751" t="s">
        <v>159</v>
      </c>
      <c r="K738" s="442"/>
      <c r="L738" s="442"/>
    </row>
    <row r="739" spans="1:12" s="12" customFormat="1" ht="12.75">
      <c r="A739" s="257"/>
      <c r="B739" s="255"/>
      <c r="C739" s="288"/>
      <c r="D739" s="441"/>
      <c r="E739" s="256"/>
      <c r="F739" s="282"/>
      <c r="G739" s="441"/>
      <c r="H739" s="266"/>
      <c r="I739" s="755"/>
      <c r="J739" s="752"/>
      <c r="K739" s="442"/>
      <c r="L739" s="442"/>
    </row>
    <row r="740" spans="1:12" s="12" customFormat="1" ht="12.75">
      <c r="A740" s="257"/>
      <c r="B740" s="255"/>
      <c r="C740" s="288"/>
      <c r="D740" s="441"/>
      <c r="E740" s="256"/>
      <c r="F740" s="282"/>
      <c r="G740" s="441"/>
      <c r="H740" s="266"/>
      <c r="I740" s="756"/>
      <c r="J740" s="753"/>
      <c r="K740" s="442"/>
      <c r="L740" s="442"/>
    </row>
    <row r="741" spans="1:12" s="12" customFormat="1" ht="12.75">
      <c r="A741" s="257"/>
      <c r="B741" s="255"/>
      <c r="C741" s="288"/>
      <c r="D741" s="441"/>
      <c r="E741" s="256"/>
      <c r="F741" s="282">
        <v>41</v>
      </c>
      <c r="G741" s="441"/>
      <c r="H741" s="266"/>
      <c r="I741" s="370"/>
      <c r="J741" s="339" t="s">
        <v>160</v>
      </c>
      <c r="K741" s="442">
        <f>E738*F741</f>
        <v>41.041</v>
      </c>
      <c r="L741" s="442">
        <f>E738*20</f>
        <v>20.019999999999996</v>
      </c>
    </row>
    <row r="742" spans="1:12" s="12" customFormat="1" ht="38.25">
      <c r="A742" s="257"/>
      <c r="B742" s="255"/>
      <c r="C742" s="288"/>
      <c r="D742" s="441"/>
      <c r="E742" s="256"/>
      <c r="F742" s="282">
        <v>61</v>
      </c>
      <c r="G742" s="441"/>
      <c r="H742" s="266"/>
      <c r="I742" s="370"/>
      <c r="J742" s="338" t="s">
        <v>161</v>
      </c>
      <c r="K742" s="442">
        <f>E738*F742</f>
        <v>61.06099999999999</v>
      </c>
      <c r="L742" s="442"/>
    </row>
    <row r="743" spans="1:12" s="12" customFormat="1" ht="12.75" customHeight="1">
      <c r="A743" s="257" t="s">
        <v>118</v>
      </c>
      <c r="B743" s="255" t="s">
        <v>560</v>
      </c>
      <c r="C743" s="288" t="s">
        <v>124</v>
      </c>
      <c r="D743" s="441"/>
      <c r="E743" s="256">
        <v>1.301</v>
      </c>
      <c r="F743" s="282"/>
      <c r="G743" s="441">
        <v>3</v>
      </c>
      <c r="H743" s="266" t="s">
        <v>11</v>
      </c>
      <c r="I743" s="754">
        <v>4</v>
      </c>
      <c r="J743" s="751" t="s">
        <v>159</v>
      </c>
      <c r="K743" s="442"/>
      <c r="L743" s="442"/>
    </row>
    <row r="744" spans="1:12" s="12" customFormat="1" ht="12.75">
      <c r="A744" s="257"/>
      <c r="B744" s="255"/>
      <c r="C744" s="288"/>
      <c r="D744" s="441"/>
      <c r="E744" s="256"/>
      <c r="F744" s="282"/>
      <c r="G744" s="441"/>
      <c r="H744" s="266"/>
      <c r="I744" s="755"/>
      <c r="J744" s="752"/>
      <c r="K744" s="442"/>
      <c r="L744" s="442"/>
    </row>
    <row r="745" spans="1:12" s="12" customFormat="1" ht="12.75">
      <c r="A745" s="257"/>
      <c r="B745" s="255"/>
      <c r="C745" s="288"/>
      <c r="D745" s="441"/>
      <c r="E745" s="256"/>
      <c r="F745" s="282"/>
      <c r="G745" s="441"/>
      <c r="H745" s="266"/>
      <c r="I745" s="756"/>
      <c r="J745" s="753"/>
      <c r="K745" s="442"/>
      <c r="L745" s="442"/>
    </row>
    <row r="746" spans="1:12" s="12" customFormat="1" ht="12.75">
      <c r="A746" s="257"/>
      <c r="B746" s="255"/>
      <c r="C746" s="288"/>
      <c r="D746" s="441"/>
      <c r="E746" s="256"/>
      <c r="F746" s="282">
        <v>41</v>
      </c>
      <c r="G746" s="441"/>
      <c r="H746" s="266"/>
      <c r="I746" s="370"/>
      <c r="J746" s="339" t="s">
        <v>160</v>
      </c>
      <c r="K746" s="442">
        <f>E743*F746</f>
        <v>53.340999999999994</v>
      </c>
      <c r="L746" s="442">
        <f>E743*20</f>
        <v>26.02</v>
      </c>
    </row>
    <row r="747" spans="1:12" s="12" customFormat="1" ht="38.25">
      <c r="A747" s="257"/>
      <c r="B747" s="255"/>
      <c r="C747" s="288"/>
      <c r="D747" s="441"/>
      <c r="E747" s="256"/>
      <c r="F747" s="282">
        <v>61</v>
      </c>
      <c r="G747" s="441"/>
      <c r="H747" s="266"/>
      <c r="I747" s="370"/>
      <c r="J747" s="338" t="s">
        <v>161</v>
      </c>
      <c r="K747" s="442">
        <f>E743*F747</f>
        <v>79.36099999999999</v>
      </c>
      <c r="L747" s="442"/>
    </row>
    <row r="748" spans="1:12" s="12" customFormat="1" ht="12.75" customHeight="1">
      <c r="A748" s="257" t="s">
        <v>118</v>
      </c>
      <c r="B748" s="255" t="s">
        <v>561</v>
      </c>
      <c r="C748" s="288" t="s">
        <v>124</v>
      </c>
      <c r="D748" s="441"/>
      <c r="E748" s="256">
        <v>1.199</v>
      </c>
      <c r="F748" s="282"/>
      <c r="G748" s="441">
        <v>3</v>
      </c>
      <c r="H748" s="266" t="s">
        <v>11</v>
      </c>
      <c r="I748" s="754">
        <v>4</v>
      </c>
      <c r="J748" s="751" t="s">
        <v>159</v>
      </c>
      <c r="K748" s="442"/>
      <c r="L748" s="442"/>
    </row>
    <row r="749" spans="1:12" s="12" customFormat="1" ht="12.75">
      <c r="A749" s="257"/>
      <c r="B749" s="255"/>
      <c r="C749" s="288"/>
      <c r="D749" s="441"/>
      <c r="E749" s="256"/>
      <c r="F749" s="282"/>
      <c r="G749" s="441"/>
      <c r="H749" s="266"/>
      <c r="I749" s="755"/>
      <c r="J749" s="752"/>
      <c r="K749" s="442"/>
      <c r="L749" s="442"/>
    </row>
    <row r="750" spans="1:12" s="12" customFormat="1" ht="12.75">
      <c r="A750" s="257"/>
      <c r="B750" s="255"/>
      <c r="C750" s="288"/>
      <c r="D750" s="441"/>
      <c r="E750" s="256"/>
      <c r="F750" s="282"/>
      <c r="G750" s="441"/>
      <c r="H750" s="266"/>
      <c r="I750" s="756"/>
      <c r="J750" s="753"/>
      <c r="K750" s="442"/>
      <c r="L750" s="442"/>
    </row>
    <row r="751" spans="1:12" s="12" customFormat="1" ht="12.75">
      <c r="A751" s="257"/>
      <c r="B751" s="255"/>
      <c r="C751" s="288"/>
      <c r="D751" s="441"/>
      <c r="E751" s="256"/>
      <c r="F751" s="282">
        <v>41</v>
      </c>
      <c r="G751" s="441"/>
      <c r="H751" s="266"/>
      <c r="I751" s="370"/>
      <c r="J751" s="339" t="s">
        <v>160</v>
      </c>
      <c r="K751" s="442">
        <f>E748*F751</f>
        <v>49.159000000000006</v>
      </c>
      <c r="L751" s="442">
        <f>E748*20</f>
        <v>23.98</v>
      </c>
    </row>
    <row r="752" spans="1:12" s="12" customFormat="1" ht="38.25">
      <c r="A752" s="257"/>
      <c r="B752" s="255"/>
      <c r="C752" s="288"/>
      <c r="D752" s="441"/>
      <c r="E752" s="256"/>
      <c r="F752" s="282">
        <v>61</v>
      </c>
      <c r="G752" s="441"/>
      <c r="H752" s="266"/>
      <c r="I752" s="370"/>
      <c r="J752" s="338" t="s">
        <v>161</v>
      </c>
      <c r="K752" s="442">
        <f>E748*F752</f>
        <v>73.13900000000001</v>
      </c>
      <c r="L752" s="442"/>
    </row>
    <row r="753" spans="1:12" s="12" customFormat="1" ht="12.75" customHeight="1">
      <c r="A753" s="257" t="s">
        <v>118</v>
      </c>
      <c r="B753" s="255" t="s">
        <v>562</v>
      </c>
      <c r="C753" s="288" t="s">
        <v>124</v>
      </c>
      <c r="D753" s="441"/>
      <c r="E753" s="256">
        <v>1</v>
      </c>
      <c r="F753" s="282"/>
      <c r="G753" s="441">
        <v>3</v>
      </c>
      <c r="H753" s="266" t="s">
        <v>11</v>
      </c>
      <c r="I753" s="754">
        <v>4</v>
      </c>
      <c r="J753" s="751" t="s">
        <v>159</v>
      </c>
      <c r="K753" s="442"/>
      <c r="L753" s="442"/>
    </row>
    <row r="754" spans="1:12" s="12" customFormat="1" ht="12.75">
      <c r="A754" s="257"/>
      <c r="B754" s="255"/>
      <c r="C754" s="288"/>
      <c r="D754" s="441"/>
      <c r="E754" s="256"/>
      <c r="F754" s="282"/>
      <c r="G754" s="441"/>
      <c r="H754" s="266"/>
      <c r="I754" s="755"/>
      <c r="J754" s="752"/>
      <c r="K754" s="442"/>
      <c r="L754" s="442"/>
    </row>
    <row r="755" spans="1:12" s="12" customFormat="1" ht="12.75">
      <c r="A755" s="257"/>
      <c r="B755" s="255"/>
      <c r="C755" s="288"/>
      <c r="D755" s="441"/>
      <c r="E755" s="256"/>
      <c r="F755" s="282"/>
      <c r="G755" s="441"/>
      <c r="H755" s="266"/>
      <c r="I755" s="756"/>
      <c r="J755" s="753"/>
      <c r="K755" s="442"/>
      <c r="L755" s="442"/>
    </row>
    <row r="756" spans="1:12" s="12" customFormat="1" ht="12.75">
      <c r="A756" s="257"/>
      <c r="B756" s="255"/>
      <c r="C756" s="288"/>
      <c r="D756" s="441"/>
      <c r="E756" s="256"/>
      <c r="F756" s="282">
        <v>41</v>
      </c>
      <c r="G756" s="441"/>
      <c r="H756" s="266"/>
      <c r="I756" s="370"/>
      <c r="J756" s="339" t="s">
        <v>160</v>
      </c>
      <c r="K756" s="442">
        <f>E753*F756</f>
        <v>41</v>
      </c>
      <c r="L756" s="442">
        <f>E753*20</f>
        <v>20</v>
      </c>
    </row>
    <row r="757" spans="1:12" s="12" customFormat="1" ht="38.25">
      <c r="A757" s="257"/>
      <c r="B757" s="255"/>
      <c r="C757" s="288"/>
      <c r="D757" s="441"/>
      <c r="E757" s="256"/>
      <c r="F757" s="282">
        <v>61</v>
      </c>
      <c r="G757" s="441"/>
      <c r="H757" s="266"/>
      <c r="I757" s="370"/>
      <c r="J757" s="338" t="s">
        <v>161</v>
      </c>
      <c r="K757" s="442">
        <f>E753*F757</f>
        <v>61</v>
      </c>
      <c r="L757" s="442"/>
    </row>
    <row r="758" spans="1:12" s="12" customFormat="1" ht="12.75" customHeight="1">
      <c r="A758" s="257" t="s">
        <v>118</v>
      </c>
      <c r="B758" s="255" t="s">
        <v>563</v>
      </c>
      <c r="C758" s="288" t="s">
        <v>124</v>
      </c>
      <c r="D758" s="441"/>
      <c r="E758" s="256">
        <v>1</v>
      </c>
      <c r="F758" s="282"/>
      <c r="G758" s="441">
        <v>3</v>
      </c>
      <c r="H758" s="266" t="s">
        <v>11</v>
      </c>
      <c r="I758" s="754">
        <v>4</v>
      </c>
      <c r="J758" s="751" t="s">
        <v>159</v>
      </c>
      <c r="K758" s="442"/>
      <c r="L758" s="442"/>
    </row>
    <row r="759" spans="1:12" s="12" customFormat="1" ht="12.75">
      <c r="A759" s="257"/>
      <c r="B759" s="255"/>
      <c r="C759" s="288"/>
      <c r="D759" s="441"/>
      <c r="E759" s="256"/>
      <c r="F759" s="282"/>
      <c r="G759" s="441"/>
      <c r="H759" s="266"/>
      <c r="I759" s="755"/>
      <c r="J759" s="752"/>
      <c r="K759" s="442"/>
      <c r="L759" s="442"/>
    </row>
    <row r="760" spans="1:12" s="12" customFormat="1" ht="12.75">
      <c r="A760" s="257"/>
      <c r="B760" s="255"/>
      <c r="C760" s="288"/>
      <c r="D760" s="441"/>
      <c r="E760" s="256"/>
      <c r="F760" s="282"/>
      <c r="G760" s="441"/>
      <c r="H760" s="266"/>
      <c r="I760" s="756"/>
      <c r="J760" s="753"/>
      <c r="K760" s="442"/>
      <c r="L760" s="442"/>
    </row>
    <row r="761" spans="1:12" s="12" customFormat="1" ht="12.75">
      <c r="A761" s="257"/>
      <c r="B761" s="255"/>
      <c r="C761" s="288"/>
      <c r="D761" s="441"/>
      <c r="E761" s="256"/>
      <c r="F761" s="282">
        <v>41</v>
      </c>
      <c r="G761" s="441"/>
      <c r="H761" s="266"/>
      <c r="I761" s="370"/>
      <c r="J761" s="339" t="s">
        <v>160</v>
      </c>
      <c r="K761" s="442">
        <f>E758*F761</f>
        <v>41</v>
      </c>
      <c r="L761" s="442">
        <f>E758*20</f>
        <v>20</v>
      </c>
    </row>
    <row r="762" spans="1:12" s="12" customFormat="1" ht="38.25">
      <c r="A762" s="257"/>
      <c r="B762" s="255"/>
      <c r="C762" s="288"/>
      <c r="D762" s="441"/>
      <c r="E762" s="256"/>
      <c r="F762" s="282">
        <v>61</v>
      </c>
      <c r="G762" s="441"/>
      <c r="H762" s="266"/>
      <c r="I762" s="370"/>
      <c r="J762" s="338" t="s">
        <v>161</v>
      </c>
      <c r="K762" s="442">
        <f>E758*F762</f>
        <v>61</v>
      </c>
      <c r="L762" s="442"/>
    </row>
    <row r="763" spans="1:12" s="12" customFormat="1" ht="12.75" customHeight="1">
      <c r="A763" s="257" t="s">
        <v>118</v>
      </c>
      <c r="B763" s="255" t="s">
        <v>564</v>
      </c>
      <c r="C763" s="288" t="s">
        <v>124</v>
      </c>
      <c r="D763" s="441"/>
      <c r="E763" s="256">
        <v>1.201</v>
      </c>
      <c r="F763" s="282"/>
      <c r="G763" s="441">
        <v>3</v>
      </c>
      <c r="H763" s="266" t="s">
        <v>11</v>
      </c>
      <c r="I763" s="754">
        <v>4</v>
      </c>
      <c r="J763" s="751" t="s">
        <v>159</v>
      </c>
      <c r="K763" s="442"/>
      <c r="L763" s="442"/>
    </row>
    <row r="764" spans="1:12" s="12" customFormat="1" ht="12.75">
      <c r="A764" s="257"/>
      <c r="B764" s="255"/>
      <c r="C764" s="288"/>
      <c r="D764" s="441"/>
      <c r="E764" s="256"/>
      <c r="F764" s="282"/>
      <c r="G764" s="441"/>
      <c r="H764" s="266"/>
      <c r="I764" s="755"/>
      <c r="J764" s="752"/>
      <c r="K764" s="442"/>
      <c r="L764" s="442"/>
    </row>
    <row r="765" spans="1:12" s="12" customFormat="1" ht="12.75">
      <c r="A765" s="257"/>
      <c r="B765" s="255"/>
      <c r="C765" s="288"/>
      <c r="D765" s="441"/>
      <c r="E765" s="256"/>
      <c r="F765" s="282"/>
      <c r="G765" s="441"/>
      <c r="H765" s="266"/>
      <c r="I765" s="756"/>
      <c r="J765" s="753"/>
      <c r="K765" s="442"/>
      <c r="L765" s="442"/>
    </row>
    <row r="766" spans="1:12" s="12" customFormat="1" ht="12.75">
      <c r="A766" s="257"/>
      <c r="B766" s="255"/>
      <c r="C766" s="288"/>
      <c r="D766" s="441"/>
      <c r="E766" s="256"/>
      <c r="F766" s="282">
        <v>41</v>
      </c>
      <c r="G766" s="441"/>
      <c r="H766" s="266"/>
      <c r="I766" s="370"/>
      <c r="J766" s="339" t="s">
        <v>160</v>
      </c>
      <c r="K766" s="442">
        <f>E763*F766</f>
        <v>49.241</v>
      </c>
      <c r="L766" s="442">
        <f>E763*20</f>
        <v>24.020000000000003</v>
      </c>
    </row>
    <row r="767" spans="1:12" s="12" customFormat="1" ht="38.25">
      <c r="A767" s="257"/>
      <c r="B767" s="255"/>
      <c r="C767" s="288"/>
      <c r="D767" s="441"/>
      <c r="E767" s="256"/>
      <c r="F767" s="282">
        <v>61</v>
      </c>
      <c r="G767" s="441"/>
      <c r="H767" s="266"/>
      <c r="I767" s="370"/>
      <c r="J767" s="338" t="s">
        <v>161</v>
      </c>
      <c r="K767" s="442">
        <f>E763*F767</f>
        <v>73.26100000000001</v>
      </c>
      <c r="L767" s="442"/>
    </row>
    <row r="768" spans="1:12" s="12" customFormat="1" ht="12.75" customHeight="1">
      <c r="A768" s="257" t="s">
        <v>118</v>
      </c>
      <c r="B768" s="255" t="s">
        <v>565</v>
      </c>
      <c r="C768" s="288" t="s">
        <v>124</v>
      </c>
      <c r="D768" s="441"/>
      <c r="E768" s="256">
        <v>1.6</v>
      </c>
      <c r="F768" s="282"/>
      <c r="G768" s="441">
        <v>3</v>
      </c>
      <c r="H768" s="266" t="s">
        <v>11</v>
      </c>
      <c r="I768" s="754">
        <v>4</v>
      </c>
      <c r="J768" s="751" t="s">
        <v>159</v>
      </c>
      <c r="K768" s="442"/>
      <c r="L768" s="442"/>
    </row>
    <row r="769" spans="1:12" s="12" customFormat="1" ht="12.75">
      <c r="A769" s="257"/>
      <c r="B769" s="255"/>
      <c r="C769" s="288"/>
      <c r="D769" s="441"/>
      <c r="E769" s="256"/>
      <c r="F769" s="282"/>
      <c r="G769" s="441"/>
      <c r="H769" s="266"/>
      <c r="I769" s="755"/>
      <c r="J769" s="752"/>
      <c r="K769" s="442"/>
      <c r="L769" s="442"/>
    </row>
    <row r="770" spans="1:12" s="12" customFormat="1" ht="12.75">
      <c r="A770" s="257"/>
      <c r="B770" s="255"/>
      <c r="C770" s="288"/>
      <c r="D770" s="441"/>
      <c r="E770" s="256"/>
      <c r="F770" s="282"/>
      <c r="G770" s="441"/>
      <c r="H770" s="266"/>
      <c r="I770" s="756"/>
      <c r="J770" s="753"/>
      <c r="K770" s="442"/>
      <c r="L770" s="442"/>
    </row>
    <row r="771" spans="1:12" s="12" customFormat="1" ht="12.75">
      <c r="A771" s="257"/>
      <c r="B771" s="255"/>
      <c r="C771" s="288"/>
      <c r="D771" s="441"/>
      <c r="E771" s="256"/>
      <c r="F771" s="282">
        <v>41</v>
      </c>
      <c r="G771" s="441"/>
      <c r="H771" s="266"/>
      <c r="I771" s="370"/>
      <c r="J771" s="339" t="s">
        <v>160</v>
      </c>
      <c r="K771" s="442">
        <f>E768*F771</f>
        <v>65.60000000000001</v>
      </c>
      <c r="L771" s="442">
        <f>E768*20</f>
        <v>32</v>
      </c>
    </row>
    <row r="772" spans="1:12" s="12" customFormat="1" ht="38.25">
      <c r="A772" s="257"/>
      <c r="B772" s="255"/>
      <c r="C772" s="288"/>
      <c r="D772" s="441"/>
      <c r="E772" s="256"/>
      <c r="F772" s="282">
        <v>61</v>
      </c>
      <c r="G772" s="441"/>
      <c r="H772" s="266"/>
      <c r="I772" s="370"/>
      <c r="J772" s="338" t="s">
        <v>161</v>
      </c>
      <c r="K772" s="442">
        <f>E768*F772</f>
        <v>97.60000000000001</v>
      </c>
      <c r="L772" s="442"/>
    </row>
    <row r="773" spans="1:12" s="12" customFormat="1" ht="12.75" customHeight="1">
      <c r="A773" s="257" t="s">
        <v>118</v>
      </c>
      <c r="B773" s="255" t="s">
        <v>566</v>
      </c>
      <c r="C773" s="288" t="s">
        <v>124</v>
      </c>
      <c r="D773" s="441"/>
      <c r="E773" s="256">
        <v>1.102</v>
      </c>
      <c r="F773" s="282"/>
      <c r="G773" s="441">
        <v>3</v>
      </c>
      <c r="H773" s="266" t="s">
        <v>11</v>
      </c>
      <c r="I773" s="754">
        <v>4</v>
      </c>
      <c r="J773" s="751" t="s">
        <v>159</v>
      </c>
      <c r="K773" s="442"/>
      <c r="L773" s="442"/>
    </row>
    <row r="774" spans="1:12" s="12" customFormat="1" ht="12.75">
      <c r="A774" s="257"/>
      <c r="B774" s="255"/>
      <c r="C774" s="288"/>
      <c r="D774" s="441"/>
      <c r="E774" s="256"/>
      <c r="F774" s="282"/>
      <c r="G774" s="441"/>
      <c r="H774" s="266"/>
      <c r="I774" s="755"/>
      <c r="J774" s="752"/>
      <c r="K774" s="442"/>
      <c r="L774" s="442"/>
    </row>
    <row r="775" spans="1:12" s="12" customFormat="1" ht="12.75">
      <c r="A775" s="257"/>
      <c r="B775" s="255"/>
      <c r="C775" s="288"/>
      <c r="D775" s="441"/>
      <c r="E775" s="256"/>
      <c r="F775" s="282"/>
      <c r="G775" s="441"/>
      <c r="H775" s="266"/>
      <c r="I775" s="756"/>
      <c r="J775" s="753"/>
      <c r="K775" s="442"/>
      <c r="L775" s="442"/>
    </row>
    <row r="776" spans="1:12" s="12" customFormat="1" ht="12.75">
      <c r="A776" s="257"/>
      <c r="B776" s="255"/>
      <c r="C776" s="288"/>
      <c r="D776" s="441"/>
      <c r="E776" s="256"/>
      <c r="F776" s="282">
        <v>41</v>
      </c>
      <c r="G776" s="441"/>
      <c r="H776" s="266"/>
      <c r="I776" s="370"/>
      <c r="J776" s="339" t="s">
        <v>160</v>
      </c>
      <c r="K776" s="442">
        <f>E773*F776</f>
        <v>45.182</v>
      </c>
      <c r="L776" s="442">
        <f>E773*20</f>
        <v>22.040000000000003</v>
      </c>
    </row>
    <row r="777" spans="1:12" s="12" customFormat="1" ht="38.25">
      <c r="A777" s="257"/>
      <c r="B777" s="255"/>
      <c r="C777" s="288"/>
      <c r="D777" s="441"/>
      <c r="E777" s="256"/>
      <c r="F777" s="282">
        <v>61</v>
      </c>
      <c r="G777" s="441"/>
      <c r="H777" s="266"/>
      <c r="I777" s="370"/>
      <c r="J777" s="338" t="s">
        <v>161</v>
      </c>
      <c r="K777" s="442">
        <f>E773*F777</f>
        <v>67.22200000000001</v>
      </c>
      <c r="L777" s="442"/>
    </row>
    <row r="778" spans="1:12" s="12" customFormat="1" ht="12.75" customHeight="1">
      <c r="A778" s="257" t="s">
        <v>118</v>
      </c>
      <c r="B778" s="255" t="s">
        <v>567</v>
      </c>
      <c r="C778" s="288" t="s">
        <v>124</v>
      </c>
      <c r="D778" s="441"/>
      <c r="E778" s="256">
        <v>1.705</v>
      </c>
      <c r="F778" s="282"/>
      <c r="G778" s="441">
        <v>3</v>
      </c>
      <c r="H778" s="266" t="s">
        <v>11</v>
      </c>
      <c r="I778" s="754">
        <v>4</v>
      </c>
      <c r="J778" s="751" t="s">
        <v>159</v>
      </c>
      <c r="K778" s="442"/>
      <c r="L778" s="442"/>
    </row>
    <row r="779" spans="1:12" s="12" customFormat="1" ht="12.75">
      <c r="A779" s="257"/>
      <c r="B779" s="255"/>
      <c r="C779" s="288"/>
      <c r="D779" s="441"/>
      <c r="E779" s="256"/>
      <c r="F779" s="282"/>
      <c r="G779" s="441"/>
      <c r="H779" s="266"/>
      <c r="I779" s="755"/>
      <c r="J779" s="752"/>
      <c r="K779" s="442"/>
      <c r="L779" s="442"/>
    </row>
    <row r="780" spans="1:12" s="12" customFormat="1" ht="12.75">
      <c r="A780" s="257"/>
      <c r="B780" s="255"/>
      <c r="C780" s="288"/>
      <c r="D780" s="441"/>
      <c r="E780" s="256"/>
      <c r="F780" s="282"/>
      <c r="G780" s="441"/>
      <c r="H780" s="266"/>
      <c r="I780" s="756"/>
      <c r="J780" s="753"/>
      <c r="K780" s="442"/>
      <c r="L780" s="442"/>
    </row>
    <row r="781" spans="1:12" s="12" customFormat="1" ht="12.75">
      <c r="A781" s="257"/>
      <c r="B781" s="255"/>
      <c r="C781" s="288"/>
      <c r="D781" s="441"/>
      <c r="E781" s="256"/>
      <c r="F781" s="282">
        <v>41</v>
      </c>
      <c r="G781" s="441"/>
      <c r="H781" s="266"/>
      <c r="I781" s="370"/>
      <c r="J781" s="339" t="s">
        <v>160</v>
      </c>
      <c r="K781" s="442">
        <f>E778*F781</f>
        <v>69.905</v>
      </c>
      <c r="L781" s="442">
        <f>E778*20</f>
        <v>34.1</v>
      </c>
    </row>
    <row r="782" spans="1:12" s="12" customFormat="1" ht="38.25">
      <c r="A782" s="257"/>
      <c r="B782" s="255"/>
      <c r="C782" s="288"/>
      <c r="D782" s="441"/>
      <c r="E782" s="256"/>
      <c r="F782" s="282">
        <v>61</v>
      </c>
      <c r="G782" s="441"/>
      <c r="H782" s="266"/>
      <c r="I782" s="370"/>
      <c r="J782" s="338" t="s">
        <v>161</v>
      </c>
      <c r="K782" s="442">
        <f>E778*F782</f>
        <v>104.00500000000001</v>
      </c>
      <c r="L782" s="442"/>
    </row>
    <row r="783" spans="1:12" s="12" customFormat="1" ht="12.75" customHeight="1">
      <c r="A783" s="257" t="s">
        <v>118</v>
      </c>
      <c r="B783" s="255" t="s">
        <v>568</v>
      </c>
      <c r="C783" s="288" t="s">
        <v>124</v>
      </c>
      <c r="D783" s="441"/>
      <c r="E783" s="256">
        <v>2.099</v>
      </c>
      <c r="F783" s="282"/>
      <c r="G783" s="441">
        <v>3</v>
      </c>
      <c r="H783" s="266" t="s">
        <v>11</v>
      </c>
      <c r="I783" s="754">
        <v>4</v>
      </c>
      <c r="J783" s="751" t="s">
        <v>159</v>
      </c>
      <c r="K783" s="442"/>
      <c r="L783" s="442"/>
    </row>
    <row r="784" spans="1:12" s="12" customFormat="1" ht="12.75">
      <c r="A784" s="257"/>
      <c r="B784" s="255"/>
      <c r="C784" s="288"/>
      <c r="D784" s="441"/>
      <c r="E784" s="256"/>
      <c r="F784" s="282"/>
      <c r="G784" s="441"/>
      <c r="H784" s="266"/>
      <c r="I784" s="755"/>
      <c r="J784" s="752"/>
      <c r="K784" s="442"/>
      <c r="L784" s="442"/>
    </row>
    <row r="785" spans="1:12" s="12" customFormat="1" ht="12.75">
      <c r="A785" s="257"/>
      <c r="B785" s="255"/>
      <c r="C785" s="288"/>
      <c r="D785" s="441"/>
      <c r="E785" s="256"/>
      <c r="F785" s="282"/>
      <c r="G785" s="441"/>
      <c r="H785" s="266"/>
      <c r="I785" s="756"/>
      <c r="J785" s="753"/>
      <c r="K785" s="442"/>
      <c r="L785" s="442"/>
    </row>
    <row r="786" spans="1:12" s="12" customFormat="1" ht="12.75">
      <c r="A786" s="257"/>
      <c r="B786" s="255"/>
      <c r="C786" s="288"/>
      <c r="D786" s="441"/>
      <c r="E786" s="256"/>
      <c r="F786" s="282">
        <v>41</v>
      </c>
      <c r="G786" s="441"/>
      <c r="H786" s="266"/>
      <c r="I786" s="370"/>
      <c r="J786" s="339" t="s">
        <v>160</v>
      </c>
      <c r="K786" s="442">
        <f>E783*F786</f>
        <v>86.05900000000001</v>
      </c>
      <c r="L786" s="442">
        <f>E783*20</f>
        <v>41.980000000000004</v>
      </c>
    </row>
    <row r="787" spans="1:12" s="12" customFormat="1" ht="38.25">
      <c r="A787" s="257"/>
      <c r="B787" s="255"/>
      <c r="C787" s="288"/>
      <c r="D787" s="441"/>
      <c r="E787" s="256"/>
      <c r="F787" s="282">
        <v>61</v>
      </c>
      <c r="G787" s="441"/>
      <c r="H787" s="266"/>
      <c r="I787" s="370"/>
      <c r="J787" s="338" t="s">
        <v>161</v>
      </c>
      <c r="K787" s="442">
        <f>E783*F787</f>
        <v>128.03900000000002</v>
      </c>
      <c r="L787" s="442"/>
    </row>
    <row r="788" spans="1:12" s="12" customFormat="1" ht="12.75" customHeight="1">
      <c r="A788" s="257" t="s">
        <v>118</v>
      </c>
      <c r="B788" s="255" t="s">
        <v>569</v>
      </c>
      <c r="C788" s="288" t="s">
        <v>124</v>
      </c>
      <c r="D788" s="441"/>
      <c r="E788" s="256">
        <v>2.498</v>
      </c>
      <c r="F788" s="282"/>
      <c r="G788" s="441">
        <v>3</v>
      </c>
      <c r="H788" s="266" t="s">
        <v>11</v>
      </c>
      <c r="I788" s="754">
        <v>4</v>
      </c>
      <c r="J788" s="751" t="s">
        <v>159</v>
      </c>
      <c r="K788" s="442"/>
      <c r="L788" s="442"/>
    </row>
    <row r="789" spans="1:12" s="12" customFormat="1" ht="12.75">
      <c r="A789" s="257"/>
      <c r="B789" s="255"/>
      <c r="C789" s="288"/>
      <c r="D789" s="441"/>
      <c r="E789" s="256"/>
      <c r="F789" s="282"/>
      <c r="G789" s="441"/>
      <c r="H789" s="266"/>
      <c r="I789" s="755"/>
      <c r="J789" s="752"/>
      <c r="K789" s="442"/>
      <c r="L789" s="442"/>
    </row>
    <row r="790" spans="1:12" s="12" customFormat="1" ht="12.75">
      <c r="A790" s="257"/>
      <c r="B790" s="255"/>
      <c r="C790" s="288"/>
      <c r="D790" s="441"/>
      <c r="E790" s="256"/>
      <c r="F790" s="282"/>
      <c r="G790" s="441"/>
      <c r="H790" s="266"/>
      <c r="I790" s="756"/>
      <c r="J790" s="753"/>
      <c r="K790" s="442"/>
      <c r="L790" s="442"/>
    </row>
    <row r="791" spans="1:12" s="12" customFormat="1" ht="12.75">
      <c r="A791" s="257"/>
      <c r="B791" s="255"/>
      <c r="C791" s="288"/>
      <c r="D791" s="441"/>
      <c r="E791" s="256"/>
      <c r="F791" s="282">
        <v>41</v>
      </c>
      <c r="G791" s="441"/>
      <c r="H791" s="266"/>
      <c r="I791" s="370"/>
      <c r="J791" s="339" t="s">
        <v>160</v>
      </c>
      <c r="K791" s="442">
        <f>E788*F791</f>
        <v>102.418</v>
      </c>
      <c r="L791" s="442">
        <f>E788*20</f>
        <v>49.96000000000001</v>
      </c>
    </row>
    <row r="792" spans="1:12" s="12" customFormat="1" ht="38.25">
      <c r="A792" s="257"/>
      <c r="B792" s="255"/>
      <c r="C792" s="288"/>
      <c r="D792" s="441"/>
      <c r="E792" s="256"/>
      <c r="F792" s="282">
        <v>61</v>
      </c>
      <c r="G792" s="441"/>
      <c r="H792" s="266"/>
      <c r="I792" s="370"/>
      <c r="J792" s="338" t="s">
        <v>161</v>
      </c>
      <c r="K792" s="442">
        <f>E788*F792</f>
        <v>152.37800000000001</v>
      </c>
      <c r="L792" s="442"/>
    </row>
    <row r="793" spans="1:12" s="12" customFormat="1" ht="12.75" customHeight="1">
      <c r="A793" s="38" t="s">
        <v>20</v>
      </c>
      <c r="B793" s="66">
        <v>155</v>
      </c>
      <c r="C793" s="38" t="s">
        <v>27</v>
      </c>
      <c r="D793" s="301"/>
      <c r="E793" s="131">
        <f>SUM(E23:E788)</f>
        <v>167.29899999999998</v>
      </c>
      <c r="F793" s="135" t="s">
        <v>47</v>
      </c>
      <c r="G793" s="491"/>
      <c r="H793" s="492"/>
      <c r="I793" s="492"/>
      <c r="J793" s="273"/>
      <c r="K793" s="493"/>
      <c r="L793" s="331"/>
    </row>
    <row r="794" spans="1:12" s="12" customFormat="1" ht="38.25">
      <c r="A794" s="136" t="s">
        <v>22</v>
      </c>
      <c r="B794" s="138">
        <f>SUM(B22,B793)</f>
        <v>157</v>
      </c>
      <c r="C794" s="136" t="s">
        <v>27</v>
      </c>
      <c r="D794" s="139"/>
      <c r="E794" s="148">
        <f>SUM(E22,E793)</f>
        <v>185.331</v>
      </c>
      <c r="F794" s="137" t="s">
        <v>47</v>
      </c>
      <c r="G794" s="140"/>
      <c r="H794" s="580"/>
      <c r="I794" s="141"/>
      <c r="J794" s="142"/>
      <c r="K794" s="143"/>
      <c r="L794" s="442"/>
    </row>
    <row r="795" spans="1:12" ht="57.75" customHeight="1">
      <c r="A795" s="71" t="s">
        <v>31</v>
      </c>
      <c r="B795" s="72">
        <f>B794</f>
        <v>157</v>
      </c>
      <c r="C795" s="73" t="s">
        <v>27</v>
      </c>
      <c r="D795" s="72"/>
      <c r="E795" s="74">
        <f>E794</f>
        <v>185.331</v>
      </c>
      <c r="F795" s="75" t="s">
        <v>47</v>
      </c>
      <c r="G795" s="77"/>
      <c r="H795" s="77"/>
      <c r="I795" s="78"/>
      <c r="J795" s="431"/>
      <c r="K795" s="79"/>
      <c r="L795" s="486"/>
    </row>
    <row r="796" spans="1:12" ht="25.5" customHeight="1">
      <c r="A796" s="764" t="s">
        <v>163</v>
      </c>
      <c r="B796" s="765"/>
      <c r="C796" s="765"/>
      <c r="D796" s="765"/>
      <c r="E796" s="765"/>
      <c r="F796" s="765"/>
      <c r="G796" s="765"/>
      <c r="H796" s="536"/>
      <c r="I796" s="341"/>
      <c r="J796" s="342"/>
      <c r="K796" s="343"/>
      <c r="L796" s="494"/>
    </row>
    <row r="797" spans="1:12" ht="12.75">
      <c r="A797" s="765"/>
      <c r="B797" s="765"/>
      <c r="C797" s="765"/>
      <c r="D797" s="765"/>
      <c r="E797" s="765"/>
      <c r="F797" s="765"/>
      <c r="G797" s="765"/>
      <c r="H797" s="536"/>
      <c r="I797" s="342"/>
      <c r="J797" s="342"/>
      <c r="K797" s="343"/>
      <c r="L797" s="494"/>
    </row>
    <row r="798" spans="1:12" ht="12.75">
      <c r="A798" s="765"/>
      <c r="B798" s="765"/>
      <c r="C798" s="765"/>
      <c r="D798" s="765"/>
      <c r="E798" s="765"/>
      <c r="F798" s="765"/>
      <c r="G798" s="765"/>
      <c r="H798" s="536"/>
      <c r="I798" s="344"/>
      <c r="J798" s="730"/>
      <c r="K798" s="730"/>
      <c r="L798" s="730"/>
    </row>
    <row r="799" spans="1:12" ht="8.25" customHeight="1">
      <c r="A799" s="344"/>
      <c r="B799" s="300"/>
      <c r="C799" s="342"/>
      <c r="D799" s="345"/>
      <c r="E799" s="344"/>
      <c r="F799" s="20"/>
      <c r="G799" s="20"/>
      <c r="H799" s="20"/>
      <c r="I799" s="23"/>
      <c r="J799" s="730"/>
      <c r="K799" s="730"/>
      <c r="L799" s="730"/>
    </row>
    <row r="800" spans="1:12" ht="12.75">
      <c r="A800" s="299"/>
      <c r="B800" s="495"/>
      <c r="C800" s="496"/>
      <c r="D800" s="497"/>
      <c r="E800" s="299"/>
      <c r="F800" s="344"/>
      <c r="G800" s="346"/>
      <c r="H800" s="346"/>
      <c r="J800" s="730"/>
      <c r="K800" s="730"/>
      <c r="L800" s="730"/>
    </row>
    <row r="801" spans="1:12" ht="12.75">
      <c r="A801" s="299"/>
      <c r="B801" s="495"/>
      <c r="C801" s="496"/>
      <c r="D801" s="497"/>
      <c r="E801" s="299"/>
      <c r="F801" s="46"/>
      <c r="G801" s="346"/>
      <c r="H801" s="346"/>
      <c r="I801" s="730" t="s">
        <v>30</v>
      </c>
      <c r="J801" s="730"/>
      <c r="K801" s="730"/>
      <c r="L801" s="730"/>
    </row>
    <row r="802" spans="1:12" ht="12.75">
      <c r="A802" s="20"/>
      <c r="B802" s="21"/>
      <c r="C802" s="24"/>
      <c r="D802" s="22"/>
      <c r="E802" s="344"/>
      <c r="F802" s="344"/>
      <c r="G802" s="346"/>
      <c r="H802" s="346"/>
      <c r="I802" s="730" t="s">
        <v>1705</v>
      </c>
      <c r="J802" s="730"/>
      <c r="K802" s="730"/>
      <c r="L802" s="730"/>
    </row>
    <row r="803" spans="1:12" ht="12.75">
      <c r="A803" s="344"/>
      <c r="B803" s="300"/>
      <c r="C803" s="342"/>
      <c r="D803" s="345"/>
      <c r="E803" s="344"/>
      <c r="F803" s="20"/>
      <c r="G803" s="20"/>
      <c r="H803" s="20"/>
      <c r="I803" s="730" t="s">
        <v>971</v>
      </c>
      <c r="J803" s="730"/>
      <c r="K803" s="730"/>
      <c r="L803" s="730"/>
    </row>
    <row r="804" spans="1:11" ht="12.75">
      <c r="A804" s="344"/>
      <c r="B804" s="300"/>
      <c r="C804" s="342"/>
      <c r="D804" s="345"/>
      <c r="E804" s="344"/>
      <c r="G804" s="37"/>
      <c r="H804" s="37"/>
      <c r="J804" s="37"/>
      <c r="K804" s="37"/>
    </row>
    <row r="805" spans="1:11" ht="12.75">
      <c r="A805" s="344"/>
      <c r="B805" s="300"/>
      <c r="C805" s="342"/>
      <c r="D805" s="345"/>
      <c r="E805" s="344"/>
      <c r="G805" s="37"/>
      <c r="H805" s="37"/>
      <c r="J805" s="37"/>
      <c r="K805" s="37"/>
    </row>
    <row r="806" spans="1:11" ht="12.75">
      <c r="A806" s="344"/>
      <c r="B806" s="300"/>
      <c r="C806" s="342"/>
      <c r="D806" s="345"/>
      <c r="E806" s="344"/>
      <c r="G806" s="37"/>
      <c r="H806" s="37"/>
      <c r="J806" s="37"/>
      <c r="K806" s="37"/>
    </row>
    <row r="807" spans="1:11" ht="12.75">
      <c r="A807" s="344"/>
      <c r="B807" s="300"/>
      <c r="C807" s="342"/>
      <c r="D807" s="345"/>
      <c r="E807" s="344"/>
      <c r="K807" s="37"/>
    </row>
    <row r="808" spans="1:11" ht="12.75">
      <c r="A808" s="344"/>
      <c r="B808" s="300"/>
      <c r="C808" s="342"/>
      <c r="D808" s="345"/>
      <c r="E808" s="344"/>
      <c r="F808" s="20"/>
      <c r="K808" s="24"/>
    </row>
    <row r="809" spans="1:11" ht="12.75">
      <c r="A809" s="344"/>
      <c r="B809" s="300"/>
      <c r="C809" s="342"/>
      <c r="D809" s="345"/>
      <c r="E809" s="344"/>
      <c r="F809" s="344"/>
      <c r="K809" s="343"/>
    </row>
    <row r="810" spans="1:11" ht="12.75">
      <c r="A810" s="344"/>
      <c r="B810" s="300"/>
      <c r="C810" s="342"/>
      <c r="D810" s="345"/>
      <c r="E810" s="344"/>
      <c r="F810" s="344"/>
      <c r="G810" s="346"/>
      <c r="H810" s="346"/>
      <c r="I810" s="344"/>
      <c r="J810" s="342"/>
      <c r="K810" s="343"/>
    </row>
  </sheetData>
  <sheetProtection/>
  <mergeCells count="336">
    <mergeCell ref="I801:L801"/>
    <mergeCell ref="I802:L802"/>
    <mergeCell ref="I803:L803"/>
    <mergeCell ref="J799:L799"/>
    <mergeCell ref="J800:L800"/>
    <mergeCell ref="J768:J770"/>
    <mergeCell ref="J773:J775"/>
    <mergeCell ref="J778:J780"/>
    <mergeCell ref="J783:J785"/>
    <mergeCell ref="J788:J790"/>
    <mergeCell ref="I718:I720"/>
    <mergeCell ref="I778:I780"/>
    <mergeCell ref="I773:I775"/>
    <mergeCell ref="J718:J720"/>
    <mergeCell ref="J723:J725"/>
    <mergeCell ref="J728:J730"/>
    <mergeCell ref="J748:J750"/>
    <mergeCell ref="J753:J755"/>
    <mergeCell ref="J758:J760"/>
    <mergeCell ref="J763:J765"/>
    <mergeCell ref="J738:J740"/>
    <mergeCell ref="A796:G798"/>
    <mergeCell ref="I758:I760"/>
    <mergeCell ref="I753:I755"/>
    <mergeCell ref="I788:I790"/>
    <mergeCell ref="I783:I785"/>
    <mergeCell ref="I768:I770"/>
    <mergeCell ref="I763:I765"/>
    <mergeCell ref="I748:I750"/>
    <mergeCell ref="J798:L798"/>
    <mergeCell ref="J743:J745"/>
    <mergeCell ref="I418:I420"/>
    <mergeCell ref="I33:I35"/>
    <mergeCell ref="I48:I50"/>
    <mergeCell ref="I53:I55"/>
    <mergeCell ref="I743:I745"/>
    <mergeCell ref="I738:I740"/>
    <mergeCell ref="I728:I730"/>
    <mergeCell ref="I443:I445"/>
    <mergeCell ref="I508:I510"/>
    <mergeCell ref="I733:I735"/>
    <mergeCell ref="I723:I725"/>
    <mergeCell ref="J7:J8"/>
    <mergeCell ref="A10:L10"/>
    <mergeCell ref="B7:B8"/>
    <mergeCell ref="I448:I450"/>
    <mergeCell ref="J16:J18"/>
    <mergeCell ref="I23:I25"/>
    <mergeCell ref="J38:J40"/>
    <mergeCell ref="J733:J735"/>
    <mergeCell ref="I63:I65"/>
    <mergeCell ref="J11:J13"/>
    <mergeCell ref="J53:J55"/>
    <mergeCell ref="J58:J60"/>
    <mergeCell ref="I28:I30"/>
    <mergeCell ref="I7:I8"/>
    <mergeCell ref="I16:I18"/>
    <mergeCell ref="J63:J65"/>
    <mergeCell ref="I58:I60"/>
    <mergeCell ref="J28:J30"/>
    <mergeCell ref="A1:L1"/>
    <mergeCell ref="A2:L2"/>
    <mergeCell ref="A3:L3"/>
    <mergeCell ref="A4:L4"/>
    <mergeCell ref="A6:L6"/>
    <mergeCell ref="A7:A8"/>
    <mergeCell ref="K7:K8"/>
    <mergeCell ref="D7:E7"/>
    <mergeCell ref="C7:C8"/>
    <mergeCell ref="L7:L8"/>
    <mergeCell ref="J33:J35"/>
    <mergeCell ref="I43:I45"/>
    <mergeCell ref="J43:J45"/>
    <mergeCell ref="J48:J50"/>
    <mergeCell ref="F7:F8"/>
    <mergeCell ref="I11:I13"/>
    <mergeCell ref="J23:J25"/>
    <mergeCell ref="G7:G8"/>
    <mergeCell ref="I38:I40"/>
    <mergeCell ref="H7:H8"/>
    <mergeCell ref="J68:J70"/>
    <mergeCell ref="I68:I70"/>
    <mergeCell ref="J73:J75"/>
    <mergeCell ref="I73:I75"/>
    <mergeCell ref="J78:J80"/>
    <mergeCell ref="I78:I80"/>
    <mergeCell ref="J83:J85"/>
    <mergeCell ref="I83:I85"/>
    <mergeCell ref="J88:J90"/>
    <mergeCell ref="I88:I90"/>
    <mergeCell ref="J93:J95"/>
    <mergeCell ref="I93:I95"/>
    <mergeCell ref="J98:J100"/>
    <mergeCell ref="I98:I100"/>
    <mergeCell ref="I103:I105"/>
    <mergeCell ref="J103:J105"/>
    <mergeCell ref="J108:J110"/>
    <mergeCell ref="I108:I110"/>
    <mergeCell ref="J113:J115"/>
    <mergeCell ref="I113:I115"/>
    <mergeCell ref="J118:J120"/>
    <mergeCell ref="J123:J125"/>
    <mergeCell ref="J128:J130"/>
    <mergeCell ref="J133:J135"/>
    <mergeCell ref="J138:J140"/>
    <mergeCell ref="J143:J145"/>
    <mergeCell ref="J148:J150"/>
    <mergeCell ref="J153:J155"/>
    <mergeCell ref="J158:J160"/>
    <mergeCell ref="J163:J165"/>
    <mergeCell ref="J168:J170"/>
    <mergeCell ref="J173:J175"/>
    <mergeCell ref="J178:J180"/>
    <mergeCell ref="J183:J185"/>
    <mergeCell ref="J188:J190"/>
    <mergeCell ref="I118:I120"/>
    <mergeCell ref="I123:I125"/>
    <mergeCell ref="I128:I130"/>
    <mergeCell ref="I133:I135"/>
    <mergeCell ref="I138:I140"/>
    <mergeCell ref="I143:I145"/>
    <mergeCell ref="I148:I150"/>
    <mergeCell ref="I153:I155"/>
    <mergeCell ref="I158:I160"/>
    <mergeCell ref="I163:I165"/>
    <mergeCell ref="I168:I170"/>
    <mergeCell ref="I173:I175"/>
    <mergeCell ref="I178:I180"/>
    <mergeCell ref="I183:I185"/>
    <mergeCell ref="I188:I190"/>
    <mergeCell ref="J193:J195"/>
    <mergeCell ref="J198:J200"/>
    <mergeCell ref="J203:J205"/>
    <mergeCell ref="J208:J210"/>
    <mergeCell ref="I208:I210"/>
    <mergeCell ref="I203:I205"/>
    <mergeCell ref="I198:I200"/>
    <mergeCell ref="I193:I195"/>
    <mergeCell ref="J213:J215"/>
    <mergeCell ref="J218:J220"/>
    <mergeCell ref="J223:J225"/>
    <mergeCell ref="J228:J230"/>
    <mergeCell ref="J233:J235"/>
    <mergeCell ref="J238:J240"/>
    <mergeCell ref="J243:J245"/>
    <mergeCell ref="J248:J250"/>
    <mergeCell ref="J253:J255"/>
    <mergeCell ref="J258:J260"/>
    <mergeCell ref="J263:J265"/>
    <mergeCell ref="J268:J270"/>
    <mergeCell ref="J273:J275"/>
    <mergeCell ref="J278:J280"/>
    <mergeCell ref="J283:J285"/>
    <mergeCell ref="J288:J290"/>
    <mergeCell ref="J293:J295"/>
    <mergeCell ref="J298:J300"/>
    <mergeCell ref="I298:I300"/>
    <mergeCell ref="I293:I295"/>
    <mergeCell ref="I288:I290"/>
    <mergeCell ref="I283:I285"/>
    <mergeCell ref="I273:I275"/>
    <mergeCell ref="I278:I280"/>
    <mergeCell ref="I263:I265"/>
    <mergeCell ref="I268:I270"/>
    <mergeCell ref="I253:I255"/>
    <mergeCell ref="I258:I260"/>
    <mergeCell ref="I248:I250"/>
    <mergeCell ref="I243:I245"/>
    <mergeCell ref="I238:I240"/>
    <mergeCell ref="I233:I235"/>
    <mergeCell ref="I228:I230"/>
    <mergeCell ref="I223:I225"/>
    <mergeCell ref="I218:I220"/>
    <mergeCell ref="I213:I215"/>
    <mergeCell ref="I413:I415"/>
    <mergeCell ref="I408:I410"/>
    <mergeCell ref="I403:I405"/>
    <mergeCell ref="I398:I400"/>
    <mergeCell ref="I393:I395"/>
    <mergeCell ref="I383:I385"/>
    <mergeCell ref="I388:I390"/>
    <mergeCell ref="I378:I380"/>
    <mergeCell ref="I373:I375"/>
    <mergeCell ref="I368:I370"/>
    <mergeCell ref="I363:I365"/>
    <mergeCell ref="I353:I355"/>
    <mergeCell ref="I358:I360"/>
    <mergeCell ref="I348:I350"/>
    <mergeCell ref="I338:I340"/>
    <mergeCell ref="I343:I345"/>
    <mergeCell ref="I333:I335"/>
    <mergeCell ref="I328:I330"/>
    <mergeCell ref="I323:I325"/>
    <mergeCell ref="I308:I310"/>
    <mergeCell ref="I318:I320"/>
    <mergeCell ref="I313:I315"/>
    <mergeCell ref="I303:I305"/>
    <mergeCell ref="J303:J305"/>
    <mergeCell ref="J308:J310"/>
    <mergeCell ref="J313:J315"/>
    <mergeCell ref="J318:J320"/>
    <mergeCell ref="J323:J325"/>
    <mergeCell ref="J328:J330"/>
    <mergeCell ref="J333:J335"/>
    <mergeCell ref="J338:J340"/>
    <mergeCell ref="J343:J345"/>
    <mergeCell ref="J348:J350"/>
    <mergeCell ref="J353:J355"/>
    <mergeCell ref="J358:J360"/>
    <mergeCell ref="J363:J365"/>
    <mergeCell ref="J368:J370"/>
    <mergeCell ref="J373:J375"/>
    <mergeCell ref="J378:J380"/>
    <mergeCell ref="J383:J385"/>
    <mergeCell ref="J388:J390"/>
    <mergeCell ref="J393:J395"/>
    <mergeCell ref="J398:J400"/>
    <mergeCell ref="J403:J405"/>
    <mergeCell ref="J408:J410"/>
    <mergeCell ref="J413:J415"/>
    <mergeCell ref="J418:J420"/>
    <mergeCell ref="I488:I490"/>
    <mergeCell ref="I483:I485"/>
    <mergeCell ref="I473:I475"/>
    <mergeCell ref="I478:I480"/>
    <mergeCell ref="I468:I470"/>
    <mergeCell ref="I458:I460"/>
    <mergeCell ref="I463:I465"/>
    <mergeCell ref="I453:I455"/>
    <mergeCell ref="I438:I440"/>
    <mergeCell ref="I433:I435"/>
    <mergeCell ref="I428:I430"/>
    <mergeCell ref="I423:I425"/>
    <mergeCell ref="J423:J425"/>
    <mergeCell ref="J428:J430"/>
    <mergeCell ref="J433:J435"/>
    <mergeCell ref="J438:J440"/>
    <mergeCell ref="J508:J510"/>
    <mergeCell ref="J443:J445"/>
    <mergeCell ref="J448:J450"/>
    <mergeCell ref="J453:J455"/>
    <mergeCell ref="J458:J460"/>
    <mergeCell ref="J463:J465"/>
    <mergeCell ref="J468:J470"/>
    <mergeCell ref="I503:I505"/>
    <mergeCell ref="J473:J475"/>
    <mergeCell ref="J478:J480"/>
    <mergeCell ref="J483:J485"/>
    <mergeCell ref="J488:J490"/>
    <mergeCell ref="J493:J495"/>
    <mergeCell ref="J498:J500"/>
    <mergeCell ref="J503:J505"/>
    <mergeCell ref="I498:I500"/>
    <mergeCell ref="I493:I495"/>
    <mergeCell ref="I528:I530"/>
    <mergeCell ref="I523:I525"/>
    <mergeCell ref="I518:I520"/>
    <mergeCell ref="I513:I515"/>
    <mergeCell ref="I543:I545"/>
    <mergeCell ref="I548:I550"/>
    <mergeCell ref="I533:I535"/>
    <mergeCell ref="I538:I540"/>
    <mergeCell ref="J513:J515"/>
    <mergeCell ref="J518:J520"/>
    <mergeCell ref="J523:J525"/>
    <mergeCell ref="J528:J530"/>
    <mergeCell ref="J533:J535"/>
    <mergeCell ref="J538:J540"/>
    <mergeCell ref="J543:J545"/>
    <mergeCell ref="J548:J550"/>
    <mergeCell ref="J553:J555"/>
    <mergeCell ref="J558:J560"/>
    <mergeCell ref="I563:I565"/>
    <mergeCell ref="I568:I570"/>
    <mergeCell ref="I553:I555"/>
    <mergeCell ref="I558:I560"/>
    <mergeCell ref="I573:I575"/>
    <mergeCell ref="I578:I580"/>
    <mergeCell ref="J563:J565"/>
    <mergeCell ref="J568:J570"/>
    <mergeCell ref="J573:J575"/>
    <mergeCell ref="J578:J580"/>
    <mergeCell ref="I583:I585"/>
    <mergeCell ref="I588:I590"/>
    <mergeCell ref="I593:I595"/>
    <mergeCell ref="I598:I600"/>
    <mergeCell ref="I603:I605"/>
    <mergeCell ref="I608:I610"/>
    <mergeCell ref="I613:I615"/>
    <mergeCell ref="I618:I620"/>
    <mergeCell ref="I623:I625"/>
    <mergeCell ref="I628:I630"/>
    <mergeCell ref="I633:I635"/>
    <mergeCell ref="J583:J585"/>
    <mergeCell ref="J588:J590"/>
    <mergeCell ref="J593:J595"/>
    <mergeCell ref="J598:J600"/>
    <mergeCell ref="J603:J605"/>
    <mergeCell ref="J608:J610"/>
    <mergeCell ref="J613:J615"/>
    <mergeCell ref="J618:J620"/>
    <mergeCell ref="J623:J625"/>
    <mergeCell ref="J628:J630"/>
    <mergeCell ref="J633:J635"/>
    <mergeCell ref="I638:I640"/>
    <mergeCell ref="I643:I645"/>
    <mergeCell ref="I648:I650"/>
    <mergeCell ref="I653:I655"/>
    <mergeCell ref="I658:I660"/>
    <mergeCell ref="I663:I665"/>
    <mergeCell ref="I668:I670"/>
    <mergeCell ref="I673:I675"/>
    <mergeCell ref="I678:I680"/>
    <mergeCell ref="I683:I685"/>
    <mergeCell ref="I688:I690"/>
    <mergeCell ref="I693:I695"/>
    <mergeCell ref="J638:J640"/>
    <mergeCell ref="J643:J645"/>
    <mergeCell ref="J648:J650"/>
    <mergeCell ref="J653:J655"/>
    <mergeCell ref="J658:J660"/>
    <mergeCell ref="J663:J665"/>
    <mergeCell ref="J668:J670"/>
    <mergeCell ref="J673:J675"/>
    <mergeCell ref="J678:J680"/>
    <mergeCell ref="J683:J685"/>
    <mergeCell ref="J688:J690"/>
    <mergeCell ref="J693:J695"/>
    <mergeCell ref="J698:J700"/>
    <mergeCell ref="J703:J705"/>
    <mergeCell ref="J708:J710"/>
    <mergeCell ref="J713:J715"/>
    <mergeCell ref="I698:I700"/>
    <mergeCell ref="I703:I705"/>
    <mergeCell ref="I708:I710"/>
    <mergeCell ref="I713:I715"/>
  </mergeCells>
  <printOptions/>
  <pageMargins left="0.2362204724409449" right="0.2362204724409449" top="0.31496062992125984" bottom="0.3937007874015748" header="0.31496062992125984" footer="0.31496062992125984"/>
  <pageSetup horizontalDpi="600" verticalDpi="600" orientation="landscape" paperSize="9" r:id="rId1"/>
  <headerFooter alignWithMargins="0">
    <oddFooter>&amp;CСтр. &amp;P от &amp;[27&amp;RДИРЕКТОР НА ОД "ЗЕМЕДЕЛИЕ" - ПЛЕВЕН": .................
/ИЛИЯНА НИНОВА/</oddFooter>
  </headerFooter>
  <ignoredErrors>
    <ignoredError sqref="H9:J9 F9 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79"/>
  <sheetViews>
    <sheetView workbookViewId="0" topLeftCell="A1">
      <selection activeCell="N221" sqref="N221"/>
    </sheetView>
  </sheetViews>
  <sheetFormatPr defaultColWidth="9.140625" defaultRowHeight="12.75"/>
  <cols>
    <col min="1" max="1" width="17.28125" style="12" customWidth="1"/>
    <col min="2" max="2" width="12.7109375" style="165" customWidth="1"/>
    <col min="3" max="3" width="19.421875" style="176" customWidth="1"/>
    <col min="4" max="4" width="7.7109375" style="164" customWidth="1"/>
    <col min="5" max="5" width="11.421875" style="12" customWidth="1"/>
    <col min="6" max="6" width="8.8515625" style="12" customWidth="1"/>
    <col min="7" max="8" width="7.00390625" style="166" customWidth="1"/>
    <col min="9" max="9" width="13.00390625" style="149" customWidth="1"/>
    <col min="10" max="10" width="9.00390625" style="9" bestFit="1" customWidth="1"/>
    <col min="11" max="11" width="8.57421875" style="52" customWidth="1"/>
    <col min="12" max="16384" width="9.140625" style="12" customWidth="1"/>
  </cols>
  <sheetData>
    <row r="1" spans="1:11" ht="12.75">
      <c r="A1" s="773" t="s">
        <v>28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</row>
    <row r="2" spans="1:11" ht="12.75">
      <c r="A2" s="774" t="s">
        <v>165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</row>
    <row r="3" spans="1:11" ht="12.75">
      <c r="A3" s="774" t="s">
        <v>969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</row>
    <row r="4" spans="1:11" ht="12.75">
      <c r="A4" s="776" t="s">
        <v>963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</row>
    <row r="5" spans="1:11" ht="12.75">
      <c r="A5" s="154"/>
      <c r="B5" s="155"/>
      <c r="C5" s="174"/>
      <c r="D5" s="156"/>
      <c r="E5" s="154"/>
      <c r="F5" s="154"/>
      <c r="G5" s="157"/>
      <c r="H5" s="157"/>
      <c r="I5" s="154"/>
      <c r="J5" s="158"/>
      <c r="K5" s="535"/>
    </row>
    <row r="6" spans="1:11" s="149" customFormat="1" ht="12.75">
      <c r="A6" s="740" t="s">
        <v>0</v>
      </c>
      <c r="B6" s="740"/>
      <c r="C6" s="740"/>
      <c r="D6" s="740"/>
      <c r="E6" s="740"/>
      <c r="F6" s="740"/>
      <c r="G6" s="740"/>
      <c r="H6" s="740"/>
      <c r="I6" s="740"/>
      <c r="J6" s="740"/>
      <c r="K6" s="771"/>
    </row>
    <row r="7" spans="1:11" s="149" customFormat="1" ht="12.75" customHeight="1">
      <c r="A7" s="729" t="s">
        <v>1</v>
      </c>
      <c r="B7" s="728" t="s">
        <v>2</v>
      </c>
      <c r="C7" s="770" t="s">
        <v>3</v>
      </c>
      <c r="D7" s="729" t="s">
        <v>4</v>
      </c>
      <c r="E7" s="729"/>
      <c r="F7" s="729" t="s">
        <v>53</v>
      </c>
      <c r="G7" s="734" t="s">
        <v>5</v>
      </c>
      <c r="H7" s="736" t="s">
        <v>6</v>
      </c>
      <c r="I7" s="729" t="s">
        <v>7</v>
      </c>
      <c r="J7" s="772" t="s">
        <v>35</v>
      </c>
      <c r="K7" s="777" t="s">
        <v>685</v>
      </c>
    </row>
    <row r="8" spans="1:11" s="149" customFormat="1" ht="43.5" customHeight="1">
      <c r="A8" s="729"/>
      <c r="B8" s="728"/>
      <c r="C8" s="770"/>
      <c r="D8" s="1" t="s">
        <v>8</v>
      </c>
      <c r="E8" s="1" t="s">
        <v>32</v>
      </c>
      <c r="F8" s="729"/>
      <c r="G8" s="734"/>
      <c r="H8" s="736"/>
      <c r="I8" s="729"/>
      <c r="J8" s="772"/>
      <c r="K8" s="777"/>
    </row>
    <row r="9" spans="1:11" s="149" customFormat="1" ht="14.25" customHeight="1">
      <c r="A9" s="2" t="s">
        <v>29</v>
      </c>
      <c r="B9" s="5">
        <v>2</v>
      </c>
      <c r="C9" s="175">
        <v>3</v>
      </c>
      <c r="D9" s="7" t="s">
        <v>9</v>
      </c>
      <c r="E9" s="2" t="s">
        <v>10</v>
      </c>
      <c r="F9" s="2" t="s">
        <v>36</v>
      </c>
      <c r="G9" s="5">
        <v>6</v>
      </c>
      <c r="H9" s="2" t="s">
        <v>37</v>
      </c>
      <c r="I9" s="2" t="s">
        <v>38</v>
      </c>
      <c r="J9" s="524">
        <v>9</v>
      </c>
      <c r="K9" s="523">
        <v>10</v>
      </c>
    </row>
    <row r="10" spans="1:11" s="149" customFormat="1" ht="14.25" customHeight="1">
      <c r="A10" s="766" t="s">
        <v>13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9"/>
    </row>
    <row r="11" spans="1:11" s="89" customFormat="1" ht="12.75">
      <c r="A11" s="258" t="s">
        <v>100</v>
      </c>
      <c r="B11" s="454" t="s">
        <v>614</v>
      </c>
      <c r="C11" s="336" t="s">
        <v>103</v>
      </c>
      <c r="D11" s="258"/>
      <c r="E11" s="360">
        <v>1.5</v>
      </c>
      <c r="F11" s="248">
        <v>49</v>
      </c>
      <c r="G11" s="453" t="s">
        <v>97</v>
      </c>
      <c r="H11" s="266" t="s">
        <v>11</v>
      </c>
      <c r="I11" s="260" t="s">
        <v>60</v>
      </c>
      <c r="J11" s="516">
        <f aca="true" t="shared" si="0" ref="J11:J18">E11*F11</f>
        <v>73.5</v>
      </c>
      <c r="K11" s="269">
        <f aca="true" t="shared" si="1" ref="K11:K18">E11*20</f>
        <v>30</v>
      </c>
    </row>
    <row r="12" spans="1:11" s="89" customFormat="1" ht="12.75">
      <c r="A12" s="258" t="s">
        <v>100</v>
      </c>
      <c r="B12" s="454" t="s">
        <v>615</v>
      </c>
      <c r="C12" s="336" t="s">
        <v>103</v>
      </c>
      <c r="D12" s="258"/>
      <c r="E12" s="360">
        <v>1</v>
      </c>
      <c r="F12" s="248">
        <v>49</v>
      </c>
      <c r="G12" s="453" t="s">
        <v>97</v>
      </c>
      <c r="H12" s="266" t="s">
        <v>11</v>
      </c>
      <c r="I12" s="260" t="s">
        <v>60</v>
      </c>
      <c r="J12" s="516">
        <f t="shared" si="0"/>
        <v>49</v>
      </c>
      <c r="K12" s="269">
        <f t="shared" si="1"/>
        <v>20</v>
      </c>
    </row>
    <row r="13" spans="1:11" s="89" customFormat="1" ht="12.75">
      <c r="A13" s="258" t="s">
        <v>100</v>
      </c>
      <c r="B13" s="454" t="s">
        <v>616</v>
      </c>
      <c r="C13" s="336" t="s">
        <v>103</v>
      </c>
      <c r="D13" s="258"/>
      <c r="E13" s="360">
        <v>1</v>
      </c>
      <c r="F13" s="248">
        <v>49</v>
      </c>
      <c r="G13" s="453" t="s">
        <v>97</v>
      </c>
      <c r="H13" s="266" t="s">
        <v>11</v>
      </c>
      <c r="I13" s="260" t="s">
        <v>60</v>
      </c>
      <c r="J13" s="516">
        <f t="shared" si="0"/>
        <v>49</v>
      </c>
      <c r="K13" s="269">
        <f t="shared" si="1"/>
        <v>20</v>
      </c>
    </row>
    <row r="14" spans="1:11" s="89" customFormat="1" ht="12.75">
      <c r="A14" s="258" t="s">
        <v>100</v>
      </c>
      <c r="B14" s="454" t="s">
        <v>617</v>
      </c>
      <c r="C14" s="336" t="s">
        <v>103</v>
      </c>
      <c r="D14" s="258"/>
      <c r="E14" s="360">
        <v>1.8</v>
      </c>
      <c r="F14" s="248">
        <v>49</v>
      </c>
      <c r="G14" s="453" t="s">
        <v>97</v>
      </c>
      <c r="H14" s="266" t="s">
        <v>11</v>
      </c>
      <c r="I14" s="260" t="s">
        <v>60</v>
      </c>
      <c r="J14" s="516">
        <f t="shared" si="0"/>
        <v>88.2</v>
      </c>
      <c r="K14" s="269">
        <f t="shared" si="1"/>
        <v>36</v>
      </c>
    </row>
    <row r="15" spans="1:11" s="89" customFormat="1" ht="12.75">
      <c r="A15" s="258" t="s">
        <v>100</v>
      </c>
      <c r="B15" s="454" t="s">
        <v>618</v>
      </c>
      <c r="C15" s="254" t="s">
        <v>105</v>
      </c>
      <c r="D15" s="258"/>
      <c r="E15" s="360">
        <v>3.988</v>
      </c>
      <c r="F15" s="248">
        <v>66</v>
      </c>
      <c r="G15" s="453" t="s">
        <v>97</v>
      </c>
      <c r="H15" s="266" t="s">
        <v>11</v>
      </c>
      <c r="I15" s="260" t="s">
        <v>32</v>
      </c>
      <c r="J15" s="516">
        <f t="shared" si="0"/>
        <v>263.208</v>
      </c>
      <c r="K15" s="269">
        <f t="shared" si="1"/>
        <v>79.76</v>
      </c>
    </row>
    <row r="16" spans="1:11" s="89" customFormat="1" ht="12.75">
      <c r="A16" s="258" t="s">
        <v>100</v>
      </c>
      <c r="B16" s="454" t="s">
        <v>619</v>
      </c>
      <c r="C16" s="254" t="s">
        <v>104</v>
      </c>
      <c r="D16" s="258"/>
      <c r="E16" s="360">
        <v>0.526</v>
      </c>
      <c r="F16" s="248">
        <v>49</v>
      </c>
      <c r="G16" s="453" t="s">
        <v>97</v>
      </c>
      <c r="H16" s="266" t="s">
        <v>11</v>
      </c>
      <c r="I16" s="260" t="s">
        <v>60</v>
      </c>
      <c r="J16" s="516">
        <f t="shared" si="0"/>
        <v>25.774</v>
      </c>
      <c r="K16" s="269">
        <f t="shared" si="1"/>
        <v>10.52</v>
      </c>
    </row>
    <row r="17" spans="1:11" s="89" customFormat="1" ht="12.75">
      <c r="A17" s="258" t="s">
        <v>100</v>
      </c>
      <c r="B17" s="454" t="s">
        <v>620</v>
      </c>
      <c r="C17" s="254" t="s">
        <v>104</v>
      </c>
      <c r="D17" s="258"/>
      <c r="E17" s="360">
        <v>0.68</v>
      </c>
      <c r="F17" s="248">
        <v>49</v>
      </c>
      <c r="G17" s="453" t="s">
        <v>97</v>
      </c>
      <c r="H17" s="266" t="s">
        <v>11</v>
      </c>
      <c r="I17" s="260" t="s">
        <v>60</v>
      </c>
      <c r="J17" s="516">
        <f t="shared" si="0"/>
        <v>33.32</v>
      </c>
      <c r="K17" s="269">
        <f t="shared" si="1"/>
        <v>13.600000000000001</v>
      </c>
    </row>
    <row r="18" spans="1:11" s="89" customFormat="1" ht="12.75">
      <c r="A18" s="258" t="s">
        <v>100</v>
      </c>
      <c r="B18" s="454" t="s">
        <v>621</v>
      </c>
      <c r="C18" s="254" t="s">
        <v>104</v>
      </c>
      <c r="D18" s="258"/>
      <c r="E18" s="360">
        <v>0.559</v>
      </c>
      <c r="F18" s="248">
        <v>49</v>
      </c>
      <c r="G18" s="453" t="s">
        <v>97</v>
      </c>
      <c r="H18" s="266" t="s">
        <v>11</v>
      </c>
      <c r="I18" s="260" t="s">
        <v>60</v>
      </c>
      <c r="J18" s="516">
        <f t="shared" si="0"/>
        <v>27.391000000000002</v>
      </c>
      <c r="K18" s="269">
        <f t="shared" si="1"/>
        <v>11.180000000000001</v>
      </c>
    </row>
    <row r="19" spans="1:11" s="89" customFormat="1" ht="12.75">
      <c r="A19" s="38" t="s">
        <v>20</v>
      </c>
      <c r="B19" s="198">
        <v>8</v>
      </c>
      <c r="C19" s="35" t="s">
        <v>27</v>
      </c>
      <c r="D19" s="94"/>
      <c r="E19" s="199">
        <f>SUM(E11:E18)</f>
        <v>11.052999999999999</v>
      </c>
      <c r="F19" s="197" t="s">
        <v>47</v>
      </c>
      <c r="G19" s="203"/>
      <c r="H19" s="258"/>
      <c r="I19" s="94"/>
      <c r="J19" s="517"/>
      <c r="K19" s="97"/>
    </row>
    <row r="20" spans="1:11" s="89" customFormat="1" ht="15.75" customHeight="1">
      <c r="A20" s="258" t="s">
        <v>101</v>
      </c>
      <c r="B20" s="455" t="s">
        <v>622</v>
      </c>
      <c r="C20" s="336" t="s">
        <v>103</v>
      </c>
      <c r="D20" s="258"/>
      <c r="E20" s="258">
        <v>1.011</v>
      </c>
      <c r="F20" s="248">
        <v>49</v>
      </c>
      <c r="G20" s="453" t="s">
        <v>96</v>
      </c>
      <c r="H20" s="266" t="s">
        <v>11</v>
      </c>
      <c r="I20" s="260" t="s">
        <v>60</v>
      </c>
      <c r="J20" s="516">
        <f aca="true" t="shared" si="2" ref="J20:J25">E20*F20</f>
        <v>49.538999999999994</v>
      </c>
      <c r="K20" s="269">
        <f aca="true" t="shared" si="3" ref="K20:K25">E20*20</f>
        <v>20.22</v>
      </c>
    </row>
    <row r="21" spans="1:11" s="89" customFormat="1" ht="13.5" customHeight="1">
      <c r="A21" s="258" t="s">
        <v>101</v>
      </c>
      <c r="B21" s="456" t="s">
        <v>623</v>
      </c>
      <c r="C21" s="336" t="s">
        <v>103</v>
      </c>
      <c r="D21" s="258"/>
      <c r="E21" s="258">
        <v>1.837</v>
      </c>
      <c r="F21" s="248">
        <v>49</v>
      </c>
      <c r="G21" s="453" t="s">
        <v>96</v>
      </c>
      <c r="H21" s="266" t="s">
        <v>11</v>
      </c>
      <c r="I21" s="260" t="s">
        <v>60</v>
      </c>
      <c r="J21" s="516">
        <f t="shared" si="2"/>
        <v>90.013</v>
      </c>
      <c r="K21" s="269">
        <f t="shared" si="3"/>
        <v>36.74</v>
      </c>
    </row>
    <row r="22" spans="1:11" s="89" customFormat="1" ht="15" customHeight="1">
      <c r="A22" s="258" t="s">
        <v>101</v>
      </c>
      <c r="B22" s="456" t="s">
        <v>624</v>
      </c>
      <c r="C22" s="336" t="s">
        <v>103</v>
      </c>
      <c r="D22" s="258"/>
      <c r="E22" s="258">
        <v>1.087</v>
      </c>
      <c r="F22" s="248">
        <v>49</v>
      </c>
      <c r="G22" s="453" t="s">
        <v>96</v>
      </c>
      <c r="H22" s="266" t="s">
        <v>11</v>
      </c>
      <c r="I22" s="260" t="s">
        <v>60</v>
      </c>
      <c r="J22" s="516">
        <f t="shared" si="2"/>
        <v>53.263</v>
      </c>
      <c r="K22" s="269">
        <f t="shared" si="3"/>
        <v>21.74</v>
      </c>
    </row>
    <row r="23" spans="1:11" s="89" customFormat="1" ht="12.75" customHeight="1">
      <c r="A23" s="258" t="s">
        <v>101</v>
      </c>
      <c r="B23" s="456" t="s">
        <v>625</v>
      </c>
      <c r="C23" s="258" t="s">
        <v>61</v>
      </c>
      <c r="D23" s="258"/>
      <c r="E23" s="258">
        <v>1.011</v>
      </c>
      <c r="F23" s="248">
        <v>49</v>
      </c>
      <c r="G23" s="453" t="s">
        <v>96</v>
      </c>
      <c r="H23" s="266" t="s">
        <v>11</v>
      </c>
      <c r="I23" s="260" t="s">
        <v>60</v>
      </c>
      <c r="J23" s="516">
        <f t="shared" si="2"/>
        <v>49.538999999999994</v>
      </c>
      <c r="K23" s="269">
        <f t="shared" si="3"/>
        <v>20.22</v>
      </c>
    </row>
    <row r="24" spans="1:11" s="89" customFormat="1" ht="12.75" customHeight="1">
      <c r="A24" s="258" t="s">
        <v>101</v>
      </c>
      <c r="B24" s="456" t="s">
        <v>626</v>
      </c>
      <c r="C24" s="258" t="s">
        <v>61</v>
      </c>
      <c r="D24" s="258"/>
      <c r="E24" s="258">
        <v>3.265</v>
      </c>
      <c r="F24" s="248">
        <v>49</v>
      </c>
      <c r="G24" s="453" t="s">
        <v>97</v>
      </c>
      <c r="H24" s="266" t="s">
        <v>11</v>
      </c>
      <c r="I24" s="260" t="s">
        <v>60</v>
      </c>
      <c r="J24" s="516">
        <f t="shared" si="2"/>
        <v>159.985</v>
      </c>
      <c r="K24" s="269">
        <f t="shared" si="3"/>
        <v>65.3</v>
      </c>
    </row>
    <row r="25" spans="1:11" s="89" customFormat="1" ht="14.25" customHeight="1">
      <c r="A25" s="258" t="s">
        <v>101</v>
      </c>
      <c r="B25" s="456" t="s">
        <v>627</v>
      </c>
      <c r="C25" s="254" t="s">
        <v>105</v>
      </c>
      <c r="D25" s="258"/>
      <c r="E25" s="258">
        <v>1.021</v>
      </c>
      <c r="F25" s="248">
        <v>66</v>
      </c>
      <c r="G25" s="453" t="s">
        <v>98</v>
      </c>
      <c r="H25" s="266" t="s">
        <v>11</v>
      </c>
      <c r="I25" s="260" t="s">
        <v>32</v>
      </c>
      <c r="J25" s="516">
        <f t="shared" si="2"/>
        <v>67.386</v>
      </c>
      <c r="K25" s="269">
        <f t="shared" si="3"/>
        <v>20.419999999999998</v>
      </c>
    </row>
    <row r="26" spans="1:11" s="89" customFormat="1" ht="14.25" customHeight="1">
      <c r="A26" s="38" t="s">
        <v>20</v>
      </c>
      <c r="B26" s="200">
        <v>6</v>
      </c>
      <c r="C26" s="35" t="s">
        <v>27</v>
      </c>
      <c r="D26" s="3"/>
      <c r="E26" s="197">
        <f>SUM(E20:E25)</f>
        <v>9.232</v>
      </c>
      <c r="F26" s="197" t="s">
        <v>47</v>
      </c>
      <c r="G26" s="203"/>
      <c r="H26" s="258"/>
      <c r="I26" s="94"/>
      <c r="J26" s="517"/>
      <c r="K26" s="97"/>
    </row>
    <row r="27" spans="1:11" s="89" customFormat="1" ht="13.5" customHeight="1">
      <c r="A27" s="258" t="s">
        <v>102</v>
      </c>
      <c r="B27" s="455" t="s">
        <v>630</v>
      </c>
      <c r="C27" s="336" t="s">
        <v>164</v>
      </c>
      <c r="D27" s="457"/>
      <c r="E27" s="458">
        <v>1.078</v>
      </c>
      <c r="F27" s="248">
        <v>66</v>
      </c>
      <c r="G27" s="453" t="s">
        <v>98</v>
      </c>
      <c r="H27" s="266" t="s">
        <v>11</v>
      </c>
      <c r="I27" s="260" t="s">
        <v>32</v>
      </c>
      <c r="J27" s="516">
        <f>E27*F27</f>
        <v>71.14800000000001</v>
      </c>
      <c r="K27" s="269">
        <f>E27*20</f>
        <v>21.560000000000002</v>
      </c>
    </row>
    <row r="28" spans="1:11" s="89" customFormat="1" ht="13.5" customHeight="1">
      <c r="A28" s="258" t="s">
        <v>102</v>
      </c>
      <c r="B28" s="455" t="s">
        <v>629</v>
      </c>
      <c r="C28" s="336" t="s">
        <v>164</v>
      </c>
      <c r="D28" s="457"/>
      <c r="E28" s="458">
        <v>109.801</v>
      </c>
      <c r="F28" s="248">
        <v>66</v>
      </c>
      <c r="G28" s="453" t="s">
        <v>97</v>
      </c>
      <c r="H28" s="266" t="s">
        <v>11</v>
      </c>
      <c r="I28" s="260" t="s">
        <v>32</v>
      </c>
      <c r="J28" s="516">
        <f>E28*F28</f>
        <v>7246.866</v>
      </c>
      <c r="K28" s="269">
        <f>E28*20</f>
        <v>2196.02</v>
      </c>
    </row>
    <row r="29" spans="1:11" s="89" customFormat="1" ht="13.5" customHeight="1">
      <c r="A29" s="258" t="s">
        <v>102</v>
      </c>
      <c r="B29" s="456" t="s">
        <v>628</v>
      </c>
      <c r="C29" s="336" t="s">
        <v>103</v>
      </c>
      <c r="D29" s="336"/>
      <c r="E29" s="258">
        <v>0.512</v>
      </c>
      <c r="F29" s="248">
        <v>49</v>
      </c>
      <c r="G29" s="453" t="s">
        <v>97</v>
      </c>
      <c r="H29" s="266" t="s">
        <v>11</v>
      </c>
      <c r="I29" s="260" t="s">
        <v>60</v>
      </c>
      <c r="J29" s="516">
        <f>E29*F29</f>
        <v>25.088</v>
      </c>
      <c r="K29" s="269">
        <f>E29*20</f>
        <v>10.24</v>
      </c>
    </row>
    <row r="30" spans="1:11" s="89" customFormat="1" ht="12.75">
      <c r="A30" s="38" t="s">
        <v>20</v>
      </c>
      <c r="B30" s="83">
        <v>3</v>
      </c>
      <c r="C30" s="35" t="s">
        <v>27</v>
      </c>
      <c r="D30" s="117"/>
      <c r="E30" s="119">
        <f>SUM(E27:E29)</f>
        <v>111.391</v>
      </c>
      <c r="F30" s="197" t="s">
        <v>47</v>
      </c>
      <c r="G30" s="15"/>
      <c r="H30" s="15"/>
      <c r="I30" s="13"/>
      <c r="J30" s="525"/>
      <c r="K30" s="115"/>
    </row>
    <row r="31" spans="1:11" s="89" customFormat="1" ht="25.5">
      <c r="A31" s="144" t="s">
        <v>21</v>
      </c>
      <c r="B31" s="127">
        <f>SUM(B19,B26,B30)</f>
        <v>17</v>
      </c>
      <c r="C31" s="122" t="s">
        <v>27</v>
      </c>
      <c r="D31" s="129"/>
      <c r="E31" s="201">
        <f>SUM(E19,E26,E30)</f>
        <v>131.676</v>
      </c>
      <c r="F31" s="187" t="s">
        <v>47</v>
      </c>
      <c r="G31" s="15"/>
      <c r="H31" s="15"/>
      <c r="I31" s="13"/>
      <c r="J31" s="525"/>
      <c r="K31" s="115"/>
    </row>
    <row r="32" spans="1:11" s="167" customFormat="1" ht="14.25">
      <c r="A32" s="766" t="s">
        <v>89</v>
      </c>
      <c r="B32" s="766"/>
      <c r="C32" s="766"/>
      <c r="D32" s="766"/>
      <c r="E32" s="766"/>
      <c r="F32" s="766"/>
      <c r="G32" s="766"/>
      <c r="H32" s="766"/>
      <c r="I32" s="766"/>
      <c r="J32" s="766"/>
      <c r="K32" s="760"/>
    </row>
    <row r="33" spans="1:11" s="168" customFormat="1" ht="14.25" customHeight="1">
      <c r="A33" s="692" t="s">
        <v>259</v>
      </c>
      <c r="B33" s="607" t="s">
        <v>1423</v>
      </c>
      <c r="C33" s="357" t="s">
        <v>1428</v>
      </c>
      <c r="D33" s="606"/>
      <c r="E33" s="607">
        <v>12.099</v>
      </c>
      <c r="F33" s="358">
        <v>66</v>
      </c>
      <c r="G33" s="249">
        <v>5</v>
      </c>
      <c r="H33" s="357" t="s">
        <v>11</v>
      </c>
      <c r="I33" s="357" t="s">
        <v>32</v>
      </c>
      <c r="J33" s="519">
        <f>E33*F33</f>
        <v>798.534</v>
      </c>
      <c r="K33" s="607">
        <f>E33*20</f>
        <v>241.98000000000002</v>
      </c>
    </row>
    <row r="34" spans="1:11" s="168" customFormat="1" ht="12.75">
      <c r="A34" s="693" t="s">
        <v>20</v>
      </c>
      <c r="B34" s="694">
        <v>1</v>
      </c>
      <c r="C34" s="695" t="s">
        <v>27</v>
      </c>
      <c r="D34" s="606"/>
      <c r="E34" s="694">
        <v>12.099</v>
      </c>
      <c r="F34" s="695" t="s">
        <v>47</v>
      </c>
      <c r="G34" s="28"/>
      <c r="H34" s="357"/>
      <c r="I34" s="357"/>
      <c r="J34" s="519"/>
      <c r="K34" s="607"/>
    </row>
    <row r="35" spans="1:11" ht="12.75">
      <c r="A35" s="500" t="s">
        <v>44</v>
      </c>
      <c r="B35" s="460" t="s">
        <v>587</v>
      </c>
      <c r="C35" s="451" t="s">
        <v>708</v>
      </c>
      <c r="D35" s="119"/>
      <c r="E35" s="259">
        <v>11.2</v>
      </c>
      <c r="F35" s="358">
        <v>66</v>
      </c>
      <c r="G35" s="329" t="s">
        <v>97</v>
      </c>
      <c r="H35" s="572" t="s">
        <v>11</v>
      </c>
      <c r="I35" s="260" t="s">
        <v>32</v>
      </c>
      <c r="J35" s="519">
        <f>E35*F35</f>
        <v>739.1999999999999</v>
      </c>
      <c r="K35" s="334">
        <f>E35*20</f>
        <v>224</v>
      </c>
    </row>
    <row r="36" spans="1:11" s="168" customFormat="1" ht="12.75">
      <c r="A36" s="692" t="s">
        <v>44</v>
      </c>
      <c r="B36" s="607" t="s">
        <v>1424</v>
      </c>
      <c r="C36" s="357" t="s">
        <v>1428</v>
      </c>
      <c r="D36" s="696"/>
      <c r="E36" s="607">
        <v>52.351</v>
      </c>
      <c r="F36" s="358">
        <v>66</v>
      </c>
      <c r="G36" s="249">
        <v>7</v>
      </c>
      <c r="H36" s="357" t="s">
        <v>11</v>
      </c>
      <c r="I36" s="357" t="s">
        <v>32</v>
      </c>
      <c r="J36" s="519">
        <f>E36*F36</f>
        <v>3455.166</v>
      </c>
      <c r="K36" s="334">
        <f>E36*20</f>
        <v>1047.02</v>
      </c>
    </row>
    <row r="37" spans="1:11" ht="12.75">
      <c r="A37" s="692" t="s">
        <v>44</v>
      </c>
      <c r="B37" s="607" t="s">
        <v>1425</v>
      </c>
      <c r="C37" s="357" t="s">
        <v>1428</v>
      </c>
      <c r="D37" s="696"/>
      <c r="E37" s="607">
        <v>46.808</v>
      </c>
      <c r="F37" s="358">
        <v>66</v>
      </c>
      <c r="G37" s="249">
        <v>7</v>
      </c>
      <c r="H37" s="357" t="s">
        <v>11</v>
      </c>
      <c r="I37" s="357" t="s">
        <v>32</v>
      </c>
      <c r="J37" s="519">
        <f>E37*F37</f>
        <v>3089.328</v>
      </c>
      <c r="K37" s="334">
        <f>E37*20</f>
        <v>936.16</v>
      </c>
    </row>
    <row r="38" spans="1:11" s="168" customFormat="1" ht="12.75">
      <c r="A38" s="692" t="s">
        <v>44</v>
      </c>
      <c r="B38" s="607" t="s">
        <v>1426</v>
      </c>
      <c r="C38" s="357" t="s">
        <v>1428</v>
      </c>
      <c r="D38" s="696"/>
      <c r="E38" s="607">
        <v>17.677</v>
      </c>
      <c r="F38" s="358">
        <v>66</v>
      </c>
      <c r="G38" s="249">
        <v>7</v>
      </c>
      <c r="H38" s="357" t="s">
        <v>11</v>
      </c>
      <c r="I38" s="357" t="s">
        <v>32</v>
      </c>
      <c r="J38" s="519">
        <f>E38*F38</f>
        <v>1166.682</v>
      </c>
      <c r="K38" s="334">
        <f>E38*20</f>
        <v>353.53999999999996</v>
      </c>
    </row>
    <row r="39" spans="1:11" s="167" customFormat="1" ht="12.75">
      <c r="A39" s="692" t="s">
        <v>44</v>
      </c>
      <c r="B39" s="607" t="s">
        <v>1427</v>
      </c>
      <c r="C39" s="357" t="s">
        <v>1428</v>
      </c>
      <c r="D39" s="607"/>
      <c r="E39" s="607">
        <v>291.73</v>
      </c>
      <c r="F39" s="358">
        <v>66</v>
      </c>
      <c r="G39" s="249">
        <v>7</v>
      </c>
      <c r="H39" s="357" t="s">
        <v>11</v>
      </c>
      <c r="I39" s="357" t="s">
        <v>32</v>
      </c>
      <c r="J39" s="519">
        <f>E39*F39</f>
        <v>19254.18</v>
      </c>
      <c r="K39" s="334">
        <f>E39*20</f>
        <v>5834.6</v>
      </c>
    </row>
    <row r="40" spans="1:11" ht="12.75">
      <c r="A40" s="90" t="s">
        <v>106</v>
      </c>
      <c r="B40" s="83">
        <v>5</v>
      </c>
      <c r="C40" s="118" t="s">
        <v>27</v>
      </c>
      <c r="D40" s="119"/>
      <c r="E40" s="119">
        <f>SUM(E35:E39)</f>
        <v>419.766</v>
      </c>
      <c r="F40" s="697" t="s">
        <v>47</v>
      </c>
      <c r="G40" s="28"/>
      <c r="H40" s="92"/>
      <c r="I40" s="13"/>
      <c r="J40" s="698"/>
      <c r="K40" s="93"/>
    </row>
    <row r="41" spans="1:11" ht="12.75">
      <c r="A41" s="500" t="s">
        <v>41</v>
      </c>
      <c r="B41" s="352" t="s">
        <v>588</v>
      </c>
      <c r="C41" s="451" t="s">
        <v>90</v>
      </c>
      <c r="D41" s="298"/>
      <c r="E41" s="298">
        <v>58.292</v>
      </c>
      <c r="F41" s="358">
        <v>66</v>
      </c>
      <c r="G41" s="249">
        <v>4</v>
      </c>
      <c r="H41" s="572" t="s">
        <v>11</v>
      </c>
      <c r="I41" s="260" t="s">
        <v>32</v>
      </c>
      <c r="J41" s="699">
        <f>E41*F41</f>
        <v>3847.272</v>
      </c>
      <c r="K41" s="334">
        <f>E41*20</f>
        <v>1165.8400000000001</v>
      </c>
    </row>
    <row r="42" spans="1:11" ht="12.75">
      <c r="A42" s="38" t="s">
        <v>106</v>
      </c>
      <c r="B42" s="83">
        <v>1</v>
      </c>
      <c r="C42" s="118" t="s">
        <v>27</v>
      </c>
      <c r="D42" s="295"/>
      <c r="E42" s="295">
        <f>SUM(E41)</f>
        <v>58.292</v>
      </c>
      <c r="F42" s="120" t="s">
        <v>47</v>
      </c>
      <c r="G42" s="28"/>
      <c r="H42" s="92"/>
      <c r="I42" s="13"/>
      <c r="J42" s="528"/>
      <c r="K42" s="93"/>
    </row>
    <row r="43" spans="1:11" ht="38.25">
      <c r="A43" s="169" t="s">
        <v>107</v>
      </c>
      <c r="B43" s="121">
        <f>B34+B40+B42</f>
        <v>7</v>
      </c>
      <c r="C43" s="128" t="s">
        <v>27</v>
      </c>
      <c r="D43" s="126"/>
      <c r="E43" s="129">
        <f>E34+E40+E42</f>
        <v>490.15700000000004</v>
      </c>
      <c r="F43" s="130" t="s">
        <v>47</v>
      </c>
      <c r="G43" s="123"/>
      <c r="H43" s="123"/>
      <c r="I43" s="124"/>
      <c r="J43" s="530"/>
      <c r="K43" s="62"/>
    </row>
    <row r="44" spans="1:11" ht="14.25" customHeight="1">
      <c r="A44" s="766" t="s">
        <v>33</v>
      </c>
      <c r="B44" s="766"/>
      <c r="C44" s="766"/>
      <c r="D44" s="766"/>
      <c r="E44" s="766"/>
      <c r="F44" s="766"/>
      <c r="G44" s="766"/>
      <c r="H44" s="766"/>
      <c r="I44" s="766"/>
      <c r="J44" s="766"/>
      <c r="K44" s="760"/>
    </row>
    <row r="45" spans="1:11" ht="12.75">
      <c r="A45" s="14" t="s">
        <v>111</v>
      </c>
      <c r="B45" s="365" t="s">
        <v>344</v>
      </c>
      <c r="C45" s="132" t="s">
        <v>60</v>
      </c>
      <c r="D45" s="133"/>
      <c r="E45" s="133">
        <v>3.31</v>
      </c>
      <c r="F45" s="153">
        <v>49</v>
      </c>
      <c r="G45" s="134">
        <v>3</v>
      </c>
      <c r="H45" s="581" t="s">
        <v>11</v>
      </c>
      <c r="I45" s="13" t="s">
        <v>32</v>
      </c>
      <c r="J45" s="531">
        <f>E45*F45</f>
        <v>162.19</v>
      </c>
      <c r="K45" s="331">
        <f>E45*20</f>
        <v>66.2</v>
      </c>
    </row>
    <row r="46" spans="1:11" ht="12.75">
      <c r="A46" s="29" t="s">
        <v>20</v>
      </c>
      <c r="B46" s="215" t="s">
        <v>29</v>
      </c>
      <c r="C46" s="216" t="s">
        <v>27</v>
      </c>
      <c r="D46" s="214"/>
      <c r="E46" s="214">
        <v>3.31</v>
      </c>
      <c r="F46" s="120" t="s">
        <v>47</v>
      </c>
      <c r="G46" s="134"/>
      <c r="H46" s="2"/>
      <c r="I46" s="2"/>
      <c r="J46" s="531"/>
      <c r="K46" s="331"/>
    </row>
    <row r="47" spans="1:11" ht="12.75">
      <c r="A47" s="14" t="s">
        <v>109</v>
      </c>
      <c r="B47" s="365" t="s">
        <v>342</v>
      </c>
      <c r="C47" s="132" t="s">
        <v>60</v>
      </c>
      <c r="D47" s="133"/>
      <c r="E47" s="133">
        <v>1.101</v>
      </c>
      <c r="F47" s="153">
        <v>49</v>
      </c>
      <c r="G47" s="134">
        <v>3</v>
      </c>
      <c r="H47" s="581" t="s">
        <v>11</v>
      </c>
      <c r="I47" s="13" t="s">
        <v>32</v>
      </c>
      <c r="J47" s="531">
        <f>E47*F47</f>
        <v>53.949</v>
      </c>
      <c r="K47" s="331">
        <f>E47*20</f>
        <v>22.02</v>
      </c>
    </row>
    <row r="48" spans="1:11" ht="12.75">
      <c r="A48" s="14" t="s">
        <v>109</v>
      </c>
      <c r="B48" s="365" t="s">
        <v>343</v>
      </c>
      <c r="C48" s="132" t="s">
        <v>60</v>
      </c>
      <c r="D48" s="133"/>
      <c r="E48" s="133">
        <v>1.742</v>
      </c>
      <c r="F48" s="153">
        <v>49</v>
      </c>
      <c r="G48" s="134">
        <v>3</v>
      </c>
      <c r="H48" s="581" t="s">
        <v>11</v>
      </c>
      <c r="I48" s="13" t="s">
        <v>32</v>
      </c>
      <c r="J48" s="531">
        <f>E48*F48</f>
        <v>85.358</v>
      </c>
      <c r="K48" s="331">
        <f>E48*20</f>
        <v>34.84</v>
      </c>
    </row>
    <row r="49" spans="1:11" ht="12.75">
      <c r="A49" s="29" t="s">
        <v>20</v>
      </c>
      <c r="B49" s="215" t="s">
        <v>110</v>
      </c>
      <c r="C49" s="216" t="s">
        <v>27</v>
      </c>
      <c r="D49" s="212"/>
      <c r="E49" s="212">
        <f>SUM(E47:E48)</f>
        <v>2.843</v>
      </c>
      <c r="F49" s="120" t="s">
        <v>47</v>
      </c>
      <c r="G49" s="134"/>
      <c r="H49" s="2"/>
      <c r="I49" s="2"/>
      <c r="J49" s="531"/>
      <c r="K49" s="331"/>
    </row>
    <row r="50" spans="1:11" ht="12.75">
      <c r="A50" s="14" t="s">
        <v>108</v>
      </c>
      <c r="B50" s="365" t="s">
        <v>308</v>
      </c>
      <c r="C50" s="132" t="s">
        <v>60</v>
      </c>
      <c r="D50" s="133"/>
      <c r="E50" s="133">
        <v>1.298</v>
      </c>
      <c r="F50" s="153">
        <v>49</v>
      </c>
      <c r="G50" s="364">
        <v>4</v>
      </c>
      <c r="H50" s="581" t="s">
        <v>11</v>
      </c>
      <c r="I50" s="13" t="s">
        <v>32</v>
      </c>
      <c r="J50" s="531">
        <f>E50*F50</f>
        <v>63.602000000000004</v>
      </c>
      <c r="K50" s="331">
        <f>E50*20</f>
        <v>25.96</v>
      </c>
    </row>
    <row r="51" spans="1:11" ht="12.75">
      <c r="A51" s="14" t="s">
        <v>108</v>
      </c>
      <c r="B51" s="365" t="s">
        <v>309</v>
      </c>
      <c r="C51" s="132" t="s">
        <v>60</v>
      </c>
      <c r="D51" s="133"/>
      <c r="E51" s="133">
        <v>1.09</v>
      </c>
      <c r="F51" s="153">
        <v>49</v>
      </c>
      <c r="G51" s="364">
        <v>4</v>
      </c>
      <c r="H51" s="581" t="s">
        <v>11</v>
      </c>
      <c r="I51" s="13" t="s">
        <v>32</v>
      </c>
      <c r="J51" s="531">
        <f aca="true" t="shared" si="4" ref="J51:J69">E51*F51</f>
        <v>53.410000000000004</v>
      </c>
      <c r="K51" s="331">
        <f aca="true" t="shared" si="5" ref="K51:K69">E51*20</f>
        <v>21.8</v>
      </c>
    </row>
    <row r="52" spans="1:11" ht="12.75">
      <c r="A52" s="14" t="s">
        <v>108</v>
      </c>
      <c r="B52" s="365" t="s">
        <v>310</v>
      </c>
      <c r="C52" s="132" t="s">
        <v>60</v>
      </c>
      <c r="D52" s="133"/>
      <c r="E52" s="133">
        <v>1.5</v>
      </c>
      <c r="F52" s="153">
        <v>49</v>
      </c>
      <c r="G52" s="364">
        <v>4</v>
      </c>
      <c r="H52" s="581" t="s">
        <v>11</v>
      </c>
      <c r="I52" s="13" t="s">
        <v>32</v>
      </c>
      <c r="J52" s="531">
        <f t="shared" si="4"/>
        <v>73.5</v>
      </c>
      <c r="K52" s="331">
        <f t="shared" si="5"/>
        <v>30</v>
      </c>
    </row>
    <row r="53" spans="1:11" ht="12.75">
      <c r="A53" s="14" t="s">
        <v>108</v>
      </c>
      <c r="B53" s="365" t="s">
        <v>311</v>
      </c>
      <c r="C53" s="132" t="s">
        <v>60</v>
      </c>
      <c r="D53" s="133"/>
      <c r="E53" s="133">
        <v>2.001</v>
      </c>
      <c r="F53" s="153">
        <v>49</v>
      </c>
      <c r="G53" s="364">
        <v>4</v>
      </c>
      <c r="H53" s="581" t="s">
        <v>11</v>
      </c>
      <c r="I53" s="13" t="s">
        <v>32</v>
      </c>
      <c r="J53" s="531">
        <f t="shared" si="4"/>
        <v>98.04899999999999</v>
      </c>
      <c r="K53" s="331">
        <f t="shared" si="5"/>
        <v>40.019999999999996</v>
      </c>
    </row>
    <row r="54" spans="1:11" ht="12.75">
      <c r="A54" s="14" t="s">
        <v>108</v>
      </c>
      <c r="B54" s="471" t="s">
        <v>682</v>
      </c>
      <c r="C54" s="132" t="s">
        <v>60</v>
      </c>
      <c r="D54" s="133"/>
      <c r="E54" s="133">
        <v>1.999</v>
      </c>
      <c r="F54" s="153">
        <v>49</v>
      </c>
      <c r="G54" s="364">
        <v>4</v>
      </c>
      <c r="H54" s="581" t="s">
        <v>11</v>
      </c>
      <c r="I54" s="13" t="s">
        <v>32</v>
      </c>
      <c r="J54" s="531">
        <f t="shared" si="4"/>
        <v>97.95100000000001</v>
      </c>
      <c r="K54" s="331">
        <f t="shared" si="5"/>
        <v>39.980000000000004</v>
      </c>
    </row>
    <row r="55" spans="1:11" ht="12.75">
      <c r="A55" s="14" t="s">
        <v>108</v>
      </c>
      <c r="B55" s="365" t="s">
        <v>312</v>
      </c>
      <c r="C55" s="132" t="s">
        <v>60</v>
      </c>
      <c r="D55" s="133"/>
      <c r="E55" s="133">
        <v>2.5</v>
      </c>
      <c r="F55" s="153">
        <v>49</v>
      </c>
      <c r="G55" s="364">
        <v>4</v>
      </c>
      <c r="H55" s="581" t="s">
        <v>11</v>
      </c>
      <c r="I55" s="13" t="s">
        <v>32</v>
      </c>
      <c r="J55" s="531">
        <f t="shared" si="4"/>
        <v>122.5</v>
      </c>
      <c r="K55" s="331">
        <f t="shared" si="5"/>
        <v>50</v>
      </c>
    </row>
    <row r="56" spans="1:11" ht="12.75">
      <c r="A56" s="14" t="s">
        <v>108</v>
      </c>
      <c r="B56" s="365" t="s">
        <v>313</v>
      </c>
      <c r="C56" s="132" t="s">
        <v>60</v>
      </c>
      <c r="D56" s="133"/>
      <c r="E56" s="133">
        <v>2.498</v>
      </c>
      <c r="F56" s="153">
        <v>49</v>
      </c>
      <c r="G56" s="364">
        <v>4</v>
      </c>
      <c r="H56" s="581" t="s">
        <v>11</v>
      </c>
      <c r="I56" s="13" t="s">
        <v>32</v>
      </c>
      <c r="J56" s="531">
        <f t="shared" si="4"/>
        <v>122.40200000000002</v>
      </c>
      <c r="K56" s="331">
        <f t="shared" si="5"/>
        <v>49.96000000000001</v>
      </c>
    </row>
    <row r="57" spans="1:11" ht="12.75">
      <c r="A57" s="14" t="s">
        <v>108</v>
      </c>
      <c r="B57" s="365" t="s">
        <v>314</v>
      </c>
      <c r="C57" s="132" t="s">
        <v>60</v>
      </c>
      <c r="D57" s="133"/>
      <c r="E57" s="133">
        <v>2.5</v>
      </c>
      <c r="F57" s="153">
        <v>49</v>
      </c>
      <c r="G57" s="364">
        <v>4</v>
      </c>
      <c r="H57" s="581" t="s">
        <v>11</v>
      </c>
      <c r="I57" s="13" t="s">
        <v>32</v>
      </c>
      <c r="J57" s="531">
        <f t="shared" si="4"/>
        <v>122.5</v>
      </c>
      <c r="K57" s="331">
        <f t="shared" si="5"/>
        <v>50</v>
      </c>
    </row>
    <row r="58" spans="1:11" ht="12.75">
      <c r="A58" s="14" t="s">
        <v>108</v>
      </c>
      <c r="B58" s="365" t="s">
        <v>315</v>
      </c>
      <c r="C58" s="132" t="s">
        <v>60</v>
      </c>
      <c r="D58" s="133"/>
      <c r="E58" s="133">
        <v>2.521</v>
      </c>
      <c r="F58" s="153">
        <v>49</v>
      </c>
      <c r="G58" s="364">
        <v>4</v>
      </c>
      <c r="H58" s="581" t="s">
        <v>11</v>
      </c>
      <c r="I58" s="13" t="s">
        <v>32</v>
      </c>
      <c r="J58" s="531">
        <f t="shared" si="4"/>
        <v>123.529</v>
      </c>
      <c r="K58" s="331">
        <f t="shared" si="5"/>
        <v>50.42</v>
      </c>
    </row>
    <row r="59" spans="1:11" ht="12.75">
      <c r="A59" s="14" t="s">
        <v>108</v>
      </c>
      <c r="B59" s="365" t="s">
        <v>316</v>
      </c>
      <c r="C59" s="132" t="s">
        <v>60</v>
      </c>
      <c r="D59" s="133"/>
      <c r="E59" s="133">
        <v>2.575</v>
      </c>
      <c r="F59" s="153">
        <v>49</v>
      </c>
      <c r="G59" s="364">
        <v>4</v>
      </c>
      <c r="H59" s="581" t="s">
        <v>11</v>
      </c>
      <c r="I59" s="13" t="s">
        <v>32</v>
      </c>
      <c r="J59" s="531">
        <f t="shared" si="4"/>
        <v>126.17500000000001</v>
      </c>
      <c r="K59" s="331">
        <f t="shared" si="5"/>
        <v>51.5</v>
      </c>
    </row>
    <row r="60" spans="1:11" ht="12.75">
      <c r="A60" s="14" t="s">
        <v>108</v>
      </c>
      <c r="B60" s="365" t="s">
        <v>317</v>
      </c>
      <c r="C60" s="132" t="s">
        <v>60</v>
      </c>
      <c r="D60" s="133"/>
      <c r="E60" s="133">
        <v>1.5</v>
      </c>
      <c r="F60" s="153">
        <v>49</v>
      </c>
      <c r="G60" s="364">
        <v>4</v>
      </c>
      <c r="H60" s="581" t="s">
        <v>11</v>
      </c>
      <c r="I60" s="13" t="s">
        <v>32</v>
      </c>
      <c r="J60" s="531">
        <f t="shared" si="4"/>
        <v>73.5</v>
      </c>
      <c r="K60" s="331">
        <f t="shared" si="5"/>
        <v>30</v>
      </c>
    </row>
    <row r="61" spans="1:11" ht="12.75">
      <c r="A61" s="14" t="s">
        <v>108</v>
      </c>
      <c r="B61" s="365" t="s">
        <v>318</v>
      </c>
      <c r="C61" s="132" t="s">
        <v>60</v>
      </c>
      <c r="D61" s="133"/>
      <c r="E61" s="133">
        <v>1.5</v>
      </c>
      <c r="F61" s="153">
        <v>49</v>
      </c>
      <c r="G61" s="364">
        <v>4</v>
      </c>
      <c r="H61" s="581" t="s">
        <v>11</v>
      </c>
      <c r="I61" s="13" t="s">
        <v>32</v>
      </c>
      <c r="J61" s="531">
        <f t="shared" si="4"/>
        <v>73.5</v>
      </c>
      <c r="K61" s="331">
        <f t="shared" si="5"/>
        <v>30</v>
      </c>
    </row>
    <row r="62" spans="1:11" ht="12.75">
      <c r="A62" s="14" t="s">
        <v>108</v>
      </c>
      <c r="B62" s="365" t="s">
        <v>319</v>
      </c>
      <c r="C62" s="132" t="s">
        <v>60</v>
      </c>
      <c r="D62" s="133"/>
      <c r="E62" s="133">
        <v>1.501</v>
      </c>
      <c r="F62" s="153">
        <v>49</v>
      </c>
      <c r="G62" s="364">
        <v>4</v>
      </c>
      <c r="H62" s="581" t="s">
        <v>11</v>
      </c>
      <c r="I62" s="13" t="s">
        <v>32</v>
      </c>
      <c r="J62" s="531">
        <f t="shared" si="4"/>
        <v>73.54899999999999</v>
      </c>
      <c r="K62" s="331">
        <f t="shared" si="5"/>
        <v>30.019999999999996</v>
      </c>
    </row>
    <row r="63" spans="1:11" ht="12.75">
      <c r="A63" s="14" t="s">
        <v>108</v>
      </c>
      <c r="B63" s="365" t="s">
        <v>320</v>
      </c>
      <c r="C63" s="132" t="s">
        <v>60</v>
      </c>
      <c r="D63" s="133"/>
      <c r="E63" s="133">
        <v>1.047</v>
      </c>
      <c r="F63" s="153">
        <v>49</v>
      </c>
      <c r="G63" s="364">
        <v>4</v>
      </c>
      <c r="H63" s="581" t="s">
        <v>11</v>
      </c>
      <c r="I63" s="13" t="s">
        <v>32</v>
      </c>
      <c r="J63" s="531">
        <f t="shared" si="4"/>
        <v>51.303</v>
      </c>
      <c r="K63" s="331">
        <f t="shared" si="5"/>
        <v>20.939999999999998</v>
      </c>
    </row>
    <row r="64" spans="1:11" ht="12.75">
      <c r="A64" s="14" t="s">
        <v>108</v>
      </c>
      <c r="B64" s="365" t="s">
        <v>321</v>
      </c>
      <c r="C64" s="132" t="s">
        <v>60</v>
      </c>
      <c r="D64" s="133"/>
      <c r="E64" s="133">
        <v>0.969</v>
      </c>
      <c r="F64" s="153">
        <v>49</v>
      </c>
      <c r="G64" s="364">
        <v>4</v>
      </c>
      <c r="H64" s="581" t="s">
        <v>11</v>
      </c>
      <c r="I64" s="13" t="s">
        <v>32</v>
      </c>
      <c r="J64" s="531">
        <f t="shared" si="4"/>
        <v>47.481</v>
      </c>
      <c r="K64" s="331">
        <f t="shared" si="5"/>
        <v>19.38</v>
      </c>
    </row>
    <row r="65" spans="1:11" s="162" customFormat="1" ht="12.75">
      <c r="A65" s="14" t="s">
        <v>108</v>
      </c>
      <c r="B65" s="365" t="s">
        <v>322</v>
      </c>
      <c r="C65" s="132" t="s">
        <v>60</v>
      </c>
      <c r="D65" s="133"/>
      <c r="E65" s="133">
        <v>1.122</v>
      </c>
      <c r="F65" s="153">
        <v>49</v>
      </c>
      <c r="G65" s="364">
        <v>4</v>
      </c>
      <c r="H65" s="581" t="s">
        <v>11</v>
      </c>
      <c r="I65" s="13" t="s">
        <v>32</v>
      </c>
      <c r="J65" s="531">
        <f t="shared" si="4"/>
        <v>54.97800000000001</v>
      </c>
      <c r="K65" s="331">
        <f t="shared" si="5"/>
        <v>22.44</v>
      </c>
    </row>
    <row r="66" spans="1:11" ht="12.75">
      <c r="A66" s="14" t="s">
        <v>108</v>
      </c>
      <c r="B66" s="365" t="s">
        <v>323</v>
      </c>
      <c r="C66" s="132" t="s">
        <v>60</v>
      </c>
      <c r="D66" s="133"/>
      <c r="E66" s="133">
        <v>1.076</v>
      </c>
      <c r="F66" s="153">
        <v>49</v>
      </c>
      <c r="G66" s="364">
        <v>4</v>
      </c>
      <c r="H66" s="581" t="s">
        <v>11</v>
      </c>
      <c r="I66" s="13" t="s">
        <v>32</v>
      </c>
      <c r="J66" s="531">
        <f t="shared" si="4"/>
        <v>52.724000000000004</v>
      </c>
      <c r="K66" s="331">
        <f t="shared" si="5"/>
        <v>21.520000000000003</v>
      </c>
    </row>
    <row r="67" spans="1:11" s="89" customFormat="1" ht="12.75">
      <c r="A67" s="599" t="s">
        <v>108</v>
      </c>
      <c r="B67" s="600" t="s">
        <v>1237</v>
      </c>
      <c r="C67" s="596" t="s">
        <v>60</v>
      </c>
      <c r="D67" s="133"/>
      <c r="E67" s="133">
        <v>1.052</v>
      </c>
      <c r="F67" s="153">
        <v>49</v>
      </c>
      <c r="G67" s="134">
        <v>4</v>
      </c>
      <c r="H67" s="581" t="s">
        <v>11</v>
      </c>
      <c r="I67" s="13" t="s">
        <v>32</v>
      </c>
      <c r="J67" s="531">
        <f t="shared" si="4"/>
        <v>51.548</v>
      </c>
      <c r="K67" s="331">
        <f t="shared" si="5"/>
        <v>21.04</v>
      </c>
    </row>
    <row r="68" spans="1:11" s="89" customFormat="1" ht="12.75">
      <c r="A68" s="599" t="s">
        <v>108</v>
      </c>
      <c r="B68" s="600" t="s">
        <v>1238</v>
      </c>
      <c r="C68" s="596" t="s">
        <v>60</v>
      </c>
      <c r="D68" s="133"/>
      <c r="E68" s="133">
        <v>0.601</v>
      </c>
      <c r="F68" s="153">
        <v>49</v>
      </c>
      <c r="G68" s="134">
        <v>4</v>
      </c>
      <c r="H68" s="581" t="s">
        <v>11</v>
      </c>
      <c r="I68" s="13" t="s">
        <v>32</v>
      </c>
      <c r="J68" s="531">
        <f t="shared" si="4"/>
        <v>29.448999999999998</v>
      </c>
      <c r="K68" s="331">
        <f t="shared" si="5"/>
        <v>12.02</v>
      </c>
    </row>
    <row r="69" spans="1:11" s="89" customFormat="1" ht="12.75">
      <c r="A69" s="599" t="s">
        <v>108</v>
      </c>
      <c r="B69" s="600" t="s">
        <v>1239</v>
      </c>
      <c r="C69" s="601" t="s">
        <v>60</v>
      </c>
      <c r="D69" s="602"/>
      <c r="E69" s="602">
        <v>0.911</v>
      </c>
      <c r="F69" s="153">
        <v>49</v>
      </c>
      <c r="G69" s="134">
        <v>4</v>
      </c>
      <c r="H69" s="581" t="s">
        <v>11</v>
      </c>
      <c r="I69" s="13" t="s">
        <v>32</v>
      </c>
      <c r="J69" s="531">
        <f t="shared" si="4"/>
        <v>44.639</v>
      </c>
      <c r="K69" s="331">
        <f t="shared" si="5"/>
        <v>18.22</v>
      </c>
    </row>
    <row r="70" spans="1:11" s="162" customFormat="1" ht="12.75">
      <c r="A70" s="29" t="s">
        <v>20</v>
      </c>
      <c r="B70" s="215" t="s">
        <v>1240</v>
      </c>
      <c r="C70" s="216" t="s">
        <v>27</v>
      </c>
      <c r="D70" s="212"/>
      <c r="E70" s="212">
        <f>SUM(E50:E69)</f>
        <v>31.761000000000003</v>
      </c>
      <c r="F70" s="120" t="s">
        <v>47</v>
      </c>
      <c r="G70" s="134"/>
      <c r="H70" s="134"/>
      <c r="I70" s="2"/>
      <c r="J70" s="532"/>
      <c r="K70" s="430"/>
    </row>
    <row r="71" spans="1:11" ht="25.5">
      <c r="A71" s="169" t="s">
        <v>112</v>
      </c>
      <c r="B71" s="25">
        <f>B46+B49+B70</f>
        <v>23</v>
      </c>
      <c r="C71" s="159" t="s">
        <v>27</v>
      </c>
      <c r="D71" s="27"/>
      <c r="E71" s="160">
        <f>E46+E49+E70</f>
        <v>37.914</v>
      </c>
      <c r="F71" s="160" t="s">
        <v>47</v>
      </c>
      <c r="G71" s="59"/>
      <c r="H71" s="59"/>
      <c r="I71" s="70"/>
      <c r="J71" s="533"/>
      <c r="K71" s="62"/>
    </row>
    <row r="72" spans="1:11" ht="14.25">
      <c r="A72" s="766" t="s">
        <v>16</v>
      </c>
      <c r="B72" s="766"/>
      <c r="C72" s="766"/>
      <c r="D72" s="766"/>
      <c r="E72" s="766"/>
      <c r="F72" s="766"/>
      <c r="G72" s="766"/>
      <c r="H72" s="766"/>
      <c r="I72" s="766"/>
      <c r="J72" s="766"/>
      <c r="K72" s="760"/>
    </row>
    <row r="73" spans="1:11" ht="12.75">
      <c r="A73" s="246" t="s">
        <v>45</v>
      </c>
      <c r="B73" s="352" t="s">
        <v>603</v>
      </c>
      <c r="C73" s="451" t="s">
        <v>60</v>
      </c>
      <c r="D73" s="259"/>
      <c r="E73" s="259">
        <v>3.3</v>
      </c>
      <c r="F73" s="153">
        <v>49</v>
      </c>
      <c r="G73" s="249">
        <v>3</v>
      </c>
      <c r="H73" s="260" t="s">
        <v>11</v>
      </c>
      <c r="I73" s="260" t="s">
        <v>32</v>
      </c>
      <c r="J73" s="526">
        <f>E73*F73</f>
        <v>161.7</v>
      </c>
      <c r="K73" s="334">
        <f>E73*20</f>
        <v>66</v>
      </c>
    </row>
    <row r="74" spans="1:11" ht="12.75">
      <c r="A74" s="246" t="s">
        <v>45</v>
      </c>
      <c r="B74" s="352" t="s">
        <v>604</v>
      </c>
      <c r="C74" s="451" t="s">
        <v>60</v>
      </c>
      <c r="D74" s="259"/>
      <c r="E74" s="259">
        <v>2.2</v>
      </c>
      <c r="F74" s="153">
        <v>49</v>
      </c>
      <c r="G74" s="249">
        <v>3</v>
      </c>
      <c r="H74" s="260" t="s">
        <v>11</v>
      </c>
      <c r="I74" s="260" t="s">
        <v>32</v>
      </c>
      <c r="J74" s="526">
        <f>E74*F74</f>
        <v>107.80000000000001</v>
      </c>
      <c r="K74" s="334">
        <f>E74*20</f>
        <v>44</v>
      </c>
    </row>
    <row r="75" spans="1:11" ht="12.75">
      <c r="A75" s="50" t="s">
        <v>20</v>
      </c>
      <c r="B75" s="51">
        <v>2</v>
      </c>
      <c r="C75" s="90" t="s">
        <v>27</v>
      </c>
      <c r="D75" s="42"/>
      <c r="E75" s="91">
        <f>SUM(E73:E74)</f>
        <v>5.5</v>
      </c>
      <c r="F75" s="91" t="s">
        <v>47</v>
      </c>
      <c r="G75" s="92"/>
      <c r="H75" s="92"/>
      <c r="I75" s="10"/>
      <c r="J75" s="518"/>
      <c r="K75" s="97"/>
    </row>
    <row r="76" spans="1:11" ht="25.5">
      <c r="A76" s="64" t="s">
        <v>23</v>
      </c>
      <c r="B76" s="25">
        <v>2</v>
      </c>
      <c r="C76" s="159" t="s">
        <v>27</v>
      </c>
      <c r="D76" s="27"/>
      <c r="E76" s="160">
        <f>E75</f>
        <v>5.5</v>
      </c>
      <c r="F76" s="160" t="s">
        <v>47</v>
      </c>
      <c r="G76" s="59"/>
      <c r="H76" s="59"/>
      <c r="I76" s="70"/>
      <c r="J76" s="533"/>
      <c r="K76" s="62"/>
    </row>
    <row r="77" spans="1:11" ht="14.25">
      <c r="A77" s="766" t="s">
        <v>17</v>
      </c>
      <c r="B77" s="766"/>
      <c r="C77" s="766"/>
      <c r="D77" s="766"/>
      <c r="E77" s="766"/>
      <c r="F77" s="766"/>
      <c r="G77" s="766"/>
      <c r="H77" s="766"/>
      <c r="I77" s="766"/>
      <c r="J77" s="766"/>
      <c r="K77" s="760"/>
    </row>
    <row r="78" spans="1:11" ht="12.75">
      <c r="A78" s="53" t="s">
        <v>62</v>
      </c>
      <c r="B78" s="208" t="s">
        <v>646</v>
      </c>
      <c r="C78" s="11" t="s">
        <v>60</v>
      </c>
      <c r="D78" s="133"/>
      <c r="E78" s="133">
        <v>6.601</v>
      </c>
      <c r="F78" s="153">
        <v>49</v>
      </c>
      <c r="G78" s="209">
        <v>3</v>
      </c>
      <c r="H78" s="260" t="s">
        <v>11</v>
      </c>
      <c r="I78" s="13" t="s">
        <v>32</v>
      </c>
      <c r="J78" s="518">
        <f>E78*F78</f>
        <v>323.449</v>
      </c>
      <c r="K78" s="115">
        <f>E78*20</f>
        <v>132.02</v>
      </c>
    </row>
    <row r="79" spans="1:11" ht="12.75">
      <c r="A79" s="18" t="s">
        <v>20</v>
      </c>
      <c r="B79" s="66">
        <v>1</v>
      </c>
      <c r="C79" s="145" t="s">
        <v>27</v>
      </c>
      <c r="D79" s="4"/>
      <c r="E79" s="131">
        <f>SUM(E78:E78)</f>
        <v>6.601</v>
      </c>
      <c r="F79" s="91" t="s">
        <v>47</v>
      </c>
      <c r="G79" s="146"/>
      <c r="H79" s="147"/>
      <c r="I79" s="147"/>
      <c r="J79" s="522"/>
      <c r="K79" s="115"/>
    </row>
    <row r="80" spans="1:11" ht="12.75">
      <c r="A80" s="53" t="s">
        <v>46</v>
      </c>
      <c r="B80" s="208" t="s">
        <v>647</v>
      </c>
      <c r="C80" s="11" t="s">
        <v>60</v>
      </c>
      <c r="D80" s="133"/>
      <c r="E80" s="133">
        <v>0.795</v>
      </c>
      <c r="F80" s="153">
        <v>49</v>
      </c>
      <c r="G80" s="209">
        <v>4</v>
      </c>
      <c r="H80" s="260" t="s">
        <v>11</v>
      </c>
      <c r="I80" s="13" t="s">
        <v>32</v>
      </c>
      <c r="J80" s="518">
        <f>E80*F80</f>
        <v>38.955000000000005</v>
      </c>
      <c r="K80" s="115">
        <f>E80*20</f>
        <v>15.9</v>
      </c>
    </row>
    <row r="81" spans="1:11" ht="12.75">
      <c r="A81" s="18" t="s">
        <v>20</v>
      </c>
      <c r="B81" s="66">
        <v>1</v>
      </c>
      <c r="C81" s="145" t="s">
        <v>27</v>
      </c>
      <c r="D81" s="4"/>
      <c r="E81" s="131">
        <f>SUM(E80)</f>
        <v>0.795</v>
      </c>
      <c r="F81" s="91" t="s">
        <v>47</v>
      </c>
      <c r="G81" s="146"/>
      <c r="H81" s="146"/>
      <c r="I81" s="147"/>
      <c r="J81" s="522"/>
      <c r="K81" s="115"/>
    </row>
    <row r="82" spans="1:11" ht="25.5">
      <c r="A82" s="169" t="s">
        <v>24</v>
      </c>
      <c r="B82" s="121">
        <f>B79+B81</f>
        <v>2</v>
      </c>
      <c r="C82" s="206" t="s">
        <v>27</v>
      </c>
      <c r="D82" s="3"/>
      <c r="E82" s="210">
        <f>E79+E81</f>
        <v>7.396</v>
      </c>
      <c r="F82" s="211" t="s">
        <v>47</v>
      </c>
      <c r="G82" s="146"/>
      <c r="H82" s="146"/>
      <c r="I82" s="147"/>
      <c r="J82" s="522"/>
      <c r="K82" s="115"/>
    </row>
    <row r="83" spans="1:11" ht="14.25">
      <c r="A83" s="766" t="s">
        <v>18</v>
      </c>
      <c r="B83" s="766"/>
      <c r="C83" s="766"/>
      <c r="D83" s="766"/>
      <c r="E83" s="766"/>
      <c r="F83" s="766"/>
      <c r="G83" s="766"/>
      <c r="H83" s="766"/>
      <c r="I83" s="766"/>
      <c r="J83" s="766"/>
      <c r="K83" s="760"/>
    </row>
    <row r="84" spans="1:11" ht="12.75">
      <c r="A84" s="265" t="s">
        <v>125</v>
      </c>
      <c r="B84" s="447" t="s">
        <v>220</v>
      </c>
      <c r="C84" s="289" t="s">
        <v>60</v>
      </c>
      <c r="D84" s="278"/>
      <c r="E84" s="278">
        <v>1.002</v>
      </c>
      <c r="F84" s="153">
        <v>49</v>
      </c>
      <c r="G84" s="279">
        <v>5</v>
      </c>
      <c r="H84" s="280" t="s">
        <v>11</v>
      </c>
      <c r="I84" s="280" t="s">
        <v>32</v>
      </c>
      <c r="J84" s="519">
        <f>E84*F84</f>
        <v>49.098</v>
      </c>
      <c r="K84" s="334">
        <f>E84*20</f>
        <v>20.04</v>
      </c>
    </row>
    <row r="85" spans="1:11" ht="12.75">
      <c r="A85" s="18" t="s">
        <v>20</v>
      </c>
      <c r="B85" s="66">
        <v>1</v>
      </c>
      <c r="C85" s="145" t="s">
        <v>27</v>
      </c>
      <c r="D85" s="34"/>
      <c r="E85" s="34">
        <v>1.002</v>
      </c>
      <c r="F85" s="131" t="s">
        <v>47</v>
      </c>
      <c r="G85" s="146"/>
      <c r="H85" s="147"/>
      <c r="I85" s="147"/>
      <c r="J85" s="519"/>
      <c r="K85" s="334"/>
    </row>
    <row r="86" spans="1:11" ht="12.75">
      <c r="A86" s="265" t="s">
        <v>58</v>
      </c>
      <c r="B86" s="447" t="s">
        <v>221</v>
      </c>
      <c r="C86" s="289" t="s">
        <v>128</v>
      </c>
      <c r="D86" s="278"/>
      <c r="E86" s="278">
        <v>3.188</v>
      </c>
      <c r="F86" s="358">
        <v>66</v>
      </c>
      <c r="G86" s="279">
        <v>6</v>
      </c>
      <c r="H86" s="280" t="s">
        <v>11</v>
      </c>
      <c r="I86" s="280" t="s">
        <v>32</v>
      </c>
      <c r="J86" s="519">
        <f aca="true" t="shared" si="6" ref="J86:J92">E86*F86</f>
        <v>210.40800000000002</v>
      </c>
      <c r="K86" s="334">
        <f>E86*20</f>
        <v>63.760000000000005</v>
      </c>
    </row>
    <row r="87" spans="1:11" ht="12.75">
      <c r="A87" s="265" t="s">
        <v>58</v>
      </c>
      <c r="B87" s="447" t="s">
        <v>222</v>
      </c>
      <c r="C87" s="289" t="s">
        <v>128</v>
      </c>
      <c r="D87" s="278"/>
      <c r="E87" s="278">
        <v>0.268</v>
      </c>
      <c r="F87" s="358">
        <v>66</v>
      </c>
      <c r="G87" s="279">
        <v>6</v>
      </c>
      <c r="H87" s="280" t="s">
        <v>11</v>
      </c>
      <c r="I87" s="280" t="s">
        <v>32</v>
      </c>
      <c r="J87" s="519">
        <f t="shared" si="6"/>
        <v>17.688000000000002</v>
      </c>
      <c r="K87" s="334">
        <f aca="true" t="shared" si="7" ref="K87:K92">E87*20</f>
        <v>5.36</v>
      </c>
    </row>
    <row r="88" spans="1:11" ht="12.75">
      <c r="A88" s="265" t="s">
        <v>58</v>
      </c>
      <c r="B88" s="447" t="s">
        <v>223</v>
      </c>
      <c r="C88" s="289" t="s">
        <v>128</v>
      </c>
      <c r="D88" s="278"/>
      <c r="E88" s="278">
        <v>2.44</v>
      </c>
      <c r="F88" s="358">
        <v>66</v>
      </c>
      <c r="G88" s="279">
        <v>6</v>
      </c>
      <c r="H88" s="280" t="s">
        <v>11</v>
      </c>
      <c r="I88" s="280" t="s">
        <v>32</v>
      </c>
      <c r="J88" s="519">
        <f t="shared" si="6"/>
        <v>161.04</v>
      </c>
      <c r="K88" s="334">
        <f t="shared" si="7"/>
        <v>48.8</v>
      </c>
    </row>
    <row r="89" spans="1:11" ht="12.75">
      <c r="A89" s="265" t="s">
        <v>58</v>
      </c>
      <c r="B89" s="447" t="s">
        <v>224</v>
      </c>
      <c r="C89" s="289" t="s">
        <v>162</v>
      </c>
      <c r="D89" s="278"/>
      <c r="E89" s="278">
        <v>11.557</v>
      </c>
      <c r="F89" s="248">
        <v>49</v>
      </c>
      <c r="G89" s="279">
        <v>3</v>
      </c>
      <c r="H89" s="280" t="s">
        <v>11</v>
      </c>
      <c r="I89" s="280" t="s">
        <v>32</v>
      </c>
      <c r="J89" s="519">
        <f t="shared" si="6"/>
        <v>566.293</v>
      </c>
      <c r="K89" s="334">
        <f t="shared" si="7"/>
        <v>231.14000000000001</v>
      </c>
    </row>
    <row r="90" spans="1:11" ht="12.75">
      <c r="A90" s="265" t="s">
        <v>58</v>
      </c>
      <c r="B90" s="448" t="s">
        <v>225</v>
      </c>
      <c r="C90" s="283" t="s">
        <v>128</v>
      </c>
      <c r="D90" s="277"/>
      <c r="E90" s="281">
        <v>1.168</v>
      </c>
      <c r="F90" s="358">
        <v>66</v>
      </c>
      <c r="G90" s="249">
        <v>6</v>
      </c>
      <c r="H90" s="248" t="s">
        <v>11</v>
      </c>
      <c r="I90" s="249" t="s">
        <v>32</v>
      </c>
      <c r="J90" s="519">
        <f t="shared" si="6"/>
        <v>77.088</v>
      </c>
      <c r="K90" s="334">
        <f t="shared" si="7"/>
        <v>23.36</v>
      </c>
    </row>
    <row r="91" spans="1:11" ht="12.75">
      <c r="A91" s="265" t="s">
        <v>58</v>
      </c>
      <c r="B91" s="408" t="s">
        <v>226</v>
      </c>
      <c r="C91" s="283" t="s">
        <v>60</v>
      </c>
      <c r="D91" s="277"/>
      <c r="E91" s="281">
        <v>13.763</v>
      </c>
      <c r="F91" s="248">
        <v>49</v>
      </c>
      <c r="G91" s="249">
        <v>4</v>
      </c>
      <c r="H91" s="248" t="s">
        <v>11</v>
      </c>
      <c r="I91" s="249" t="s">
        <v>32</v>
      </c>
      <c r="J91" s="519">
        <f t="shared" si="6"/>
        <v>674.387</v>
      </c>
      <c r="K91" s="334">
        <f t="shared" si="7"/>
        <v>275.26</v>
      </c>
    </row>
    <row r="92" spans="1:11" ht="12.75">
      <c r="A92" s="265" t="s">
        <v>58</v>
      </c>
      <c r="B92" s="408" t="s">
        <v>227</v>
      </c>
      <c r="C92" s="283" t="s">
        <v>60</v>
      </c>
      <c r="D92" s="277"/>
      <c r="E92" s="281">
        <v>4.109</v>
      </c>
      <c r="F92" s="248">
        <v>49</v>
      </c>
      <c r="G92" s="249">
        <v>4</v>
      </c>
      <c r="H92" s="248" t="s">
        <v>11</v>
      </c>
      <c r="I92" s="249" t="s">
        <v>32</v>
      </c>
      <c r="J92" s="519">
        <f t="shared" si="6"/>
        <v>201.341</v>
      </c>
      <c r="K92" s="334">
        <f t="shared" si="7"/>
        <v>82.18</v>
      </c>
    </row>
    <row r="93" spans="1:11" ht="12.75">
      <c r="A93" s="18" t="s">
        <v>20</v>
      </c>
      <c r="B93" s="66">
        <v>7</v>
      </c>
      <c r="C93" s="145" t="s">
        <v>27</v>
      </c>
      <c r="D93" s="34"/>
      <c r="E93" s="34">
        <f>SUM(E86:E92)</f>
        <v>36.493</v>
      </c>
      <c r="F93" s="131" t="s">
        <v>47</v>
      </c>
      <c r="G93" s="146"/>
      <c r="H93" s="147"/>
      <c r="I93" s="147"/>
      <c r="J93" s="518"/>
      <c r="K93" s="115"/>
    </row>
    <row r="94" spans="1:11" ht="12.75">
      <c r="A94" s="284" t="s">
        <v>129</v>
      </c>
      <c r="B94" s="448" t="s">
        <v>279</v>
      </c>
      <c r="C94" s="283" t="s">
        <v>128</v>
      </c>
      <c r="D94" s="277"/>
      <c r="E94" s="281">
        <v>7.032</v>
      </c>
      <c r="F94" s="170">
        <v>66</v>
      </c>
      <c r="G94" s="249">
        <v>5</v>
      </c>
      <c r="H94" s="248" t="s">
        <v>11</v>
      </c>
      <c r="I94" s="249" t="s">
        <v>32</v>
      </c>
      <c r="J94" s="519">
        <f>E94*F94</f>
        <v>464.112</v>
      </c>
      <c r="K94" s="334">
        <f>E94*20</f>
        <v>140.64</v>
      </c>
    </row>
    <row r="95" spans="1:11" ht="12.75">
      <c r="A95" s="18" t="s">
        <v>20</v>
      </c>
      <c r="B95" s="66">
        <v>1</v>
      </c>
      <c r="C95" s="145" t="s">
        <v>27</v>
      </c>
      <c r="D95" s="34"/>
      <c r="E95" s="34">
        <v>7.032</v>
      </c>
      <c r="F95" s="131" t="s">
        <v>47</v>
      </c>
      <c r="G95" s="146"/>
      <c r="H95" s="147"/>
      <c r="I95" s="147"/>
      <c r="J95" s="519"/>
      <c r="K95" s="334"/>
    </row>
    <row r="96" spans="1:11" ht="12.75">
      <c r="A96" s="54" t="s">
        <v>82</v>
      </c>
      <c r="B96" s="448" t="s">
        <v>228</v>
      </c>
      <c r="C96" s="461" t="s">
        <v>83</v>
      </c>
      <c r="D96" s="55"/>
      <c r="E96" s="151">
        <v>1</v>
      </c>
      <c r="F96" s="170">
        <v>66</v>
      </c>
      <c r="G96" s="15">
        <v>4</v>
      </c>
      <c r="H96" s="248" t="s">
        <v>11</v>
      </c>
      <c r="I96" s="15" t="s">
        <v>32</v>
      </c>
      <c r="J96" s="519">
        <f>E96*F96</f>
        <v>66</v>
      </c>
      <c r="K96" s="334">
        <f>E96*20</f>
        <v>20</v>
      </c>
    </row>
    <row r="97" spans="1:11" ht="12.75">
      <c r="A97" s="18" t="s">
        <v>20</v>
      </c>
      <c r="B97" s="66">
        <v>1</v>
      </c>
      <c r="C97" s="145" t="s">
        <v>27</v>
      </c>
      <c r="D97" s="34"/>
      <c r="E97" s="34">
        <f>SUM(E96:E96)</f>
        <v>1</v>
      </c>
      <c r="F97" s="131" t="s">
        <v>47</v>
      </c>
      <c r="G97" s="146"/>
      <c r="H97" s="147"/>
      <c r="I97" s="147"/>
      <c r="J97" s="518"/>
      <c r="K97" s="115"/>
    </row>
    <row r="98" spans="1:11" ht="12.75">
      <c r="A98" s="54" t="s">
        <v>84</v>
      </c>
      <c r="B98" s="448" t="s">
        <v>229</v>
      </c>
      <c r="C98" s="461" t="s">
        <v>60</v>
      </c>
      <c r="D98" s="55"/>
      <c r="E98" s="151">
        <v>1.001</v>
      </c>
      <c r="F98" s="153">
        <v>49</v>
      </c>
      <c r="G98" s="15">
        <v>3</v>
      </c>
      <c r="H98" s="248" t="s">
        <v>11</v>
      </c>
      <c r="I98" s="15" t="s">
        <v>32</v>
      </c>
      <c r="J98" s="518">
        <f>E98*F98</f>
        <v>49.04899999999999</v>
      </c>
      <c r="K98" s="115">
        <f>E98*20</f>
        <v>20.019999999999996</v>
      </c>
    </row>
    <row r="99" spans="1:11" ht="12.75">
      <c r="A99" s="54" t="s">
        <v>84</v>
      </c>
      <c r="B99" s="448" t="s">
        <v>230</v>
      </c>
      <c r="C99" s="461" t="s">
        <v>60</v>
      </c>
      <c r="D99" s="55"/>
      <c r="E99" s="151">
        <v>1.299</v>
      </c>
      <c r="F99" s="153">
        <v>49</v>
      </c>
      <c r="G99" s="15">
        <v>3</v>
      </c>
      <c r="H99" s="248" t="s">
        <v>11</v>
      </c>
      <c r="I99" s="15" t="s">
        <v>32</v>
      </c>
      <c r="J99" s="518">
        <f>E99*F99</f>
        <v>63.650999999999996</v>
      </c>
      <c r="K99" s="115">
        <f>E99*20</f>
        <v>25.979999999999997</v>
      </c>
    </row>
    <row r="100" spans="1:11" ht="12.75">
      <c r="A100" s="54" t="s">
        <v>84</v>
      </c>
      <c r="B100" s="408" t="s">
        <v>231</v>
      </c>
      <c r="C100" s="461" t="s">
        <v>60</v>
      </c>
      <c r="D100" s="55"/>
      <c r="E100" s="151">
        <v>1.001</v>
      </c>
      <c r="F100" s="153">
        <v>49</v>
      </c>
      <c r="G100" s="15">
        <v>4</v>
      </c>
      <c r="H100" s="248" t="s">
        <v>11</v>
      </c>
      <c r="I100" s="15" t="s">
        <v>32</v>
      </c>
      <c r="J100" s="518">
        <f>E100*F100</f>
        <v>49.04899999999999</v>
      </c>
      <c r="K100" s="115">
        <f>E100*20</f>
        <v>20.019999999999996</v>
      </c>
    </row>
    <row r="101" spans="1:11" ht="12.75">
      <c r="A101" s="18" t="s">
        <v>20</v>
      </c>
      <c r="B101" s="66">
        <v>3</v>
      </c>
      <c r="C101" s="145" t="s">
        <v>27</v>
      </c>
      <c r="D101" s="34"/>
      <c r="E101" s="34">
        <f>SUM(E98:E100)</f>
        <v>3.3009999999999997</v>
      </c>
      <c r="F101" s="131" t="s">
        <v>47</v>
      </c>
      <c r="G101" s="146"/>
      <c r="H101" s="147"/>
      <c r="I101" s="147"/>
      <c r="J101" s="518"/>
      <c r="K101" s="115"/>
    </row>
    <row r="102" spans="1:11" ht="12.75">
      <c r="A102" s="285" t="s">
        <v>48</v>
      </c>
      <c r="B102" s="448" t="s">
        <v>232</v>
      </c>
      <c r="C102" s="283" t="s">
        <v>71</v>
      </c>
      <c r="D102" s="277"/>
      <c r="E102" s="285">
        <v>4.002</v>
      </c>
      <c r="F102" s="358">
        <v>66</v>
      </c>
      <c r="G102" s="249">
        <v>3</v>
      </c>
      <c r="H102" s="248" t="s">
        <v>11</v>
      </c>
      <c r="I102" s="249" t="s">
        <v>32</v>
      </c>
      <c r="J102" s="519">
        <f>E102*F102</f>
        <v>264.132</v>
      </c>
      <c r="K102" s="334">
        <f>E102*20</f>
        <v>80.03999999999999</v>
      </c>
    </row>
    <row r="103" spans="1:11" ht="12.75">
      <c r="A103" s="18" t="s">
        <v>20</v>
      </c>
      <c r="B103" s="66">
        <v>1</v>
      </c>
      <c r="C103" s="145" t="s">
        <v>27</v>
      </c>
      <c r="D103" s="34"/>
      <c r="E103" s="34">
        <f>SUM(E102:E102)</f>
        <v>4.002</v>
      </c>
      <c r="F103" s="131" t="s">
        <v>47</v>
      </c>
      <c r="G103" s="146"/>
      <c r="H103" s="147"/>
      <c r="I103" s="147"/>
      <c r="J103" s="518"/>
      <c r="K103" s="115"/>
    </row>
    <row r="104" spans="1:11" ht="12.75">
      <c r="A104" s="265" t="s">
        <v>156</v>
      </c>
      <c r="B104" s="449" t="s">
        <v>233</v>
      </c>
      <c r="C104" s="283" t="s">
        <v>60</v>
      </c>
      <c r="D104" s="34"/>
      <c r="E104" s="278">
        <v>64.267</v>
      </c>
      <c r="F104" s="248">
        <v>49</v>
      </c>
      <c r="G104" s="195" t="s">
        <v>96</v>
      </c>
      <c r="H104" s="248" t="s">
        <v>11</v>
      </c>
      <c r="I104" s="249" t="s">
        <v>32</v>
      </c>
      <c r="J104" s="519">
        <f>E104*F104</f>
        <v>3149.0829999999996</v>
      </c>
      <c r="K104" s="334">
        <f>E104*20</f>
        <v>1285.34</v>
      </c>
    </row>
    <row r="105" spans="1:11" ht="12.75">
      <c r="A105" s="18" t="s">
        <v>20</v>
      </c>
      <c r="B105" s="66">
        <v>1</v>
      </c>
      <c r="C105" s="145" t="s">
        <v>27</v>
      </c>
      <c r="D105" s="34"/>
      <c r="E105" s="34">
        <v>64.267</v>
      </c>
      <c r="F105" s="131" t="s">
        <v>47</v>
      </c>
      <c r="G105" s="146"/>
      <c r="H105" s="147"/>
      <c r="I105" s="147"/>
      <c r="J105" s="518"/>
      <c r="K105" s="115"/>
    </row>
    <row r="106" spans="1:11" s="89" customFormat="1" ht="12.75">
      <c r="A106" s="150" t="s">
        <v>49</v>
      </c>
      <c r="B106" s="448" t="s">
        <v>234</v>
      </c>
      <c r="C106" s="461" t="s">
        <v>85</v>
      </c>
      <c r="D106" s="55"/>
      <c r="E106" s="151">
        <v>10.345</v>
      </c>
      <c r="F106" s="170">
        <v>66</v>
      </c>
      <c r="G106" s="15">
        <v>6</v>
      </c>
      <c r="H106" s="248" t="s">
        <v>11</v>
      </c>
      <c r="I106" s="15" t="s">
        <v>32</v>
      </c>
      <c r="J106" s="518">
        <f>E106*F106</f>
        <v>682.7700000000001</v>
      </c>
      <c r="K106" s="115">
        <f>E106*20</f>
        <v>206.9</v>
      </c>
    </row>
    <row r="107" spans="1:11" s="89" customFormat="1" ht="12.75">
      <c r="A107" s="150" t="s">
        <v>49</v>
      </c>
      <c r="B107" s="448" t="s">
        <v>235</v>
      </c>
      <c r="C107" s="461" t="s">
        <v>85</v>
      </c>
      <c r="D107" s="55"/>
      <c r="E107" s="151">
        <v>4.108</v>
      </c>
      <c r="F107" s="170">
        <v>66</v>
      </c>
      <c r="G107" s="15">
        <v>6</v>
      </c>
      <c r="H107" s="248" t="s">
        <v>11</v>
      </c>
      <c r="I107" s="15" t="s">
        <v>32</v>
      </c>
      <c r="J107" s="518">
        <f>E107*F107</f>
        <v>271.128</v>
      </c>
      <c r="K107" s="115">
        <f>E107*20</f>
        <v>82.16</v>
      </c>
    </row>
    <row r="108" spans="1:11" ht="12.75">
      <c r="A108" s="18" t="s">
        <v>20</v>
      </c>
      <c r="B108" s="66">
        <v>2</v>
      </c>
      <c r="C108" s="145" t="s">
        <v>27</v>
      </c>
      <c r="D108" s="34"/>
      <c r="E108" s="34">
        <f>SUM(E106:E107)</f>
        <v>14.453</v>
      </c>
      <c r="F108" s="131" t="s">
        <v>47</v>
      </c>
      <c r="G108" s="146"/>
      <c r="H108" s="147"/>
      <c r="I108" s="147"/>
      <c r="J108" s="521"/>
      <c r="K108" s="172"/>
    </row>
    <row r="109" spans="1:11" ht="12.75">
      <c r="A109" s="285" t="s">
        <v>86</v>
      </c>
      <c r="B109" s="448" t="s">
        <v>236</v>
      </c>
      <c r="C109" s="283" t="s">
        <v>60</v>
      </c>
      <c r="D109" s="277"/>
      <c r="E109" s="281">
        <v>3.011</v>
      </c>
      <c r="F109" s="248">
        <v>49</v>
      </c>
      <c r="G109" s="249">
        <v>5</v>
      </c>
      <c r="H109" s="248" t="s">
        <v>11</v>
      </c>
      <c r="I109" s="249" t="s">
        <v>32</v>
      </c>
      <c r="J109" s="519">
        <f>E109*F109</f>
        <v>147.53900000000002</v>
      </c>
      <c r="K109" s="334">
        <f>E109*20</f>
        <v>60.22</v>
      </c>
    </row>
    <row r="110" spans="1:11" s="89" customFormat="1" ht="12.75">
      <c r="A110" s="285" t="s">
        <v>86</v>
      </c>
      <c r="B110" s="448" t="s">
        <v>237</v>
      </c>
      <c r="C110" s="283" t="s">
        <v>60</v>
      </c>
      <c r="D110" s="277"/>
      <c r="E110" s="281">
        <v>2.744</v>
      </c>
      <c r="F110" s="248">
        <v>49</v>
      </c>
      <c r="G110" s="249">
        <v>5</v>
      </c>
      <c r="H110" s="248" t="s">
        <v>11</v>
      </c>
      <c r="I110" s="249" t="s">
        <v>32</v>
      </c>
      <c r="J110" s="519">
        <f>E110*F110</f>
        <v>134.45600000000002</v>
      </c>
      <c r="K110" s="334">
        <f>E110*20</f>
        <v>54.88</v>
      </c>
    </row>
    <row r="111" spans="1:11" s="89" customFormat="1" ht="12.75">
      <c r="A111" s="18" t="s">
        <v>20</v>
      </c>
      <c r="B111" s="66">
        <v>2</v>
      </c>
      <c r="C111" s="145" t="s">
        <v>27</v>
      </c>
      <c r="D111" s="34"/>
      <c r="E111" s="34">
        <f>SUM(E109:E110)</f>
        <v>5.755000000000001</v>
      </c>
      <c r="F111" s="131" t="s">
        <v>47</v>
      </c>
      <c r="G111" s="146"/>
      <c r="H111" s="147"/>
      <c r="I111" s="147"/>
      <c r="J111" s="521"/>
      <c r="K111" s="172"/>
    </row>
    <row r="112" spans="1:11" s="89" customFormat="1" ht="12.75">
      <c r="A112" s="285" t="s">
        <v>42</v>
      </c>
      <c r="B112" s="408" t="s">
        <v>65</v>
      </c>
      <c r="C112" s="283" t="s">
        <v>60</v>
      </c>
      <c r="D112" s="286"/>
      <c r="E112" s="281">
        <v>8.501</v>
      </c>
      <c r="F112" s="248">
        <v>49</v>
      </c>
      <c r="G112" s="279">
        <v>5</v>
      </c>
      <c r="H112" s="248" t="s">
        <v>11</v>
      </c>
      <c r="I112" s="249" t="s">
        <v>32</v>
      </c>
      <c r="J112" s="519">
        <f>E112*F112</f>
        <v>416.549</v>
      </c>
      <c r="K112" s="334">
        <f>E112*20</f>
        <v>170.01999999999998</v>
      </c>
    </row>
    <row r="113" spans="1:11" ht="12.75">
      <c r="A113" s="285" t="s">
        <v>42</v>
      </c>
      <c r="B113" s="408" t="s">
        <v>66</v>
      </c>
      <c r="C113" s="283" t="s">
        <v>60</v>
      </c>
      <c r="D113" s="286"/>
      <c r="E113" s="281">
        <v>2.511</v>
      </c>
      <c r="F113" s="248">
        <v>49</v>
      </c>
      <c r="G113" s="279">
        <v>5</v>
      </c>
      <c r="H113" s="248" t="s">
        <v>11</v>
      </c>
      <c r="I113" s="249" t="s">
        <v>32</v>
      </c>
      <c r="J113" s="519">
        <f aca="true" t="shared" si="8" ref="J113:J141">E113*F113</f>
        <v>123.039</v>
      </c>
      <c r="K113" s="334">
        <f aca="true" t="shared" si="9" ref="K113:K141">E113*20</f>
        <v>50.22</v>
      </c>
    </row>
    <row r="114" spans="1:11" ht="12.75">
      <c r="A114" s="285" t="s">
        <v>42</v>
      </c>
      <c r="B114" s="408" t="s">
        <v>67</v>
      </c>
      <c r="C114" s="283" t="s">
        <v>60</v>
      </c>
      <c r="D114" s="287"/>
      <c r="E114" s="281">
        <v>2.55</v>
      </c>
      <c r="F114" s="248">
        <v>49</v>
      </c>
      <c r="G114" s="279">
        <v>5</v>
      </c>
      <c r="H114" s="248" t="s">
        <v>11</v>
      </c>
      <c r="I114" s="249" t="s">
        <v>32</v>
      </c>
      <c r="J114" s="519">
        <f t="shared" si="8"/>
        <v>124.94999999999999</v>
      </c>
      <c r="K114" s="334">
        <f t="shared" si="9"/>
        <v>51</v>
      </c>
    </row>
    <row r="115" spans="1:11" ht="12.75">
      <c r="A115" s="285" t="s">
        <v>42</v>
      </c>
      <c r="B115" s="408" t="s">
        <v>68</v>
      </c>
      <c r="C115" s="283" t="s">
        <v>60</v>
      </c>
      <c r="D115" s="287"/>
      <c r="E115" s="281">
        <v>4.25</v>
      </c>
      <c r="F115" s="248">
        <v>49</v>
      </c>
      <c r="G115" s="279">
        <v>5</v>
      </c>
      <c r="H115" s="248" t="s">
        <v>11</v>
      </c>
      <c r="I115" s="249" t="s">
        <v>32</v>
      </c>
      <c r="J115" s="519">
        <f t="shared" si="8"/>
        <v>208.25</v>
      </c>
      <c r="K115" s="334">
        <f t="shared" si="9"/>
        <v>85</v>
      </c>
    </row>
    <row r="116" spans="1:11" ht="12.75">
      <c r="A116" s="285" t="s">
        <v>42</v>
      </c>
      <c r="B116" s="408" t="s">
        <v>69</v>
      </c>
      <c r="C116" s="283" t="s">
        <v>60</v>
      </c>
      <c r="D116" s="258"/>
      <c r="E116" s="281">
        <v>1.701</v>
      </c>
      <c r="F116" s="248">
        <v>49</v>
      </c>
      <c r="G116" s="279">
        <v>5</v>
      </c>
      <c r="H116" s="248" t="s">
        <v>11</v>
      </c>
      <c r="I116" s="249" t="s">
        <v>32</v>
      </c>
      <c r="J116" s="519">
        <f t="shared" si="8"/>
        <v>83.349</v>
      </c>
      <c r="K116" s="334">
        <f t="shared" si="9"/>
        <v>34.02</v>
      </c>
    </row>
    <row r="117" spans="1:11" ht="12.75">
      <c r="A117" s="285" t="s">
        <v>42</v>
      </c>
      <c r="B117" s="408" t="s">
        <v>75</v>
      </c>
      <c r="C117" s="283" t="s">
        <v>60</v>
      </c>
      <c r="D117" s="152"/>
      <c r="E117" s="281">
        <v>3</v>
      </c>
      <c r="F117" s="248">
        <v>49</v>
      </c>
      <c r="G117" s="279">
        <v>5</v>
      </c>
      <c r="H117" s="248" t="s">
        <v>11</v>
      </c>
      <c r="I117" s="249" t="s">
        <v>32</v>
      </c>
      <c r="J117" s="519">
        <f t="shared" si="8"/>
        <v>147</v>
      </c>
      <c r="K117" s="334">
        <f t="shared" si="9"/>
        <v>60</v>
      </c>
    </row>
    <row r="118" spans="1:11" ht="12.75">
      <c r="A118" s="285" t="s">
        <v>42</v>
      </c>
      <c r="B118" s="408" t="s">
        <v>76</v>
      </c>
      <c r="C118" s="283" t="s">
        <v>60</v>
      </c>
      <c r="D118" s="277"/>
      <c r="E118" s="281">
        <v>2.551</v>
      </c>
      <c r="F118" s="248">
        <v>49</v>
      </c>
      <c r="G118" s="279">
        <v>5</v>
      </c>
      <c r="H118" s="248" t="s">
        <v>11</v>
      </c>
      <c r="I118" s="249" t="s">
        <v>32</v>
      </c>
      <c r="J118" s="519">
        <f t="shared" si="8"/>
        <v>124.99900000000001</v>
      </c>
      <c r="K118" s="334">
        <f t="shared" si="9"/>
        <v>51.02</v>
      </c>
    </row>
    <row r="119" spans="1:11" ht="12.75">
      <c r="A119" s="285" t="s">
        <v>42</v>
      </c>
      <c r="B119" s="408" t="s">
        <v>77</v>
      </c>
      <c r="C119" s="283" t="s">
        <v>60</v>
      </c>
      <c r="D119" s="277"/>
      <c r="E119" s="281">
        <v>2.631</v>
      </c>
      <c r="F119" s="248">
        <v>49</v>
      </c>
      <c r="G119" s="195" t="s">
        <v>96</v>
      </c>
      <c r="H119" s="248" t="s">
        <v>11</v>
      </c>
      <c r="I119" s="249" t="s">
        <v>32</v>
      </c>
      <c r="J119" s="519">
        <f t="shared" si="8"/>
        <v>128.91899999999998</v>
      </c>
      <c r="K119" s="334">
        <f t="shared" si="9"/>
        <v>52.62</v>
      </c>
    </row>
    <row r="120" spans="1:11" ht="12.75">
      <c r="A120" s="285" t="s">
        <v>42</v>
      </c>
      <c r="B120" s="408" t="s">
        <v>78</v>
      </c>
      <c r="C120" s="283" t="s">
        <v>71</v>
      </c>
      <c r="D120" s="277"/>
      <c r="E120" s="281">
        <v>9.351</v>
      </c>
      <c r="F120" s="358">
        <v>66</v>
      </c>
      <c r="G120" s="195" t="s">
        <v>96</v>
      </c>
      <c r="H120" s="248" t="s">
        <v>11</v>
      </c>
      <c r="I120" s="249" t="s">
        <v>32</v>
      </c>
      <c r="J120" s="519">
        <f t="shared" si="8"/>
        <v>617.166</v>
      </c>
      <c r="K120" s="334">
        <f t="shared" si="9"/>
        <v>187.02</v>
      </c>
    </row>
    <row r="121" spans="1:11" ht="12.75">
      <c r="A121" s="285" t="s">
        <v>42</v>
      </c>
      <c r="B121" s="408" t="s">
        <v>79</v>
      </c>
      <c r="C121" s="283" t="s">
        <v>71</v>
      </c>
      <c r="D121" s="277"/>
      <c r="E121" s="281">
        <v>10.37</v>
      </c>
      <c r="F121" s="358">
        <v>66</v>
      </c>
      <c r="G121" s="195" t="s">
        <v>96</v>
      </c>
      <c r="H121" s="248" t="s">
        <v>11</v>
      </c>
      <c r="I121" s="249" t="s">
        <v>32</v>
      </c>
      <c r="J121" s="519">
        <f t="shared" si="8"/>
        <v>684.42</v>
      </c>
      <c r="K121" s="334">
        <f t="shared" si="9"/>
        <v>207.39999999999998</v>
      </c>
    </row>
    <row r="122" spans="1:11" ht="12.75">
      <c r="A122" s="285" t="s">
        <v>42</v>
      </c>
      <c r="B122" s="408" t="s">
        <v>80</v>
      </c>
      <c r="C122" s="283" t="s">
        <v>60</v>
      </c>
      <c r="D122" s="277"/>
      <c r="E122" s="281">
        <v>2.078</v>
      </c>
      <c r="F122" s="248">
        <v>49</v>
      </c>
      <c r="G122" s="195" t="s">
        <v>96</v>
      </c>
      <c r="H122" s="248" t="s">
        <v>11</v>
      </c>
      <c r="I122" s="249" t="s">
        <v>32</v>
      </c>
      <c r="J122" s="519">
        <f t="shared" si="8"/>
        <v>101.82199999999999</v>
      </c>
      <c r="K122" s="334">
        <f t="shared" si="9"/>
        <v>41.559999999999995</v>
      </c>
    </row>
    <row r="123" spans="1:11" ht="12.75">
      <c r="A123" s="285" t="s">
        <v>42</v>
      </c>
      <c r="B123" s="408" t="s">
        <v>81</v>
      </c>
      <c r="C123" s="283" t="s">
        <v>71</v>
      </c>
      <c r="D123" s="277"/>
      <c r="E123" s="281">
        <v>4.6</v>
      </c>
      <c r="F123" s="358">
        <v>66</v>
      </c>
      <c r="G123" s="195" t="s">
        <v>96</v>
      </c>
      <c r="H123" s="248" t="s">
        <v>11</v>
      </c>
      <c r="I123" s="249" t="s">
        <v>32</v>
      </c>
      <c r="J123" s="519">
        <f t="shared" si="8"/>
        <v>303.59999999999997</v>
      </c>
      <c r="K123" s="334">
        <f t="shared" si="9"/>
        <v>92</v>
      </c>
    </row>
    <row r="124" spans="1:11" ht="12.75">
      <c r="A124" s="285" t="s">
        <v>42</v>
      </c>
      <c r="B124" s="408" t="s">
        <v>130</v>
      </c>
      <c r="C124" s="283" t="s">
        <v>60</v>
      </c>
      <c r="D124" s="277"/>
      <c r="E124" s="281">
        <v>1.682</v>
      </c>
      <c r="F124" s="248">
        <v>49</v>
      </c>
      <c r="G124" s="314" t="s">
        <v>97</v>
      </c>
      <c r="H124" s="248" t="s">
        <v>11</v>
      </c>
      <c r="I124" s="249" t="s">
        <v>32</v>
      </c>
      <c r="J124" s="519">
        <f t="shared" si="8"/>
        <v>82.41799999999999</v>
      </c>
      <c r="K124" s="334">
        <f t="shared" si="9"/>
        <v>33.64</v>
      </c>
    </row>
    <row r="125" spans="1:11" ht="12.75">
      <c r="A125" s="285" t="s">
        <v>42</v>
      </c>
      <c r="B125" s="450" t="s">
        <v>147</v>
      </c>
      <c r="C125" s="283" t="s">
        <v>60</v>
      </c>
      <c r="D125" s="277"/>
      <c r="E125" s="281">
        <v>24.526</v>
      </c>
      <c r="F125" s="248">
        <v>49</v>
      </c>
      <c r="G125" s="314" t="s">
        <v>99</v>
      </c>
      <c r="H125" s="248" t="s">
        <v>11</v>
      </c>
      <c r="I125" s="249" t="s">
        <v>32</v>
      </c>
      <c r="J125" s="519">
        <f t="shared" si="8"/>
        <v>1201.774</v>
      </c>
      <c r="K125" s="334">
        <f t="shared" si="9"/>
        <v>490.52</v>
      </c>
    </row>
    <row r="126" spans="1:11" ht="12.75">
      <c r="A126" s="285" t="s">
        <v>42</v>
      </c>
      <c r="B126" s="450" t="s">
        <v>153</v>
      </c>
      <c r="C126" s="283" t="s">
        <v>60</v>
      </c>
      <c r="D126" s="277"/>
      <c r="E126" s="281">
        <v>18.081</v>
      </c>
      <c r="F126" s="248">
        <v>49</v>
      </c>
      <c r="G126" s="314" t="s">
        <v>99</v>
      </c>
      <c r="H126" s="248" t="s">
        <v>11</v>
      </c>
      <c r="I126" s="249" t="s">
        <v>32</v>
      </c>
      <c r="J126" s="519">
        <f t="shared" si="8"/>
        <v>885.9689999999999</v>
      </c>
      <c r="K126" s="334">
        <f t="shared" si="9"/>
        <v>361.62</v>
      </c>
    </row>
    <row r="127" spans="1:11" ht="12.75">
      <c r="A127" s="285" t="s">
        <v>42</v>
      </c>
      <c r="B127" s="450" t="s">
        <v>149</v>
      </c>
      <c r="C127" s="283" t="s">
        <v>60</v>
      </c>
      <c r="D127" s="277"/>
      <c r="E127" s="281">
        <v>18.878</v>
      </c>
      <c r="F127" s="248">
        <v>49</v>
      </c>
      <c r="G127" s="314" t="s">
        <v>99</v>
      </c>
      <c r="H127" s="248" t="s">
        <v>11</v>
      </c>
      <c r="I127" s="249" t="s">
        <v>32</v>
      </c>
      <c r="J127" s="519">
        <f t="shared" si="8"/>
        <v>925.022</v>
      </c>
      <c r="K127" s="334">
        <f t="shared" si="9"/>
        <v>377.56</v>
      </c>
    </row>
    <row r="128" spans="1:11" ht="12.75">
      <c r="A128" s="285" t="s">
        <v>42</v>
      </c>
      <c r="B128" s="450" t="s">
        <v>151</v>
      </c>
      <c r="C128" s="283" t="s">
        <v>60</v>
      </c>
      <c r="D128" s="277"/>
      <c r="E128" s="281">
        <v>21.38</v>
      </c>
      <c r="F128" s="248">
        <v>49</v>
      </c>
      <c r="G128" s="314" t="s">
        <v>99</v>
      </c>
      <c r="H128" s="248" t="s">
        <v>11</v>
      </c>
      <c r="I128" s="249" t="s">
        <v>32</v>
      </c>
      <c r="J128" s="519">
        <f t="shared" si="8"/>
        <v>1047.62</v>
      </c>
      <c r="K128" s="334">
        <f t="shared" si="9"/>
        <v>427.59999999999997</v>
      </c>
    </row>
    <row r="129" spans="1:11" ht="12.75">
      <c r="A129" s="285" t="s">
        <v>42</v>
      </c>
      <c r="B129" s="450" t="s">
        <v>155</v>
      </c>
      <c r="C129" s="283" t="s">
        <v>60</v>
      </c>
      <c r="D129" s="277"/>
      <c r="E129" s="281">
        <v>15.629</v>
      </c>
      <c r="F129" s="248">
        <v>49</v>
      </c>
      <c r="G129" s="314" t="s">
        <v>99</v>
      </c>
      <c r="H129" s="248" t="s">
        <v>11</v>
      </c>
      <c r="I129" s="249" t="s">
        <v>32</v>
      </c>
      <c r="J129" s="519">
        <f t="shared" si="8"/>
        <v>765.821</v>
      </c>
      <c r="K129" s="334">
        <f t="shared" si="9"/>
        <v>312.58</v>
      </c>
    </row>
    <row r="130" spans="1:11" ht="12.75">
      <c r="A130" s="285" t="s">
        <v>42</v>
      </c>
      <c r="B130" s="408" t="s">
        <v>131</v>
      </c>
      <c r="C130" s="283" t="s">
        <v>132</v>
      </c>
      <c r="D130" s="277"/>
      <c r="E130" s="281">
        <v>8.859</v>
      </c>
      <c r="F130" s="358">
        <v>66</v>
      </c>
      <c r="G130" s="314" t="s">
        <v>99</v>
      </c>
      <c r="H130" s="248" t="s">
        <v>11</v>
      </c>
      <c r="I130" s="249" t="s">
        <v>32</v>
      </c>
      <c r="J130" s="519">
        <f t="shared" si="8"/>
        <v>584.694</v>
      </c>
      <c r="K130" s="334">
        <f t="shared" si="9"/>
        <v>177.18</v>
      </c>
    </row>
    <row r="131" spans="1:11" ht="12.75">
      <c r="A131" s="285" t="s">
        <v>42</v>
      </c>
      <c r="B131" s="450" t="s">
        <v>154</v>
      </c>
      <c r="C131" s="283" t="s">
        <v>60</v>
      </c>
      <c r="D131" s="277"/>
      <c r="E131" s="281">
        <v>6.634</v>
      </c>
      <c r="F131" s="248">
        <v>49</v>
      </c>
      <c r="G131" s="314" t="s">
        <v>99</v>
      </c>
      <c r="H131" s="248" t="s">
        <v>11</v>
      </c>
      <c r="I131" s="249" t="s">
        <v>32</v>
      </c>
      <c r="J131" s="519">
        <f t="shared" si="8"/>
        <v>325.06600000000003</v>
      </c>
      <c r="K131" s="334">
        <f t="shared" si="9"/>
        <v>132.68</v>
      </c>
    </row>
    <row r="132" spans="1:11" ht="12.75">
      <c r="A132" s="285" t="s">
        <v>42</v>
      </c>
      <c r="B132" s="450" t="s">
        <v>150</v>
      </c>
      <c r="C132" s="283" t="s">
        <v>60</v>
      </c>
      <c r="D132" s="277"/>
      <c r="E132" s="281">
        <v>6.549</v>
      </c>
      <c r="F132" s="248">
        <v>49</v>
      </c>
      <c r="G132" s="314" t="s">
        <v>99</v>
      </c>
      <c r="H132" s="248" t="s">
        <v>11</v>
      </c>
      <c r="I132" s="249" t="s">
        <v>32</v>
      </c>
      <c r="J132" s="519">
        <f t="shared" si="8"/>
        <v>320.901</v>
      </c>
      <c r="K132" s="334">
        <f t="shared" si="9"/>
        <v>130.98000000000002</v>
      </c>
    </row>
    <row r="133" spans="1:11" ht="12.75">
      <c r="A133" s="285" t="s">
        <v>42</v>
      </c>
      <c r="B133" s="450" t="s">
        <v>148</v>
      </c>
      <c r="C133" s="283" t="s">
        <v>60</v>
      </c>
      <c r="D133" s="277"/>
      <c r="E133" s="281">
        <v>8.029</v>
      </c>
      <c r="F133" s="248">
        <v>49</v>
      </c>
      <c r="G133" s="314" t="s">
        <v>99</v>
      </c>
      <c r="H133" s="248" t="s">
        <v>11</v>
      </c>
      <c r="I133" s="249" t="s">
        <v>32</v>
      </c>
      <c r="J133" s="519">
        <f t="shared" si="8"/>
        <v>393.421</v>
      </c>
      <c r="K133" s="334">
        <f t="shared" si="9"/>
        <v>160.57999999999998</v>
      </c>
    </row>
    <row r="134" spans="1:11" ht="12.75">
      <c r="A134" s="285" t="s">
        <v>42</v>
      </c>
      <c r="B134" s="450" t="s">
        <v>152</v>
      </c>
      <c r="C134" s="283" t="s">
        <v>60</v>
      </c>
      <c r="D134" s="277"/>
      <c r="E134" s="281">
        <v>13.483</v>
      </c>
      <c r="F134" s="248">
        <v>49</v>
      </c>
      <c r="G134" s="314" t="s">
        <v>99</v>
      </c>
      <c r="H134" s="248" t="s">
        <v>11</v>
      </c>
      <c r="I134" s="249" t="s">
        <v>32</v>
      </c>
      <c r="J134" s="519">
        <f t="shared" si="8"/>
        <v>660.667</v>
      </c>
      <c r="K134" s="334">
        <f t="shared" si="9"/>
        <v>269.66</v>
      </c>
    </row>
    <row r="135" spans="1:11" ht="12.75">
      <c r="A135" s="285" t="s">
        <v>42</v>
      </c>
      <c r="B135" s="450" t="s">
        <v>146</v>
      </c>
      <c r="C135" s="283" t="s">
        <v>60</v>
      </c>
      <c r="D135" s="277"/>
      <c r="E135" s="281">
        <v>12.15</v>
      </c>
      <c r="F135" s="248">
        <v>49</v>
      </c>
      <c r="G135" s="314" t="s">
        <v>99</v>
      </c>
      <c r="H135" s="248" t="s">
        <v>11</v>
      </c>
      <c r="I135" s="249" t="s">
        <v>32</v>
      </c>
      <c r="J135" s="519">
        <f t="shared" si="8"/>
        <v>595.35</v>
      </c>
      <c r="K135" s="334">
        <f t="shared" si="9"/>
        <v>243</v>
      </c>
    </row>
    <row r="136" spans="1:11" ht="12.75">
      <c r="A136" s="285" t="s">
        <v>42</v>
      </c>
      <c r="B136" s="408" t="s">
        <v>134</v>
      </c>
      <c r="C136" s="283" t="s">
        <v>71</v>
      </c>
      <c r="D136" s="277"/>
      <c r="E136" s="281">
        <v>8.5</v>
      </c>
      <c r="F136" s="358">
        <v>66</v>
      </c>
      <c r="G136" s="279">
        <v>5</v>
      </c>
      <c r="H136" s="248" t="s">
        <v>11</v>
      </c>
      <c r="I136" s="249" t="s">
        <v>32</v>
      </c>
      <c r="J136" s="519">
        <f t="shared" si="8"/>
        <v>561</v>
      </c>
      <c r="K136" s="334">
        <f t="shared" si="9"/>
        <v>170</v>
      </c>
    </row>
    <row r="137" spans="1:11" s="37" customFormat="1" ht="12.75">
      <c r="A137" s="285" t="s">
        <v>42</v>
      </c>
      <c r="B137" s="408" t="s">
        <v>133</v>
      </c>
      <c r="C137" s="283" t="s">
        <v>71</v>
      </c>
      <c r="D137" s="277"/>
      <c r="E137" s="281">
        <v>8.5</v>
      </c>
      <c r="F137" s="358">
        <v>66</v>
      </c>
      <c r="G137" s="279">
        <v>5</v>
      </c>
      <c r="H137" s="248" t="s">
        <v>11</v>
      </c>
      <c r="I137" s="249" t="s">
        <v>32</v>
      </c>
      <c r="J137" s="519">
        <f t="shared" si="8"/>
        <v>561</v>
      </c>
      <c r="K137" s="334">
        <f t="shared" si="9"/>
        <v>170</v>
      </c>
    </row>
    <row r="138" spans="1:11" s="37" customFormat="1" ht="12.75">
      <c r="A138" s="285" t="s">
        <v>42</v>
      </c>
      <c r="B138" s="408" t="s">
        <v>70</v>
      </c>
      <c r="C138" s="283" t="s">
        <v>71</v>
      </c>
      <c r="D138" s="163"/>
      <c r="E138" s="281">
        <v>13.175</v>
      </c>
      <c r="F138" s="358">
        <v>66</v>
      </c>
      <c r="G138" s="195" t="s">
        <v>96</v>
      </c>
      <c r="H138" s="248" t="s">
        <v>11</v>
      </c>
      <c r="I138" s="249" t="s">
        <v>32</v>
      </c>
      <c r="J138" s="519">
        <f t="shared" si="8"/>
        <v>869.5500000000001</v>
      </c>
      <c r="K138" s="334">
        <f t="shared" si="9"/>
        <v>263.5</v>
      </c>
    </row>
    <row r="139" spans="1:11" s="37" customFormat="1" ht="12.75">
      <c r="A139" s="285" t="s">
        <v>42</v>
      </c>
      <c r="B139" s="408" t="s">
        <v>72</v>
      </c>
      <c r="C139" s="283" t="s">
        <v>71</v>
      </c>
      <c r="D139" s="278"/>
      <c r="E139" s="281">
        <v>38.907</v>
      </c>
      <c r="F139" s="358">
        <v>66</v>
      </c>
      <c r="G139" s="195" t="s">
        <v>96</v>
      </c>
      <c r="H139" s="248" t="s">
        <v>11</v>
      </c>
      <c r="I139" s="249" t="s">
        <v>32</v>
      </c>
      <c r="J139" s="519">
        <f t="shared" si="8"/>
        <v>2567.8619999999996</v>
      </c>
      <c r="K139" s="334">
        <f t="shared" si="9"/>
        <v>778.1399999999999</v>
      </c>
    </row>
    <row r="140" spans="1:11" s="37" customFormat="1" ht="12.75">
      <c r="A140" s="285" t="s">
        <v>42</v>
      </c>
      <c r="B140" s="408" t="s">
        <v>73</v>
      </c>
      <c r="C140" s="283" t="s">
        <v>71</v>
      </c>
      <c r="D140" s="152"/>
      <c r="E140" s="281">
        <v>5.95</v>
      </c>
      <c r="F140" s="358">
        <v>66</v>
      </c>
      <c r="G140" s="195" t="s">
        <v>96</v>
      </c>
      <c r="H140" s="248" t="s">
        <v>11</v>
      </c>
      <c r="I140" s="249" t="s">
        <v>32</v>
      </c>
      <c r="J140" s="519">
        <f t="shared" si="8"/>
        <v>392.7</v>
      </c>
      <c r="K140" s="334">
        <f t="shared" si="9"/>
        <v>119</v>
      </c>
    </row>
    <row r="141" spans="1:11" s="37" customFormat="1" ht="12.75">
      <c r="A141" s="285" t="s">
        <v>42</v>
      </c>
      <c r="B141" s="408" t="s">
        <v>74</v>
      </c>
      <c r="C141" s="283" t="s">
        <v>71</v>
      </c>
      <c r="D141" s="152"/>
      <c r="E141" s="281">
        <v>1.275</v>
      </c>
      <c r="F141" s="358">
        <v>66</v>
      </c>
      <c r="G141" s="195" t="s">
        <v>96</v>
      </c>
      <c r="H141" s="248" t="s">
        <v>11</v>
      </c>
      <c r="I141" s="249" t="s">
        <v>32</v>
      </c>
      <c r="J141" s="519">
        <f t="shared" si="8"/>
        <v>84.14999999999999</v>
      </c>
      <c r="K141" s="334">
        <f t="shared" si="9"/>
        <v>25.5</v>
      </c>
    </row>
    <row r="142" spans="1:11" ht="12.75">
      <c r="A142" s="18" t="s">
        <v>20</v>
      </c>
      <c r="B142" s="66">
        <v>30</v>
      </c>
      <c r="C142" s="145" t="s">
        <v>27</v>
      </c>
      <c r="D142" s="34"/>
      <c r="E142" s="34">
        <f>SUM(E112:E141)</f>
        <v>286.281</v>
      </c>
      <c r="F142" s="131" t="s">
        <v>47</v>
      </c>
      <c r="G142" s="146"/>
      <c r="H142" s="147"/>
      <c r="I142" s="147"/>
      <c r="J142" s="521"/>
      <c r="K142" s="172"/>
    </row>
    <row r="143" spans="1:11" ht="12.75">
      <c r="A143" s="445" t="s">
        <v>57</v>
      </c>
      <c r="B143" s="408" t="s">
        <v>238</v>
      </c>
      <c r="C143" s="283" t="s">
        <v>95</v>
      </c>
      <c r="D143" s="377"/>
      <c r="E143" s="377">
        <v>1.352</v>
      </c>
      <c r="F143" s="358">
        <v>66</v>
      </c>
      <c r="G143" s="249">
        <v>4</v>
      </c>
      <c r="H143" s="250" t="s">
        <v>11</v>
      </c>
      <c r="I143" s="251" t="s">
        <v>32</v>
      </c>
      <c r="J143" s="519">
        <f>E143*F143</f>
        <v>89.232</v>
      </c>
      <c r="K143" s="334">
        <f>E143*20</f>
        <v>27.040000000000003</v>
      </c>
    </row>
    <row r="144" spans="1:11" ht="12.75">
      <c r="A144" s="445" t="s">
        <v>57</v>
      </c>
      <c r="B144" s="408" t="s">
        <v>239</v>
      </c>
      <c r="C144" s="283" t="s">
        <v>158</v>
      </c>
      <c r="D144" s="377"/>
      <c r="E144" s="377">
        <v>13.41</v>
      </c>
      <c r="F144" s="358">
        <v>66</v>
      </c>
      <c r="G144" s="249">
        <v>4</v>
      </c>
      <c r="H144" s="250" t="s">
        <v>11</v>
      </c>
      <c r="I144" s="251" t="s">
        <v>32</v>
      </c>
      <c r="J144" s="519">
        <f>E144*F144</f>
        <v>885.0600000000001</v>
      </c>
      <c r="K144" s="334">
        <f>E144*20</f>
        <v>268.2</v>
      </c>
    </row>
    <row r="145" spans="1:11" ht="12.75">
      <c r="A145" s="445" t="s">
        <v>57</v>
      </c>
      <c r="B145" s="408" t="s">
        <v>240</v>
      </c>
      <c r="C145" s="283" t="s">
        <v>158</v>
      </c>
      <c r="D145" s="377"/>
      <c r="E145" s="377">
        <v>45.554</v>
      </c>
      <c r="F145" s="358">
        <v>66</v>
      </c>
      <c r="G145" s="249">
        <v>4</v>
      </c>
      <c r="H145" s="250" t="s">
        <v>11</v>
      </c>
      <c r="I145" s="251" t="s">
        <v>32</v>
      </c>
      <c r="J145" s="519">
        <f>E145*F145</f>
        <v>3006.5640000000003</v>
      </c>
      <c r="K145" s="334">
        <f>E145*20</f>
        <v>911.08</v>
      </c>
    </row>
    <row r="146" spans="1:11" ht="12.75">
      <c r="A146" s="445" t="s">
        <v>57</v>
      </c>
      <c r="B146" s="408" t="s">
        <v>241</v>
      </c>
      <c r="C146" s="283" t="s">
        <v>95</v>
      </c>
      <c r="D146" s="377"/>
      <c r="E146" s="377">
        <v>1.179</v>
      </c>
      <c r="F146" s="358">
        <v>66</v>
      </c>
      <c r="G146" s="249">
        <v>4</v>
      </c>
      <c r="H146" s="250" t="s">
        <v>11</v>
      </c>
      <c r="I146" s="251" t="s">
        <v>32</v>
      </c>
      <c r="J146" s="519">
        <f>E146*F146</f>
        <v>77.81400000000001</v>
      </c>
      <c r="K146" s="334">
        <f>E146*20</f>
        <v>23.580000000000002</v>
      </c>
    </row>
    <row r="147" spans="1:11" ht="12.75">
      <c r="A147" s="18" t="s">
        <v>20</v>
      </c>
      <c r="B147" s="66">
        <v>4</v>
      </c>
      <c r="C147" s="145" t="s">
        <v>27</v>
      </c>
      <c r="D147" s="34"/>
      <c r="E147" s="34">
        <f>SUM(E143:E146)</f>
        <v>61.495000000000005</v>
      </c>
      <c r="F147" s="131" t="s">
        <v>47</v>
      </c>
      <c r="G147" s="15"/>
      <c r="H147" s="147"/>
      <c r="I147" s="147"/>
      <c r="J147" s="521"/>
      <c r="K147" s="172"/>
    </row>
    <row r="148" spans="1:11" ht="12.75">
      <c r="A148" s="285" t="s">
        <v>50</v>
      </c>
      <c r="B148" s="448" t="s">
        <v>242</v>
      </c>
      <c r="C148" s="283" t="s">
        <v>60</v>
      </c>
      <c r="D148" s="277"/>
      <c r="E148" s="281">
        <v>1.087</v>
      </c>
      <c r="F148" s="248">
        <v>49</v>
      </c>
      <c r="G148" s="249">
        <v>3</v>
      </c>
      <c r="H148" s="248" t="s">
        <v>11</v>
      </c>
      <c r="I148" s="249" t="s">
        <v>32</v>
      </c>
      <c r="J148" s="519">
        <f>E148*F148</f>
        <v>53.263</v>
      </c>
      <c r="K148" s="334">
        <f>E148*20</f>
        <v>21.74</v>
      </c>
    </row>
    <row r="149" spans="1:11" ht="12.75">
      <c r="A149" s="285" t="s">
        <v>50</v>
      </c>
      <c r="B149" s="448" t="s">
        <v>243</v>
      </c>
      <c r="C149" s="283" t="s">
        <v>60</v>
      </c>
      <c r="D149" s="277"/>
      <c r="E149" s="281">
        <v>1</v>
      </c>
      <c r="F149" s="248">
        <v>49</v>
      </c>
      <c r="G149" s="249">
        <v>3</v>
      </c>
      <c r="H149" s="248" t="s">
        <v>11</v>
      </c>
      <c r="I149" s="249" t="s">
        <v>32</v>
      </c>
      <c r="J149" s="519">
        <f aca="true" t="shared" si="10" ref="J149:J155">E149*F149</f>
        <v>49</v>
      </c>
      <c r="K149" s="334">
        <f aca="true" t="shared" si="11" ref="K149:K155">E149*20</f>
        <v>20</v>
      </c>
    </row>
    <row r="150" spans="1:11" ht="12.75">
      <c r="A150" s="285" t="s">
        <v>50</v>
      </c>
      <c r="B150" s="448" t="s">
        <v>244</v>
      </c>
      <c r="C150" s="283" t="s">
        <v>60</v>
      </c>
      <c r="D150" s="277"/>
      <c r="E150" s="281">
        <v>1.999</v>
      </c>
      <c r="F150" s="248">
        <v>49</v>
      </c>
      <c r="G150" s="249">
        <v>3</v>
      </c>
      <c r="H150" s="248" t="s">
        <v>11</v>
      </c>
      <c r="I150" s="249" t="s">
        <v>32</v>
      </c>
      <c r="J150" s="519">
        <f t="shared" si="10"/>
        <v>97.95100000000001</v>
      </c>
      <c r="K150" s="334">
        <f t="shared" si="11"/>
        <v>39.980000000000004</v>
      </c>
    </row>
    <row r="151" spans="1:11" ht="12.75">
      <c r="A151" s="285" t="s">
        <v>50</v>
      </c>
      <c r="B151" s="448" t="s">
        <v>245</v>
      </c>
      <c r="C151" s="283" t="s">
        <v>60</v>
      </c>
      <c r="D151" s="277"/>
      <c r="E151" s="281">
        <v>0.998</v>
      </c>
      <c r="F151" s="248">
        <v>49</v>
      </c>
      <c r="G151" s="249">
        <v>3</v>
      </c>
      <c r="H151" s="248" t="s">
        <v>11</v>
      </c>
      <c r="I151" s="249" t="s">
        <v>32</v>
      </c>
      <c r="J151" s="519">
        <f t="shared" si="10"/>
        <v>48.902</v>
      </c>
      <c r="K151" s="334">
        <f t="shared" si="11"/>
        <v>19.96</v>
      </c>
    </row>
    <row r="152" spans="1:11" ht="12.75">
      <c r="A152" s="285" t="s">
        <v>50</v>
      </c>
      <c r="B152" s="448" t="s">
        <v>246</v>
      </c>
      <c r="C152" s="283" t="s">
        <v>60</v>
      </c>
      <c r="D152" s="277"/>
      <c r="E152" s="281">
        <v>1</v>
      </c>
      <c r="F152" s="248">
        <v>49</v>
      </c>
      <c r="G152" s="249">
        <v>3</v>
      </c>
      <c r="H152" s="248" t="s">
        <v>11</v>
      </c>
      <c r="I152" s="249" t="s">
        <v>32</v>
      </c>
      <c r="J152" s="519">
        <f t="shared" si="10"/>
        <v>49</v>
      </c>
      <c r="K152" s="334">
        <f t="shared" si="11"/>
        <v>20</v>
      </c>
    </row>
    <row r="153" spans="1:11" ht="12.75">
      <c r="A153" s="285" t="s">
        <v>50</v>
      </c>
      <c r="B153" s="448" t="s">
        <v>247</v>
      </c>
      <c r="C153" s="283" t="s">
        <v>60</v>
      </c>
      <c r="D153" s="277"/>
      <c r="E153" s="281">
        <v>0.999</v>
      </c>
      <c r="F153" s="248">
        <v>49</v>
      </c>
      <c r="G153" s="249">
        <v>3</v>
      </c>
      <c r="H153" s="248" t="s">
        <v>11</v>
      </c>
      <c r="I153" s="249" t="s">
        <v>32</v>
      </c>
      <c r="J153" s="519">
        <f t="shared" si="10"/>
        <v>48.951</v>
      </c>
      <c r="K153" s="334">
        <f t="shared" si="11"/>
        <v>19.98</v>
      </c>
    </row>
    <row r="154" spans="1:11" ht="12.75">
      <c r="A154" s="285" t="s">
        <v>50</v>
      </c>
      <c r="B154" s="448" t="s">
        <v>248</v>
      </c>
      <c r="C154" s="283" t="s">
        <v>60</v>
      </c>
      <c r="D154" s="277"/>
      <c r="E154" s="281">
        <v>1.501</v>
      </c>
      <c r="F154" s="248">
        <v>49</v>
      </c>
      <c r="G154" s="249">
        <v>3</v>
      </c>
      <c r="H154" s="248" t="s">
        <v>11</v>
      </c>
      <c r="I154" s="249" t="s">
        <v>32</v>
      </c>
      <c r="J154" s="519">
        <f t="shared" si="10"/>
        <v>73.54899999999999</v>
      </c>
      <c r="K154" s="334">
        <f t="shared" si="11"/>
        <v>30.019999999999996</v>
      </c>
    </row>
    <row r="155" spans="1:11" ht="12.75">
      <c r="A155" s="285" t="s">
        <v>50</v>
      </c>
      <c r="B155" s="448" t="s">
        <v>249</v>
      </c>
      <c r="C155" s="283" t="s">
        <v>60</v>
      </c>
      <c r="D155" s="277"/>
      <c r="E155" s="281">
        <v>2.5</v>
      </c>
      <c r="F155" s="248">
        <v>49</v>
      </c>
      <c r="G155" s="249">
        <v>3</v>
      </c>
      <c r="H155" s="248" t="s">
        <v>11</v>
      </c>
      <c r="I155" s="249" t="s">
        <v>32</v>
      </c>
      <c r="J155" s="519">
        <f t="shared" si="10"/>
        <v>122.5</v>
      </c>
      <c r="K155" s="334">
        <f t="shared" si="11"/>
        <v>50</v>
      </c>
    </row>
    <row r="156" spans="1:11" ht="12.75">
      <c r="A156" s="18" t="s">
        <v>20</v>
      </c>
      <c r="B156" s="217">
        <v>8</v>
      </c>
      <c r="C156" s="145" t="s">
        <v>27</v>
      </c>
      <c r="D156" s="34"/>
      <c r="E156" s="34">
        <f>SUM(E148:E155)</f>
        <v>11.084</v>
      </c>
      <c r="F156" s="131" t="s">
        <v>47</v>
      </c>
      <c r="G156" s="146"/>
      <c r="H156" s="147"/>
      <c r="I156" s="147"/>
      <c r="J156" s="518"/>
      <c r="K156" s="115"/>
    </row>
    <row r="157" spans="1:11" ht="12.75">
      <c r="A157" s="150" t="s">
        <v>51</v>
      </c>
      <c r="B157" s="448" t="s">
        <v>250</v>
      </c>
      <c r="C157" s="461" t="s">
        <v>60</v>
      </c>
      <c r="D157" s="55"/>
      <c r="E157" s="151">
        <v>0.572</v>
      </c>
      <c r="F157" s="153">
        <v>49</v>
      </c>
      <c r="G157" s="15">
        <v>3</v>
      </c>
      <c r="H157" s="248" t="s">
        <v>11</v>
      </c>
      <c r="I157" s="15" t="s">
        <v>32</v>
      </c>
      <c r="J157" s="518">
        <f>E157*F157</f>
        <v>28.028</v>
      </c>
      <c r="K157" s="115">
        <f>E157*20</f>
        <v>11.44</v>
      </c>
    </row>
    <row r="158" spans="1:11" ht="12.75">
      <c r="A158" s="18" t="s">
        <v>20</v>
      </c>
      <c r="B158" s="217">
        <v>1</v>
      </c>
      <c r="C158" s="145" t="s">
        <v>27</v>
      </c>
      <c r="D158" s="34"/>
      <c r="E158" s="34">
        <v>0.572</v>
      </c>
      <c r="F158" s="131" t="s">
        <v>47</v>
      </c>
      <c r="G158" s="146"/>
      <c r="H158" s="147"/>
      <c r="I158" s="147"/>
      <c r="J158" s="518"/>
      <c r="K158" s="115"/>
    </row>
    <row r="159" spans="1:11" ht="12.75">
      <c r="A159" s="285" t="s">
        <v>52</v>
      </c>
      <c r="B159" s="448" t="s">
        <v>251</v>
      </c>
      <c r="C159" s="283" t="s">
        <v>60</v>
      </c>
      <c r="D159" s="277"/>
      <c r="E159" s="281">
        <v>1.033</v>
      </c>
      <c r="F159" s="248">
        <v>49</v>
      </c>
      <c r="G159" s="249">
        <v>3</v>
      </c>
      <c r="H159" s="248" t="s">
        <v>11</v>
      </c>
      <c r="I159" s="249" t="s">
        <v>32</v>
      </c>
      <c r="J159" s="519">
        <f>E159*F159</f>
        <v>50.617</v>
      </c>
      <c r="K159" s="334">
        <f>E159*20</f>
        <v>20.659999999999997</v>
      </c>
    </row>
    <row r="160" spans="1:11" ht="12.75">
      <c r="A160" s="285" t="s">
        <v>52</v>
      </c>
      <c r="B160" s="448" t="s">
        <v>252</v>
      </c>
      <c r="C160" s="283" t="s">
        <v>60</v>
      </c>
      <c r="D160" s="277"/>
      <c r="E160" s="281">
        <v>1.14</v>
      </c>
      <c r="F160" s="248">
        <v>49</v>
      </c>
      <c r="G160" s="249">
        <v>3</v>
      </c>
      <c r="H160" s="248" t="s">
        <v>11</v>
      </c>
      <c r="I160" s="249" t="s">
        <v>32</v>
      </c>
      <c r="J160" s="519">
        <f>E160*F160</f>
        <v>55.85999999999999</v>
      </c>
      <c r="K160" s="334">
        <f>E160*20</f>
        <v>22.799999999999997</v>
      </c>
    </row>
    <row r="161" spans="1:11" ht="12.75">
      <c r="A161" s="285" t="s">
        <v>52</v>
      </c>
      <c r="B161" s="408" t="s">
        <v>253</v>
      </c>
      <c r="C161" s="283" t="s">
        <v>60</v>
      </c>
      <c r="D161" s="277"/>
      <c r="E161" s="281">
        <v>1.011</v>
      </c>
      <c r="F161" s="248">
        <v>49</v>
      </c>
      <c r="G161" s="249">
        <v>3</v>
      </c>
      <c r="H161" s="248" t="s">
        <v>11</v>
      </c>
      <c r="I161" s="249" t="s">
        <v>32</v>
      </c>
      <c r="J161" s="519">
        <f>E161*F161</f>
        <v>49.538999999999994</v>
      </c>
      <c r="K161" s="334">
        <f>E161*20</f>
        <v>20.22</v>
      </c>
    </row>
    <row r="162" spans="1:11" ht="12.75">
      <c r="A162" s="285" t="s">
        <v>52</v>
      </c>
      <c r="B162" s="408" t="s">
        <v>254</v>
      </c>
      <c r="C162" s="283" t="s">
        <v>60</v>
      </c>
      <c r="D162" s="277"/>
      <c r="E162" s="281">
        <v>1.031</v>
      </c>
      <c r="F162" s="248">
        <v>49</v>
      </c>
      <c r="G162" s="249">
        <v>4</v>
      </c>
      <c r="H162" s="248" t="s">
        <v>11</v>
      </c>
      <c r="I162" s="249" t="s">
        <v>32</v>
      </c>
      <c r="J162" s="519">
        <f>E162*F162</f>
        <v>50.519</v>
      </c>
      <c r="K162" s="334">
        <f>E162*20</f>
        <v>20.619999999999997</v>
      </c>
    </row>
    <row r="163" spans="1:11" ht="12.75">
      <c r="A163" s="50" t="s">
        <v>20</v>
      </c>
      <c r="B163" s="51">
        <v>4</v>
      </c>
      <c r="C163" s="145" t="s">
        <v>27</v>
      </c>
      <c r="E163" s="131">
        <f>SUM(E159:E162)</f>
        <v>4.215</v>
      </c>
      <c r="F163" s="131" t="s">
        <v>47</v>
      </c>
      <c r="G163" s="92"/>
      <c r="H163" s="93"/>
      <c r="I163" s="10"/>
      <c r="J163" s="518"/>
      <c r="K163" s="97"/>
    </row>
    <row r="164" spans="1:11" ht="25.5">
      <c r="A164" s="169" t="s">
        <v>87</v>
      </c>
      <c r="B164" s="121">
        <f>B85+B93+B95+B97+B101+B103+B105+B108+B111+B142+B147+B156+B158+B163</f>
        <v>66</v>
      </c>
      <c r="C164" s="128" t="s">
        <v>27</v>
      </c>
      <c r="D164" s="126"/>
      <c r="E164" s="129">
        <f>E85+E93+E95+E97+E101+E103+E105+E108+E111+E142+E147+E156+E158+E163</f>
        <v>500.952</v>
      </c>
      <c r="F164" s="130" t="s">
        <v>47</v>
      </c>
      <c r="G164" s="123"/>
      <c r="H164" s="123"/>
      <c r="I164" s="124"/>
      <c r="J164" s="530"/>
      <c r="K164" s="62"/>
    </row>
    <row r="165" spans="1:11" s="37" customFormat="1" ht="15">
      <c r="A165" s="766" t="s">
        <v>127</v>
      </c>
      <c r="B165" s="766"/>
      <c r="C165" s="766"/>
      <c r="D165" s="766"/>
      <c r="E165" s="766"/>
      <c r="F165" s="766"/>
      <c r="G165" s="766"/>
      <c r="H165" s="766"/>
      <c r="I165" s="766"/>
      <c r="J165" s="766"/>
      <c r="K165" s="769"/>
    </row>
    <row r="166" spans="1:11" s="104" customFormat="1" ht="12.75">
      <c r="A166" s="246" t="s">
        <v>126</v>
      </c>
      <c r="B166" s="352" t="s">
        <v>648</v>
      </c>
      <c r="C166" s="451" t="s">
        <v>164</v>
      </c>
      <c r="D166" s="259"/>
      <c r="E166" s="259">
        <v>1.009</v>
      </c>
      <c r="F166" s="358">
        <v>66</v>
      </c>
      <c r="G166" s="249">
        <v>6</v>
      </c>
      <c r="H166" s="260" t="s">
        <v>11</v>
      </c>
      <c r="I166" s="260" t="s">
        <v>32</v>
      </c>
      <c r="J166" s="526">
        <f>E166*F166</f>
        <v>66.594</v>
      </c>
      <c r="K166" s="334">
        <f>E166*20</f>
        <v>20.18</v>
      </c>
    </row>
    <row r="167" spans="1:11" s="104" customFormat="1" ht="12.75">
      <c r="A167" s="246" t="s">
        <v>126</v>
      </c>
      <c r="B167" s="352" t="s">
        <v>649</v>
      </c>
      <c r="C167" s="451" t="s">
        <v>164</v>
      </c>
      <c r="D167" s="259"/>
      <c r="E167" s="259">
        <v>2.001</v>
      </c>
      <c r="F167" s="358">
        <v>66</v>
      </c>
      <c r="G167" s="249">
        <v>6</v>
      </c>
      <c r="H167" s="260" t="s">
        <v>11</v>
      </c>
      <c r="I167" s="260" t="s">
        <v>32</v>
      </c>
      <c r="J167" s="526">
        <f>E167*F167</f>
        <v>132.066</v>
      </c>
      <c r="K167" s="334">
        <f>E167*20</f>
        <v>40.019999999999996</v>
      </c>
    </row>
    <row r="168" spans="1:11" s="104" customFormat="1" ht="12.75">
      <c r="A168" s="246" t="s">
        <v>126</v>
      </c>
      <c r="B168" s="352" t="s">
        <v>650</v>
      </c>
      <c r="C168" s="451" t="s">
        <v>164</v>
      </c>
      <c r="D168" s="259"/>
      <c r="E168" s="259">
        <v>0.991</v>
      </c>
      <c r="F168" s="358">
        <v>66</v>
      </c>
      <c r="G168" s="249">
        <v>6</v>
      </c>
      <c r="H168" s="260" t="s">
        <v>11</v>
      </c>
      <c r="I168" s="260" t="s">
        <v>32</v>
      </c>
      <c r="J168" s="526">
        <f>E168*F168</f>
        <v>65.406</v>
      </c>
      <c r="K168" s="334">
        <f>E168*20</f>
        <v>19.82</v>
      </c>
    </row>
    <row r="169" spans="1:11" s="104" customFormat="1" ht="12.75">
      <c r="A169" s="50" t="s">
        <v>20</v>
      </c>
      <c r="B169" s="83">
        <v>3</v>
      </c>
      <c r="C169" s="145" t="s">
        <v>27</v>
      </c>
      <c r="D169" s="259"/>
      <c r="E169" s="119">
        <f>SUM(E166:E168)</f>
        <v>4.0009999999999994</v>
      </c>
      <c r="F169" s="131" t="s">
        <v>47</v>
      </c>
      <c r="G169" s="249"/>
      <c r="H169" s="249"/>
      <c r="I169" s="260"/>
      <c r="J169" s="529"/>
      <c r="K169" s="334"/>
    </row>
    <row r="170" spans="1:11" s="104" customFormat="1" ht="25.5">
      <c r="A170" s="161" t="s">
        <v>55</v>
      </c>
      <c r="B170" s="261">
        <v>3</v>
      </c>
      <c r="C170" s="262" t="s">
        <v>27</v>
      </c>
      <c r="D170" s="126"/>
      <c r="E170" s="263">
        <f>SUM(E169)</f>
        <v>4.0009999999999994</v>
      </c>
      <c r="F170" s="264" t="s">
        <v>47</v>
      </c>
      <c r="G170" s="123"/>
      <c r="H170" s="123"/>
      <c r="I170" s="124"/>
      <c r="J170" s="530"/>
      <c r="K170" s="62"/>
    </row>
    <row r="171" spans="1:11" s="104" customFormat="1" ht="15.75">
      <c r="A171" s="733" t="s">
        <v>19</v>
      </c>
      <c r="B171" s="733"/>
      <c r="C171" s="733"/>
      <c r="D171" s="733"/>
      <c r="E171" s="733"/>
      <c r="F171" s="733"/>
      <c r="G171" s="733"/>
      <c r="H171" s="733"/>
      <c r="I171" s="733"/>
      <c r="J171" s="733"/>
      <c r="K171" s="733"/>
    </row>
    <row r="172" spans="1:11" s="104" customFormat="1" ht="12.75">
      <c r="A172" s="584" t="s">
        <v>135</v>
      </c>
      <c r="B172" s="448" t="s">
        <v>345</v>
      </c>
      <c r="C172" s="585" t="s">
        <v>60</v>
      </c>
      <c r="D172" s="335"/>
      <c r="E172" s="335">
        <v>0.658</v>
      </c>
      <c r="F172" s="347">
        <v>49</v>
      </c>
      <c r="G172" s="134">
        <v>3</v>
      </c>
      <c r="H172" s="586" t="s">
        <v>11</v>
      </c>
      <c r="I172" s="358" t="s">
        <v>32</v>
      </c>
      <c r="J172" s="587">
        <f>E172*F172</f>
        <v>32.242000000000004</v>
      </c>
      <c r="K172" s="334">
        <f>E172*20</f>
        <v>13.16</v>
      </c>
    </row>
    <row r="173" spans="1:11" s="104" customFormat="1" ht="12.75">
      <c r="A173" s="584" t="s">
        <v>135</v>
      </c>
      <c r="B173" s="448" t="s">
        <v>346</v>
      </c>
      <c r="C173" s="585" t="s">
        <v>63</v>
      </c>
      <c r="D173" s="335"/>
      <c r="E173" s="335">
        <v>6.023</v>
      </c>
      <c r="F173" s="358">
        <v>66</v>
      </c>
      <c r="G173" s="134">
        <v>3</v>
      </c>
      <c r="H173" s="586" t="s">
        <v>11</v>
      </c>
      <c r="I173" s="358" t="s">
        <v>32</v>
      </c>
      <c r="J173" s="587">
        <f>E173*F173</f>
        <v>397.518</v>
      </c>
      <c r="K173" s="334">
        <f>E173*20</f>
        <v>120.46</v>
      </c>
    </row>
    <row r="174" spans="1:11" s="104" customFormat="1" ht="12.75">
      <c r="A174" s="479" t="s">
        <v>20</v>
      </c>
      <c r="B174" s="217">
        <v>2</v>
      </c>
      <c r="C174" s="562" t="s">
        <v>27</v>
      </c>
      <c r="D174" s="588"/>
      <c r="E174" s="589">
        <f>SUM(E172+E173)</f>
        <v>6.681</v>
      </c>
      <c r="F174" s="589" t="s">
        <v>47</v>
      </c>
      <c r="G174" s="32"/>
      <c r="H174" s="590"/>
      <c r="I174" s="590"/>
      <c r="J174" s="587"/>
      <c r="K174" s="334"/>
    </row>
    <row r="175" spans="1:11" s="104" customFormat="1" ht="12.75">
      <c r="A175" s="584" t="s">
        <v>137</v>
      </c>
      <c r="B175" s="591" t="s">
        <v>347</v>
      </c>
      <c r="C175" s="585" t="s">
        <v>60</v>
      </c>
      <c r="D175" s="335"/>
      <c r="E175" s="335">
        <v>0.644</v>
      </c>
      <c r="F175" s="347">
        <v>49</v>
      </c>
      <c r="G175" s="134">
        <v>6</v>
      </c>
      <c r="H175" s="586" t="s">
        <v>11</v>
      </c>
      <c r="I175" s="358" t="s">
        <v>32</v>
      </c>
      <c r="J175" s="587">
        <f>E175*F175</f>
        <v>31.556</v>
      </c>
      <c r="K175" s="334">
        <f>E175*20</f>
        <v>12.88</v>
      </c>
    </row>
    <row r="176" spans="1:11" s="104" customFormat="1" ht="12.75">
      <c r="A176" s="479" t="s">
        <v>20</v>
      </c>
      <c r="B176" s="217">
        <v>1</v>
      </c>
      <c r="C176" s="562" t="s">
        <v>27</v>
      </c>
      <c r="D176" s="588"/>
      <c r="E176" s="589">
        <v>0.644</v>
      </c>
      <c r="F176" s="589" t="s">
        <v>47</v>
      </c>
      <c r="G176" s="32"/>
      <c r="H176" s="590"/>
      <c r="I176" s="590"/>
      <c r="J176" s="587"/>
      <c r="K176" s="334"/>
    </row>
    <row r="177" spans="1:11" s="104" customFormat="1" ht="12.75">
      <c r="A177" s="584" t="s">
        <v>143</v>
      </c>
      <c r="B177" s="591" t="s">
        <v>348</v>
      </c>
      <c r="C177" s="585" t="s">
        <v>63</v>
      </c>
      <c r="D177" s="335"/>
      <c r="E177" s="335">
        <v>6.999</v>
      </c>
      <c r="F177" s="358">
        <v>66</v>
      </c>
      <c r="G177" s="134">
        <v>4</v>
      </c>
      <c r="H177" s="586" t="s">
        <v>11</v>
      </c>
      <c r="I177" s="358" t="s">
        <v>32</v>
      </c>
      <c r="J177" s="587">
        <f>E177*F177</f>
        <v>461.93399999999997</v>
      </c>
      <c r="K177" s="334">
        <f>E177*20</f>
        <v>139.98</v>
      </c>
    </row>
    <row r="178" spans="1:11" s="104" customFormat="1" ht="12.75">
      <c r="A178" s="479" t="s">
        <v>20</v>
      </c>
      <c r="B178" s="217">
        <v>1</v>
      </c>
      <c r="C178" s="562" t="s">
        <v>27</v>
      </c>
      <c r="D178" s="588"/>
      <c r="E178" s="589">
        <f>SUM(E177:E177)</f>
        <v>6.999</v>
      </c>
      <c r="F178" s="589" t="s">
        <v>47</v>
      </c>
      <c r="G178" s="32"/>
      <c r="H178" s="590"/>
      <c r="I178" s="590"/>
      <c r="J178" s="587"/>
      <c r="K178" s="334"/>
    </row>
    <row r="179" spans="1:11" s="104" customFormat="1" ht="12.75">
      <c r="A179" s="584" t="s">
        <v>144</v>
      </c>
      <c r="B179" s="448" t="s">
        <v>349</v>
      </c>
      <c r="C179" s="585" t="s">
        <v>64</v>
      </c>
      <c r="D179" s="335"/>
      <c r="E179" s="335">
        <v>1.912</v>
      </c>
      <c r="F179" s="358">
        <v>66</v>
      </c>
      <c r="G179" s="134">
        <v>6</v>
      </c>
      <c r="H179" s="586" t="s">
        <v>11</v>
      </c>
      <c r="I179" s="358" t="s">
        <v>32</v>
      </c>
      <c r="J179" s="587">
        <f>E179*F179</f>
        <v>126.192</v>
      </c>
      <c r="K179" s="334">
        <f>E179*20</f>
        <v>38.239999999999995</v>
      </c>
    </row>
    <row r="180" spans="1:11" s="104" customFormat="1" ht="12.75">
      <c r="A180" s="584" t="s">
        <v>144</v>
      </c>
      <c r="B180" s="448" t="s">
        <v>350</v>
      </c>
      <c r="C180" s="585" t="s">
        <v>64</v>
      </c>
      <c r="D180" s="335"/>
      <c r="E180" s="335">
        <v>0.284</v>
      </c>
      <c r="F180" s="358">
        <v>66</v>
      </c>
      <c r="G180" s="134">
        <v>6</v>
      </c>
      <c r="H180" s="586" t="s">
        <v>11</v>
      </c>
      <c r="I180" s="358" t="s">
        <v>32</v>
      </c>
      <c r="J180" s="587">
        <f>E180*F180</f>
        <v>18.744</v>
      </c>
      <c r="K180" s="334">
        <f>E180*20</f>
        <v>5.68</v>
      </c>
    </row>
    <row r="181" spans="1:11" s="104" customFormat="1" ht="12.75">
      <c r="A181" s="584" t="s">
        <v>144</v>
      </c>
      <c r="B181" s="448" t="s">
        <v>351</v>
      </c>
      <c r="C181" s="585" t="s">
        <v>64</v>
      </c>
      <c r="D181" s="335"/>
      <c r="E181" s="335">
        <v>0.89</v>
      </c>
      <c r="F181" s="358">
        <v>66</v>
      </c>
      <c r="G181" s="134">
        <v>6</v>
      </c>
      <c r="H181" s="586" t="s">
        <v>11</v>
      </c>
      <c r="I181" s="358" t="s">
        <v>32</v>
      </c>
      <c r="J181" s="587">
        <f>E181*F181</f>
        <v>58.74</v>
      </c>
      <c r="K181" s="334">
        <f>E181*20</f>
        <v>17.8</v>
      </c>
    </row>
    <row r="182" spans="1:11" s="104" customFormat="1" ht="12.75">
      <c r="A182" s="584" t="s">
        <v>144</v>
      </c>
      <c r="B182" s="448" t="s">
        <v>352</v>
      </c>
      <c r="C182" s="585" t="s">
        <v>64</v>
      </c>
      <c r="D182" s="335"/>
      <c r="E182" s="335">
        <v>0.413</v>
      </c>
      <c r="F182" s="358">
        <v>66</v>
      </c>
      <c r="G182" s="134">
        <v>4</v>
      </c>
      <c r="H182" s="586" t="s">
        <v>11</v>
      </c>
      <c r="I182" s="358" t="s">
        <v>32</v>
      </c>
      <c r="J182" s="587">
        <f>E182*F182</f>
        <v>27.258</v>
      </c>
      <c r="K182" s="334">
        <f>E182*20</f>
        <v>8.26</v>
      </c>
    </row>
    <row r="183" spans="1:11" s="104" customFormat="1" ht="12.75">
      <c r="A183" s="584" t="s">
        <v>144</v>
      </c>
      <c r="B183" s="448" t="s">
        <v>353</v>
      </c>
      <c r="C183" s="585" t="s">
        <v>64</v>
      </c>
      <c r="D183" s="335"/>
      <c r="E183" s="335">
        <v>2.628</v>
      </c>
      <c r="F183" s="358">
        <v>66</v>
      </c>
      <c r="G183" s="134">
        <v>4</v>
      </c>
      <c r="H183" s="586" t="s">
        <v>11</v>
      </c>
      <c r="I183" s="358" t="s">
        <v>32</v>
      </c>
      <c r="J183" s="587">
        <f>E183*F183</f>
        <v>173.448</v>
      </c>
      <c r="K183" s="334">
        <f>E183*20</f>
        <v>52.56</v>
      </c>
    </row>
    <row r="184" spans="1:11" s="104" customFormat="1" ht="12.75">
      <c r="A184" s="479" t="s">
        <v>20</v>
      </c>
      <c r="B184" s="217">
        <v>5</v>
      </c>
      <c r="C184" s="562" t="s">
        <v>27</v>
      </c>
      <c r="D184" s="588"/>
      <c r="E184" s="589">
        <f>SUM(E179:E183)</f>
        <v>6.127</v>
      </c>
      <c r="F184" s="589" t="s">
        <v>47</v>
      </c>
      <c r="G184" s="32"/>
      <c r="H184" s="590"/>
      <c r="I184" s="590"/>
      <c r="J184" s="587"/>
      <c r="K184" s="334"/>
    </row>
    <row r="185" spans="1:11" s="104" customFormat="1" ht="12.75">
      <c r="A185" s="584" t="s">
        <v>138</v>
      </c>
      <c r="B185" s="591" t="s">
        <v>354</v>
      </c>
      <c r="C185" s="585" t="s">
        <v>60</v>
      </c>
      <c r="D185" s="335"/>
      <c r="E185" s="335">
        <v>1.2</v>
      </c>
      <c r="F185" s="347">
        <v>49</v>
      </c>
      <c r="G185" s="134">
        <v>6</v>
      </c>
      <c r="H185" s="586" t="s">
        <v>11</v>
      </c>
      <c r="I185" s="358" t="s">
        <v>32</v>
      </c>
      <c r="J185" s="587">
        <f>E185*F185</f>
        <v>58.8</v>
      </c>
      <c r="K185" s="334">
        <f>E185*20</f>
        <v>24</v>
      </c>
    </row>
    <row r="186" spans="1:11" s="104" customFormat="1" ht="12.75">
      <c r="A186" s="584" t="s">
        <v>138</v>
      </c>
      <c r="B186" s="591" t="s">
        <v>355</v>
      </c>
      <c r="C186" s="585" t="s">
        <v>60</v>
      </c>
      <c r="D186" s="335"/>
      <c r="E186" s="335">
        <v>0.613</v>
      </c>
      <c r="F186" s="347">
        <v>49</v>
      </c>
      <c r="G186" s="134">
        <v>6</v>
      </c>
      <c r="H186" s="586" t="s">
        <v>11</v>
      </c>
      <c r="I186" s="358" t="s">
        <v>32</v>
      </c>
      <c r="J186" s="587">
        <f aca="true" t="shared" si="12" ref="J186:J195">E186*F186</f>
        <v>30.037</v>
      </c>
      <c r="K186" s="334">
        <f aca="true" t="shared" si="13" ref="K186:K195">E186*20</f>
        <v>12.26</v>
      </c>
    </row>
    <row r="187" spans="1:11" s="104" customFormat="1" ht="12.75">
      <c r="A187" s="584" t="s">
        <v>138</v>
      </c>
      <c r="B187" s="591" t="s">
        <v>356</v>
      </c>
      <c r="C187" s="585" t="s">
        <v>60</v>
      </c>
      <c r="D187" s="335"/>
      <c r="E187" s="335">
        <v>0.958</v>
      </c>
      <c r="F187" s="347">
        <v>49</v>
      </c>
      <c r="G187" s="134">
        <v>6</v>
      </c>
      <c r="H187" s="586" t="s">
        <v>11</v>
      </c>
      <c r="I187" s="358" t="s">
        <v>32</v>
      </c>
      <c r="J187" s="587">
        <f t="shared" si="12"/>
        <v>46.942</v>
      </c>
      <c r="K187" s="334">
        <f t="shared" si="13"/>
        <v>19.16</v>
      </c>
    </row>
    <row r="188" spans="1:11" s="104" customFormat="1" ht="12.75">
      <c r="A188" s="584" t="s">
        <v>138</v>
      </c>
      <c r="B188" s="591" t="s">
        <v>357</v>
      </c>
      <c r="C188" s="585" t="s">
        <v>60</v>
      </c>
      <c r="D188" s="335"/>
      <c r="E188" s="335">
        <v>0.868</v>
      </c>
      <c r="F188" s="347">
        <v>49</v>
      </c>
      <c r="G188" s="134">
        <v>6</v>
      </c>
      <c r="H188" s="586" t="s">
        <v>11</v>
      </c>
      <c r="I188" s="358" t="s">
        <v>32</v>
      </c>
      <c r="J188" s="587">
        <f t="shared" si="12"/>
        <v>42.532</v>
      </c>
      <c r="K188" s="334">
        <f t="shared" si="13"/>
        <v>17.36</v>
      </c>
    </row>
    <row r="189" spans="1:11" s="104" customFormat="1" ht="12.75">
      <c r="A189" s="584" t="s">
        <v>138</v>
      </c>
      <c r="B189" s="591" t="s">
        <v>358</v>
      </c>
      <c r="C189" s="585" t="s">
        <v>60</v>
      </c>
      <c r="D189" s="335"/>
      <c r="E189" s="335">
        <v>1.007</v>
      </c>
      <c r="F189" s="347">
        <v>49</v>
      </c>
      <c r="G189" s="134">
        <v>6</v>
      </c>
      <c r="H189" s="586" t="s">
        <v>11</v>
      </c>
      <c r="I189" s="358" t="s">
        <v>32</v>
      </c>
      <c r="J189" s="587">
        <f t="shared" si="12"/>
        <v>49.342999999999996</v>
      </c>
      <c r="K189" s="334">
        <f t="shared" si="13"/>
        <v>20.139999999999997</v>
      </c>
    </row>
    <row r="190" spans="1:11" s="104" customFormat="1" ht="12.75">
      <c r="A190" s="584" t="s">
        <v>138</v>
      </c>
      <c r="B190" s="591" t="s">
        <v>359</v>
      </c>
      <c r="C190" s="585" t="s">
        <v>60</v>
      </c>
      <c r="D190" s="335"/>
      <c r="E190" s="335">
        <v>1.386</v>
      </c>
      <c r="F190" s="347">
        <v>49</v>
      </c>
      <c r="G190" s="134">
        <v>6</v>
      </c>
      <c r="H190" s="586" t="s">
        <v>11</v>
      </c>
      <c r="I190" s="358" t="s">
        <v>32</v>
      </c>
      <c r="J190" s="587">
        <f t="shared" si="12"/>
        <v>67.914</v>
      </c>
      <c r="K190" s="334">
        <f t="shared" si="13"/>
        <v>27.72</v>
      </c>
    </row>
    <row r="191" spans="1:11" s="104" customFormat="1" ht="12.75">
      <c r="A191" s="584" t="s">
        <v>138</v>
      </c>
      <c r="B191" s="591" t="s">
        <v>360</v>
      </c>
      <c r="C191" s="585" t="s">
        <v>60</v>
      </c>
      <c r="D191" s="335"/>
      <c r="E191" s="335">
        <v>1.063</v>
      </c>
      <c r="F191" s="347">
        <v>49</v>
      </c>
      <c r="G191" s="134">
        <v>6</v>
      </c>
      <c r="H191" s="586" t="s">
        <v>11</v>
      </c>
      <c r="I191" s="358" t="s">
        <v>32</v>
      </c>
      <c r="J191" s="587">
        <f t="shared" si="12"/>
        <v>52.086999999999996</v>
      </c>
      <c r="K191" s="334">
        <f t="shared" si="13"/>
        <v>21.259999999999998</v>
      </c>
    </row>
    <row r="192" spans="1:11" s="104" customFormat="1" ht="12.75">
      <c r="A192" s="584" t="s">
        <v>138</v>
      </c>
      <c r="B192" s="591" t="s">
        <v>361</v>
      </c>
      <c r="C192" s="585" t="s">
        <v>60</v>
      </c>
      <c r="D192" s="335"/>
      <c r="E192" s="335">
        <v>1.09</v>
      </c>
      <c r="F192" s="347">
        <v>49</v>
      </c>
      <c r="G192" s="134">
        <v>5</v>
      </c>
      <c r="H192" s="586" t="s">
        <v>11</v>
      </c>
      <c r="I192" s="358" t="s">
        <v>32</v>
      </c>
      <c r="J192" s="587">
        <f t="shared" si="12"/>
        <v>53.410000000000004</v>
      </c>
      <c r="K192" s="334">
        <f t="shared" si="13"/>
        <v>21.8</v>
      </c>
    </row>
    <row r="193" spans="1:11" s="104" customFormat="1" ht="12.75">
      <c r="A193" s="584" t="s">
        <v>138</v>
      </c>
      <c r="B193" s="591" t="s">
        <v>362</v>
      </c>
      <c r="C193" s="585" t="s">
        <v>60</v>
      </c>
      <c r="D193" s="335"/>
      <c r="E193" s="335">
        <v>4</v>
      </c>
      <c r="F193" s="347">
        <v>49</v>
      </c>
      <c r="G193" s="134">
        <v>5</v>
      </c>
      <c r="H193" s="586" t="s">
        <v>11</v>
      </c>
      <c r="I193" s="358" t="s">
        <v>32</v>
      </c>
      <c r="J193" s="587">
        <f t="shared" si="12"/>
        <v>196</v>
      </c>
      <c r="K193" s="334">
        <f t="shared" si="13"/>
        <v>80</v>
      </c>
    </row>
    <row r="194" spans="1:11" s="104" customFormat="1" ht="12.75">
      <c r="A194" s="584" t="s">
        <v>138</v>
      </c>
      <c r="B194" s="591" t="s">
        <v>363</v>
      </c>
      <c r="C194" s="585" t="s">
        <v>60</v>
      </c>
      <c r="D194" s="335"/>
      <c r="E194" s="335">
        <v>0.7</v>
      </c>
      <c r="F194" s="347">
        <v>49</v>
      </c>
      <c r="G194" s="134">
        <v>6</v>
      </c>
      <c r="H194" s="586" t="s">
        <v>11</v>
      </c>
      <c r="I194" s="358" t="s">
        <v>32</v>
      </c>
      <c r="J194" s="587">
        <f t="shared" si="12"/>
        <v>34.3</v>
      </c>
      <c r="K194" s="334">
        <f t="shared" si="13"/>
        <v>14</v>
      </c>
    </row>
    <row r="195" spans="1:11" s="104" customFormat="1" ht="12.75">
      <c r="A195" s="584" t="s">
        <v>138</v>
      </c>
      <c r="B195" s="591" t="s">
        <v>364</v>
      </c>
      <c r="C195" s="585" t="s">
        <v>60</v>
      </c>
      <c r="D195" s="335"/>
      <c r="E195" s="335">
        <v>0.6</v>
      </c>
      <c r="F195" s="347">
        <v>49</v>
      </c>
      <c r="G195" s="134">
        <v>6</v>
      </c>
      <c r="H195" s="586" t="s">
        <v>11</v>
      </c>
      <c r="I195" s="358" t="s">
        <v>32</v>
      </c>
      <c r="J195" s="587">
        <f t="shared" si="12"/>
        <v>29.4</v>
      </c>
      <c r="K195" s="334">
        <f t="shared" si="13"/>
        <v>12</v>
      </c>
    </row>
    <row r="196" spans="1:11" s="104" customFormat="1" ht="12.75">
      <c r="A196" s="479" t="s">
        <v>20</v>
      </c>
      <c r="B196" s="217">
        <v>11</v>
      </c>
      <c r="C196" s="562" t="s">
        <v>27</v>
      </c>
      <c r="D196" s="588"/>
      <c r="E196" s="589">
        <f>SUM(E185:E195)</f>
        <v>13.485</v>
      </c>
      <c r="F196" s="589" t="s">
        <v>47</v>
      </c>
      <c r="G196" s="32"/>
      <c r="H196" s="590"/>
      <c r="I196" s="590"/>
      <c r="J196" s="587"/>
      <c r="K196" s="334"/>
    </row>
    <row r="197" spans="1:11" s="104" customFormat="1" ht="12.75">
      <c r="A197" s="584" t="s">
        <v>139</v>
      </c>
      <c r="B197" s="591" t="s">
        <v>365</v>
      </c>
      <c r="C197" s="585" t="s">
        <v>63</v>
      </c>
      <c r="D197" s="335"/>
      <c r="E197" s="335">
        <v>6.008</v>
      </c>
      <c r="F197" s="358">
        <v>66</v>
      </c>
      <c r="G197" s="134">
        <v>4</v>
      </c>
      <c r="H197" s="586" t="s">
        <v>11</v>
      </c>
      <c r="I197" s="358" t="s">
        <v>32</v>
      </c>
      <c r="J197" s="587">
        <f>E197*F197</f>
        <v>396.528</v>
      </c>
      <c r="K197" s="334">
        <f>E197*20</f>
        <v>120.16</v>
      </c>
    </row>
    <row r="198" spans="1:11" s="104" customFormat="1" ht="12.75">
      <c r="A198" s="479" t="s">
        <v>20</v>
      </c>
      <c r="B198" s="217">
        <v>1</v>
      </c>
      <c r="C198" s="562" t="s">
        <v>27</v>
      </c>
      <c r="D198" s="588"/>
      <c r="E198" s="589">
        <v>6.008</v>
      </c>
      <c r="F198" s="589" t="s">
        <v>47</v>
      </c>
      <c r="G198" s="32"/>
      <c r="H198" s="590"/>
      <c r="I198" s="590"/>
      <c r="J198" s="587"/>
      <c r="K198" s="334"/>
    </row>
    <row r="199" spans="1:11" s="104" customFormat="1" ht="12.75">
      <c r="A199" s="584" t="s">
        <v>141</v>
      </c>
      <c r="B199" s="448" t="s">
        <v>366</v>
      </c>
      <c r="C199" s="585" t="s">
        <v>64</v>
      </c>
      <c r="D199" s="335"/>
      <c r="E199" s="335">
        <v>1.895</v>
      </c>
      <c r="F199" s="358">
        <v>66</v>
      </c>
      <c r="G199" s="134">
        <v>5</v>
      </c>
      <c r="H199" s="586" t="s">
        <v>11</v>
      </c>
      <c r="I199" s="358" t="s">
        <v>32</v>
      </c>
      <c r="J199" s="587">
        <f>E199*F199</f>
        <v>125.07000000000001</v>
      </c>
      <c r="K199" s="334">
        <f>E199*20</f>
        <v>37.9</v>
      </c>
    </row>
    <row r="200" spans="1:11" s="104" customFormat="1" ht="12.75">
      <c r="A200" s="479" t="s">
        <v>20</v>
      </c>
      <c r="B200" s="217">
        <v>1</v>
      </c>
      <c r="C200" s="562" t="s">
        <v>27</v>
      </c>
      <c r="D200" s="588"/>
      <c r="E200" s="589">
        <f>SUM(E199)</f>
        <v>1.895</v>
      </c>
      <c r="F200" s="589" t="s">
        <v>47</v>
      </c>
      <c r="G200" s="32"/>
      <c r="H200" s="590"/>
      <c r="I200" s="590"/>
      <c r="J200" s="587"/>
      <c r="K200" s="334"/>
    </row>
    <row r="201" spans="1:11" s="104" customFormat="1" ht="12.75">
      <c r="A201" s="584" t="s">
        <v>145</v>
      </c>
      <c r="B201" s="448" t="s">
        <v>367</v>
      </c>
      <c r="C201" s="585" t="s">
        <v>60</v>
      </c>
      <c r="D201" s="335"/>
      <c r="E201" s="335">
        <v>0.879</v>
      </c>
      <c r="F201" s="347">
        <v>49</v>
      </c>
      <c r="G201" s="134">
        <v>4</v>
      </c>
      <c r="H201" s="586" t="s">
        <v>11</v>
      </c>
      <c r="I201" s="358" t="s">
        <v>32</v>
      </c>
      <c r="J201" s="587">
        <f>E201*F201</f>
        <v>43.071</v>
      </c>
      <c r="K201" s="334">
        <f>E201*20</f>
        <v>17.58</v>
      </c>
    </row>
    <row r="202" spans="1:11" s="104" customFormat="1" ht="12.75">
      <c r="A202" s="584" t="s">
        <v>145</v>
      </c>
      <c r="B202" s="448" t="s">
        <v>369</v>
      </c>
      <c r="C202" s="585" t="s">
        <v>63</v>
      </c>
      <c r="D202" s="335"/>
      <c r="E202" s="335">
        <v>0.388</v>
      </c>
      <c r="F202" s="358">
        <v>66</v>
      </c>
      <c r="G202" s="134">
        <v>6</v>
      </c>
      <c r="H202" s="586" t="s">
        <v>11</v>
      </c>
      <c r="I202" s="358" t="s">
        <v>32</v>
      </c>
      <c r="J202" s="587">
        <f>E202*F202</f>
        <v>25.608</v>
      </c>
      <c r="K202" s="334">
        <f>E202*20</f>
        <v>7.76</v>
      </c>
    </row>
    <row r="203" spans="1:11" s="104" customFormat="1" ht="12.75">
      <c r="A203" s="584" t="s">
        <v>145</v>
      </c>
      <c r="B203" s="591" t="s">
        <v>368</v>
      </c>
      <c r="C203" s="585" t="s">
        <v>60</v>
      </c>
      <c r="D203" s="335"/>
      <c r="E203" s="335">
        <v>0.46</v>
      </c>
      <c r="F203" s="347">
        <v>49</v>
      </c>
      <c r="G203" s="134">
        <v>5</v>
      </c>
      <c r="H203" s="586" t="s">
        <v>11</v>
      </c>
      <c r="I203" s="358" t="s">
        <v>32</v>
      </c>
      <c r="J203" s="587">
        <f>E203*F203</f>
        <v>22.540000000000003</v>
      </c>
      <c r="K203" s="334">
        <f>E203*20</f>
        <v>9.200000000000001</v>
      </c>
    </row>
    <row r="204" spans="1:11" s="104" customFormat="1" ht="12.75">
      <c r="A204" s="479" t="s">
        <v>20</v>
      </c>
      <c r="B204" s="217">
        <v>3</v>
      </c>
      <c r="C204" s="562" t="s">
        <v>27</v>
      </c>
      <c r="D204" s="588"/>
      <c r="E204" s="589">
        <f>SUM(E201:E203)</f>
        <v>1.7269999999999999</v>
      </c>
      <c r="F204" s="589" t="s">
        <v>47</v>
      </c>
      <c r="G204" s="32"/>
      <c r="H204" s="590"/>
      <c r="I204" s="590"/>
      <c r="J204" s="587"/>
      <c r="K204" s="334"/>
    </row>
    <row r="205" spans="1:11" s="104" customFormat="1" ht="12.75">
      <c r="A205" s="584" t="s">
        <v>140</v>
      </c>
      <c r="B205" s="448" t="s">
        <v>723</v>
      </c>
      <c r="C205" s="585" t="s">
        <v>60</v>
      </c>
      <c r="D205" s="335"/>
      <c r="E205" s="335">
        <v>1.329</v>
      </c>
      <c r="F205" s="347">
        <v>49</v>
      </c>
      <c r="G205" s="134">
        <v>4</v>
      </c>
      <c r="H205" s="586" t="s">
        <v>11</v>
      </c>
      <c r="I205" s="358" t="s">
        <v>32</v>
      </c>
      <c r="J205" s="587">
        <f>E205*F205</f>
        <v>65.121</v>
      </c>
      <c r="K205" s="334">
        <f>E205*20</f>
        <v>26.58</v>
      </c>
    </row>
    <row r="206" spans="1:11" s="104" customFormat="1" ht="12.75">
      <c r="A206" s="479" t="s">
        <v>20</v>
      </c>
      <c r="B206" s="217">
        <v>1</v>
      </c>
      <c r="C206" s="562" t="s">
        <v>27</v>
      </c>
      <c r="D206" s="588"/>
      <c r="E206" s="589">
        <f>SUM(E205:E205)</f>
        <v>1.329</v>
      </c>
      <c r="F206" s="589" t="s">
        <v>47</v>
      </c>
      <c r="G206" s="32"/>
      <c r="H206" s="590"/>
      <c r="I206" s="590"/>
      <c r="J206" s="587"/>
      <c r="K206" s="334"/>
    </row>
    <row r="207" spans="1:11" s="104" customFormat="1" ht="12.75">
      <c r="A207" s="584" t="s">
        <v>142</v>
      </c>
      <c r="B207" s="591" t="s">
        <v>375</v>
      </c>
      <c r="C207" s="585" t="s">
        <v>64</v>
      </c>
      <c r="D207" s="335"/>
      <c r="E207" s="335">
        <v>12.602</v>
      </c>
      <c r="F207" s="358">
        <v>66</v>
      </c>
      <c r="G207" s="134">
        <v>4</v>
      </c>
      <c r="H207" s="586" t="s">
        <v>11</v>
      </c>
      <c r="I207" s="358" t="s">
        <v>32</v>
      </c>
      <c r="J207" s="587">
        <f>E207*F207</f>
        <v>831.732</v>
      </c>
      <c r="K207" s="334">
        <f>E207*20</f>
        <v>252.04000000000002</v>
      </c>
    </row>
    <row r="208" spans="1:11" s="104" customFormat="1" ht="12.75">
      <c r="A208" s="584" t="s">
        <v>142</v>
      </c>
      <c r="B208" s="591" t="s">
        <v>374</v>
      </c>
      <c r="C208" s="585" t="s">
        <v>63</v>
      </c>
      <c r="D208" s="335"/>
      <c r="E208" s="335">
        <v>6.299</v>
      </c>
      <c r="F208" s="358">
        <v>66</v>
      </c>
      <c r="G208" s="134">
        <v>3</v>
      </c>
      <c r="H208" s="586" t="s">
        <v>11</v>
      </c>
      <c r="I208" s="358" t="s">
        <v>32</v>
      </c>
      <c r="J208" s="587">
        <f>E208*F208</f>
        <v>415.73400000000004</v>
      </c>
      <c r="K208" s="334">
        <f>E208*20</f>
        <v>125.98</v>
      </c>
    </row>
    <row r="209" spans="1:11" s="104" customFormat="1" ht="12.75">
      <c r="A209" s="479" t="s">
        <v>20</v>
      </c>
      <c r="B209" s="217">
        <v>2</v>
      </c>
      <c r="C209" s="562" t="s">
        <v>27</v>
      </c>
      <c r="D209" s="588"/>
      <c r="E209" s="589">
        <f>SUM(E207:E208)</f>
        <v>18.901</v>
      </c>
      <c r="F209" s="589" t="s">
        <v>47</v>
      </c>
      <c r="G209" s="32"/>
      <c r="H209" s="590"/>
      <c r="I209" s="590"/>
      <c r="J209" s="587"/>
      <c r="K209" s="334"/>
    </row>
    <row r="210" spans="1:11" s="81" customFormat="1" ht="34.5" customHeight="1">
      <c r="A210" s="584" t="s">
        <v>136</v>
      </c>
      <c r="B210" s="448" t="s">
        <v>370</v>
      </c>
      <c r="C210" s="585" t="s">
        <v>60</v>
      </c>
      <c r="D210" s="335"/>
      <c r="E210" s="335">
        <v>0.542</v>
      </c>
      <c r="F210" s="347">
        <v>49</v>
      </c>
      <c r="G210" s="134">
        <v>6</v>
      </c>
      <c r="H210" s="586" t="s">
        <v>11</v>
      </c>
      <c r="I210" s="358" t="s">
        <v>32</v>
      </c>
      <c r="J210" s="587">
        <f>E210*F210</f>
        <v>26.558000000000003</v>
      </c>
      <c r="K210" s="334">
        <f>E210*20</f>
        <v>10.84</v>
      </c>
    </row>
    <row r="211" spans="1:11" ht="12.75">
      <c r="A211" s="584" t="s">
        <v>136</v>
      </c>
      <c r="B211" s="448" t="s">
        <v>371</v>
      </c>
      <c r="C211" s="585" t="s">
        <v>60</v>
      </c>
      <c r="D211" s="335"/>
      <c r="E211" s="335">
        <v>0.324</v>
      </c>
      <c r="F211" s="347">
        <v>49</v>
      </c>
      <c r="G211" s="134">
        <v>6</v>
      </c>
      <c r="H211" s="586" t="s">
        <v>11</v>
      </c>
      <c r="I211" s="358" t="s">
        <v>32</v>
      </c>
      <c r="J211" s="587">
        <f>E211*F211</f>
        <v>15.876000000000001</v>
      </c>
      <c r="K211" s="334">
        <f>E211*20</f>
        <v>6.48</v>
      </c>
    </row>
    <row r="212" spans="1:11" ht="12.75">
      <c r="A212" s="584" t="s">
        <v>136</v>
      </c>
      <c r="B212" s="448" t="s">
        <v>372</v>
      </c>
      <c r="C212" s="585" t="s">
        <v>64</v>
      </c>
      <c r="D212" s="335"/>
      <c r="E212" s="335">
        <v>1.342</v>
      </c>
      <c r="F212" s="358">
        <v>66</v>
      </c>
      <c r="G212" s="134">
        <v>4</v>
      </c>
      <c r="H212" s="586" t="s">
        <v>11</v>
      </c>
      <c r="I212" s="358" t="s">
        <v>32</v>
      </c>
      <c r="J212" s="587">
        <f>E212*F212</f>
        <v>88.572</v>
      </c>
      <c r="K212" s="334">
        <f>E212*20</f>
        <v>26.840000000000003</v>
      </c>
    </row>
    <row r="213" spans="1:11" ht="12.75">
      <c r="A213" s="584" t="s">
        <v>136</v>
      </c>
      <c r="B213" s="591" t="s">
        <v>373</v>
      </c>
      <c r="C213" s="585" t="s">
        <v>64</v>
      </c>
      <c r="D213" s="335"/>
      <c r="E213" s="335">
        <v>0.647</v>
      </c>
      <c r="F213" s="358">
        <v>66</v>
      </c>
      <c r="G213" s="134">
        <v>3</v>
      </c>
      <c r="H213" s="586" t="s">
        <v>11</v>
      </c>
      <c r="I213" s="358" t="s">
        <v>32</v>
      </c>
      <c r="J213" s="587">
        <f>E213*F213</f>
        <v>42.702</v>
      </c>
      <c r="K213" s="334">
        <f>E213*20</f>
        <v>12.940000000000001</v>
      </c>
    </row>
    <row r="214" spans="1:11" ht="12.75">
      <c r="A214" s="18" t="s">
        <v>20</v>
      </c>
      <c r="B214" s="66">
        <v>4</v>
      </c>
      <c r="C214" s="145" t="s">
        <v>27</v>
      </c>
      <c r="D214" s="301"/>
      <c r="E214" s="131">
        <f>SUM(E210:E213)</f>
        <v>2.8550000000000004</v>
      </c>
      <c r="F214" s="131" t="s">
        <v>47</v>
      </c>
      <c r="G214" s="146"/>
      <c r="H214" s="146"/>
      <c r="I214" s="147"/>
      <c r="J214" s="520"/>
      <c r="K214" s="113"/>
    </row>
    <row r="215" spans="1:11" ht="25.5">
      <c r="A215" s="136" t="s">
        <v>26</v>
      </c>
      <c r="B215" s="138">
        <f>B174+B176+B178+B184+B196+B198+B200+B204+B206+B209+B214</f>
        <v>32</v>
      </c>
      <c r="C215" s="136" t="s">
        <v>27</v>
      </c>
      <c r="D215" s="139"/>
      <c r="E215" s="148">
        <f>E174+E176+E178+E184+E196+E198+E200+E204+E206+E209+E214</f>
        <v>66.65100000000001</v>
      </c>
      <c r="F215" s="137" t="s">
        <v>47</v>
      </c>
      <c r="G215" s="140"/>
      <c r="H215" s="140"/>
      <c r="I215" s="141"/>
      <c r="J215" s="527"/>
      <c r="K215" s="103"/>
    </row>
    <row r="216" spans="1:11" ht="28.5">
      <c r="A216" s="71" t="s">
        <v>31</v>
      </c>
      <c r="B216" s="72">
        <f>B31+B43+B71+B76+B82+B164+B170+B215</f>
        <v>152</v>
      </c>
      <c r="C216" s="73" t="s">
        <v>27</v>
      </c>
      <c r="D216" s="72"/>
      <c r="E216" s="74">
        <f>E31+E43+E71+E76+E82+E164+E170+E215</f>
        <v>1244.247</v>
      </c>
      <c r="F216" s="75" t="s">
        <v>47</v>
      </c>
      <c r="G216" s="77"/>
      <c r="H216" s="77"/>
      <c r="I216" s="78"/>
      <c r="J216" s="534"/>
      <c r="K216" s="79"/>
    </row>
    <row r="217" ht="12.75">
      <c r="K217" s="582"/>
    </row>
    <row r="218" spans="1:11" ht="12.75">
      <c r="A218" s="767" t="s">
        <v>324</v>
      </c>
      <c r="B218" s="768"/>
      <c r="C218" s="768"/>
      <c r="D218" s="768"/>
      <c r="E218" s="768"/>
      <c r="F218" s="768"/>
      <c r="G218" s="768"/>
      <c r="H218" s="768"/>
      <c r="I218" s="768"/>
      <c r="K218" s="582"/>
    </row>
    <row r="219" spans="1:11" ht="12.75">
      <c r="A219" s="768"/>
      <c r="B219" s="768"/>
      <c r="C219" s="768"/>
      <c r="D219" s="768"/>
      <c r="E219" s="768"/>
      <c r="F219" s="768"/>
      <c r="G219" s="768"/>
      <c r="H219" s="768"/>
      <c r="I219" s="768"/>
      <c r="K219" s="582"/>
    </row>
    <row r="220" spans="1:11" ht="12.75">
      <c r="A220" s="12" t="s">
        <v>93</v>
      </c>
      <c r="K220" s="582"/>
    </row>
    <row r="221" ht="12.75">
      <c r="K221" s="582"/>
    </row>
    <row r="222" spans="1:11" ht="12.75">
      <c r="A222" s="299"/>
      <c r="F222" s="37"/>
      <c r="G222" s="45"/>
      <c r="H222" s="45"/>
      <c r="I222" s="49"/>
      <c r="K222" s="582"/>
    </row>
    <row r="223" spans="1:11" ht="12.75">
      <c r="A223" s="299"/>
      <c r="F223" s="46"/>
      <c r="G223" s="730" t="s">
        <v>30</v>
      </c>
      <c r="H223" s="730"/>
      <c r="I223" s="730"/>
      <c r="J223" s="730"/>
      <c r="K223" s="582"/>
    </row>
    <row r="224" spans="1:11" ht="12.75">
      <c r="A224" s="20"/>
      <c r="B224" s="21"/>
      <c r="C224" s="24"/>
      <c r="D224" s="22"/>
      <c r="E224" s="37"/>
      <c r="F224" s="37"/>
      <c r="G224" s="730" t="s">
        <v>1704</v>
      </c>
      <c r="H224" s="730"/>
      <c r="I224" s="730"/>
      <c r="J224" s="730"/>
      <c r="K224" s="582"/>
    </row>
    <row r="225" spans="1:11" ht="12.75">
      <c r="A225" s="20"/>
      <c r="B225" s="21"/>
      <c r="C225" s="24"/>
      <c r="D225" s="22"/>
      <c r="E225" s="37"/>
      <c r="F225" s="37"/>
      <c r="G225" s="730" t="s">
        <v>971</v>
      </c>
      <c r="H225" s="730"/>
      <c r="I225" s="730"/>
      <c r="J225" s="730"/>
      <c r="K225" s="582"/>
    </row>
    <row r="226" ht="12.75">
      <c r="K226" s="582"/>
    </row>
    <row r="227" ht="12.75">
      <c r="K227" s="582"/>
    </row>
    <row r="228" spans="6:11" ht="12.75">
      <c r="F228" s="730"/>
      <c r="G228" s="730"/>
      <c r="H228" s="730"/>
      <c r="I228" s="730"/>
      <c r="J228" s="730"/>
      <c r="K228" s="582"/>
    </row>
    <row r="229" spans="6:11" ht="12.75">
      <c r="F229" s="730"/>
      <c r="G229" s="730"/>
      <c r="H229" s="730"/>
      <c r="I229" s="730"/>
      <c r="J229" s="730"/>
      <c r="K229" s="582"/>
    </row>
    <row r="230" spans="6:11" ht="12.75">
      <c r="F230" s="730"/>
      <c r="G230" s="730"/>
      <c r="H230" s="730"/>
      <c r="I230" s="730"/>
      <c r="J230" s="730"/>
      <c r="K230" s="582"/>
    </row>
    <row r="231" spans="6:11" ht="12.75">
      <c r="F231" s="20"/>
      <c r="G231" s="20"/>
      <c r="H231" s="20"/>
      <c r="I231" s="20"/>
      <c r="J231" s="429"/>
      <c r="K231" s="582"/>
    </row>
    <row r="232" ht="12.75">
      <c r="K232" s="582"/>
    </row>
    <row r="233" ht="12.75">
      <c r="K233" s="582"/>
    </row>
    <row r="234" ht="12.75">
      <c r="K234" s="582"/>
    </row>
    <row r="235" ht="12.75">
      <c r="K235" s="582"/>
    </row>
    <row r="236" ht="12.75">
      <c r="K236" s="582"/>
    </row>
    <row r="237" ht="12.75">
      <c r="K237" s="582"/>
    </row>
    <row r="238" ht="12.75">
      <c r="K238" s="582"/>
    </row>
    <row r="239" ht="12.75">
      <c r="K239" s="582"/>
    </row>
    <row r="240" ht="12.75">
      <c r="K240" s="582"/>
    </row>
    <row r="241" ht="12.75">
      <c r="K241" s="582"/>
    </row>
    <row r="242" ht="12.75">
      <c r="K242" s="582"/>
    </row>
    <row r="243" ht="12.75">
      <c r="K243" s="582"/>
    </row>
    <row r="244" ht="12.75">
      <c r="K244" s="582"/>
    </row>
    <row r="245" ht="12.75">
      <c r="K245" s="582"/>
    </row>
    <row r="246" ht="12.75">
      <c r="K246" s="582"/>
    </row>
    <row r="247" ht="12.75">
      <c r="K247" s="582"/>
    </row>
    <row r="248" ht="12.75">
      <c r="K248" s="582"/>
    </row>
    <row r="249" ht="12.75">
      <c r="K249" s="582"/>
    </row>
    <row r="250" ht="12.75">
      <c r="K250" s="582"/>
    </row>
    <row r="251" ht="12.75">
      <c r="K251" s="582"/>
    </row>
    <row r="252" ht="12.75">
      <c r="K252" s="582"/>
    </row>
    <row r="253" ht="12.75">
      <c r="K253" s="582"/>
    </row>
    <row r="254" ht="12.75">
      <c r="K254" s="582"/>
    </row>
    <row r="255" ht="12.75">
      <c r="K255" s="582"/>
    </row>
    <row r="256" ht="12.75">
      <c r="K256" s="582"/>
    </row>
    <row r="257" ht="12.75">
      <c r="K257" s="582"/>
    </row>
    <row r="258" ht="12.75">
      <c r="K258" s="582"/>
    </row>
    <row r="259" ht="12.75">
      <c r="K259" s="582"/>
    </row>
    <row r="260" ht="12.75">
      <c r="K260" s="582"/>
    </row>
    <row r="261" ht="12.75">
      <c r="K261" s="582"/>
    </row>
    <row r="262" ht="12.75">
      <c r="K262" s="582"/>
    </row>
    <row r="263" ht="12.75">
      <c r="K263" s="582"/>
    </row>
    <row r="264" ht="12.75">
      <c r="K264" s="582"/>
    </row>
    <row r="265" ht="12.75">
      <c r="K265" s="582"/>
    </row>
    <row r="266" ht="12.75">
      <c r="K266" s="582"/>
    </row>
    <row r="267" ht="12.75">
      <c r="K267" s="582"/>
    </row>
    <row r="268" ht="12.75">
      <c r="K268" s="582"/>
    </row>
    <row r="269" ht="12.75">
      <c r="K269" s="582"/>
    </row>
    <row r="270" ht="12.75">
      <c r="K270" s="582"/>
    </row>
    <row r="271" ht="12.75">
      <c r="K271" s="582"/>
    </row>
    <row r="272" ht="12.75">
      <c r="K272" s="582"/>
    </row>
    <row r="273" ht="12.75">
      <c r="K273" s="582"/>
    </row>
    <row r="274" ht="12.75">
      <c r="K274" s="582"/>
    </row>
    <row r="275" ht="12.75">
      <c r="K275" s="582"/>
    </row>
    <row r="276" ht="12.75">
      <c r="K276" s="582"/>
    </row>
    <row r="277" ht="12.75">
      <c r="K277" s="582"/>
    </row>
    <row r="278" ht="12.75">
      <c r="K278" s="582"/>
    </row>
    <row r="279" ht="12.75">
      <c r="K279" s="582"/>
    </row>
    <row r="280" ht="12.75">
      <c r="K280" s="582"/>
    </row>
    <row r="281" ht="12.75">
      <c r="K281" s="582"/>
    </row>
    <row r="282" ht="12.75">
      <c r="K282" s="582"/>
    </row>
    <row r="283" ht="12.75">
      <c r="K283" s="582"/>
    </row>
    <row r="284" ht="12.75">
      <c r="K284" s="582"/>
    </row>
    <row r="285" ht="12.75">
      <c r="K285" s="582"/>
    </row>
    <row r="286" ht="12.75">
      <c r="K286" s="582"/>
    </row>
    <row r="287" ht="12.75">
      <c r="K287" s="582"/>
    </row>
    <row r="288" ht="12.75">
      <c r="K288" s="582"/>
    </row>
    <row r="289" ht="12.75">
      <c r="K289" s="582"/>
    </row>
    <row r="290" ht="12.75">
      <c r="K290" s="582"/>
    </row>
    <row r="291" ht="12.75">
      <c r="K291" s="582"/>
    </row>
    <row r="292" ht="12.75">
      <c r="K292" s="582"/>
    </row>
    <row r="293" ht="12.75">
      <c r="K293" s="582"/>
    </row>
    <row r="294" ht="12.75">
      <c r="K294" s="582"/>
    </row>
    <row r="295" ht="12.75">
      <c r="K295" s="582"/>
    </row>
    <row r="296" ht="12.75">
      <c r="K296" s="582"/>
    </row>
    <row r="297" ht="12.75">
      <c r="K297" s="582"/>
    </row>
    <row r="298" ht="12.75">
      <c r="K298" s="582"/>
    </row>
    <row r="299" ht="12.75">
      <c r="K299" s="582"/>
    </row>
    <row r="300" ht="12.75">
      <c r="K300" s="582"/>
    </row>
    <row r="301" ht="12.75">
      <c r="K301" s="582"/>
    </row>
    <row r="302" ht="12.75">
      <c r="K302" s="582"/>
    </row>
    <row r="303" ht="12.75">
      <c r="K303" s="582"/>
    </row>
    <row r="304" ht="12.75">
      <c r="K304" s="582"/>
    </row>
    <row r="305" ht="12.75">
      <c r="K305" s="582"/>
    </row>
    <row r="306" ht="12.75">
      <c r="K306" s="582"/>
    </row>
    <row r="307" ht="12.75">
      <c r="K307" s="582"/>
    </row>
    <row r="308" ht="12.75">
      <c r="K308" s="582"/>
    </row>
    <row r="309" ht="12.75">
      <c r="K309" s="582"/>
    </row>
    <row r="310" ht="12.75">
      <c r="K310" s="582"/>
    </row>
    <row r="311" ht="12.75">
      <c r="K311" s="582"/>
    </row>
    <row r="312" ht="12.75">
      <c r="K312" s="582"/>
    </row>
    <row r="313" ht="12.75">
      <c r="K313" s="582"/>
    </row>
    <row r="314" ht="12.75">
      <c r="K314" s="582"/>
    </row>
    <row r="315" ht="12.75">
      <c r="K315" s="582"/>
    </row>
    <row r="316" ht="12.75">
      <c r="K316" s="582"/>
    </row>
    <row r="317" ht="12.75">
      <c r="K317" s="582"/>
    </row>
    <row r="318" ht="12.75">
      <c r="K318" s="582"/>
    </row>
    <row r="319" ht="12.75">
      <c r="K319" s="582"/>
    </row>
    <row r="320" ht="12.75">
      <c r="K320" s="582"/>
    </row>
    <row r="321" ht="12.75">
      <c r="K321" s="582"/>
    </row>
    <row r="322" ht="12.75">
      <c r="K322" s="582"/>
    </row>
    <row r="323" ht="12.75">
      <c r="K323" s="582"/>
    </row>
    <row r="324" ht="12.75">
      <c r="K324" s="582"/>
    </row>
    <row r="325" ht="12.75">
      <c r="K325" s="582"/>
    </row>
    <row r="326" ht="12.75">
      <c r="K326" s="582"/>
    </row>
    <row r="327" ht="12.75">
      <c r="K327" s="582"/>
    </row>
    <row r="328" ht="12.75">
      <c r="K328" s="582"/>
    </row>
    <row r="329" ht="12.75">
      <c r="K329" s="582"/>
    </row>
    <row r="330" ht="12.75">
      <c r="K330" s="582"/>
    </row>
    <row r="331" ht="12.75">
      <c r="K331" s="582"/>
    </row>
    <row r="332" ht="12.75">
      <c r="K332" s="582"/>
    </row>
    <row r="333" ht="12.75">
      <c r="K333" s="582"/>
    </row>
    <row r="334" ht="12.75">
      <c r="K334" s="582"/>
    </row>
    <row r="335" ht="12.75">
      <c r="K335" s="582"/>
    </row>
    <row r="336" ht="12.75">
      <c r="K336" s="582"/>
    </row>
    <row r="337" ht="12.75">
      <c r="K337" s="582"/>
    </row>
    <row r="338" ht="12.75">
      <c r="K338" s="582"/>
    </row>
    <row r="339" ht="12.75">
      <c r="K339" s="582"/>
    </row>
    <row r="340" ht="12.75">
      <c r="K340" s="582"/>
    </row>
    <row r="341" ht="12.75">
      <c r="K341" s="582"/>
    </row>
    <row r="342" ht="12.75">
      <c r="K342" s="582"/>
    </row>
    <row r="343" ht="12.75">
      <c r="K343" s="582"/>
    </row>
    <row r="344" ht="12.75">
      <c r="K344" s="582"/>
    </row>
    <row r="345" ht="12.75">
      <c r="K345" s="582"/>
    </row>
    <row r="346" ht="12.75">
      <c r="K346" s="582"/>
    </row>
    <row r="347" ht="12.75">
      <c r="K347" s="582"/>
    </row>
    <row r="348" ht="12.75">
      <c r="K348" s="582"/>
    </row>
    <row r="349" ht="12.75">
      <c r="K349" s="582"/>
    </row>
    <row r="350" ht="12.75">
      <c r="K350" s="582"/>
    </row>
    <row r="351" ht="12.75">
      <c r="K351" s="582"/>
    </row>
    <row r="352" ht="12.75">
      <c r="K352" s="582"/>
    </row>
    <row r="353" ht="12.75">
      <c r="K353" s="582"/>
    </row>
    <row r="354" ht="12.75">
      <c r="K354" s="582"/>
    </row>
    <row r="355" ht="12.75">
      <c r="K355" s="582"/>
    </row>
    <row r="356" ht="12.75">
      <c r="K356" s="582"/>
    </row>
    <row r="357" ht="12.75">
      <c r="K357" s="582"/>
    </row>
    <row r="358" ht="12.75">
      <c r="K358" s="582"/>
    </row>
    <row r="359" ht="12.75">
      <c r="K359" s="582"/>
    </row>
    <row r="360" ht="12.75">
      <c r="K360" s="582"/>
    </row>
    <row r="361" ht="12.75">
      <c r="K361" s="582"/>
    </row>
    <row r="362" ht="12.75">
      <c r="K362" s="582"/>
    </row>
    <row r="363" ht="12.75">
      <c r="K363" s="582"/>
    </row>
    <row r="364" ht="12.75">
      <c r="K364" s="582"/>
    </row>
    <row r="365" ht="12.75">
      <c r="K365" s="582"/>
    </row>
    <row r="366" ht="12.75">
      <c r="K366" s="582"/>
    </row>
    <row r="367" ht="12.75">
      <c r="K367" s="582"/>
    </row>
    <row r="368" ht="12.75">
      <c r="K368" s="582"/>
    </row>
    <row r="369" ht="12.75">
      <c r="K369" s="582"/>
    </row>
    <row r="370" ht="12.75">
      <c r="K370" s="582"/>
    </row>
    <row r="371" ht="12.75">
      <c r="K371" s="582"/>
    </row>
    <row r="372" ht="12.75">
      <c r="K372" s="582"/>
    </row>
    <row r="373" ht="12.75">
      <c r="K373" s="582"/>
    </row>
    <row r="374" ht="12.75">
      <c r="K374" s="582"/>
    </row>
    <row r="375" ht="12.75">
      <c r="K375" s="582"/>
    </row>
    <row r="376" ht="12.75">
      <c r="K376" s="582"/>
    </row>
    <row r="377" ht="12.75">
      <c r="K377" s="582"/>
    </row>
    <row r="378" ht="12.75">
      <c r="K378" s="582"/>
    </row>
    <row r="379" ht="12.75">
      <c r="K379" s="582"/>
    </row>
    <row r="380" ht="12.75">
      <c r="K380" s="582"/>
    </row>
    <row r="381" ht="12.75">
      <c r="K381" s="582"/>
    </row>
    <row r="382" ht="12.75">
      <c r="K382" s="582"/>
    </row>
    <row r="383" ht="12.75">
      <c r="K383" s="582"/>
    </row>
    <row r="384" ht="12.75">
      <c r="K384" s="582"/>
    </row>
    <row r="385" ht="12.75">
      <c r="K385" s="582"/>
    </row>
    <row r="386" ht="12.75">
      <c r="K386" s="582"/>
    </row>
    <row r="387" ht="12.75">
      <c r="K387" s="582"/>
    </row>
    <row r="388" ht="12.75">
      <c r="K388" s="582"/>
    </row>
    <row r="389" ht="12.75">
      <c r="K389" s="582"/>
    </row>
    <row r="390" ht="12.75">
      <c r="K390" s="582"/>
    </row>
    <row r="391" ht="12.75">
      <c r="K391" s="582"/>
    </row>
    <row r="392" ht="12.75">
      <c r="K392" s="582"/>
    </row>
    <row r="393" ht="12.75">
      <c r="K393" s="582"/>
    </row>
    <row r="394" ht="12.75">
      <c r="K394" s="582"/>
    </row>
    <row r="395" ht="12.75">
      <c r="K395" s="582"/>
    </row>
    <row r="396" ht="12.75">
      <c r="K396" s="582"/>
    </row>
    <row r="397" ht="12.75">
      <c r="K397" s="582"/>
    </row>
    <row r="398" ht="12.75">
      <c r="K398" s="582"/>
    </row>
    <row r="399" ht="12.75">
      <c r="K399" s="582"/>
    </row>
    <row r="400" ht="12.75">
      <c r="K400" s="582"/>
    </row>
    <row r="401" ht="12.75">
      <c r="K401" s="582"/>
    </row>
    <row r="402" ht="12.75">
      <c r="K402" s="582"/>
    </row>
    <row r="403" ht="12.75">
      <c r="K403" s="582"/>
    </row>
    <row r="404" ht="12.75">
      <c r="K404" s="582"/>
    </row>
    <row r="405" ht="12.75">
      <c r="K405" s="582"/>
    </row>
    <row r="406" ht="12.75">
      <c r="K406" s="582"/>
    </row>
    <row r="407" ht="12.75">
      <c r="K407" s="582"/>
    </row>
    <row r="408" ht="12.75">
      <c r="K408" s="582"/>
    </row>
    <row r="409" ht="12.75">
      <c r="K409" s="582"/>
    </row>
    <row r="410" ht="12.75">
      <c r="K410" s="582"/>
    </row>
    <row r="411" ht="12.75">
      <c r="K411" s="582"/>
    </row>
    <row r="412" ht="12.75">
      <c r="K412" s="582"/>
    </row>
    <row r="413" ht="12.75">
      <c r="K413" s="582"/>
    </row>
    <row r="414" ht="12.75">
      <c r="K414" s="582"/>
    </row>
    <row r="415" ht="12.75">
      <c r="K415" s="582"/>
    </row>
    <row r="416" ht="12.75">
      <c r="K416" s="582"/>
    </row>
    <row r="417" ht="12.75">
      <c r="K417" s="582"/>
    </row>
    <row r="418" ht="12.75">
      <c r="K418" s="582"/>
    </row>
    <row r="419" ht="12.75">
      <c r="K419" s="582"/>
    </row>
    <row r="420" ht="12.75">
      <c r="K420" s="582"/>
    </row>
    <row r="421" ht="12.75">
      <c r="K421" s="582"/>
    </row>
    <row r="422" ht="12.75">
      <c r="K422" s="582"/>
    </row>
    <row r="423" ht="12.75">
      <c r="K423" s="582"/>
    </row>
    <row r="424" ht="12.75">
      <c r="K424" s="582"/>
    </row>
    <row r="425" ht="12.75">
      <c r="K425" s="582"/>
    </row>
    <row r="426" ht="12.75">
      <c r="K426" s="582"/>
    </row>
    <row r="427" ht="12.75">
      <c r="K427" s="582"/>
    </row>
    <row r="428" ht="12.75">
      <c r="K428" s="582"/>
    </row>
    <row r="429" ht="12.75">
      <c r="K429" s="582"/>
    </row>
    <row r="430" ht="12.75">
      <c r="K430" s="582"/>
    </row>
    <row r="431" ht="12.75">
      <c r="K431" s="582"/>
    </row>
    <row r="432" ht="12.75">
      <c r="K432" s="582"/>
    </row>
    <row r="433" ht="12.75">
      <c r="K433" s="582"/>
    </row>
    <row r="434" ht="12.75">
      <c r="K434" s="582"/>
    </row>
    <row r="435" ht="12.75">
      <c r="K435" s="582"/>
    </row>
    <row r="436" ht="12.75">
      <c r="K436" s="582"/>
    </row>
    <row r="437" ht="12.75">
      <c r="K437" s="582"/>
    </row>
    <row r="438" ht="12.75">
      <c r="K438" s="582"/>
    </row>
    <row r="439" ht="12.75">
      <c r="K439" s="582"/>
    </row>
    <row r="440" ht="12.75">
      <c r="K440" s="582"/>
    </row>
    <row r="441" ht="12.75">
      <c r="K441" s="582"/>
    </row>
    <row r="442" ht="12.75">
      <c r="K442" s="582"/>
    </row>
    <row r="443" ht="12.75">
      <c r="K443" s="582"/>
    </row>
    <row r="444" ht="12.75">
      <c r="K444" s="582"/>
    </row>
    <row r="445" ht="12.75">
      <c r="K445" s="582"/>
    </row>
    <row r="446" ht="12.75">
      <c r="K446" s="582"/>
    </row>
    <row r="447" ht="12.75">
      <c r="K447" s="582"/>
    </row>
    <row r="448" ht="12.75">
      <c r="K448" s="582"/>
    </row>
    <row r="449" ht="12.75">
      <c r="K449" s="582"/>
    </row>
    <row r="450" ht="12.75">
      <c r="K450" s="582"/>
    </row>
    <row r="451" ht="12.75">
      <c r="K451" s="582"/>
    </row>
    <row r="452" ht="12.75">
      <c r="K452" s="582"/>
    </row>
    <row r="453" ht="12.75">
      <c r="K453" s="582"/>
    </row>
    <row r="454" ht="12.75">
      <c r="K454" s="582"/>
    </row>
    <row r="455" ht="12.75">
      <c r="K455" s="582"/>
    </row>
    <row r="456" ht="12.75">
      <c r="K456" s="582"/>
    </row>
    <row r="457" ht="12.75">
      <c r="K457" s="582"/>
    </row>
    <row r="458" ht="12.75">
      <c r="K458" s="582"/>
    </row>
    <row r="459" ht="12.75">
      <c r="K459" s="582"/>
    </row>
    <row r="460" ht="12.75">
      <c r="K460" s="582"/>
    </row>
    <row r="461" ht="12.75">
      <c r="K461" s="582"/>
    </row>
    <row r="462" ht="12.75">
      <c r="K462" s="582"/>
    </row>
    <row r="463" ht="12.75">
      <c r="K463" s="582"/>
    </row>
    <row r="464" ht="12.75">
      <c r="K464" s="582"/>
    </row>
    <row r="465" ht="12.75">
      <c r="K465" s="582"/>
    </row>
    <row r="466" ht="12.75">
      <c r="K466" s="582"/>
    </row>
    <row r="467" ht="12.75">
      <c r="K467" s="582"/>
    </row>
    <row r="468" ht="12.75">
      <c r="K468" s="582"/>
    </row>
    <row r="469" ht="12.75">
      <c r="K469" s="582"/>
    </row>
    <row r="470" ht="12.75">
      <c r="K470" s="582"/>
    </row>
    <row r="471" ht="12.75">
      <c r="K471" s="582"/>
    </row>
    <row r="472" ht="12.75">
      <c r="K472" s="582"/>
    </row>
    <row r="473" ht="12.75">
      <c r="K473" s="582"/>
    </row>
    <row r="474" ht="12.75">
      <c r="K474" s="582"/>
    </row>
    <row r="475" ht="12.75">
      <c r="K475" s="582"/>
    </row>
    <row r="476" ht="12.75">
      <c r="K476" s="582"/>
    </row>
    <row r="477" ht="12.75">
      <c r="K477" s="582"/>
    </row>
    <row r="478" ht="12.75">
      <c r="K478" s="582"/>
    </row>
    <row r="479" ht="12.75">
      <c r="K479" s="582"/>
    </row>
    <row r="480" ht="12.75">
      <c r="K480" s="582"/>
    </row>
    <row r="481" ht="12.75">
      <c r="K481" s="582"/>
    </row>
    <row r="482" ht="12.75">
      <c r="K482" s="582"/>
    </row>
    <row r="483" ht="12.75">
      <c r="K483" s="582"/>
    </row>
    <row r="484" ht="12.75">
      <c r="K484" s="582"/>
    </row>
    <row r="485" ht="12.75">
      <c r="K485" s="582"/>
    </row>
    <row r="486" ht="12.75">
      <c r="K486" s="582"/>
    </row>
    <row r="487" ht="12.75">
      <c r="K487" s="582"/>
    </row>
    <row r="488" ht="12.75">
      <c r="K488" s="582"/>
    </row>
    <row r="489" ht="12.75">
      <c r="K489" s="582"/>
    </row>
    <row r="490" ht="12.75">
      <c r="K490" s="582"/>
    </row>
    <row r="491" ht="12.75">
      <c r="K491" s="582"/>
    </row>
    <row r="492" ht="12.75">
      <c r="K492" s="582"/>
    </row>
    <row r="493" ht="12.75">
      <c r="K493" s="582"/>
    </row>
    <row r="494" ht="12.75">
      <c r="K494" s="582"/>
    </row>
    <row r="495" ht="12.75">
      <c r="K495" s="582"/>
    </row>
    <row r="496" ht="12.75">
      <c r="K496" s="582"/>
    </row>
    <row r="497" ht="12.75">
      <c r="K497" s="582"/>
    </row>
    <row r="498" ht="12.75">
      <c r="K498" s="582"/>
    </row>
    <row r="499" ht="12.75">
      <c r="K499" s="582"/>
    </row>
    <row r="500" ht="12.75">
      <c r="K500" s="582"/>
    </row>
    <row r="501" ht="12.75">
      <c r="K501" s="582"/>
    </row>
    <row r="502" ht="12.75">
      <c r="K502" s="582"/>
    </row>
    <row r="503" ht="12.75">
      <c r="K503" s="582"/>
    </row>
    <row r="504" ht="12.75">
      <c r="K504" s="582"/>
    </row>
    <row r="505" ht="12.75">
      <c r="K505" s="582"/>
    </row>
    <row r="506" ht="12.75">
      <c r="K506" s="582"/>
    </row>
    <row r="507" ht="12.75">
      <c r="K507" s="582"/>
    </row>
    <row r="508" ht="12.75">
      <c r="K508" s="582"/>
    </row>
    <row r="509" ht="12.75">
      <c r="K509" s="582"/>
    </row>
    <row r="510" ht="12.75">
      <c r="K510" s="582"/>
    </row>
    <row r="511" ht="12.75">
      <c r="K511" s="582"/>
    </row>
    <row r="512" ht="12.75">
      <c r="K512" s="582"/>
    </row>
    <row r="513" ht="12.75">
      <c r="K513" s="582"/>
    </row>
    <row r="514" ht="12.75">
      <c r="K514" s="582"/>
    </row>
    <row r="515" ht="12.75">
      <c r="K515" s="582"/>
    </row>
    <row r="516" ht="12.75">
      <c r="K516" s="582"/>
    </row>
    <row r="517" ht="12.75">
      <c r="K517" s="582"/>
    </row>
    <row r="518" ht="12.75">
      <c r="K518" s="582"/>
    </row>
    <row r="519" ht="12.75">
      <c r="K519" s="582"/>
    </row>
    <row r="520" ht="12.75">
      <c r="K520" s="582"/>
    </row>
    <row r="521" ht="12.75">
      <c r="K521" s="582"/>
    </row>
    <row r="522" ht="12.75">
      <c r="K522" s="582"/>
    </row>
    <row r="523" ht="12.75">
      <c r="K523" s="582"/>
    </row>
    <row r="524" ht="12.75">
      <c r="K524" s="582"/>
    </row>
    <row r="525" ht="12.75">
      <c r="K525" s="582"/>
    </row>
    <row r="526" ht="12.75">
      <c r="K526" s="582"/>
    </row>
    <row r="527" ht="12.75">
      <c r="K527" s="582"/>
    </row>
    <row r="528" ht="12.75">
      <c r="K528" s="582"/>
    </row>
    <row r="529" ht="12.75">
      <c r="K529" s="582"/>
    </row>
    <row r="530" ht="12.75">
      <c r="K530" s="582"/>
    </row>
    <row r="531" ht="12.75">
      <c r="K531" s="582"/>
    </row>
    <row r="532" ht="12.75">
      <c r="K532" s="582"/>
    </row>
    <row r="533" ht="12.75">
      <c r="K533" s="582"/>
    </row>
    <row r="534" ht="12.75">
      <c r="K534" s="582"/>
    </row>
    <row r="535" ht="12.75">
      <c r="K535" s="582"/>
    </row>
    <row r="536" ht="12.75">
      <c r="K536" s="582"/>
    </row>
    <row r="537" ht="12.75">
      <c r="K537" s="582"/>
    </row>
    <row r="538" ht="12.75">
      <c r="K538" s="582"/>
    </row>
    <row r="539" ht="12.75">
      <c r="K539" s="582"/>
    </row>
    <row r="540" ht="12.75">
      <c r="K540" s="582"/>
    </row>
    <row r="541" ht="12.75">
      <c r="K541" s="582"/>
    </row>
    <row r="542" ht="12.75">
      <c r="K542" s="582"/>
    </row>
    <row r="543" ht="12.75">
      <c r="K543" s="582"/>
    </row>
    <row r="544" ht="12.75">
      <c r="K544" s="582"/>
    </row>
    <row r="545" ht="12.75">
      <c r="K545" s="582"/>
    </row>
    <row r="546" ht="12.75">
      <c r="K546" s="582"/>
    </row>
    <row r="547" ht="12.75">
      <c r="K547" s="582"/>
    </row>
    <row r="548" ht="12.75">
      <c r="K548" s="582"/>
    </row>
    <row r="549" ht="12.75">
      <c r="K549" s="582"/>
    </row>
    <row r="550" ht="12.75">
      <c r="K550" s="582"/>
    </row>
    <row r="551" ht="12.75">
      <c r="K551" s="582"/>
    </row>
    <row r="552" ht="12.75">
      <c r="K552" s="582"/>
    </row>
    <row r="553" ht="12.75">
      <c r="K553" s="582"/>
    </row>
    <row r="554" ht="12.75">
      <c r="K554" s="582"/>
    </row>
    <row r="555" ht="12.75">
      <c r="K555" s="582"/>
    </row>
    <row r="556" ht="12.75">
      <c r="K556" s="582"/>
    </row>
    <row r="557" ht="12.75">
      <c r="K557" s="582"/>
    </row>
    <row r="558" ht="12.75">
      <c r="K558" s="582"/>
    </row>
    <row r="559" ht="12.75">
      <c r="K559" s="582"/>
    </row>
    <row r="560" ht="12.75">
      <c r="K560" s="582"/>
    </row>
    <row r="561" ht="12.75">
      <c r="K561" s="582"/>
    </row>
    <row r="562" ht="12.75">
      <c r="K562" s="582"/>
    </row>
    <row r="563" ht="12.75">
      <c r="K563" s="582"/>
    </row>
    <row r="564" ht="12.75">
      <c r="K564" s="582"/>
    </row>
    <row r="565" ht="12.75">
      <c r="K565" s="582"/>
    </row>
    <row r="566" ht="12.75">
      <c r="K566" s="582"/>
    </row>
    <row r="567" ht="12.75">
      <c r="K567" s="582"/>
    </row>
    <row r="568" ht="12.75">
      <c r="K568" s="582"/>
    </row>
    <row r="569" ht="12.75">
      <c r="K569" s="582"/>
    </row>
    <row r="570" ht="12.75">
      <c r="K570" s="582"/>
    </row>
    <row r="571" ht="12.75">
      <c r="K571" s="582"/>
    </row>
    <row r="572" ht="12.75">
      <c r="K572" s="582"/>
    </row>
    <row r="573" ht="12.75">
      <c r="K573" s="582"/>
    </row>
    <row r="574" ht="12.75">
      <c r="K574" s="582"/>
    </row>
    <row r="575" ht="12.75">
      <c r="K575" s="582"/>
    </row>
    <row r="576" ht="12.75">
      <c r="K576" s="582"/>
    </row>
    <row r="577" ht="12.75">
      <c r="K577" s="582"/>
    </row>
    <row r="578" ht="12.75">
      <c r="K578" s="582"/>
    </row>
    <row r="579" ht="12.75">
      <c r="K579" s="582"/>
    </row>
    <row r="580" ht="12.75">
      <c r="K580" s="582"/>
    </row>
    <row r="581" ht="12.75">
      <c r="K581" s="582"/>
    </row>
    <row r="582" ht="12.75">
      <c r="K582" s="582"/>
    </row>
    <row r="583" ht="12.75">
      <c r="K583" s="582"/>
    </row>
    <row r="584" ht="12.75">
      <c r="K584" s="582"/>
    </row>
    <row r="585" ht="12.75">
      <c r="K585" s="582"/>
    </row>
    <row r="586" ht="12.75">
      <c r="K586" s="582"/>
    </row>
    <row r="587" ht="12.75">
      <c r="K587" s="582"/>
    </row>
    <row r="588" ht="12.75">
      <c r="K588" s="582"/>
    </row>
    <row r="589" ht="12.75">
      <c r="K589" s="582"/>
    </row>
    <row r="590" ht="12.75">
      <c r="K590" s="582"/>
    </row>
    <row r="591" ht="12.75">
      <c r="K591" s="582"/>
    </row>
    <row r="592" ht="12.75">
      <c r="K592" s="582"/>
    </row>
    <row r="593" ht="12.75">
      <c r="K593" s="582"/>
    </row>
    <row r="594" ht="12.75">
      <c r="K594" s="582"/>
    </row>
    <row r="595" ht="12.75">
      <c r="K595" s="582"/>
    </row>
    <row r="596" ht="12.75">
      <c r="K596" s="582"/>
    </row>
    <row r="597" ht="12.75">
      <c r="K597" s="582"/>
    </row>
    <row r="598" ht="12.75">
      <c r="K598" s="582"/>
    </row>
    <row r="599" ht="12.75">
      <c r="K599" s="582"/>
    </row>
    <row r="600" ht="12.75">
      <c r="K600" s="582"/>
    </row>
    <row r="601" ht="12.75">
      <c r="K601" s="582"/>
    </row>
    <row r="602" ht="12.75">
      <c r="K602" s="582"/>
    </row>
    <row r="603" ht="12.75">
      <c r="K603" s="582"/>
    </row>
    <row r="604" ht="12.75">
      <c r="K604" s="582"/>
    </row>
    <row r="605" ht="12.75">
      <c r="K605" s="582"/>
    </row>
    <row r="606" ht="12.75">
      <c r="K606" s="582"/>
    </row>
    <row r="607" ht="12.75">
      <c r="K607" s="582"/>
    </row>
    <row r="608" ht="12.75">
      <c r="K608" s="582"/>
    </row>
    <row r="609" ht="12.75">
      <c r="K609" s="582"/>
    </row>
    <row r="610" ht="12.75">
      <c r="K610" s="582"/>
    </row>
    <row r="611" ht="12.75">
      <c r="K611" s="582"/>
    </row>
    <row r="612" ht="12.75">
      <c r="K612" s="582"/>
    </row>
    <row r="613" ht="12.75">
      <c r="K613" s="582"/>
    </row>
    <row r="614" ht="12.75">
      <c r="K614" s="582"/>
    </row>
    <row r="615" ht="12.75">
      <c r="K615" s="582"/>
    </row>
    <row r="616" ht="12.75">
      <c r="K616" s="582"/>
    </row>
    <row r="617" ht="12.75">
      <c r="K617" s="582"/>
    </row>
    <row r="618" ht="12.75">
      <c r="K618" s="582"/>
    </row>
    <row r="619" ht="12.75">
      <c r="K619" s="582"/>
    </row>
    <row r="620" ht="12.75">
      <c r="K620" s="582"/>
    </row>
    <row r="621" ht="12.75">
      <c r="K621" s="582"/>
    </row>
    <row r="622" ht="12.75">
      <c r="K622" s="582"/>
    </row>
    <row r="623" ht="12.75">
      <c r="K623" s="582"/>
    </row>
    <row r="624" ht="12.75">
      <c r="K624" s="582"/>
    </row>
    <row r="625" ht="12.75">
      <c r="K625" s="582"/>
    </row>
    <row r="626" ht="12.75">
      <c r="K626" s="582"/>
    </row>
    <row r="627" ht="12.75">
      <c r="K627" s="582"/>
    </row>
    <row r="628" ht="12.75">
      <c r="K628" s="582"/>
    </row>
    <row r="629" ht="12.75">
      <c r="K629" s="582"/>
    </row>
    <row r="630" ht="12.75">
      <c r="K630" s="582"/>
    </row>
    <row r="631" ht="12.75">
      <c r="K631" s="582"/>
    </row>
    <row r="632" ht="12.75">
      <c r="K632" s="582"/>
    </row>
    <row r="633" ht="12.75">
      <c r="K633" s="582"/>
    </row>
    <row r="634" ht="12.75">
      <c r="K634" s="582"/>
    </row>
    <row r="635" ht="12.75">
      <c r="K635" s="582"/>
    </row>
    <row r="636" ht="12.75">
      <c r="K636" s="582"/>
    </row>
    <row r="637" ht="12.75">
      <c r="K637" s="582"/>
    </row>
    <row r="638" ht="12.75">
      <c r="K638" s="582"/>
    </row>
    <row r="639" ht="12.75">
      <c r="K639" s="582"/>
    </row>
    <row r="640" ht="12.75">
      <c r="K640" s="582"/>
    </row>
    <row r="641" ht="12.75">
      <c r="K641" s="582"/>
    </row>
    <row r="642" ht="12.75">
      <c r="K642" s="582"/>
    </row>
    <row r="643" ht="12.75">
      <c r="K643" s="582"/>
    </row>
    <row r="644" ht="12.75">
      <c r="K644" s="582"/>
    </row>
    <row r="645" ht="12.75">
      <c r="K645" s="582"/>
    </row>
    <row r="646" ht="12.75">
      <c r="K646" s="582"/>
    </row>
    <row r="647" ht="12.75">
      <c r="K647" s="582"/>
    </row>
    <row r="648" ht="12.75">
      <c r="K648" s="582"/>
    </row>
    <row r="649" ht="12.75">
      <c r="K649" s="582"/>
    </row>
    <row r="650" ht="12.75">
      <c r="K650" s="582"/>
    </row>
    <row r="651" ht="12.75">
      <c r="K651" s="582"/>
    </row>
    <row r="652" ht="12.75">
      <c r="K652" s="582"/>
    </row>
    <row r="653" ht="12.75">
      <c r="K653" s="582"/>
    </row>
    <row r="654" ht="12.75">
      <c r="K654" s="582"/>
    </row>
    <row r="655" ht="12.75">
      <c r="K655" s="582"/>
    </row>
    <row r="656" ht="12.75">
      <c r="K656" s="582"/>
    </row>
    <row r="657" ht="12.75">
      <c r="K657" s="582"/>
    </row>
    <row r="658" ht="12.75">
      <c r="K658" s="582"/>
    </row>
    <row r="659" ht="12.75">
      <c r="K659" s="582"/>
    </row>
    <row r="660" ht="12.75">
      <c r="K660" s="582"/>
    </row>
    <row r="661" ht="12.75">
      <c r="K661" s="582"/>
    </row>
    <row r="662" ht="12.75">
      <c r="K662" s="582"/>
    </row>
    <row r="663" ht="12.75">
      <c r="K663" s="582"/>
    </row>
    <row r="664" ht="12.75">
      <c r="K664" s="582"/>
    </row>
    <row r="665" ht="12.75">
      <c r="K665" s="582"/>
    </row>
    <row r="666" ht="12.75">
      <c r="K666" s="582"/>
    </row>
    <row r="667" ht="12.75">
      <c r="K667" s="582"/>
    </row>
    <row r="668" ht="12.75">
      <c r="K668" s="582"/>
    </row>
    <row r="669" ht="12.75">
      <c r="K669" s="582"/>
    </row>
    <row r="670" ht="12.75">
      <c r="K670" s="582"/>
    </row>
    <row r="671" ht="12.75">
      <c r="K671" s="582"/>
    </row>
    <row r="672" ht="12.75">
      <c r="K672" s="582"/>
    </row>
    <row r="673" ht="12.75">
      <c r="K673" s="582"/>
    </row>
    <row r="674" ht="12.75">
      <c r="K674" s="582"/>
    </row>
    <row r="675" ht="12.75">
      <c r="K675" s="582"/>
    </row>
    <row r="676" ht="12.75">
      <c r="K676" s="582"/>
    </row>
    <row r="677" ht="12.75">
      <c r="K677" s="582"/>
    </row>
    <row r="678" ht="12.75">
      <c r="K678" s="582"/>
    </row>
    <row r="679" ht="12.75">
      <c r="K679" s="582"/>
    </row>
    <row r="680" ht="12.75">
      <c r="K680" s="582"/>
    </row>
    <row r="681" ht="12.75">
      <c r="K681" s="582"/>
    </row>
    <row r="682" ht="12.75">
      <c r="K682" s="582"/>
    </row>
    <row r="683" ht="12.75">
      <c r="K683" s="582"/>
    </row>
    <row r="684" ht="12.75">
      <c r="K684" s="582"/>
    </row>
    <row r="685" ht="12.75">
      <c r="K685" s="582"/>
    </row>
    <row r="686" ht="12.75">
      <c r="K686" s="582"/>
    </row>
    <row r="687" ht="12.75">
      <c r="K687" s="582"/>
    </row>
    <row r="688" ht="12.75">
      <c r="K688" s="582"/>
    </row>
    <row r="689" ht="12.75">
      <c r="K689" s="582"/>
    </row>
    <row r="690" ht="12.75">
      <c r="K690" s="582"/>
    </row>
    <row r="691" ht="12.75">
      <c r="K691" s="582"/>
    </row>
    <row r="692" ht="12.75">
      <c r="K692" s="582"/>
    </row>
    <row r="693" ht="12.75">
      <c r="K693" s="582"/>
    </row>
    <row r="694" ht="12.75">
      <c r="K694" s="582"/>
    </row>
    <row r="695" ht="12.75">
      <c r="K695" s="582"/>
    </row>
    <row r="696" ht="12.75">
      <c r="K696" s="582"/>
    </row>
    <row r="697" ht="12.75">
      <c r="K697" s="582"/>
    </row>
    <row r="698" ht="12.75">
      <c r="K698" s="582"/>
    </row>
    <row r="699" ht="12.75">
      <c r="K699" s="582"/>
    </row>
    <row r="700" ht="12.75">
      <c r="K700" s="582"/>
    </row>
    <row r="701" ht="12.75">
      <c r="K701" s="582"/>
    </row>
    <row r="702" ht="12.75">
      <c r="K702" s="582"/>
    </row>
    <row r="703" ht="12.75">
      <c r="K703" s="582"/>
    </row>
    <row r="704" ht="12.75">
      <c r="K704" s="582"/>
    </row>
    <row r="705" ht="12.75">
      <c r="K705" s="582"/>
    </row>
    <row r="706" ht="12.75">
      <c r="K706" s="582"/>
    </row>
    <row r="707" ht="12.75">
      <c r="K707" s="582"/>
    </row>
    <row r="708" ht="12.75">
      <c r="K708" s="582"/>
    </row>
    <row r="709" ht="12.75">
      <c r="K709" s="582"/>
    </row>
    <row r="710" ht="12.75">
      <c r="K710" s="582"/>
    </row>
    <row r="711" ht="12.75">
      <c r="K711" s="582"/>
    </row>
    <row r="712" ht="12.75">
      <c r="K712" s="582"/>
    </row>
    <row r="713" ht="12.75">
      <c r="K713" s="582"/>
    </row>
    <row r="714" ht="12.75">
      <c r="K714" s="582"/>
    </row>
    <row r="715" ht="12.75">
      <c r="K715" s="582"/>
    </row>
    <row r="716" ht="12.75">
      <c r="K716" s="582"/>
    </row>
    <row r="717" ht="12.75">
      <c r="K717" s="582"/>
    </row>
    <row r="718" ht="12.75">
      <c r="K718" s="582"/>
    </row>
    <row r="719" ht="12.75">
      <c r="K719" s="582"/>
    </row>
    <row r="720" ht="12.75">
      <c r="K720" s="582"/>
    </row>
    <row r="721" ht="12.75">
      <c r="K721" s="582"/>
    </row>
    <row r="722" ht="12.75">
      <c r="K722" s="582"/>
    </row>
    <row r="723" ht="12.75">
      <c r="K723" s="582"/>
    </row>
    <row r="724" ht="12.75">
      <c r="K724" s="582"/>
    </row>
    <row r="725" ht="12.75">
      <c r="K725" s="582"/>
    </row>
    <row r="726" ht="12.75">
      <c r="K726" s="582"/>
    </row>
    <row r="727" ht="12.75">
      <c r="K727" s="582"/>
    </row>
    <row r="728" ht="12.75">
      <c r="K728" s="582"/>
    </row>
    <row r="729" ht="12.75">
      <c r="K729" s="582"/>
    </row>
    <row r="730" ht="12.75">
      <c r="K730" s="582"/>
    </row>
    <row r="731" ht="12.75">
      <c r="K731" s="582"/>
    </row>
    <row r="732" ht="12.75">
      <c r="K732" s="582"/>
    </row>
    <row r="733" ht="12.75">
      <c r="K733" s="582"/>
    </row>
    <row r="734" ht="12.75">
      <c r="K734" s="582"/>
    </row>
    <row r="735" ht="12.75">
      <c r="K735" s="582"/>
    </row>
    <row r="736" ht="12.75">
      <c r="K736" s="582"/>
    </row>
    <row r="737" ht="12.75">
      <c r="K737" s="582"/>
    </row>
    <row r="738" ht="12.75">
      <c r="K738" s="582"/>
    </row>
    <row r="739" ht="12.75">
      <c r="K739" s="582"/>
    </row>
    <row r="740" ht="12.75">
      <c r="K740" s="582"/>
    </row>
    <row r="741" ht="12.75">
      <c r="K741" s="582"/>
    </row>
    <row r="742" ht="12.75">
      <c r="K742" s="582"/>
    </row>
    <row r="743" ht="12.75">
      <c r="K743" s="582"/>
    </row>
    <row r="744" ht="12.75">
      <c r="K744" s="582"/>
    </row>
    <row r="745" ht="12.75">
      <c r="K745" s="582"/>
    </row>
    <row r="746" ht="12.75">
      <c r="K746" s="582"/>
    </row>
    <row r="747" ht="12.75">
      <c r="K747" s="582"/>
    </row>
    <row r="748" ht="12.75">
      <c r="K748" s="582"/>
    </row>
    <row r="749" ht="12.75">
      <c r="K749" s="582"/>
    </row>
    <row r="750" ht="12.75">
      <c r="K750" s="582"/>
    </row>
    <row r="751" ht="12.75">
      <c r="K751" s="582"/>
    </row>
    <row r="752" ht="12.75">
      <c r="K752" s="582"/>
    </row>
    <row r="753" ht="12.75">
      <c r="K753" s="582"/>
    </row>
    <row r="754" ht="12.75">
      <c r="K754" s="582"/>
    </row>
    <row r="755" ht="12.75">
      <c r="K755" s="582"/>
    </row>
    <row r="756" ht="12.75">
      <c r="K756" s="582"/>
    </row>
    <row r="757" ht="12.75">
      <c r="K757" s="582"/>
    </row>
    <row r="758" ht="12.75">
      <c r="K758" s="582"/>
    </row>
    <row r="759" ht="12.75">
      <c r="K759" s="582"/>
    </row>
    <row r="760" ht="12.75">
      <c r="K760" s="582"/>
    </row>
    <row r="761" ht="12.75">
      <c r="K761" s="582"/>
    </row>
    <row r="762" ht="12.75">
      <c r="K762" s="582"/>
    </row>
    <row r="763" ht="12.75">
      <c r="K763" s="582"/>
    </row>
    <row r="764" ht="12.75">
      <c r="K764" s="582"/>
    </row>
    <row r="765" ht="12.75">
      <c r="K765" s="582"/>
    </row>
    <row r="766" ht="12.75">
      <c r="K766" s="582"/>
    </row>
    <row r="767" ht="12.75">
      <c r="K767" s="582"/>
    </row>
    <row r="768" ht="12.75">
      <c r="K768" s="582"/>
    </row>
    <row r="769" ht="12.75">
      <c r="K769" s="582"/>
    </row>
    <row r="770" ht="12.75">
      <c r="K770" s="582"/>
    </row>
    <row r="771" ht="12.75">
      <c r="K771" s="582"/>
    </row>
    <row r="772" ht="12.75">
      <c r="K772" s="582"/>
    </row>
    <row r="773" ht="12.75">
      <c r="K773" s="582"/>
    </row>
    <row r="774" ht="12.75">
      <c r="K774" s="582"/>
    </row>
    <row r="775" ht="12.75">
      <c r="K775" s="582"/>
    </row>
    <row r="776" ht="12.75">
      <c r="K776" s="582"/>
    </row>
    <row r="777" ht="12.75">
      <c r="K777" s="582"/>
    </row>
    <row r="778" ht="12.75">
      <c r="K778" s="582"/>
    </row>
    <row r="779" ht="12.75">
      <c r="K779" s="582"/>
    </row>
    <row r="780" ht="12.75">
      <c r="K780" s="582"/>
    </row>
    <row r="781" ht="12.75">
      <c r="K781" s="582"/>
    </row>
    <row r="782" ht="12.75">
      <c r="K782" s="582"/>
    </row>
    <row r="783" ht="12.75">
      <c r="K783" s="582"/>
    </row>
    <row r="784" ht="12.75">
      <c r="K784" s="582"/>
    </row>
    <row r="785" ht="12.75">
      <c r="K785" s="582"/>
    </row>
    <row r="786" ht="12.75">
      <c r="K786" s="582"/>
    </row>
    <row r="787" ht="12.75">
      <c r="K787" s="582"/>
    </row>
    <row r="788" ht="12.75">
      <c r="K788" s="582"/>
    </row>
    <row r="789" ht="12.75">
      <c r="K789" s="582"/>
    </row>
    <row r="790" ht="12.75">
      <c r="K790" s="582"/>
    </row>
    <row r="791" ht="12.75">
      <c r="K791" s="582"/>
    </row>
    <row r="792" ht="12.75">
      <c r="K792" s="582"/>
    </row>
    <row r="793" ht="12.75">
      <c r="K793" s="582"/>
    </row>
    <row r="794" ht="12.75">
      <c r="K794" s="582"/>
    </row>
    <row r="795" ht="12.75">
      <c r="K795" s="582"/>
    </row>
    <row r="796" ht="12.75">
      <c r="K796" s="582"/>
    </row>
    <row r="797" ht="12.75">
      <c r="K797" s="582"/>
    </row>
    <row r="798" ht="12.75">
      <c r="K798" s="582"/>
    </row>
    <row r="799" ht="12.75">
      <c r="K799" s="582"/>
    </row>
    <row r="800" ht="12.75">
      <c r="K800" s="582"/>
    </row>
    <row r="801" ht="12.75">
      <c r="K801" s="582"/>
    </row>
    <row r="802" ht="12.75">
      <c r="K802" s="582"/>
    </row>
    <row r="803" ht="12.75">
      <c r="K803" s="582"/>
    </row>
    <row r="804" ht="12.75">
      <c r="K804" s="582"/>
    </row>
    <row r="805" ht="12.75">
      <c r="K805" s="582"/>
    </row>
    <row r="806" ht="12.75">
      <c r="K806" s="582"/>
    </row>
    <row r="807" ht="12.75">
      <c r="K807" s="582"/>
    </row>
    <row r="808" ht="12.75">
      <c r="K808" s="582"/>
    </row>
    <row r="809" ht="12.75">
      <c r="K809" s="582"/>
    </row>
    <row r="810" ht="12.75">
      <c r="K810" s="582"/>
    </row>
    <row r="811" ht="12.75">
      <c r="K811" s="582"/>
    </row>
    <row r="812" ht="12.75">
      <c r="K812" s="582"/>
    </row>
    <row r="813" ht="12.75">
      <c r="K813" s="582"/>
    </row>
    <row r="814" ht="12.75">
      <c r="K814" s="582"/>
    </row>
    <row r="815" ht="12.75">
      <c r="K815" s="582"/>
    </row>
    <row r="816" ht="12.75">
      <c r="K816" s="582"/>
    </row>
    <row r="817" ht="12.75">
      <c r="K817" s="582"/>
    </row>
    <row r="818" ht="12.75">
      <c r="K818" s="582"/>
    </row>
    <row r="819" ht="12.75">
      <c r="K819" s="582"/>
    </row>
    <row r="820" ht="12.75">
      <c r="K820" s="582"/>
    </row>
    <row r="821" ht="12.75">
      <c r="K821" s="582"/>
    </row>
    <row r="822" ht="12.75">
      <c r="K822" s="582"/>
    </row>
    <row r="823" ht="12.75">
      <c r="K823" s="582"/>
    </row>
    <row r="824" ht="12.75">
      <c r="K824" s="582"/>
    </row>
    <row r="825" ht="12.75">
      <c r="K825" s="582"/>
    </row>
    <row r="826" ht="12.75">
      <c r="K826" s="582"/>
    </row>
    <row r="827" ht="12.75">
      <c r="K827" s="582"/>
    </row>
    <row r="828" ht="12.75">
      <c r="K828" s="582"/>
    </row>
    <row r="829" ht="12.75">
      <c r="K829" s="582"/>
    </row>
    <row r="830" ht="12.75">
      <c r="K830" s="582"/>
    </row>
    <row r="831" ht="12.75">
      <c r="K831" s="582"/>
    </row>
    <row r="832" ht="12.75">
      <c r="K832" s="582"/>
    </row>
    <row r="833" ht="12.75">
      <c r="K833" s="582"/>
    </row>
    <row r="834" ht="12.75">
      <c r="K834" s="582"/>
    </row>
    <row r="835" ht="12.75">
      <c r="K835" s="582"/>
    </row>
    <row r="836" ht="12.75">
      <c r="K836" s="582"/>
    </row>
    <row r="837" ht="12.75">
      <c r="K837" s="582"/>
    </row>
    <row r="838" ht="12.75">
      <c r="K838" s="582"/>
    </row>
    <row r="839" ht="12.75">
      <c r="K839" s="582"/>
    </row>
    <row r="840" ht="12.75">
      <c r="K840" s="582"/>
    </row>
    <row r="841" ht="12.75">
      <c r="K841" s="582"/>
    </row>
    <row r="842" ht="12.75">
      <c r="K842" s="582"/>
    </row>
    <row r="843" ht="12.75">
      <c r="K843" s="582"/>
    </row>
    <row r="844" ht="12.75">
      <c r="K844" s="582"/>
    </row>
    <row r="845" ht="12.75">
      <c r="K845" s="582"/>
    </row>
    <row r="846" ht="12.75">
      <c r="K846" s="582"/>
    </row>
    <row r="847" ht="12.75">
      <c r="K847" s="582"/>
    </row>
    <row r="848" ht="12.75">
      <c r="K848" s="582"/>
    </row>
    <row r="849" ht="12.75">
      <c r="K849" s="582"/>
    </row>
    <row r="850" ht="12.75">
      <c r="K850" s="582"/>
    </row>
    <row r="851" ht="12.75">
      <c r="K851" s="582"/>
    </row>
    <row r="852" ht="12.75">
      <c r="K852" s="582"/>
    </row>
    <row r="853" ht="12.75">
      <c r="K853" s="582"/>
    </row>
    <row r="854" ht="12.75">
      <c r="K854" s="582"/>
    </row>
    <row r="855" ht="12.75">
      <c r="K855" s="582"/>
    </row>
    <row r="856" ht="12.75">
      <c r="K856" s="582"/>
    </row>
    <row r="857" ht="12.75">
      <c r="K857" s="582"/>
    </row>
    <row r="858" ht="12.75">
      <c r="K858" s="582"/>
    </row>
    <row r="859" ht="12.75">
      <c r="K859" s="582"/>
    </row>
    <row r="860" ht="12.75">
      <c r="K860" s="582"/>
    </row>
    <row r="861" ht="12.75">
      <c r="K861" s="582"/>
    </row>
    <row r="862" ht="12.75">
      <c r="K862" s="582"/>
    </row>
    <row r="863" ht="12.75">
      <c r="K863" s="582"/>
    </row>
    <row r="864" ht="12.75">
      <c r="K864" s="582"/>
    </row>
    <row r="865" ht="12.75">
      <c r="K865" s="582"/>
    </row>
    <row r="866" ht="12.75">
      <c r="K866" s="582"/>
    </row>
    <row r="867" ht="12.75">
      <c r="K867" s="582"/>
    </row>
    <row r="868" ht="12.75">
      <c r="K868" s="582"/>
    </row>
    <row r="869" ht="12.75">
      <c r="K869" s="582"/>
    </row>
    <row r="870" ht="12.75">
      <c r="K870" s="582"/>
    </row>
    <row r="871" ht="12.75">
      <c r="K871" s="582"/>
    </row>
    <row r="872" ht="12.75">
      <c r="K872" s="582"/>
    </row>
    <row r="873" ht="12.75">
      <c r="K873" s="582"/>
    </row>
    <row r="874" ht="12.75">
      <c r="K874" s="582"/>
    </row>
    <row r="875" ht="12.75">
      <c r="K875" s="582"/>
    </row>
    <row r="876" ht="12.75">
      <c r="K876" s="582"/>
    </row>
    <row r="877" ht="12.75">
      <c r="K877" s="582"/>
    </row>
    <row r="878" ht="12.75">
      <c r="K878" s="582"/>
    </row>
    <row r="879" ht="12.75">
      <c r="K879" s="582"/>
    </row>
    <row r="880" ht="12.75">
      <c r="K880" s="582"/>
    </row>
    <row r="881" ht="12.75">
      <c r="K881" s="582"/>
    </row>
    <row r="882" ht="12.75">
      <c r="K882" s="582"/>
    </row>
    <row r="883" ht="12.75">
      <c r="K883" s="582"/>
    </row>
    <row r="884" ht="12.75">
      <c r="K884" s="582"/>
    </row>
    <row r="885" ht="12.75">
      <c r="K885" s="582"/>
    </row>
    <row r="886" ht="12.75">
      <c r="K886" s="582"/>
    </row>
    <row r="887" ht="12.75">
      <c r="K887" s="582"/>
    </row>
    <row r="888" ht="12.75">
      <c r="K888" s="582"/>
    </row>
    <row r="889" ht="12.75">
      <c r="K889" s="582"/>
    </row>
    <row r="890" ht="12.75">
      <c r="K890" s="582"/>
    </row>
    <row r="891" ht="12.75">
      <c r="K891" s="582"/>
    </row>
    <row r="892" ht="12.75">
      <c r="K892" s="582"/>
    </row>
    <row r="893" ht="12.75">
      <c r="K893" s="582"/>
    </row>
    <row r="894" ht="12.75">
      <c r="K894" s="582"/>
    </row>
    <row r="895" ht="12.75">
      <c r="K895" s="582"/>
    </row>
    <row r="896" ht="12.75">
      <c r="K896" s="582"/>
    </row>
    <row r="897" ht="12.75">
      <c r="K897" s="582"/>
    </row>
    <row r="898" ht="12.75">
      <c r="K898" s="582"/>
    </row>
    <row r="899" ht="12.75">
      <c r="K899" s="582"/>
    </row>
    <row r="900" ht="12.75">
      <c r="K900" s="582"/>
    </row>
    <row r="901" ht="12.75">
      <c r="K901" s="582"/>
    </row>
    <row r="902" ht="12.75">
      <c r="K902" s="582"/>
    </row>
    <row r="903" ht="12.75">
      <c r="K903" s="582"/>
    </row>
    <row r="904" ht="12.75">
      <c r="K904" s="582"/>
    </row>
    <row r="905" ht="12.75">
      <c r="K905" s="582"/>
    </row>
    <row r="906" ht="12.75">
      <c r="K906" s="582"/>
    </row>
    <row r="907" ht="12.75">
      <c r="K907" s="582"/>
    </row>
    <row r="908" ht="12.75">
      <c r="K908" s="582"/>
    </row>
    <row r="909" ht="12.75">
      <c r="K909" s="582"/>
    </row>
    <row r="910" ht="12.75">
      <c r="K910" s="582"/>
    </row>
    <row r="911" ht="12.75">
      <c r="K911" s="582"/>
    </row>
    <row r="912" ht="12.75">
      <c r="K912" s="582"/>
    </row>
    <row r="913" ht="12.75">
      <c r="K913" s="582"/>
    </row>
    <row r="914" ht="12.75">
      <c r="K914" s="582"/>
    </row>
    <row r="915" ht="12.75">
      <c r="K915" s="582"/>
    </row>
    <row r="916" ht="12.75">
      <c r="K916" s="582"/>
    </row>
    <row r="917" ht="12.75">
      <c r="K917" s="582"/>
    </row>
    <row r="918" ht="12.75">
      <c r="K918" s="582"/>
    </row>
    <row r="919" ht="12.75">
      <c r="K919" s="582"/>
    </row>
    <row r="920" ht="12.75">
      <c r="K920" s="582"/>
    </row>
    <row r="921" ht="12.75">
      <c r="K921" s="582"/>
    </row>
    <row r="922" ht="12.75">
      <c r="K922" s="582"/>
    </row>
    <row r="923" ht="12.75">
      <c r="K923" s="582"/>
    </row>
    <row r="924" ht="12.75">
      <c r="K924" s="582"/>
    </row>
    <row r="925" ht="12.75">
      <c r="K925" s="582"/>
    </row>
    <row r="926" ht="12.75">
      <c r="K926" s="582"/>
    </row>
    <row r="927" ht="12.75">
      <c r="K927" s="582"/>
    </row>
    <row r="928" ht="12.75">
      <c r="K928" s="582"/>
    </row>
    <row r="929" ht="12.75">
      <c r="K929" s="582"/>
    </row>
    <row r="930" ht="12.75">
      <c r="K930" s="582"/>
    </row>
    <row r="931" ht="12.75">
      <c r="K931" s="582"/>
    </row>
    <row r="932" ht="12.75">
      <c r="K932" s="582"/>
    </row>
    <row r="933" ht="12.75">
      <c r="K933" s="582"/>
    </row>
    <row r="934" ht="12.75">
      <c r="K934" s="582"/>
    </row>
    <row r="935" ht="12.75">
      <c r="K935" s="582"/>
    </row>
    <row r="936" ht="12.75">
      <c r="K936" s="582"/>
    </row>
    <row r="937" ht="12.75">
      <c r="K937" s="582"/>
    </row>
    <row r="938" ht="12.75">
      <c r="K938" s="582"/>
    </row>
    <row r="939" ht="12.75">
      <c r="K939" s="582"/>
    </row>
    <row r="940" ht="12.75">
      <c r="K940" s="582"/>
    </row>
    <row r="941" ht="12.75">
      <c r="K941" s="582"/>
    </row>
    <row r="942" ht="12.75">
      <c r="K942" s="582"/>
    </row>
    <row r="943" ht="12.75">
      <c r="K943" s="582"/>
    </row>
    <row r="944" ht="12.75">
      <c r="K944" s="582"/>
    </row>
    <row r="945" ht="12.75">
      <c r="K945" s="582"/>
    </row>
    <row r="946" ht="12.75">
      <c r="K946" s="582"/>
    </row>
    <row r="947" ht="12.75">
      <c r="K947" s="582"/>
    </row>
    <row r="948" ht="12.75">
      <c r="K948" s="582"/>
    </row>
    <row r="949" ht="12.75">
      <c r="K949" s="582"/>
    </row>
    <row r="950" ht="12.75">
      <c r="K950" s="582"/>
    </row>
    <row r="951" ht="12.75">
      <c r="K951" s="582"/>
    </row>
    <row r="952" ht="12.75">
      <c r="K952" s="582"/>
    </row>
    <row r="953" ht="12.75">
      <c r="K953" s="582"/>
    </row>
    <row r="954" ht="12.75">
      <c r="K954" s="582"/>
    </row>
    <row r="955" ht="12.75">
      <c r="K955" s="582"/>
    </row>
    <row r="956" ht="12.75">
      <c r="K956" s="582"/>
    </row>
    <row r="957" ht="12.75">
      <c r="K957" s="582"/>
    </row>
    <row r="958" ht="12.75">
      <c r="K958" s="582"/>
    </row>
    <row r="959" ht="12.75">
      <c r="K959" s="582"/>
    </row>
    <row r="960" ht="12.75">
      <c r="K960" s="582"/>
    </row>
    <row r="961" ht="12.75">
      <c r="K961" s="582"/>
    </row>
    <row r="962" ht="12.75">
      <c r="K962" s="582"/>
    </row>
    <row r="963" ht="12.75">
      <c r="K963" s="582"/>
    </row>
    <row r="964" ht="12.75">
      <c r="K964" s="582"/>
    </row>
    <row r="965" ht="12.75">
      <c r="K965" s="582"/>
    </row>
    <row r="966" ht="12.75">
      <c r="K966" s="582"/>
    </row>
    <row r="967" ht="12.75">
      <c r="K967" s="582"/>
    </row>
    <row r="968" ht="12.75">
      <c r="K968" s="582"/>
    </row>
    <row r="969" ht="12.75">
      <c r="K969" s="582"/>
    </row>
    <row r="970" ht="12.75">
      <c r="K970" s="582"/>
    </row>
    <row r="971" ht="12.75">
      <c r="K971" s="582"/>
    </row>
    <row r="972" ht="12.75">
      <c r="K972" s="582"/>
    </row>
    <row r="973" ht="12.75">
      <c r="K973" s="582"/>
    </row>
    <row r="974" ht="12.75">
      <c r="K974" s="582"/>
    </row>
    <row r="975" ht="12.75">
      <c r="K975" s="582"/>
    </row>
    <row r="976" ht="12.75">
      <c r="K976" s="582"/>
    </row>
    <row r="977" ht="12.75">
      <c r="K977" s="582"/>
    </row>
    <row r="978" ht="12.75">
      <c r="K978" s="582"/>
    </row>
    <row r="979" ht="12.75">
      <c r="K979" s="582"/>
    </row>
    <row r="980" ht="12.75">
      <c r="K980" s="582"/>
    </row>
    <row r="981" ht="12.75">
      <c r="K981" s="582"/>
    </row>
    <row r="982" ht="12.75">
      <c r="K982" s="582"/>
    </row>
    <row r="983" ht="12.75">
      <c r="K983" s="582"/>
    </row>
    <row r="984" ht="12.75">
      <c r="K984" s="582"/>
    </row>
    <row r="985" ht="12.75">
      <c r="K985" s="582"/>
    </row>
    <row r="986" ht="12.75">
      <c r="K986" s="582"/>
    </row>
    <row r="987" ht="12.75">
      <c r="K987" s="582"/>
    </row>
    <row r="988" ht="12.75">
      <c r="K988" s="582"/>
    </row>
    <row r="989" ht="12.75">
      <c r="K989" s="582"/>
    </row>
    <row r="990" ht="12.75">
      <c r="K990" s="582"/>
    </row>
    <row r="991" ht="12.75">
      <c r="K991" s="582"/>
    </row>
    <row r="992" ht="12.75">
      <c r="K992" s="582"/>
    </row>
    <row r="993" ht="12.75">
      <c r="K993" s="582"/>
    </row>
    <row r="994" ht="12.75">
      <c r="K994" s="582"/>
    </row>
    <row r="995" ht="12.75">
      <c r="K995" s="582"/>
    </row>
    <row r="996" ht="12.75">
      <c r="K996" s="582"/>
    </row>
    <row r="997" ht="12.75">
      <c r="K997" s="582"/>
    </row>
    <row r="998" ht="12.75">
      <c r="K998" s="582"/>
    </row>
    <row r="999" ht="12.75">
      <c r="K999" s="582"/>
    </row>
    <row r="1000" ht="12.75">
      <c r="K1000" s="582"/>
    </row>
    <row r="1001" ht="12.75">
      <c r="K1001" s="582"/>
    </row>
    <row r="1002" ht="12.75">
      <c r="K1002" s="582"/>
    </row>
    <row r="1003" ht="12.75">
      <c r="K1003" s="582"/>
    </row>
    <row r="1004" ht="12.75">
      <c r="K1004" s="582"/>
    </row>
    <row r="1005" ht="12.75">
      <c r="K1005" s="582"/>
    </row>
    <row r="1006" ht="12.75">
      <c r="K1006" s="582"/>
    </row>
    <row r="1007" ht="12.75">
      <c r="K1007" s="582"/>
    </row>
    <row r="1008" ht="12.75">
      <c r="K1008" s="582"/>
    </row>
    <row r="1009" ht="12.75">
      <c r="K1009" s="582"/>
    </row>
    <row r="1010" ht="12.75">
      <c r="K1010" s="582"/>
    </row>
    <row r="1011" ht="12.75">
      <c r="K1011" s="582"/>
    </row>
    <row r="1012" ht="12.75">
      <c r="K1012" s="582"/>
    </row>
    <row r="1013" ht="12.75">
      <c r="K1013" s="582"/>
    </row>
    <row r="1014" ht="12.75">
      <c r="K1014" s="582"/>
    </row>
    <row r="1015" ht="12.75">
      <c r="K1015" s="582"/>
    </row>
    <row r="1016" ht="12.75">
      <c r="K1016" s="582"/>
    </row>
    <row r="1017" ht="12.75">
      <c r="K1017" s="582"/>
    </row>
    <row r="1018" ht="12.75">
      <c r="K1018" s="582"/>
    </row>
    <row r="1019" ht="12.75">
      <c r="K1019" s="582"/>
    </row>
    <row r="1020" ht="12.75">
      <c r="K1020" s="582"/>
    </row>
    <row r="1021" ht="12.75">
      <c r="K1021" s="582"/>
    </row>
    <row r="1022" ht="12.75">
      <c r="K1022" s="582"/>
    </row>
    <row r="1023" ht="12.75">
      <c r="K1023" s="582"/>
    </row>
    <row r="1024" ht="12.75">
      <c r="K1024" s="582"/>
    </row>
    <row r="1025" ht="12.75">
      <c r="K1025" s="582"/>
    </row>
    <row r="1026" ht="12.75">
      <c r="K1026" s="582"/>
    </row>
    <row r="1027" ht="12.75">
      <c r="K1027" s="582"/>
    </row>
    <row r="1028" ht="12.75">
      <c r="K1028" s="582"/>
    </row>
    <row r="1029" ht="12.75">
      <c r="K1029" s="582"/>
    </row>
    <row r="1030" ht="12.75">
      <c r="K1030" s="582"/>
    </row>
    <row r="1031" ht="12.75">
      <c r="K1031" s="582"/>
    </row>
    <row r="1032" ht="12.75">
      <c r="K1032" s="582"/>
    </row>
    <row r="1033" ht="12.75">
      <c r="K1033" s="582"/>
    </row>
    <row r="1034" ht="12.75">
      <c r="K1034" s="582"/>
    </row>
    <row r="1035" ht="12.75">
      <c r="K1035" s="582"/>
    </row>
    <row r="1036" ht="12.75">
      <c r="K1036" s="582"/>
    </row>
    <row r="1037" ht="12.75">
      <c r="K1037" s="582"/>
    </row>
    <row r="1038" ht="12.75">
      <c r="K1038" s="582"/>
    </row>
    <row r="1039" ht="12.75">
      <c r="K1039" s="582"/>
    </row>
    <row r="1040" ht="12.75">
      <c r="K1040" s="582"/>
    </row>
    <row r="1041" ht="12.75">
      <c r="K1041" s="582"/>
    </row>
    <row r="1042" ht="12.75">
      <c r="K1042" s="582"/>
    </row>
    <row r="1043" ht="12.75">
      <c r="K1043" s="582"/>
    </row>
    <row r="1044" ht="12.75">
      <c r="K1044" s="582"/>
    </row>
    <row r="1045" ht="12.75">
      <c r="K1045" s="582"/>
    </row>
    <row r="1046" ht="12.75">
      <c r="K1046" s="582"/>
    </row>
    <row r="1047" ht="12.75">
      <c r="K1047" s="582"/>
    </row>
    <row r="1048" ht="12.75">
      <c r="K1048" s="582"/>
    </row>
    <row r="1049" ht="12.75">
      <c r="K1049" s="582"/>
    </row>
    <row r="1050" ht="12.75">
      <c r="K1050" s="582"/>
    </row>
    <row r="1051" ht="12.75">
      <c r="K1051" s="582"/>
    </row>
    <row r="1052" ht="12.75">
      <c r="K1052" s="582"/>
    </row>
    <row r="1053" ht="12.75">
      <c r="K1053" s="582"/>
    </row>
    <row r="1054" ht="12.75">
      <c r="K1054" s="582"/>
    </row>
    <row r="1055" ht="12.75">
      <c r="K1055" s="582"/>
    </row>
    <row r="1056" ht="12.75">
      <c r="K1056" s="582"/>
    </row>
    <row r="1057" ht="12.75">
      <c r="K1057" s="582"/>
    </row>
    <row r="1058" ht="12.75">
      <c r="K1058" s="582"/>
    </row>
    <row r="1059" ht="12.75">
      <c r="K1059" s="582"/>
    </row>
    <row r="1060" ht="12.75">
      <c r="K1060" s="582"/>
    </row>
    <row r="1061" ht="12.75">
      <c r="K1061" s="582"/>
    </row>
    <row r="1062" ht="12.75">
      <c r="K1062" s="582"/>
    </row>
    <row r="1063" ht="12.75">
      <c r="K1063" s="582"/>
    </row>
    <row r="1064" ht="12.75">
      <c r="K1064" s="582"/>
    </row>
    <row r="1065" ht="12.75">
      <c r="K1065" s="582"/>
    </row>
    <row r="1066" ht="12.75">
      <c r="K1066" s="582"/>
    </row>
    <row r="1067" ht="12.75">
      <c r="K1067" s="582"/>
    </row>
    <row r="1068" ht="12.75">
      <c r="K1068" s="582"/>
    </row>
    <row r="1069" ht="12.75">
      <c r="K1069" s="582"/>
    </row>
    <row r="1070" ht="12.75">
      <c r="K1070" s="582"/>
    </row>
    <row r="1071" ht="12.75">
      <c r="K1071" s="582"/>
    </row>
    <row r="1072" ht="12.75">
      <c r="K1072" s="582"/>
    </row>
    <row r="1073" ht="12.75">
      <c r="K1073" s="582"/>
    </row>
    <row r="1074" ht="12.75">
      <c r="K1074" s="582"/>
    </row>
    <row r="1075" ht="12.75">
      <c r="K1075" s="582"/>
    </row>
    <row r="1076" ht="12.75">
      <c r="K1076" s="582"/>
    </row>
    <row r="1077" ht="12.75">
      <c r="K1077" s="582"/>
    </row>
    <row r="1078" ht="12.75">
      <c r="K1078" s="582"/>
    </row>
    <row r="1079" ht="12.75">
      <c r="K1079" s="582"/>
    </row>
    <row r="1080" ht="12.75">
      <c r="K1080" s="582"/>
    </row>
    <row r="1081" ht="12.75">
      <c r="K1081" s="582"/>
    </row>
    <row r="1082" ht="12.75">
      <c r="K1082" s="582"/>
    </row>
    <row r="1083" ht="12.75">
      <c r="K1083" s="582"/>
    </row>
    <row r="1084" ht="12.75">
      <c r="K1084" s="582"/>
    </row>
    <row r="1085" ht="12.75">
      <c r="K1085" s="582"/>
    </row>
    <row r="1086" ht="12.75">
      <c r="K1086" s="582"/>
    </row>
    <row r="1087" ht="12.75">
      <c r="K1087" s="582"/>
    </row>
    <row r="1088" ht="12.75">
      <c r="K1088" s="582"/>
    </row>
    <row r="1089" ht="12.75">
      <c r="K1089" s="582"/>
    </row>
    <row r="1090" ht="12.75">
      <c r="K1090" s="582"/>
    </row>
    <row r="1091" ht="12.75">
      <c r="K1091" s="582"/>
    </row>
    <row r="1092" ht="12.75">
      <c r="K1092" s="582"/>
    </row>
    <row r="1093" ht="12.75">
      <c r="K1093" s="582"/>
    </row>
    <row r="1094" ht="12.75">
      <c r="K1094" s="582"/>
    </row>
    <row r="1095" ht="12.75">
      <c r="K1095" s="582"/>
    </row>
    <row r="1096" ht="12.75">
      <c r="K1096" s="582"/>
    </row>
    <row r="1097" ht="12.75">
      <c r="K1097" s="582"/>
    </row>
    <row r="1098" ht="12.75">
      <c r="K1098" s="582"/>
    </row>
    <row r="1099" ht="12.75">
      <c r="K1099" s="582"/>
    </row>
    <row r="1100" ht="12.75">
      <c r="K1100" s="582"/>
    </row>
    <row r="1101" ht="12.75">
      <c r="K1101" s="582"/>
    </row>
    <row r="1102" ht="12.75">
      <c r="K1102" s="582"/>
    </row>
    <row r="1103" ht="12.75">
      <c r="K1103" s="582"/>
    </row>
    <row r="1104" ht="12.75">
      <c r="K1104" s="582"/>
    </row>
    <row r="1105" ht="12.75">
      <c r="K1105" s="582"/>
    </row>
    <row r="1106" ht="12.75">
      <c r="K1106" s="582"/>
    </row>
    <row r="1107" ht="12.75">
      <c r="K1107" s="582"/>
    </row>
    <row r="1108" ht="12.75">
      <c r="K1108" s="582"/>
    </row>
    <row r="1109" ht="12.75">
      <c r="K1109" s="582"/>
    </row>
    <row r="1110" ht="12.75">
      <c r="K1110" s="582"/>
    </row>
    <row r="1111" ht="12.75">
      <c r="K1111" s="582"/>
    </row>
    <row r="1112" ht="12.75">
      <c r="K1112" s="582"/>
    </row>
    <row r="1113" ht="12.75">
      <c r="K1113" s="582"/>
    </row>
    <row r="1114" ht="12.75">
      <c r="K1114" s="582"/>
    </row>
    <row r="1115" ht="12.75">
      <c r="K1115" s="582"/>
    </row>
    <row r="1116" ht="12.75">
      <c r="K1116" s="582"/>
    </row>
    <row r="1117" ht="12.75">
      <c r="K1117" s="582"/>
    </row>
    <row r="1118" ht="12.75">
      <c r="K1118" s="582"/>
    </row>
    <row r="1119" ht="12.75">
      <c r="K1119" s="582"/>
    </row>
    <row r="1120" ht="12.75">
      <c r="K1120" s="582"/>
    </row>
    <row r="1121" ht="12.75">
      <c r="K1121" s="582"/>
    </row>
    <row r="1122" ht="12.75">
      <c r="K1122" s="582"/>
    </row>
    <row r="1123" ht="12.75">
      <c r="K1123" s="582"/>
    </row>
    <row r="1124" ht="12.75">
      <c r="K1124" s="582"/>
    </row>
    <row r="1125" ht="12.75">
      <c r="K1125" s="582"/>
    </row>
    <row r="1126" ht="12.75">
      <c r="K1126" s="582"/>
    </row>
    <row r="1127" ht="12.75">
      <c r="K1127" s="582"/>
    </row>
    <row r="1128" ht="12.75">
      <c r="K1128" s="582"/>
    </row>
    <row r="1129" ht="12.75">
      <c r="K1129" s="582"/>
    </row>
    <row r="1130" ht="12.75">
      <c r="K1130" s="582"/>
    </row>
    <row r="1131" ht="12.75">
      <c r="K1131" s="582"/>
    </row>
    <row r="1132" ht="12.75">
      <c r="K1132" s="582"/>
    </row>
    <row r="1133" ht="12.75">
      <c r="K1133" s="582"/>
    </row>
    <row r="1134" ht="12.75">
      <c r="K1134" s="582"/>
    </row>
    <row r="1135" ht="12.75">
      <c r="K1135" s="582"/>
    </row>
    <row r="1136" ht="12.75">
      <c r="K1136" s="582"/>
    </row>
    <row r="1137" ht="12.75">
      <c r="K1137" s="582"/>
    </row>
    <row r="1138" ht="12.75">
      <c r="K1138" s="582"/>
    </row>
    <row r="1139" ht="12.75">
      <c r="K1139" s="582"/>
    </row>
    <row r="1140" ht="12.75">
      <c r="K1140" s="582"/>
    </row>
    <row r="1141" ht="12.75">
      <c r="K1141" s="582"/>
    </row>
    <row r="1142" ht="12.75">
      <c r="K1142" s="582"/>
    </row>
    <row r="1143" ht="12.75">
      <c r="K1143" s="582"/>
    </row>
    <row r="1144" ht="12.75">
      <c r="K1144" s="582"/>
    </row>
    <row r="1145" ht="12.75">
      <c r="K1145" s="582"/>
    </row>
    <row r="1146" ht="12.75">
      <c r="K1146" s="582"/>
    </row>
    <row r="1147" ht="12.75">
      <c r="K1147" s="582"/>
    </row>
    <row r="1148" ht="12.75">
      <c r="K1148" s="582"/>
    </row>
    <row r="1149" ht="12.75">
      <c r="K1149" s="582"/>
    </row>
    <row r="1150" ht="12.75">
      <c r="K1150" s="582"/>
    </row>
    <row r="1151" ht="12.75">
      <c r="K1151" s="582"/>
    </row>
    <row r="1152" ht="12.75">
      <c r="K1152" s="582"/>
    </row>
    <row r="1153" ht="12.75">
      <c r="K1153" s="582"/>
    </row>
    <row r="1154" ht="12.75">
      <c r="K1154" s="582"/>
    </row>
    <row r="1155" ht="12.75">
      <c r="K1155" s="582"/>
    </row>
    <row r="1156" ht="12.75">
      <c r="K1156" s="582"/>
    </row>
    <row r="1157" ht="12.75">
      <c r="K1157" s="582"/>
    </row>
    <row r="1158" ht="12.75">
      <c r="K1158" s="582"/>
    </row>
    <row r="1159" ht="12.75">
      <c r="K1159" s="582"/>
    </row>
    <row r="1160" ht="12.75">
      <c r="K1160" s="582"/>
    </row>
    <row r="1161" ht="12.75">
      <c r="K1161" s="582"/>
    </row>
    <row r="1162" ht="12.75">
      <c r="K1162" s="582"/>
    </row>
    <row r="1163" ht="12.75">
      <c r="K1163" s="582"/>
    </row>
    <row r="1164" ht="12.75">
      <c r="K1164" s="582"/>
    </row>
    <row r="1165" ht="12.75">
      <c r="K1165" s="582"/>
    </row>
    <row r="1166" ht="12.75">
      <c r="K1166" s="582"/>
    </row>
    <row r="1167" ht="12.75">
      <c r="K1167" s="582"/>
    </row>
    <row r="1168" ht="12.75">
      <c r="K1168" s="582"/>
    </row>
    <row r="1169" ht="12.75">
      <c r="K1169" s="582"/>
    </row>
    <row r="1170" ht="12.75">
      <c r="K1170" s="582"/>
    </row>
    <row r="1171" ht="12.75">
      <c r="K1171" s="582"/>
    </row>
    <row r="1172" ht="12.75">
      <c r="K1172" s="582"/>
    </row>
    <row r="1173" ht="12.75">
      <c r="K1173" s="582"/>
    </row>
    <row r="1174" ht="12.75">
      <c r="K1174" s="582"/>
    </row>
    <row r="1175" ht="12.75">
      <c r="K1175" s="582"/>
    </row>
    <row r="1176" ht="12.75">
      <c r="K1176" s="582"/>
    </row>
    <row r="1177" ht="12.75">
      <c r="K1177" s="582"/>
    </row>
    <row r="1178" ht="12.75">
      <c r="K1178" s="582"/>
    </row>
    <row r="1179" ht="12.75">
      <c r="K1179" s="582"/>
    </row>
    <row r="1180" ht="12.75">
      <c r="K1180" s="582"/>
    </row>
    <row r="1181" ht="12.75">
      <c r="K1181" s="582"/>
    </row>
    <row r="1182" ht="12.75">
      <c r="K1182" s="582"/>
    </row>
    <row r="1183" ht="12.75">
      <c r="K1183" s="582"/>
    </row>
    <row r="1184" ht="12.75">
      <c r="K1184" s="582"/>
    </row>
    <row r="1185" ht="12.75">
      <c r="K1185" s="582"/>
    </row>
    <row r="1186" ht="12.75">
      <c r="K1186" s="582"/>
    </row>
    <row r="1187" ht="12.75">
      <c r="K1187" s="582"/>
    </row>
    <row r="1188" ht="12.75">
      <c r="K1188" s="582"/>
    </row>
    <row r="1189" ht="12.75">
      <c r="K1189" s="582"/>
    </row>
    <row r="1190" ht="12.75">
      <c r="K1190" s="582"/>
    </row>
    <row r="1191" ht="12.75">
      <c r="K1191" s="582"/>
    </row>
    <row r="1192" ht="12.75">
      <c r="K1192" s="582"/>
    </row>
    <row r="1193" ht="12.75">
      <c r="K1193" s="582"/>
    </row>
    <row r="1194" ht="12.75">
      <c r="K1194" s="582"/>
    </row>
    <row r="1195" ht="12.75">
      <c r="K1195" s="582"/>
    </row>
    <row r="1196" ht="12.75">
      <c r="K1196" s="582"/>
    </row>
    <row r="1197" ht="12.75">
      <c r="K1197" s="582"/>
    </row>
    <row r="1198" ht="12.75">
      <c r="K1198" s="582"/>
    </row>
    <row r="1199" ht="12.75">
      <c r="K1199" s="582"/>
    </row>
    <row r="1200" ht="12.75">
      <c r="K1200" s="582"/>
    </row>
    <row r="1201" ht="12.75">
      <c r="K1201" s="582"/>
    </row>
    <row r="1202" ht="12.75">
      <c r="K1202" s="582"/>
    </row>
    <row r="1203" ht="12.75">
      <c r="K1203" s="582"/>
    </row>
    <row r="1204" ht="12.75">
      <c r="K1204" s="582"/>
    </row>
    <row r="1205" ht="12.75">
      <c r="K1205" s="582"/>
    </row>
    <row r="1206" ht="12.75">
      <c r="K1206" s="582"/>
    </row>
    <row r="1207" ht="12.75">
      <c r="K1207" s="582"/>
    </row>
    <row r="1208" ht="12.75">
      <c r="K1208" s="582"/>
    </row>
    <row r="1209" ht="12.75">
      <c r="K1209" s="582"/>
    </row>
    <row r="1210" ht="12.75">
      <c r="K1210" s="582"/>
    </row>
    <row r="1211" ht="12.75">
      <c r="K1211" s="582"/>
    </row>
    <row r="1212" ht="12.75">
      <c r="K1212" s="582"/>
    </row>
    <row r="1213" ht="12.75">
      <c r="K1213" s="582"/>
    </row>
    <row r="1214" ht="12.75">
      <c r="K1214" s="582"/>
    </row>
    <row r="1215" ht="12.75">
      <c r="K1215" s="582"/>
    </row>
    <row r="1216" ht="12.75">
      <c r="K1216" s="582"/>
    </row>
    <row r="1217" ht="12.75">
      <c r="K1217" s="582"/>
    </row>
    <row r="1218" ht="12.75">
      <c r="K1218" s="582"/>
    </row>
    <row r="1219" ht="12.75">
      <c r="K1219" s="582"/>
    </row>
    <row r="1220" ht="12.75">
      <c r="K1220" s="582"/>
    </row>
    <row r="1221" ht="12.75">
      <c r="K1221" s="582"/>
    </row>
    <row r="1222" ht="12.75">
      <c r="K1222" s="582"/>
    </row>
    <row r="1223" ht="12.75">
      <c r="K1223" s="582"/>
    </row>
    <row r="1224" ht="12.75">
      <c r="K1224" s="582"/>
    </row>
    <row r="1225" ht="12.75">
      <c r="K1225" s="582"/>
    </row>
    <row r="1226" ht="12.75">
      <c r="K1226" s="582"/>
    </row>
    <row r="1227" ht="12.75">
      <c r="K1227" s="582"/>
    </row>
    <row r="1228" ht="12.75">
      <c r="K1228" s="582"/>
    </row>
    <row r="1229" ht="12.75">
      <c r="K1229" s="582"/>
    </row>
    <row r="1230" ht="12.75">
      <c r="K1230" s="582"/>
    </row>
    <row r="1231" ht="12.75">
      <c r="K1231" s="582"/>
    </row>
    <row r="1232" ht="12.75">
      <c r="K1232" s="582"/>
    </row>
    <row r="1233" ht="12.75">
      <c r="K1233" s="582"/>
    </row>
    <row r="1234" ht="12.75">
      <c r="K1234" s="582"/>
    </row>
    <row r="1235" ht="12.75">
      <c r="K1235" s="582"/>
    </row>
    <row r="1236" ht="12.75">
      <c r="K1236" s="582"/>
    </row>
    <row r="1237" ht="12.75">
      <c r="K1237" s="582"/>
    </row>
    <row r="1238" ht="12.75">
      <c r="K1238" s="582"/>
    </row>
    <row r="1239" ht="12.75">
      <c r="K1239" s="582"/>
    </row>
    <row r="1240" ht="12.75">
      <c r="K1240" s="582"/>
    </row>
    <row r="1241" ht="12.75">
      <c r="K1241" s="582"/>
    </row>
    <row r="1242" ht="12.75">
      <c r="K1242" s="582"/>
    </row>
    <row r="1243" ht="12.75">
      <c r="K1243" s="582"/>
    </row>
    <row r="1244" ht="12.75">
      <c r="K1244" s="582"/>
    </row>
    <row r="1245" ht="12.75">
      <c r="K1245" s="582"/>
    </row>
    <row r="1246" ht="12.75">
      <c r="K1246" s="582"/>
    </row>
    <row r="1247" ht="12.75">
      <c r="K1247" s="582"/>
    </row>
    <row r="1248" ht="12.75">
      <c r="K1248" s="582"/>
    </row>
    <row r="1249" ht="12.75">
      <c r="K1249" s="582"/>
    </row>
    <row r="1250" ht="12.75">
      <c r="K1250" s="582"/>
    </row>
    <row r="1251" ht="12.75">
      <c r="K1251" s="582"/>
    </row>
    <row r="1252" ht="12.75">
      <c r="K1252" s="582"/>
    </row>
    <row r="1253" ht="12.75">
      <c r="K1253" s="582"/>
    </row>
    <row r="1254" ht="12.75">
      <c r="K1254" s="582"/>
    </row>
    <row r="1255" ht="12.75">
      <c r="K1255" s="582"/>
    </row>
    <row r="1256" ht="12.75">
      <c r="K1256" s="582"/>
    </row>
    <row r="1257" ht="12.75">
      <c r="K1257" s="582"/>
    </row>
    <row r="1258" ht="12.75">
      <c r="K1258" s="582"/>
    </row>
    <row r="1259" ht="12.75">
      <c r="K1259" s="582"/>
    </row>
    <row r="1260" ht="12.75">
      <c r="K1260" s="582"/>
    </row>
    <row r="1261" ht="12.75">
      <c r="K1261" s="582"/>
    </row>
    <row r="1262" ht="12.75">
      <c r="K1262" s="582"/>
    </row>
    <row r="1263" ht="12.75">
      <c r="K1263" s="582"/>
    </row>
    <row r="1264" ht="12.75">
      <c r="K1264" s="582"/>
    </row>
    <row r="1265" ht="12.75">
      <c r="K1265" s="582"/>
    </row>
    <row r="1266" ht="12.75">
      <c r="K1266" s="582"/>
    </row>
    <row r="1267" ht="12.75">
      <c r="K1267" s="582"/>
    </row>
    <row r="1268" ht="12.75">
      <c r="K1268" s="582"/>
    </row>
    <row r="1269" ht="12.75">
      <c r="K1269" s="582"/>
    </row>
    <row r="1270" ht="12.75">
      <c r="K1270" s="582"/>
    </row>
    <row r="1271" ht="12.75">
      <c r="K1271" s="582"/>
    </row>
    <row r="1272" ht="12.75">
      <c r="K1272" s="582"/>
    </row>
    <row r="1273" ht="12.75">
      <c r="K1273" s="582"/>
    </row>
    <row r="1274" ht="12.75">
      <c r="K1274" s="582"/>
    </row>
    <row r="1275" ht="12.75">
      <c r="K1275" s="582"/>
    </row>
    <row r="1276" ht="12.75">
      <c r="K1276" s="582"/>
    </row>
    <row r="1277" ht="12.75">
      <c r="K1277" s="582"/>
    </row>
    <row r="1278" ht="12.75">
      <c r="K1278" s="582"/>
    </row>
    <row r="1279" ht="12.75">
      <c r="K1279" s="582"/>
    </row>
    <row r="1280" ht="12.75">
      <c r="K1280" s="582"/>
    </row>
    <row r="1281" ht="12.75">
      <c r="K1281" s="582"/>
    </row>
    <row r="1282" ht="12.75">
      <c r="K1282" s="582"/>
    </row>
    <row r="1283" ht="12.75">
      <c r="K1283" s="582"/>
    </row>
    <row r="1284" ht="12.75">
      <c r="K1284" s="582"/>
    </row>
    <row r="1285" ht="12.75">
      <c r="K1285" s="582"/>
    </row>
    <row r="1286" ht="12.75">
      <c r="K1286" s="582"/>
    </row>
    <row r="1287" ht="12.75">
      <c r="K1287" s="582"/>
    </row>
    <row r="1288" ht="12.75">
      <c r="K1288" s="582"/>
    </row>
    <row r="1289" ht="12.75">
      <c r="K1289" s="582"/>
    </row>
    <row r="1290" ht="12.75">
      <c r="K1290" s="582"/>
    </row>
    <row r="1291" ht="12.75">
      <c r="K1291" s="582"/>
    </row>
    <row r="1292" ht="12.75">
      <c r="K1292" s="582"/>
    </row>
    <row r="1293" ht="12.75">
      <c r="K1293" s="582"/>
    </row>
    <row r="1294" ht="12.75">
      <c r="K1294" s="582"/>
    </row>
    <row r="1295" ht="12.75">
      <c r="K1295" s="582"/>
    </row>
    <row r="1296" ht="12.75">
      <c r="K1296" s="582"/>
    </row>
    <row r="1297" ht="12.75">
      <c r="K1297" s="582"/>
    </row>
    <row r="1298" ht="12.75">
      <c r="K1298" s="582"/>
    </row>
    <row r="1299" ht="12.75">
      <c r="K1299" s="582"/>
    </row>
    <row r="1300" ht="12.75">
      <c r="K1300" s="582"/>
    </row>
    <row r="1301" ht="12.75">
      <c r="K1301" s="582"/>
    </row>
    <row r="1302" ht="12.75">
      <c r="K1302" s="582"/>
    </row>
    <row r="1303" ht="12.75">
      <c r="K1303" s="582"/>
    </row>
    <row r="1304" ht="12.75">
      <c r="K1304" s="582"/>
    </row>
    <row r="1305" ht="12.75">
      <c r="K1305" s="582"/>
    </row>
    <row r="1306" ht="12.75">
      <c r="K1306" s="582"/>
    </row>
    <row r="1307" ht="12.75">
      <c r="K1307" s="582"/>
    </row>
    <row r="1308" ht="12.75">
      <c r="K1308" s="582"/>
    </row>
    <row r="1309" ht="12.75">
      <c r="K1309" s="582"/>
    </row>
    <row r="1310" ht="12.75">
      <c r="K1310" s="582"/>
    </row>
    <row r="1311" ht="12.75">
      <c r="K1311" s="582"/>
    </row>
    <row r="1312" ht="12.75">
      <c r="K1312" s="582"/>
    </row>
    <row r="1313" ht="12.75">
      <c r="K1313" s="582"/>
    </row>
    <row r="1314" ht="12.75">
      <c r="K1314" s="582"/>
    </row>
    <row r="1315" ht="12.75">
      <c r="K1315" s="582"/>
    </row>
    <row r="1316" ht="12.75">
      <c r="K1316" s="582"/>
    </row>
    <row r="1317" ht="12.75">
      <c r="K1317" s="582"/>
    </row>
    <row r="1318" ht="12.75">
      <c r="K1318" s="582"/>
    </row>
    <row r="1319" ht="12.75">
      <c r="K1319" s="582"/>
    </row>
    <row r="1320" ht="12.75">
      <c r="K1320" s="582"/>
    </row>
    <row r="1321" ht="12.75">
      <c r="K1321" s="582"/>
    </row>
    <row r="1322" ht="12.75">
      <c r="K1322" s="582"/>
    </row>
    <row r="1323" ht="12.75">
      <c r="K1323" s="582"/>
    </row>
    <row r="1324" ht="12.75">
      <c r="K1324" s="582"/>
    </row>
    <row r="1325" ht="12.75">
      <c r="K1325" s="582"/>
    </row>
    <row r="1326" ht="12.75">
      <c r="K1326" s="582"/>
    </row>
    <row r="1327" ht="12.75">
      <c r="K1327" s="582"/>
    </row>
    <row r="1328" ht="12.75">
      <c r="K1328" s="582"/>
    </row>
    <row r="1329" ht="12.75">
      <c r="K1329" s="582"/>
    </row>
    <row r="1330" ht="12.75">
      <c r="K1330" s="582"/>
    </row>
    <row r="1331" ht="12.75">
      <c r="K1331" s="582"/>
    </row>
    <row r="1332" ht="12.75">
      <c r="K1332" s="582"/>
    </row>
    <row r="1333" ht="12.75">
      <c r="K1333" s="582"/>
    </row>
    <row r="1334" ht="12.75">
      <c r="K1334" s="582"/>
    </row>
    <row r="1335" ht="12.75">
      <c r="K1335" s="582"/>
    </row>
    <row r="1336" ht="12.75">
      <c r="K1336" s="582"/>
    </row>
    <row r="1337" ht="12.75">
      <c r="K1337" s="582"/>
    </row>
    <row r="1338" ht="12.75">
      <c r="K1338" s="582"/>
    </row>
    <row r="1339" ht="12.75">
      <c r="K1339" s="582"/>
    </row>
    <row r="1340" ht="12.75">
      <c r="K1340" s="582"/>
    </row>
    <row r="1341" ht="12.75">
      <c r="K1341" s="582"/>
    </row>
    <row r="1342" ht="12.75">
      <c r="K1342" s="582"/>
    </row>
    <row r="1343" ht="12.75">
      <c r="K1343" s="582"/>
    </row>
    <row r="1344" ht="12.75">
      <c r="K1344" s="582"/>
    </row>
    <row r="1345" ht="12.75">
      <c r="K1345" s="582"/>
    </row>
    <row r="1346" ht="12.75">
      <c r="K1346" s="582"/>
    </row>
    <row r="1347" ht="12.75">
      <c r="K1347" s="582"/>
    </row>
    <row r="1348" ht="12.75">
      <c r="K1348" s="582"/>
    </row>
    <row r="1349" ht="12.75">
      <c r="K1349" s="582"/>
    </row>
    <row r="1350" ht="12.75">
      <c r="K1350" s="582"/>
    </row>
    <row r="1351" ht="12.75">
      <c r="K1351" s="582"/>
    </row>
    <row r="1352" ht="12.75">
      <c r="K1352" s="582"/>
    </row>
    <row r="1353" ht="12.75">
      <c r="K1353" s="582"/>
    </row>
    <row r="1354" ht="12.75">
      <c r="K1354" s="582"/>
    </row>
    <row r="1355" ht="12.75">
      <c r="K1355" s="582"/>
    </row>
    <row r="1356" ht="12.75">
      <c r="K1356" s="582"/>
    </row>
    <row r="1357" ht="12.75">
      <c r="K1357" s="582"/>
    </row>
    <row r="1358" ht="12.75">
      <c r="K1358" s="582"/>
    </row>
    <row r="1359" ht="12.75">
      <c r="K1359" s="582"/>
    </row>
    <row r="1360" ht="12.75">
      <c r="K1360" s="582"/>
    </row>
    <row r="1361" ht="12.75">
      <c r="K1361" s="582"/>
    </row>
    <row r="1362" ht="12.75">
      <c r="K1362" s="582"/>
    </row>
    <row r="1363" ht="12.75">
      <c r="K1363" s="582"/>
    </row>
    <row r="1364" ht="12.75">
      <c r="K1364" s="582"/>
    </row>
    <row r="1365" ht="12.75">
      <c r="K1365" s="582"/>
    </row>
    <row r="1366" ht="12.75">
      <c r="K1366" s="582"/>
    </row>
    <row r="1367" ht="12.75">
      <c r="K1367" s="582"/>
    </row>
    <row r="1368" ht="12.75">
      <c r="K1368" s="582"/>
    </row>
    <row r="1369" ht="12.75">
      <c r="K1369" s="582"/>
    </row>
    <row r="1370" ht="12.75">
      <c r="K1370" s="582"/>
    </row>
    <row r="1371" ht="12.75">
      <c r="K1371" s="582"/>
    </row>
    <row r="1372" ht="12.75">
      <c r="K1372" s="582"/>
    </row>
    <row r="1373" ht="12.75">
      <c r="K1373" s="582"/>
    </row>
    <row r="1374" ht="12.75">
      <c r="K1374" s="582"/>
    </row>
    <row r="1375" ht="12.75">
      <c r="K1375" s="582"/>
    </row>
    <row r="1376" ht="12.75">
      <c r="K1376" s="582"/>
    </row>
    <row r="1377" ht="12.75">
      <c r="K1377" s="582"/>
    </row>
    <row r="1378" ht="12.75">
      <c r="K1378" s="582"/>
    </row>
    <row r="1379" ht="12.75">
      <c r="K1379" s="582"/>
    </row>
    <row r="1380" ht="12.75">
      <c r="K1380" s="582"/>
    </row>
    <row r="1381" ht="12.75">
      <c r="K1381" s="582"/>
    </row>
    <row r="1382" ht="12.75">
      <c r="K1382" s="582"/>
    </row>
    <row r="1383" ht="12.75">
      <c r="K1383" s="582"/>
    </row>
    <row r="1384" ht="12.75">
      <c r="K1384" s="582"/>
    </row>
    <row r="1385" ht="12.75">
      <c r="K1385" s="582"/>
    </row>
    <row r="1386" ht="12.75">
      <c r="K1386" s="582"/>
    </row>
    <row r="1387" ht="12.75">
      <c r="K1387" s="582"/>
    </row>
    <row r="1388" ht="12.75">
      <c r="K1388" s="582"/>
    </row>
    <row r="1389" ht="12.75">
      <c r="K1389" s="582"/>
    </row>
    <row r="1390" ht="12.75">
      <c r="K1390" s="582"/>
    </row>
    <row r="1391" ht="12.75">
      <c r="K1391" s="582"/>
    </row>
    <row r="1392" ht="12.75">
      <c r="K1392" s="582"/>
    </row>
    <row r="1393" ht="12.75">
      <c r="K1393" s="582"/>
    </row>
    <row r="1394" ht="12.75">
      <c r="K1394" s="582"/>
    </row>
    <row r="1395" ht="12.75">
      <c r="K1395" s="582"/>
    </row>
    <row r="1396" ht="12.75">
      <c r="K1396" s="582"/>
    </row>
    <row r="1397" ht="12.75">
      <c r="K1397" s="582"/>
    </row>
    <row r="1398" ht="12.75">
      <c r="K1398" s="582"/>
    </row>
    <row r="1399" ht="12.75">
      <c r="K1399" s="582"/>
    </row>
    <row r="1400" ht="12.75">
      <c r="K1400" s="582"/>
    </row>
    <row r="1401" ht="12.75">
      <c r="K1401" s="582"/>
    </row>
    <row r="1402" ht="12.75">
      <c r="K1402" s="582"/>
    </row>
    <row r="1403" ht="12.75">
      <c r="K1403" s="582"/>
    </row>
    <row r="1404" ht="12.75">
      <c r="K1404" s="582"/>
    </row>
    <row r="1405" ht="12.75">
      <c r="K1405" s="582"/>
    </row>
    <row r="1406" ht="12.75">
      <c r="K1406" s="582"/>
    </row>
    <row r="1407" ht="12.75">
      <c r="K1407" s="582"/>
    </row>
    <row r="1408" ht="12.75">
      <c r="K1408" s="582"/>
    </row>
    <row r="1409" ht="12.75">
      <c r="K1409" s="582"/>
    </row>
    <row r="1410" ht="12.75">
      <c r="K1410" s="582"/>
    </row>
    <row r="1411" ht="12.75">
      <c r="K1411" s="582"/>
    </row>
    <row r="1412" ht="12.75">
      <c r="K1412" s="582"/>
    </row>
    <row r="1413" ht="12.75">
      <c r="K1413" s="582"/>
    </row>
    <row r="1414" ht="12.75">
      <c r="K1414" s="582"/>
    </row>
    <row r="1415" ht="12.75">
      <c r="K1415" s="582"/>
    </row>
    <row r="1416" ht="12.75">
      <c r="K1416" s="582"/>
    </row>
    <row r="1417" ht="12.75">
      <c r="K1417" s="582"/>
    </row>
    <row r="1418" ht="12.75">
      <c r="K1418" s="582"/>
    </row>
    <row r="1419" ht="12.75">
      <c r="K1419" s="582"/>
    </row>
    <row r="1420" ht="12.75">
      <c r="K1420" s="582"/>
    </row>
    <row r="1421" ht="12.75">
      <c r="K1421" s="582"/>
    </row>
    <row r="1422" ht="12.75">
      <c r="K1422" s="582"/>
    </row>
    <row r="1423" ht="12.75">
      <c r="K1423" s="582"/>
    </row>
    <row r="1424" ht="12.75">
      <c r="K1424" s="582"/>
    </row>
    <row r="1425" ht="12.75">
      <c r="K1425" s="582"/>
    </row>
    <row r="1426" ht="12.75">
      <c r="K1426" s="582"/>
    </row>
    <row r="1427" ht="12.75">
      <c r="K1427" s="582"/>
    </row>
    <row r="1428" ht="12.75">
      <c r="K1428" s="582"/>
    </row>
    <row r="1429" ht="12.75">
      <c r="K1429" s="582"/>
    </row>
    <row r="1430" ht="12.75">
      <c r="K1430" s="582"/>
    </row>
    <row r="1431" ht="12.75">
      <c r="K1431" s="582"/>
    </row>
    <row r="1432" ht="12.75">
      <c r="K1432" s="582"/>
    </row>
    <row r="1433" ht="12.75">
      <c r="K1433" s="582"/>
    </row>
    <row r="1434" ht="12.75">
      <c r="K1434" s="582"/>
    </row>
    <row r="1435" ht="12.75">
      <c r="K1435" s="582"/>
    </row>
    <row r="1436" ht="12.75">
      <c r="K1436" s="582"/>
    </row>
    <row r="1437" ht="12.75">
      <c r="K1437" s="582"/>
    </row>
    <row r="1438" ht="12.75">
      <c r="K1438" s="582"/>
    </row>
    <row r="1439" ht="12.75">
      <c r="K1439" s="582"/>
    </row>
    <row r="1440" ht="12.75">
      <c r="K1440" s="582"/>
    </row>
    <row r="1441" ht="12.75">
      <c r="K1441" s="582"/>
    </row>
    <row r="1442" ht="12.75">
      <c r="K1442" s="582"/>
    </row>
    <row r="1443" ht="12.75">
      <c r="K1443" s="582"/>
    </row>
    <row r="1444" ht="12.75">
      <c r="K1444" s="582"/>
    </row>
    <row r="1445" ht="12.75">
      <c r="K1445" s="582"/>
    </row>
    <row r="1446" ht="12.75">
      <c r="K1446" s="582"/>
    </row>
    <row r="1447" ht="12.75">
      <c r="K1447" s="582"/>
    </row>
    <row r="1448" ht="12.75">
      <c r="K1448" s="582"/>
    </row>
    <row r="1449" ht="12.75">
      <c r="K1449" s="582"/>
    </row>
    <row r="1450" ht="12.75">
      <c r="K1450" s="582"/>
    </row>
    <row r="1451" ht="12.75">
      <c r="K1451" s="582"/>
    </row>
    <row r="1452" ht="12.75">
      <c r="K1452" s="582"/>
    </row>
    <row r="1453" ht="12.75">
      <c r="K1453" s="582"/>
    </row>
    <row r="1454" ht="12.75">
      <c r="K1454" s="582"/>
    </row>
    <row r="1455" ht="12.75">
      <c r="K1455" s="582"/>
    </row>
    <row r="1456" ht="12.75">
      <c r="K1456" s="582"/>
    </row>
    <row r="1457" ht="12.75">
      <c r="K1457" s="582"/>
    </row>
    <row r="1458" ht="12.75">
      <c r="K1458" s="582"/>
    </row>
    <row r="1459" ht="12.75">
      <c r="K1459" s="582"/>
    </row>
    <row r="1460" ht="12.75">
      <c r="K1460" s="582"/>
    </row>
    <row r="1461" ht="12.75">
      <c r="K1461" s="582"/>
    </row>
    <row r="1462" ht="12.75">
      <c r="K1462" s="582"/>
    </row>
    <row r="1463" ht="12.75">
      <c r="K1463" s="582"/>
    </row>
    <row r="1464" ht="12.75">
      <c r="K1464" s="582"/>
    </row>
    <row r="1465" ht="12.75">
      <c r="K1465" s="582"/>
    </row>
    <row r="1466" ht="12.75">
      <c r="K1466" s="582"/>
    </row>
    <row r="1467" ht="12.75">
      <c r="K1467" s="582"/>
    </row>
    <row r="1468" ht="12.75">
      <c r="K1468" s="582"/>
    </row>
    <row r="1469" ht="12.75">
      <c r="K1469" s="582"/>
    </row>
    <row r="1470" ht="12.75">
      <c r="K1470" s="582"/>
    </row>
    <row r="1471" ht="12.75">
      <c r="K1471" s="582"/>
    </row>
    <row r="1472" ht="12.75">
      <c r="K1472" s="582"/>
    </row>
    <row r="1473" ht="12.75">
      <c r="K1473" s="582"/>
    </row>
    <row r="1474" ht="12.75">
      <c r="K1474" s="582"/>
    </row>
    <row r="1475" ht="12.75">
      <c r="K1475" s="582"/>
    </row>
    <row r="1476" ht="12.75">
      <c r="K1476" s="582"/>
    </row>
    <row r="1477" ht="12.75">
      <c r="K1477" s="582"/>
    </row>
    <row r="1478" ht="12.75">
      <c r="K1478" s="582"/>
    </row>
    <row r="1479" ht="12.75">
      <c r="K1479" s="582"/>
    </row>
  </sheetData>
  <sheetProtection/>
  <mergeCells count="30">
    <mergeCell ref="G224:J224"/>
    <mergeCell ref="H7:H8"/>
    <mergeCell ref="A72:K72"/>
    <mergeCell ref="A10:K10"/>
    <mergeCell ref="J7:J8"/>
    <mergeCell ref="A1:K1"/>
    <mergeCell ref="A2:K2"/>
    <mergeCell ref="A3:K3"/>
    <mergeCell ref="A4:K4"/>
    <mergeCell ref="K7:K8"/>
    <mergeCell ref="A44:K44"/>
    <mergeCell ref="A32:K32"/>
    <mergeCell ref="C7:C8"/>
    <mergeCell ref="G7:G8"/>
    <mergeCell ref="A6:K6"/>
    <mergeCell ref="I7:I8"/>
    <mergeCell ref="B7:B8"/>
    <mergeCell ref="D7:E7"/>
    <mergeCell ref="F7:F8"/>
    <mergeCell ref="A7:A8"/>
    <mergeCell ref="F230:J230"/>
    <mergeCell ref="A77:K77"/>
    <mergeCell ref="A83:K83"/>
    <mergeCell ref="A171:K171"/>
    <mergeCell ref="A218:I219"/>
    <mergeCell ref="G223:J223"/>
    <mergeCell ref="A165:K165"/>
    <mergeCell ref="F229:J229"/>
    <mergeCell ref="G225:J225"/>
    <mergeCell ref="F228:J228"/>
  </mergeCells>
  <printOptions/>
  <pageMargins left="0.7480314960629921" right="0.7480314960629921" top="0.4724409448818898" bottom="0.6692913385826772" header="0.3937007874015748" footer="0.1968503937007874"/>
  <pageSetup horizontalDpi="600" verticalDpi="600" orientation="landscape" paperSize="9" r:id="rId1"/>
  <headerFooter alignWithMargins="0">
    <oddFooter>&amp;CСтр. &amp;P от &amp;[6&amp;RДИРЕКТОР НА ОД "ЗЕМЕДЕЛИЕ" - ПЛЕВЕН: ..............
/ИЛИЯНА НИНОВА/</oddFooter>
  </headerFooter>
  <ignoredErrors>
    <ignoredError sqref="E19 E163 E101 E97 E196 E178 E108 E49 E93 E40" formulaRange="1"/>
    <ignoredError sqref="B46 F9 H9:I9 A9 B49 G30 G35 G119:G121 G11:G29 G104 G122:G141 B7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selection activeCell="M106" sqref="M106"/>
    </sheetView>
  </sheetViews>
  <sheetFormatPr defaultColWidth="9.140625" defaultRowHeight="12.75"/>
  <cols>
    <col min="1" max="1" width="13.7109375" style="0" customWidth="1"/>
    <col min="2" max="2" width="12.140625" style="0" customWidth="1"/>
    <col min="3" max="3" width="20.57421875" style="0" customWidth="1"/>
    <col min="9" max="9" width="9.140625" style="432" customWidth="1"/>
    <col min="10" max="10" width="14.00390625" style="432" customWidth="1"/>
  </cols>
  <sheetData>
    <row r="1" spans="1:10" ht="15.75">
      <c r="A1" s="737" t="s">
        <v>28</v>
      </c>
      <c r="B1" s="737"/>
      <c r="C1" s="737"/>
      <c r="D1" s="737"/>
      <c r="E1" s="737"/>
      <c r="F1" s="737"/>
      <c r="G1" s="737"/>
      <c r="H1" s="737"/>
      <c r="I1" s="737"/>
      <c r="J1" s="737"/>
    </row>
    <row r="2" spans="1:10" ht="15">
      <c r="A2" s="738" t="s">
        <v>283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5">
      <c r="A3" s="738" t="s">
        <v>970</v>
      </c>
      <c r="B3" s="738"/>
      <c r="C3" s="738"/>
      <c r="D3" s="738"/>
      <c r="E3" s="738"/>
      <c r="F3" s="738"/>
      <c r="G3" s="738"/>
      <c r="H3" s="738"/>
      <c r="I3" s="738"/>
      <c r="J3" s="738"/>
    </row>
    <row r="4" spans="1:10" ht="15">
      <c r="A4" s="739" t="s">
        <v>963</v>
      </c>
      <c r="B4" s="739"/>
      <c r="C4" s="739"/>
      <c r="D4" s="739"/>
      <c r="E4" s="739"/>
      <c r="F4" s="739"/>
      <c r="G4" s="739"/>
      <c r="H4" s="739"/>
      <c r="I4" s="739"/>
      <c r="J4" s="739"/>
    </row>
    <row r="5" spans="1:10" ht="15">
      <c r="A5" s="84"/>
      <c r="B5" s="85"/>
      <c r="C5" s="84"/>
      <c r="D5" s="86"/>
      <c r="E5" s="84"/>
      <c r="F5" s="84"/>
      <c r="G5" s="87"/>
      <c r="H5" s="84"/>
      <c r="I5" s="88"/>
      <c r="J5" s="88"/>
    </row>
    <row r="6" spans="1:10" ht="12.75">
      <c r="A6" s="740" t="s">
        <v>0</v>
      </c>
      <c r="B6" s="740"/>
      <c r="C6" s="740"/>
      <c r="D6" s="740"/>
      <c r="E6" s="740"/>
      <c r="F6" s="740"/>
      <c r="G6" s="740"/>
      <c r="H6" s="740"/>
      <c r="I6" s="740"/>
      <c r="J6" s="740"/>
    </row>
    <row r="7" spans="1:10" ht="12.75">
      <c r="A7" s="729" t="s">
        <v>1</v>
      </c>
      <c r="B7" s="728" t="s">
        <v>2</v>
      </c>
      <c r="C7" s="729" t="s">
        <v>3</v>
      </c>
      <c r="D7" s="729" t="s">
        <v>4</v>
      </c>
      <c r="E7" s="729"/>
      <c r="F7" s="729" t="s">
        <v>53</v>
      </c>
      <c r="G7" s="734" t="s">
        <v>5</v>
      </c>
      <c r="H7" s="736" t="s">
        <v>6</v>
      </c>
      <c r="I7" s="735" t="s">
        <v>35</v>
      </c>
      <c r="J7" s="732" t="s">
        <v>39</v>
      </c>
    </row>
    <row r="8" spans="1:10" ht="48.75" customHeight="1">
      <c r="A8" s="729"/>
      <c r="B8" s="728"/>
      <c r="C8" s="729"/>
      <c r="D8" s="1" t="s">
        <v>8</v>
      </c>
      <c r="E8" s="1" t="s">
        <v>32</v>
      </c>
      <c r="F8" s="729"/>
      <c r="G8" s="734"/>
      <c r="H8" s="736"/>
      <c r="I8" s="735"/>
      <c r="J8" s="732"/>
    </row>
    <row r="9" spans="1:10" ht="12.75">
      <c r="A9" s="2" t="s">
        <v>29</v>
      </c>
      <c r="B9" s="5">
        <v>2</v>
      </c>
      <c r="C9" s="2">
        <v>3</v>
      </c>
      <c r="D9" s="7" t="s">
        <v>9</v>
      </c>
      <c r="E9" s="2" t="s">
        <v>10</v>
      </c>
      <c r="F9" s="2" t="s">
        <v>36</v>
      </c>
      <c r="G9" s="5">
        <v>6</v>
      </c>
      <c r="H9" s="2" t="s">
        <v>37</v>
      </c>
      <c r="I9" s="5">
        <v>9</v>
      </c>
      <c r="J9" s="6">
        <v>10</v>
      </c>
    </row>
    <row r="10" spans="1:10" ht="15.75">
      <c r="A10" s="744" t="s">
        <v>13</v>
      </c>
      <c r="B10" s="745"/>
      <c r="C10" s="745"/>
      <c r="D10" s="745"/>
      <c r="E10" s="745"/>
      <c r="F10" s="745"/>
      <c r="G10" s="745"/>
      <c r="H10" s="745"/>
      <c r="I10" s="745"/>
      <c r="J10" s="746"/>
    </row>
    <row r="11" spans="1:10" ht="12.75">
      <c r="A11" s="659" t="s">
        <v>728</v>
      </c>
      <c r="B11" s="254" t="s">
        <v>1081</v>
      </c>
      <c r="C11" s="700" t="s">
        <v>172</v>
      </c>
      <c r="D11" s="254">
        <v>11.102</v>
      </c>
      <c r="E11" s="637"/>
      <c r="F11" s="701">
        <v>46</v>
      </c>
      <c r="G11" s="506">
        <v>6</v>
      </c>
      <c r="H11" s="555" t="s">
        <v>11</v>
      </c>
      <c r="I11" s="334">
        <f>D11*F11</f>
        <v>510.692</v>
      </c>
      <c r="J11" s="334">
        <f>I11*20%</f>
        <v>102.1384</v>
      </c>
    </row>
    <row r="12" spans="1:10" ht="12.75">
      <c r="A12" s="224" t="s">
        <v>20</v>
      </c>
      <c r="B12" s="43">
        <v>1</v>
      </c>
      <c r="C12" s="226" t="s">
        <v>27</v>
      </c>
      <c r="D12" s="19">
        <f>SUM(D11)</f>
        <v>11.102</v>
      </c>
      <c r="E12" s="175" t="s">
        <v>47</v>
      </c>
      <c r="F12" s="2"/>
      <c r="G12" s="5"/>
      <c r="H12" s="2"/>
      <c r="I12" s="5"/>
      <c r="J12" s="6"/>
    </row>
    <row r="13" spans="1:10" ht="38.25">
      <c r="A13" s="219" t="s">
        <v>21</v>
      </c>
      <c r="B13" s="65">
        <f>B12+B10</f>
        <v>1</v>
      </c>
      <c r="C13" s="116" t="s">
        <v>27</v>
      </c>
      <c r="D13" s="125">
        <f>D12+D10</f>
        <v>11.102</v>
      </c>
      <c r="E13" s="56" t="s">
        <v>47</v>
      </c>
      <c r="F13" s="96"/>
      <c r="G13" s="59"/>
      <c r="H13" s="60"/>
      <c r="I13" s="61"/>
      <c r="J13" s="62"/>
    </row>
    <row r="14" spans="1:10" ht="15.75">
      <c r="A14" s="744" t="s">
        <v>14</v>
      </c>
      <c r="B14" s="745"/>
      <c r="C14" s="745"/>
      <c r="D14" s="745"/>
      <c r="E14" s="745"/>
      <c r="F14" s="745"/>
      <c r="G14" s="745"/>
      <c r="H14" s="745"/>
      <c r="I14" s="745"/>
      <c r="J14" s="746"/>
    </row>
    <row r="15" spans="1:10" ht="12.75">
      <c r="A15" s="397" t="s">
        <v>114</v>
      </c>
      <c r="B15" s="405" t="s">
        <v>571</v>
      </c>
      <c r="C15" s="370" t="s">
        <v>636</v>
      </c>
      <c r="D15" s="398">
        <v>11.251</v>
      </c>
      <c r="E15" s="383"/>
      <c r="F15" s="399">
        <v>46</v>
      </c>
      <c r="G15" s="400">
        <v>5</v>
      </c>
      <c r="H15" s="370" t="s">
        <v>11</v>
      </c>
      <c r="I15" s="333">
        <f>D15*F15</f>
        <v>517.5459999999999</v>
      </c>
      <c r="J15" s="333">
        <f>I15*20%</f>
        <v>103.50919999999999</v>
      </c>
    </row>
    <row r="16" spans="1:10" ht="12.75">
      <c r="A16" s="224" t="s">
        <v>20</v>
      </c>
      <c r="B16" s="225">
        <v>1</v>
      </c>
      <c r="C16" s="226" t="s">
        <v>27</v>
      </c>
      <c r="D16" s="227">
        <f>SUM(D15)</f>
        <v>11.251</v>
      </c>
      <c r="E16" s="228" t="s">
        <v>47</v>
      </c>
      <c r="F16" s="229"/>
      <c r="G16" s="230"/>
      <c r="H16" s="230"/>
      <c r="I16" s="333"/>
      <c r="J16" s="333"/>
    </row>
    <row r="17" spans="1:10" ht="12.75">
      <c r="A17" s="397" t="s">
        <v>117</v>
      </c>
      <c r="B17" s="405" t="s">
        <v>570</v>
      </c>
      <c r="C17" s="370" t="s">
        <v>278</v>
      </c>
      <c r="D17" s="398">
        <v>14.268</v>
      </c>
      <c r="E17" s="383"/>
      <c r="F17" s="399">
        <v>46</v>
      </c>
      <c r="G17" s="400">
        <v>5</v>
      </c>
      <c r="H17" s="370" t="s">
        <v>11</v>
      </c>
      <c r="I17" s="333">
        <f>D17*F17</f>
        <v>656.328</v>
      </c>
      <c r="J17" s="333">
        <f>I17*20%</f>
        <v>131.2656</v>
      </c>
    </row>
    <row r="18" spans="1:10" ht="12.75">
      <c r="A18" s="224" t="s">
        <v>20</v>
      </c>
      <c r="B18" s="225">
        <v>1</v>
      </c>
      <c r="C18" s="226" t="s">
        <v>27</v>
      </c>
      <c r="D18" s="227">
        <f>SUM(D17)</f>
        <v>14.268</v>
      </c>
      <c r="E18" s="228" t="s">
        <v>47</v>
      </c>
      <c r="F18" s="229"/>
      <c r="G18" s="230"/>
      <c r="H18" s="230"/>
      <c r="I18" s="333"/>
      <c r="J18" s="333"/>
    </row>
    <row r="19" spans="1:10" ht="38.25">
      <c r="A19" s="58" t="s">
        <v>22</v>
      </c>
      <c r="B19" s="65">
        <f>B18+B16</f>
        <v>2</v>
      </c>
      <c r="C19" s="116" t="s">
        <v>27</v>
      </c>
      <c r="D19" s="125">
        <f>D18+D16</f>
        <v>25.519</v>
      </c>
      <c r="E19" s="56" t="s">
        <v>47</v>
      </c>
      <c r="F19" s="96"/>
      <c r="G19" s="59"/>
      <c r="H19" s="60"/>
      <c r="I19" s="61"/>
      <c r="J19" s="62"/>
    </row>
    <row r="20" spans="1:10" ht="15.75">
      <c r="A20" s="733" t="s">
        <v>12</v>
      </c>
      <c r="B20" s="733"/>
      <c r="C20" s="733"/>
      <c r="D20" s="733"/>
      <c r="E20" s="733"/>
      <c r="F20" s="733"/>
      <c r="G20" s="733"/>
      <c r="H20" s="733"/>
      <c r="I20" s="733"/>
      <c r="J20" s="733"/>
    </row>
    <row r="21" spans="1:10" ht="12.75">
      <c r="A21" s="383" t="s">
        <v>265</v>
      </c>
      <c r="B21" s="410" t="s">
        <v>589</v>
      </c>
      <c r="C21" s="387" t="s">
        <v>278</v>
      </c>
      <c r="D21" s="391">
        <v>1.501</v>
      </c>
      <c r="E21" s="388"/>
      <c r="F21" s="385">
        <v>51</v>
      </c>
      <c r="G21" s="392">
        <v>4</v>
      </c>
      <c r="H21" s="387" t="s">
        <v>11</v>
      </c>
      <c r="I21" s="333">
        <f aca="true" t="shared" si="0" ref="I21:I28">D21*F21</f>
        <v>76.55099999999999</v>
      </c>
      <c r="J21" s="333">
        <f>I21*20%</f>
        <v>15.310199999999998</v>
      </c>
    </row>
    <row r="22" spans="1:10" ht="12.75">
      <c r="A22" s="383" t="s">
        <v>265</v>
      </c>
      <c r="B22" s="394" t="s">
        <v>590</v>
      </c>
      <c r="C22" s="387" t="s">
        <v>278</v>
      </c>
      <c r="D22" s="393">
        <v>1</v>
      </c>
      <c r="E22" s="383"/>
      <c r="F22" s="385">
        <v>51</v>
      </c>
      <c r="G22" s="313">
        <v>4</v>
      </c>
      <c r="H22" s="387" t="s">
        <v>11</v>
      </c>
      <c r="I22" s="333">
        <f t="shared" si="0"/>
        <v>51</v>
      </c>
      <c r="J22" s="333">
        <f aca="true" t="shared" si="1" ref="J22:J28">I22*20%</f>
        <v>10.200000000000001</v>
      </c>
    </row>
    <row r="23" spans="1:10" ht="12.75">
      <c r="A23" s="383" t="s">
        <v>265</v>
      </c>
      <c r="B23" s="404" t="s">
        <v>591</v>
      </c>
      <c r="C23" s="387" t="s">
        <v>278</v>
      </c>
      <c r="D23" s="391">
        <v>1.5</v>
      </c>
      <c r="E23" s="388"/>
      <c r="F23" s="385">
        <v>51</v>
      </c>
      <c r="G23" s="392">
        <v>4</v>
      </c>
      <c r="H23" s="387" t="s">
        <v>11</v>
      </c>
      <c r="I23" s="333">
        <f t="shared" si="0"/>
        <v>76.5</v>
      </c>
      <c r="J23" s="333">
        <f t="shared" si="1"/>
        <v>15.3</v>
      </c>
    </row>
    <row r="24" spans="1:10" ht="12.75">
      <c r="A24" s="383" t="s">
        <v>265</v>
      </c>
      <c r="B24" s="394" t="s">
        <v>592</v>
      </c>
      <c r="C24" s="387" t="s">
        <v>278</v>
      </c>
      <c r="D24" s="393">
        <v>1.501</v>
      </c>
      <c r="E24" s="383"/>
      <c r="F24" s="385">
        <v>51</v>
      </c>
      <c r="G24" s="313">
        <v>4</v>
      </c>
      <c r="H24" s="387" t="s">
        <v>11</v>
      </c>
      <c r="I24" s="333">
        <f t="shared" si="0"/>
        <v>76.55099999999999</v>
      </c>
      <c r="J24" s="333">
        <f t="shared" si="1"/>
        <v>15.310199999999998</v>
      </c>
    </row>
    <row r="25" spans="1:10" ht="12.75">
      <c r="A25" s="383" t="s">
        <v>265</v>
      </c>
      <c r="B25" s="394" t="s">
        <v>593</v>
      </c>
      <c r="C25" s="387" t="s">
        <v>278</v>
      </c>
      <c r="D25" s="393">
        <v>1.501</v>
      </c>
      <c r="E25" s="383"/>
      <c r="F25" s="385">
        <v>51</v>
      </c>
      <c r="G25" s="313">
        <v>4</v>
      </c>
      <c r="H25" s="387" t="s">
        <v>11</v>
      </c>
      <c r="I25" s="333">
        <f t="shared" si="0"/>
        <v>76.55099999999999</v>
      </c>
      <c r="J25" s="333">
        <f t="shared" si="1"/>
        <v>15.310199999999998</v>
      </c>
    </row>
    <row r="26" spans="1:10" ht="12.75">
      <c r="A26" s="383" t="s">
        <v>265</v>
      </c>
      <c r="B26" s="394" t="s">
        <v>594</v>
      </c>
      <c r="C26" s="387" t="s">
        <v>278</v>
      </c>
      <c r="D26" s="393">
        <v>1.375</v>
      </c>
      <c r="E26" s="383"/>
      <c r="F26" s="385">
        <v>51</v>
      </c>
      <c r="G26" s="313">
        <v>4</v>
      </c>
      <c r="H26" s="387" t="s">
        <v>11</v>
      </c>
      <c r="I26" s="333">
        <f t="shared" si="0"/>
        <v>70.125</v>
      </c>
      <c r="J26" s="333">
        <f t="shared" si="1"/>
        <v>14.025</v>
      </c>
    </row>
    <row r="27" spans="1:10" ht="12.75">
      <c r="A27" s="383" t="s">
        <v>265</v>
      </c>
      <c r="B27" s="394" t="s">
        <v>595</v>
      </c>
      <c r="C27" s="387" t="s">
        <v>278</v>
      </c>
      <c r="D27" s="393">
        <v>1.5</v>
      </c>
      <c r="E27" s="383"/>
      <c r="F27" s="385">
        <v>51</v>
      </c>
      <c r="G27" s="313">
        <v>4</v>
      </c>
      <c r="H27" s="387" t="s">
        <v>11</v>
      </c>
      <c r="I27" s="333">
        <f t="shared" si="0"/>
        <v>76.5</v>
      </c>
      <c r="J27" s="333">
        <f t="shared" si="1"/>
        <v>15.3</v>
      </c>
    </row>
    <row r="28" spans="1:10" ht="12.75">
      <c r="A28" s="383" t="s">
        <v>265</v>
      </c>
      <c r="B28" s="394" t="s">
        <v>596</v>
      </c>
      <c r="C28" s="387" t="s">
        <v>278</v>
      </c>
      <c r="D28" s="393">
        <v>1.005</v>
      </c>
      <c r="E28" s="383"/>
      <c r="F28" s="385">
        <v>51</v>
      </c>
      <c r="G28" s="313">
        <v>4</v>
      </c>
      <c r="H28" s="387" t="s">
        <v>11</v>
      </c>
      <c r="I28" s="333">
        <f t="shared" si="0"/>
        <v>51.254999999999995</v>
      </c>
      <c r="J28" s="333">
        <f t="shared" si="1"/>
        <v>10.251</v>
      </c>
    </row>
    <row r="29" spans="1:10" ht="12.75">
      <c r="A29" s="108" t="s">
        <v>106</v>
      </c>
      <c r="B29" s="197">
        <v>8</v>
      </c>
      <c r="C29" s="39" t="s">
        <v>27</v>
      </c>
      <c r="D29" s="39">
        <f>SUM(D21:D28)</f>
        <v>10.883</v>
      </c>
      <c r="E29" s="114" t="s">
        <v>47</v>
      </c>
      <c r="F29" s="385"/>
      <c r="G29" s="313"/>
      <c r="H29" s="387"/>
      <c r="I29" s="333"/>
      <c r="J29" s="333"/>
    </row>
    <row r="30" spans="1:10" ht="12.75" customHeight="1">
      <c r="A30" s="383" t="s">
        <v>264</v>
      </c>
      <c r="B30" s="411" t="s">
        <v>1676</v>
      </c>
      <c r="C30" s="370" t="s">
        <v>278</v>
      </c>
      <c r="D30" s="382">
        <v>4.895</v>
      </c>
      <c r="E30" s="384"/>
      <c r="F30" s="385">
        <v>51</v>
      </c>
      <c r="G30" s="386">
        <v>3</v>
      </c>
      <c r="H30" s="370" t="s">
        <v>11</v>
      </c>
      <c r="I30" s="333">
        <f>D30*F30</f>
        <v>249.64499999999998</v>
      </c>
      <c r="J30" s="333">
        <f>I30*20%</f>
        <v>49.929</v>
      </c>
    </row>
    <row r="31" spans="1:10" ht="13.5" customHeight="1">
      <c r="A31" s="108" t="s">
        <v>106</v>
      </c>
      <c r="B31" s="197">
        <v>1</v>
      </c>
      <c r="C31" s="39" t="s">
        <v>27</v>
      </c>
      <c r="D31" s="39">
        <f>SUM(D30:D30)</f>
        <v>4.895</v>
      </c>
      <c r="E31" s="114" t="s">
        <v>47</v>
      </c>
      <c r="F31" s="389"/>
      <c r="G31" s="390"/>
      <c r="H31" s="389"/>
      <c r="I31" s="223"/>
      <c r="J31" s="223"/>
    </row>
    <row r="32" spans="1:10" ht="44.25" customHeight="1">
      <c r="A32" s="219" t="s">
        <v>91</v>
      </c>
      <c r="B32" s="65">
        <f>B31+B29</f>
        <v>9</v>
      </c>
      <c r="C32" s="26" t="s">
        <v>27</v>
      </c>
      <c r="D32" s="125">
        <f>D31+D29</f>
        <v>15.777999999999999</v>
      </c>
      <c r="E32" s="56" t="s">
        <v>47</v>
      </c>
      <c r="F32" s="96"/>
      <c r="G32" s="59"/>
      <c r="H32" s="60"/>
      <c r="I32" s="61"/>
      <c r="J32" s="62"/>
    </row>
    <row r="33" spans="1:10" ht="15.75">
      <c r="A33" s="733" t="s">
        <v>33</v>
      </c>
      <c r="B33" s="733"/>
      <c r="C33" s="733"/>
      <c r="D33" s="733"/>
      <c r="E33" s="733"/>
      <c r="F33" s="733"/>
      <c r="G33" s="733"/>
      <c r="H33" s="733"/>
      <c r="I33" s="733"/>
      <c r="J33" s="733"/>
    </row>
    <row r="34" spans="1:10" ht="12.75">
      <c r="A34" s="363" t="s">
        <v>111</v>
      </c>
      <c r="B34" s="396" t="s">
        <v>665</v>
      </c>
      <c r="C34" s="362" t="s">
        <v>166</v>
      </c>
      <c r="D34" s="271">
        <v>0.737</v>
      </c>
      <c r="E34" s="349"/>
      <c r="F34" s="248">
        <v>51</v>
      </c>
      <c r="G34" s="466" t="s">
        <v>99</v>
      </c>
      <c r="H34" s="250" t="s">
        <v>11</v>
      </c>
      <c r="I34" s="472">
        <f>D34*F34</f>
        <v>37.586999999999996</v>
      </c>
      <c r="J34" s="472">
        <f>I34*20%</f>
        <v>7.517399999999999</v>
      </c>
    </row>
    <row r="35" spans="1:10" ht="12.75">
      <c r="A35" s="363" t="s">
        <v>111</v>
      </c>
      <c r="B35" s="396" t="s">
        <v>666</v>
      </c>
      <c r="C35" s="362" t="s">
        <v>166</v>
      </c>
      <c r="D35" s="271">
        <v>0.684</v>
      </c>
      <c r="E35" s="349"/>
      <c r="F35" s="248">
        <v>51</v>
      </c>
      <c r="G35" s="466" t="s">
        <v>99</v>
      </c>
      <c r="H35" s="250" t="s">
        <v>11</v>
      </c>
      <c r="I35" s="472">
        <f>D35*F35</f>
        <v>34.884</v>
      </c>
      <c r="J35" s="472">
        <f>I35*20%</f>
        <v>6.976800000000001</v>
      </c>
    </row>
    <row r="36" spans="1:10" ht="15.75">
      <c r="A36" s="38" t="s">
        <v>20</v>
      </c>
      <c r="B36" s="367">
        <v>2</v>
      </c>
      <c r="C36" s="108" t="s">
        <v>27</v>
      </c>
      <c r="D36" s="368">
        <f>SUM(D34:D35)</f>
        <v>1.421</v>
      </c>
      <c r="E36" s="349" t="s">
        <v>47</v>
      </c>
      <c r="F36" s="315"/>
      <c r="G36" s="315"/>
      <c r="H36" s="315"/>
      <c r="I36" s="332"/>
      <c r="J36" s="332"/>
    </row>
    <row r="37" spans="1:10" ht="12.75">
      <c r="A37" s="351" t="s">
        <v>1202</v>
      </c>
      <c r="B37" s="604" t="s">
        <v>1241</v>
      </c>
      <c r="C37" s="603" t="s">
        <v>166</v>
      </c>
      <c r="D37" s="271">
        <v>42.071</v>
      </c>
      <c r="E37" s="349"/>
      <c r="F37" s="248">
        <v>51</v>
      </c>
      <c r="G37" s="274" t="s">
        <v>96</v>
      </c>
      <c r="H37" s="250" t="s">
        <v>11</v>
      </c>
      <c r="I37" s="472">
        <f>D37*F37</f>
        <v>2145.621</v>
      </c>
      <c r="J37" s="472">
        <f>I37*20%</f>
        <v>429.12420000000003</v>
      </c>
    </row>
    <row r="38" spans="1:10" ht="15.75">
      <c r="A38" s="38" t="s">
        <v>20</v>
      </c>
      <c r="B38" s="367">
        <v>1</v>
      </c>
      <c r="C38" s="108" t="s">
        <v>27</v>
      </c>
      <c r="D38" s="368">
        <f>SUM(D37)</f>
        <v>42.071</v>
      </c>
      <c r="E38" s="349" t="s">
        <v>47</v>
      </c>
      <c r="F38" s="315"/>
      <c r="G38" s="315"/>
      <c r="H38" s="315"/>
      <c r="I38" s="332"/>
      <c r="J38" s="332"/>
    </row>
    <row r="39" spans="1:10" ht="12.75">
      <c r="A39" s="351" t="s">
        <v>108</v>
      </c>
      <c r="B39" s="396" t="s">
        <v>284</v>
      </c>
      <c r="C39" s="270" t="s">
        <v>174</v>
      </c>
      <c r="D39" s="271">
        <v>1.364</v>
      </c>
      <c r="E39" s="270"/>
      <c r="F39" s="248">
        <v>51</v>
      </c>
      <c r="G39" s="274" t="s">
        <v>96</v>
      </c>
      <c r="H39" s="250" t="s">
        <v>11</v>
      </c>
      <c r="I39" s="334">
        <f aca="true" t="shared" si="2" ref="I39:I66">D39*F39</f>
        <v>69.56400000000001</v>
      </c>
      <c r="J39" s="331">
        <f>I39*20%</f>
        <v>13.912800000000002</v>
      </c>
    </row>
    <row r="40" spans="1:10" ht="12.75">
      <c r="A40" s="351" t="s">
        <v>108</v>
      </c>
      <c r="B40" s="396" t="s">
        <v>285</v>
      </c>
      <c r="C40" s="270" t="s">
        <v>174</v>
      </c>
      <c r="D40" s="271">
        <v>1.367</v>
      </c>
      <c r="E40" s="270"/>
      <c r="F40" s="248">
        <v>51</v>
      </c>
      <c r="G40" s="274" t="s">
        <v>96</v>
      </c>
      <c r="H40" s="250" t="s">
        <v>11</v>
      </c>
      <c r="I40" s="334">
        <f t="shared" si="2"/>
        <v>69.717</v>
      </c>
      <c r="J40" s="331">
        <f aca="true" t="shared" si="3" ref="J40:J66">I40*20%</f>
        <v>13.9434</v>
      </c>
    </row>
    <row r="41" spans="1:10" ht="12.75">
      <c r="A41" s="351" t="s">
        <v>108</v>
      </c>
      <c r="B41" s="396" t="s">
        <v>286</v>
      </c>
      <c r="C41" s="270" t="s">
        <v>174</v>
      </c>
      <c r="D41" s="271">
        <v>1.365</v>
      </c>
      <c r="E41" s="270"/>
      <c r="F41" s="248">
        <v>51</v>
      </c>
      <c r="G41" s="274" t="s">
        <v>96</v>
      </c>
      <c r="H41" s="250" t="s">
        <v>11</v>
      </c>
      <c r="I41" s="334">
        <f t="shared" si="2"/>
        <v>69.615</v>
      </c>
      <c r="J41" s="331">
        <f t="shared" si="3"/>
        <v>13.923</v>
      </c>
    </row>
    <row r="42" spans="1:10" ht="12.75">
      <c r="A42" s="351" t="s">
        <v>108</v>
      </c>
      <c r="B42" s="396" t="s">
        <v>287</v>
      </c>
      <c r="C42" s="270" t="s">
        <v>174</v>
      </c>
      <c r="D42" s="271">
        <v>1.367</v>
      </c>
      <c r="E42" s="270"/>
      <c r="F42" s="248">
        <v>51</v>
      </c>
      <c r="G42" s="274" t="s">
        <v>599</v>
      </c>
      <c r="H42" s="250" t="s">
        <v>11</v>
      </c>
      <c r="I42" s="334">
        <f t="shared" si="2"/>
        <v>69.717</v>
      </c>
      <c r="J42" s="331">
        <f t="shared" si="3"/>
        <v>13.9434</v>
      </c>
    </row>
    <row r="43" spans="1:10" ht="12.75">
      <c r="A43" s="351" t="s">
        <v>108</v>
      </c>
      <c r="B43" s="396" t="s">
        <v>288</v>
      </c>
      <c r="C43" s="247" t="s">
        <v>168</v>
      </c>
      <c r="D43" s="271">
        <v>1.198</v>
      </c>
      <c r="E43" s="270"/>
      <c r="F43" s="248">
        <v>51</v>
      </c>
      <c r="G43" s="274" t="s">
        <v>599</v>
      </c>
      <c r="H43" s="250" t="s">
        <v>11</v>
      </c>
      <c r="I43" s="334">
        <f t="shared" si="2"/>
        <v>61.098</v>
      </c>
      <c r="J43" s="331">
        <f t="shared" si="3"/>
        <v>12.2196</v>
      </c>
    </row>
    <row r="44" spans="1:10" ht="12.75">
      <c r="A44" s="351" t="s">
        <v>108</v>
      </c>
      <c r="B44" s="396" t="s">
        <v>289</v>
      </c>
      <c r="C44" s="247" t="s">
        <v>168</v>
      </c>
      <c r="D44" s="271">
        <v>1.063</v>
      </c>
      <c r="E44" s="270"/>
      <c r="F44" s="248">
        <v>51</v>
      </c>
      <c r="G44" s="274" t="s">
        <v>599</v>
      </c>
      <c r="H44" s="250" t="s">
        <v>11</v>
      </c>
      <c r="I44" s="334">
        <f t="shared" si="2"/>
        <v>54.212999999999994</v>
      </c>
      <c r="J44" s="331">
        <f t="shared" si="3"/>
        <v>10.8426</v>
      </c>
    </row>
    <row r="45" spans="1:10" ht="12.75">
      <c r="A45" s="351" t="s">
        <v>108</v>
      </c>
      <c r="B45" s="396" t="s">
        <v>290</v>
      </c>
      <c r="C45" s="247" t="s">
        <v>168</v>
      </c>
      <c r="D45" s="271">
        <v>1.177</v>
      </c>
      <c r="E45" s="270"/>
      <c r="F45" s="248">
        <v>51</v>
      </c>
      <c r="G45" s="274" t="s">
        <v>599</v>
      </c>
      <c r="H45" s="250" t="s">
        <v>11</v>
      </c>
      <c r="I45" s="334">
        <f t="shared" si="2"/>
        <v>60.027</v>
      </c>
      <c r="J45" s="331">
        <f t="shared" si="3"/>
        <v>12.005400000000002</v>
      </c>
    </row>
    <row r="46" spans="1:10" ht="12.75">
      <c r="A46" s="351" t="s">
        <v>108</v>
      </c>
      <c r="B46" s="396" t="s">
        <v>291</v>
      </c>
      <c r="C46" s="247" t="s">
        <v>168</v>
      </c>
      <c r="D46" s="271">
        <v>1.125</v>
      </c>
      <c r="E46" s="270"/>
      <c r="F46" s="248">
        <v>51</v>
      </c>
      <c r="G46" s="274" t="s">
        <v>599</v>
      </c>
      <c r="H46" s="250" t="s">
        <v>11</v>
      </c>
      <c r="I46" s="334">
        <f t="shared" si="2"/>
        <v>57.375</v>
      </c>
      <c r="J46" s="331">
        <f t="shared" si="3"/>
        <v>11.475000000000001</v>
      </c>
    </row>
    <row r="47" spans="1:10" ht="12.75">
      <c r="A47" s="351" t="s">
        <v>108</v>
      </c>
      <c r="B47" s="396" t="s">
        <v>292</v>
      </c>
      <c r="C47" s="247" t="s">
        <v>168</v>
      </c>
      <c r="D47" s="271">
        <v>1.11</v>
      </c>
      <c r="E47" s="270"/>
      <c r="F47" s="248">
        <v>51</v>
      </c>
      <c r="G47" s="274" t="s">
        <v>599</v>
      </c>
      <c r="H47" s="250" t="s">
        <v>11</v>
      </c>
      <c r="I47" s="334">
        <f t="shared" si="2"/>
        <v>56.61000000000001</v>
      </c>
      <c r="J47" s="331">
        <f t="shared" si="3"/>
        <v>11.322000000000003</v>
      </c>
    </row>
    <row r="48" spans="1:10" ht="12.75">
      <c r="A48" s="351" t="s">
        <v>108</v>
      </c>
      <c r="B48" s="396" t="s">
        <v>293</v>
      </c>
      <c r="C48" s="247" t="s">
        <v>168</v>
      </c>
      <c r="D48" s="271">
        <v>1.158</v>
      </c>
      <c r="E48" s="270"/>
      <c r="F48" s="248">
        <v>51</v>
      </c>
      <c r="G48" s="274" t="s">
        <v>599</v>
      </c>
      <c r="H48" s="250" t="s">
        <v>11</v>
      </c>
      <c r="I48" s="334">
        <f t="shared" si="2"/>
        <v>59.05799999999999</v>
      </c>
      <c r="J48" s="331">
        <f t="shared" si="3"/>
        <v>11.811599999999999</v>
      </c>
    </row>
    <row r="49" spans="1:10" ht="12.75">
      <c r="A49" s="351" t="s">
        <v>108</v>
      </c>
      <c r="B49" s="396" t="s">
        <v>294</v>
      </c>
      <c r="C49" s="247" t="s">
        <v>168</v>
      </c>
      <c r="D49" s="271">
        <v>1.083</v>
      </c>
      <c r="E49" s="270"/>
      <c r="F49" s="248">
        <v>51</v>
      </c>
      <c r="G49" s="274" t="s">
        <v>599</v>
      </c>
      <c r="H49" s="250" t="s">
        <v>11</v>
      </c>
      <c r="I49" s="334">
        <f t="shared" si="2"/>
        <v>55.233</v>
      </c>
      <c r="J49" s="331">
        <f t="shared" si="3"/>
        <v>11.0466</v>
      </c>
    </row>
    <row r="50" spans="1:10" ht="12.75">
      <c r="A50" s="351" t="s">
        <v>108</v>
      </c>
      <c r="B50" s="396" t="s">
        <v>295</v>
      </c>
      <c r="C50" s="247" t="s">
        <v>168</v>
      </c>
      <c r="D50" s="271">
        <v>1.043</v>
      </c>
      <c r="E50" s="270"/>
      <c r="F50" s="248">
        <v>51</v>
      </c>
      <c r="G50" s="274" t="s">
        <v>599</v>
      </c>
      <c r="H50" s="250" t="s">
        <v>11</v>
      </c>
      <c r="I50" s="334">
        <f t="shared" si="2"/>
        <v>53.193</v>
      </c>
      <c r="J50" s="331">
        <f t="shared" si="3"/>
        <v>10.6386</v>
      </c>
    </row>
    <row r="51" spans="1:10" ht="12.75">
      <c r="A51" s="351" t="s">
        <v>108</v>
      </c>
      <c r="B51" s="396" t="s">
        <v>296</v>
      </c>
      <c r="C51" s="247" t="s">
        <v>168</v>
      </c>
      <c r="D51" s="271">
        <v>1.197</v>
      </c>
      <c r="E51" s="270"/>
      <c r="F51" s="248">
        <v>51</v>
      </c>
      <c r="G51" s="274" t="s">
        <v>599</v>
      </c>
      <c r="H51" s="250" t="s">
        <v>11</v>
      </c>
      <c r="I51" s="334">
        <f t="shared" si="2"/>
        <v>61.047000000000004</v>
      </c>
      <c r="J51" s="331">
        <f t="shared" si="3"/>
        <v>12.209400000000002</v>
      </c>
    </row>
    <row r="52" spans="1:10" ht="12.75">
      <c r="A52" s="351" t="s">
        <v>108</v>
      </c>
      <c r="B52" s="396" t="s">
        <v>297</v>
      </c>
      <c r="C52" s="270" t="s">
        <v>174</v>
      </c>
      <c r="D52" s="271">
        <v>1.217</v>
      </c>
      <c r="E52" s="270"/>
      <c r="F52" s="248">
        <v>51</v>
      </c>
      <c r="G52" s="274" t="s">
        <v>599</v>
      </c>
      <c r="H52" s="250" t="s">
        <v>11</v>
      </c>
      <c r="I52" s="334">
        <f t="shared" si="2"/>
        <v>62.06700000000001</v>
      </c>
      <c r="J52" s="331">
        <f t="shared" si="3"/>
        <v>12.413400000000003</v>
      </c>
    </row>
    <row r="53" spans="1:10" ht="12.75">
      <c r="A53" s="351" t="s">
        <v>108</v>
      </c>
      <c r="B53" s="396" t="s">
        <v>667</v>
      </c>
      <c r="C53" s="270" t="s">
        <v>168</v>
      </c>
      <c r="D53" s="271">
        <v>1.254</v>
      </c>
      <c r="E53" s="270"/>
      <c r="F53" s="248">
        <v>51</v>
      </c>
      <c r="G53" s="274" t="s">
        <v>599</v>
      </c>
      <c r="H53" s="250" t="s">
        <v>11</v>
      </c>
      <c r="I53" s="334">
        <f t="shared" si="2"/>
        <v>63.954</v>
      </c>
      <c r="J53" s="331">
        <f t="shared" si="3"/>
        <v>12.7908</v>
      </c>
    </row>
    <row r="54" spans="1:10" ht="12.75">
      <c r="A54" s="351" t="s">
        <v>108</v>
      </c>
      <c r="B54" s="396" t="s">
        <v>668</v>
      </c>
      <c r="C54" s="270" t="s">
        <v>683</v>
      </c>
      <c r="D54" s="271">
        <v>1.259</v>
      </c>
      <c r="E54" s="270"/>
      <c r="F54" s="248">
        <v>51</v>
      </c>
      <c r="G54" s="274" t="s">
        <v>599</v>
      </c>
      <c r="H54" s="250" t="s">
        <v>11</v>
      </c>
      <c r="I54" s="334">
        <f t="shared" si="2"/>
        <v>64.20899999999999</v>
      </c>
      <c r="J54" s="331">
        <f t="shared" si="3"/>
        <v>12.8418</v>
      </c>
    </row>
    <row r="55" spans="1:10" ht="12.75">
      <c r="A55" s="351" t="s">
        <v>108</v>
      </c>
      <c r="B55" s="396" t="s">
        <v>298</v>
      </c>
      <c r="C55" s="270" t="s">
        <v>174</v>
      </c>
      <c r="D55" s="271">
        <v>1.214</v>
      </c>
      <c r="E55" s="270"/>
      <c r="F55" s="248">
        <v>51</v>
      </c>
      <c r="G55" s="274" t="s">
        <v>599</v>
      </c>
      <c r="H55" s="250" t="s">
        <v>11</v>
      </c>
      <c r="I55" s="334">
        <f t="shared" si="2"/>
        <v>61.914</v>
      </c>
      <c r="J55" s="331">
        <f t="shared" si="3"/>
        <v>12.382800000000001</v>
      </c>
    </row>
    <row r="56" spans="1:10" ht="12.75">
      <c r="A56" s="351" t="s">
        <v>108</v>
      </c>
      <c r="B56" s="396" t="s">
        <v>670</v>
      </c>
      <c r="C56" s="270" t="s">
        <v>174</v>
      </c>
      <c r="D56" s="271">
        <v>1.213</v>
      </c>
      <c r="E56" s="270"/>
      <c r="F56" s="248">
        <v>51</v>
      </c>
      <c r="G56" s="274" t="s">
        <v>599</v>
      </c>
      <c r="H56" s="250" t="s">
        <v>11</v>
      </c>
      <c r="I56" s="334">
        <f t="shared" si="2"/>
        <v>61.86300000000001</v>
      </c>
      <c r="J56" s="331">
        <f t="shared" si="3"/>
        <v>12.372600000000002</v>
      </c>
    </row>
    <row r="57" spans="1:10" ht="12.75">
      <c r="A57" s="351" t="s">
        <v>108</v>
      </c>
      <c r="B57" s="396" t="s">
        <v>299</v>
      </c>
      <c r="C57" s="247" t="s">
        <v>168</v>
      </c>
      <c r="D57" s="271">
        <v>1.214</v>
      </c>
      <c r="E57" s="270"/>
      <c r="F57" s="248">
        <v>51</v>
      </c>
      <c r="G57" s="274" t="s">
        <v>599</v>
      </c>
      <c r="H57" s="250" t="s">
        <v>11</v>
      </c>
      <c r="I57" s="334">
        <f t="shared" si="2"/>
        <v>61.914</v>
      </c>
      <c r="J57" s="331">
        <f t="shared" si="3"/>
        <v>12.382800000000001</v>
      </c>
    </row>
    <row r="58" spans="1:10" ht="12.75">
      <c r="A58" s="351" t="s">
        <v>108</v>
      </c>
      <c r="B58" s="396" t="s">
        <v>300</v>
      </c>
      <c r="C58" s="247" t="s">
        <v>168</v>
      </c>
      <c r="D58" s="271">
        <v>1.251</v>
      </c>
      <c r="E58" s="270"/>
      <c r="F58" s="248">
        <v>51</v>
      </c>
      <c r="G58" s="274" t="s">
        <v>599</v>
      </c>
      <c r="H58" s="250" t="s">
        <v>11</v>
      </c>
      <c r="I58" s="334">
        <f t="shared" si="2"/>
        <v>63.800999999999995</v>
      </c>
      <c r="J58" s="331">
        <f t="shared" si="3"/>
        <v>12.7602</v>
      </c>
    </row>
    <row r="59" spans="1:10" ht="12.75">
      <c r="A59" s="351" t="s">
        <v>108</v>
      </c>
      <c r="B59" s="396" t="s">
        <v>669</v>
      </c>
      <c r="C59" s="270" t="s">
        <v>174</v>
      </c>
      <c r="D59" s="271">
        <v>1.152</v>
      </c>
      <c r="E59" s="270"/>
      <c r="F59" s="248">
        <v>51</v>
      </c>
      <c r="G59" s="274" t="s">
        <v>599</v>
      </c>
      <c r="H59" s="250" t="s">
        <v>11</v>
      </c>
      <c r="I59" s="334">
        <f t="shared" si="2"/>
        <v>58.751999999999995</v>
      </c>
      <c r="J59" s="331">
        <f t="shared" si="3"/>
        <v>11.750399999999999</v>
      </c>
    </row>
    <row r="60" spans="1:10" ht="12.75">
      <c r="A60" s="351" t="s">
        <v>108</v>
      </c>
      <c r="B60" s="396" t="s">
        <v>301</v>
      </c>
      <c r="C60" s="270" t="s">
        <v>174</v>
      </c>
      <c r="D60" s="271">
        <v>1.323</v>
      </c>
      <c r="E60" s="270"/>
      <c r="F60" s="248">
        <v>51</v>
      </c>
      <c r="G60" s="274" t="s">
        <v>599</v>
      </c>
      <c r="H60" s="250" t="s">
        <v>11</v>
      </c>
      <c r="I60" s="334">
        <f t="shared" si="2"/>
        <v>67.473</v>
      </c>
      <c r="J60" s="331">
        <f t="shared" si="3"/>
        <v>13.4946</v>
      </c>
    </row>
    <row r="61" spans="1:10" ht="12.75">
      <c r="A61" s="351" t="s">
        <v>108</v>
      </c>
      <c r="B61" s="396" t="s">
        <v>302</v>
      </c>
      <c r="C61" s="247" t="s">
        <v>168</v>
      </c>
      <c r="D61" s="271">
        <v>1.427</v>
      </c>
      <c r="E61" s="270"/>
      <c r="F61" s="248">
        <v>51</v>
      </c>
      <c r="G61" s="274" t="s">
        <v>599</v>
      </c>
      <c r="H61" s="250" t="s">
        <v>11</v>
      </c>
      <c r="I61" s="334">
        <f t="shared" si="2"/>
        <v>72.777</v>
      </c>
      <c r="J61" s="331">
        <f t="shared" si="3"/>
        <v>14.5554</v>
      </c>
    </row>
    <row r="62" spans="1:10" ht="14.25" customHeight="1">
      <c r="A62" s="351" t="s">
        <v>108</v>
      </c>
      <c r="B62" s="396" t="s">
        <v>303</v>
      </c>
      <c r="C62" s="247" t="s">
        <v>168</v>
      </c>
      <c r="D62" s="271">
        <v>1.226</v>
      </c>
      <c r="E62" s="270"/>
      <c r="F62" s="248">
        <v>51</v>
      </c>
      <c r="G62" s="274" t="s">
        <v>599</v>
      </c>
      <c r="H62" s="250" t="s">
        <v>11</v>
      </c>
      <c r="I62" s="334">
        <f t="shared" si="2"/>
        <v>62.525999999999996</v>
      </c>
      <c r="J62" s="331">
        <f t="shared" si="3"/>
        <v>12.5052</v>
      </c>
    </row>
    <row r="63" spans="1:10" ht="14.25" customHeight="1">
      <c r="A63" s="351" t="s">
        <v>108</v>
      </c>
      <c r="B63" s="396" t="s">
        <v>304</v>
      </c>
      <c r="C63" s="270" t="s">
        <v>174</v>
      </c>
      <c r="D63" s="271">
        <v>1.356</v>
      </c>
      <c r="E63" s="270"/>
      <c r="F63" s="248">
        <v>51</v>
      </c>
      <c r="G63" s="274" t="s">
        <v>599</v>
      </c>
      <c r="H63" s="250" t="s">
        <v>11</v>
      </c>
      <c r="I63" s="334">
        <f t="shared" si="2"/>
        <v>69.156</v>
      </c>
      <c r="J63" s="331">
        <f t="shared" si="3"/>
        <v>13.831200000000003</v>
      </c>
    </row>
    <row r="64" spans="1:10" ht="12.75">
      <c r="A64" s="351" t="s">
        <v>108</v>
      </c>
      <c r="B64" s="396" t="s">
        <v>305</v>
      </c>
      <c r="C64" s="270" t="s">
        <v>174</v>
      </c>
      <c r="D64" s="271">
        <v>1.296</v>
      </c>
      <c r="E64" s="270"/>
      <c r="F64" s="248">
        <v>51</v>
      </c>
      <c r="G64" s="274" t="s">
        <v>599</v>
      </c>
      <c r="H64" s="250" t="s">
        <v>11</v>
      </c>
      <c r="I64" s="334">
        <f t="shared" si="2"/>
        <v>66.096</v>
      </c>
      <c r="J64" s="331">
        <f t="shared" si="3"/>
        <v>13.2192</v>
      </c>
    </row>
    <row r="65" spans="1:10" ht="12.75">
      <c r="A65" s="351" t="s">
        <v>108</v>
      </c>
      <c r="B65" s="396" t="s">
        <v>306</v>
      </c>
      <c r="C65" s="247" t="s">
        <v>168</v>
      </c>
      <c r="D65" s="271">
        <v>1.211</v>
      </c>
      <c r="E65" s="270"/>
      <c r="F65" s="248">
        <v>51</v>
      </c>
      <c r="G65" s="274" t="s">
        <v>599</v>
      </c>
      <c r="H65" s="250" t="s">
        <v>11</v>
      </c>
      <c r="I65" s="334">
        <f t="shared" si="2"/>
        <v>61.761</v>
      </c>
      <c r="J65" s="331">
        <f t="shared" si="3"/>
        <v>12.352200000000002</v>
      </c>
    </row>
    <row r="66" spans="1:10" ht="12.75">
      <c r="A66" s="351" t="s">
        <v>108</v>
      </c>
      <c r="B66" s="396" t="s">
        <v>307</v>
      </c>
      <c r="C66" s="247" t="s">
        <v>168</v>
      </c>
      <c r="D66" s="271">
        <v>1.434</v>
      </c>
      <c r="E66" s="270"/>
      <c r="F66" s="248">
        <v>51</v>
      </c>
      <c r="G66" s="274" t="s">
        <v>599</v>
      </c>
      <c r="H66" s="250" t="s">
        <v>11</v>
      </c>
      <c r="I66" s="334">
        <f t="shared" si="2"/>
        <v>73.134</v>
      </c>
      <c r="J66" s="331">
        <f t="shared" si="3"/>
        <v>14.626800000000001</v>
      </c>
    </row>
    <row r="67" spans="1:10" ht="12.75">
      <c r="A67" s="38" t="s">
        <v>20</v>
      </c>
      <c r="B67" s="217">
        <v>28</v>
      </c>
      <c r="C67" s="108" t="s">
        <v>27</v>
      </c>
      <c r="D67" s="213">
        <f>SUM(D39:D66)</f>
        <v>34.663999999999994</v>
      </c>
      <c r="E67" s="349" t="s">
        <v>47</v>
      </c>
      <c r="F67" s="248"/>
      <c r="G67" s="8"/>
      <c r="H67" s="16"/>
      <c r="I67" s="170"/>
      <c r="J67" s="282"/>
    </row>
    <row r="68" spans="1:10" ht="38.25">
      <c r="A68" s="58" t="s">
        <v>34</v>
      </c>
      <c r="B68" s="65">
        <f>B36+B67+B38</f>
        <v>31</v>
      </c>
      <c r="C68" s="26" t="s">
        <v>27</v>
      </c>
      <c r="D68" s="63">
        <f>D36+D67+D38</f>
        <v>78.15599999999999</v>
      </c>
      <c r="E68" s="56" t="s">
        <v>47</v>
      </c>
      <c r="F68" s="58"/>
      <c r="G68" s="59"/>
      <c r="H68" s="60"/>
      <c r="I68" s="61"/>
      <c r="J68" s="62"/>
    </row>
    <row r="69" spans="1:10" ht="15.75">
      <c r="A69" s="733" t="s">
        <v>15</v>
      </c>
      <c r="B69" s="733"/>
      <c r="C69" s="733"/>
      <c r="D69" s="733"/>
      <c r="E69" s="733"/>
      <c r="F69" s="733"/>
      <c r="G69" s="733"/>
      <c r="H69" s="733"/>
      <c r="I69" s="733"/>
      <c r="J69" s="733"/>
    </row>
    <row r="70" spans="1:10" ht="12.75">
      <c r="A70" s="702" t="s">
        <v>167</v>
      </c>
      <c r="B70" s="462" t="s">
        <v>1090</v>
      </c>
      <c r="C70" s="703" t="s">
        <v>168</v>
      </c>
      <c r="D70" s="704">
        <v>9.273</v>
      </c>
      <c r="E70" s="272"/>
      <c r="F70" s="347">
        <v>51</v>
      </c>
      <c r="G70" s="513">
        <v>2</v>
      </c>
      <c r="H70" s="250" t="s">
        <v>11</v>
      </c>
      <c r="I70" s="705">
        <f>D70*F70</f>
        <v>472.923</v>
      </c>
      <c r="J70" s="480">
        <f>I70*20%</f>
        <v>94.58460000000001</v>
      </c>
    </row>
    <row r="71" spans="1:10" ht="12.75">
      <c r="A71" s="38" t="s">
        <v>20</v>
      </c>
      <c r="B71" s="217">
        <v>1</v>
      </c>
      <c r="C71" s="108" t="s">
        <v>27</v>
      </c>
      <c r="D71" s="213">
        <f>SUM(D70)</f>
        <v>9.273</v>
      </c>
      <c r="E71" s="349" t="s">
        <v>47</v>
      </c>
      <c r="F71" s="248"/>
      <c r="G71" s="8"/>
      <c r="H71" s="16"/>
      <c r="I71" s="170"/>
      <c r="J71" s="282"/>
    </row>
    <row r="72" spans="1:10" ht="38.25">
      <c r="A72" s="219" t="s">
        <v>113</v>
      </c>
      <c r="B72" s="65">
        <f>B71</f>
        <v>1</v>
      </c>
      <c r="C72" s="26" t="s">
        <v>27</v>
      </c>
      <c r="D72" s="63">
        <f>D71</f>
        <v>9.273</v>
      </c>
      <c r="E72" s="56" t="s">
        <v>47</v>
      </c>
      <c r="F72" s="58"/>
      <c r="G72" s="59"/>
      <c r="H72" s="60"/>
      <c r="I72" s="61"/>
      <c r="J72" s="62"/>
    </row>
    <row r="73" spans="1:10" ht="12.75">
      <c r="A73" s="355"/>
      <c r="B73" s="359"/>
      <c r="C73" s="247"/>
      <c r="D73" s="439"/>
      <c r="E73" s="356"/>
      <c r="F73" s="347"/>
      <c r="G73" s="354"/>
      <c r="H73" s="250"/>
      <c r="I73" s="334"/>
      <c r="J73" s="334"/>
    </row>
    <row r="74" spans="1:10" ht="12.75" customHeight="1">
      <c r="A74" s="744" t="s">
        <v>1196</v>
      </c>
      <c r="B74" s="745"/>
      <c r="C74" s="745"/>
      <c r="D74" s="745"/>
      <c r="E74" s="745"/>
      <c r="F74" s="745"/>
      <c r="G74" s="745"/>
      <c r="H74" s="745"/>
      <c r="I74" s="745"/>
      <c r="J74" s="746"/>
    </row>
    <row r="75" spans="1:10" ht="12.75">
      <c r="A75" s="706" t="s">
        <v>1198</v>
      </c>
      <c r="B75" s="707" t="s">
        <v>1199</v>
      </c>
      <c r="C75" s="706" t="s">
        <v>1200</v>
      </c>
      <c r="D75" s="707">
        <v>22.717</v>
      </c>
      <c r="E75" s="708"/>
      <c r="F75" s="478">
        <v>46</v>
      </c>
      <c r="G75" s="709" t="s">
        <v>99</v>
      </c>
      <c r="H75" s="250" t="s">
        <v>11</v>
      </c>
      <c r="I75" s="705">
        <f>D75*F75</f>
        <v>1044.982</v>
      </c>
      <c r="J75" s="705">
        <f>I75*20%</f>
        <v>208.9964</v>
      </c>
    </row>
    <row r="76" spans="1:10" ht="38.25">
      <c r="A76" s="219" t="s">
        <v>1201</v>
      </c>
      <c r="B76" s="723">
        <v>1</v>
      </c>
      <c r="C76" s="724" t="s">
        <v>27</v>
      </c>
      <c r="D76" s="723">
        <f>D75</f>
        <v>22.717</v>
      </c>
      <c r="E76" s="725" t="s">
        <v>47</v>
      </c>
      <c r="F76" s="548"/>
      <c r="G76" s="548"/>
      <c r="H76" s="548"/>
      <c r="I76" s="548"/>
      <c r="J76" s="548"/>
    </row>
    <row r="77" spans="1:10" ht="15.75">
      <c r="A77" s="744" t="s">
        <v>16</v>
      </c>
      <c r="B77" s="745"/>
      <c r="C77" s="745"/>
      <c r="D77" s="745"/>
      <c r="E77" s="745"/>
      <c r="F77" s="745"/>
      <c r="G77" s="745"/>
      <c r="H77" s="745"/>
      <c r="I77" s="745"/>
      <c r="J77" s="746"/>
    </row>
    <row r="78" spans="1:10" ht="12.75">
      <c r="A78" s="254" t="s">
        <v>972</v>
      </c>
      <c r="B78" s="408" t="s">
        <v>973</v>
      </c>
      <c r="C78" s="247" t="s">
        <v>168</v>
      </c>
      <c r="D78" s="254">
        <v>1.453</v>
      </c>
      <c r="E78" s="254"/>
      <c r="F78" s="347">
        <v>51</v>
      </c>
      <c r="G78" s="354" t="s">
        <v>96</v>
      </c>
      <c r="H78" s="250" t="s">
        <v>11</v>
      </c>
      <c r="I78" s="710">
        <f>D78*F78</f>
        <v>74.10300000000001</v>
      </c>
      <c r="J78" s="710">
        <f>I78*20%</f>
        <v>14.820600000000002</v>
      </c>
    </row>
    <row r="79" spans="1:10" ht="12.75">
      <c r="A79" s="254" t="s">
        <v>972</v>
      </c>
      <c r="B79" s="408" t="s">
        <v>974</v>
      </c>
      <c r="C79" s="247" t="s">
        <v>168</v>
      </c>
      <c r="D79" s="254">
        <v>3.739</v>
      </c>
      <c r="E79" s="254"/>
      <c r="F79" s="347">
        <v>51</v>
      </c>
      <c r="G79" s="354" t="s">
        <v>96</v>
      </c>
      <c r="H79" s="250" t="s">
        <v>11</v>
      </c>
      <c r="I79" s="710">
        <f>D79*F79</f>
        <v>190.689</v>
      </c>
      <c r="J79" s="710">
        <f>I79*20%</f>
        <v>38.1378</v>
      </c>
    </row>
    <row r="80" spans="1:10" ht="12.75">
      <c r="A80" s="254" t="s">
        <v>972</v>
      </c>
      <c r="B80" s="408" t="s">
        <v>975</v>
      </c>
      <c r="C80" s="247" t="s">
        <v>168</v>
      </c>
      <c r="D80" s="254">
        <v>0.405</v>
      </c>
      <c r="E80" s="254"/>
      <c r="F80" s="347">
        <v>51</v>
      </c>
      <c r="G80" s="354" t="s">
        <v>96</v>
      </c>
      <c r="H80" s="250" t="s">
        <v>11</v>
      </c>
      <c r="I80" s="710">
        <f>D80*F80</f>
        <v>20.655</v>
      </c>
      <c r="J80" s="710">
        <f>I80*20%</f>
        <v>4.131</v>
      </c>
    </row>
    <row r="81" spans="1:10" ht="12.75">
      <c r="A81" s="254" t="s">
        <v>972</v>
      </c>
      <c r="B81" s="408" t="s">
        <v>976</v>
      </c>
      <c r="C81" s="247" t="s">
        <v>168</v>
      </c>
      <c r="D81" s="254">
        <v>0.968</v>
      </c>
      <c r="E81" s="254"/>
      <c r="F81" s="347">
        <v>51</v>
      </c>
      <c r="G81" s="354" t="s">
        <v>96</v>
      </c>
      <c r="H81" s="250" t="s">
        <v>11</v>
      </c>
      <c r="I81" s="710">
        <f>D81*F81</f>
        <v>49.367999999999995</v>
      </c>
      <c r="J81" s="710">
        <f>I81*20%</f>
        <v>9.8736</v>
      </c>
    </row>
    <row r="82" spans="1:10" ht="12.75">
      <c r="A82" s="620" t="s">
        <v>20</v>
      </c>
      <c r="B82" s="618">
        <v>4</v>
      </c>
      <c r="C82" s="108" t="s">
        <v>27</v>
      </c>
      <c r="D82" s="620">
        <f>SUM(D78:D81)</f>
        <v>6.565</v>
      </c>
      <c r="E82" s="620"/>
      <c r="F82" s="620"/>
      <c r="G82" s="537"/>
      <c r="H82" s="620"/>
      <c r="I82" s="711"/>
      <c r="J82" s="711"/>
    </row>
    <row r="83" spans="1:10" ht="12.75">
      <c r="A83" s="254" t="s">
        <v>977</v>
      </c>
      <c r="B83" s="408" t="s">
        <v>978</v>
      </c>
      <c r="C83" s="247" t="s">
        <v>168</v>
      </c>
      <c r="D83" s="254">
        <v>16.469</v>
      </c>
      <c r="E83" s="254"/>
      <c r="F83" s="347">
        <v>51</v>
      </c>
      <c r="G83" s="354" t="s">
        <v>96</v>
      </c>
      <c r="H83" s="250" t="s">
        <v>11</v>
      </c>
      <c r="I83" s="710">
        <f>D83*F83</f>
        <v>839.9190000000001</v>
      </c>
      <c r="J83" s="710">
        <f>I83*20%</f>
        <v>167.98380000000003</v>
      </c>
    </row>
    <row r="84" spans="1:10" ht="12.75">
      <c r="A84" s="355" t="s">
        <v>977</v>
      </c>
      <c r="B84" s="359" t="s">
        <v>979</v>
      </c>
      <c r="C84" s="247" t="s">
        <v>168</v>
      </c>
      <c r="D84" s="439">
        <v>19.293</v>
      </c>
      <c r="E84" s="356"/>
      <c r="F84" s="347">
        <v>51</v>
      </c>
      <c r="G84" s="354" t="s">
        <v>96</v>
      </c>
      <c r="H84" s="250" t="s">
        <v>11</v>
      </c>
      <c r="I84" s="710">
        <f>D84*F84</f>
        <v>983.943</v>
      </c>
      <c r="J84" s="710">
        <f>I84*20%</f>
        <v>196.7886</v>
      </c>
    </row>
    <row r="85" spans="1:10" ht="12.75">
      <c r="A85" s="489" t="s">
        <v>20</v>
      </c>
      <c r="B85" s="712">
        <v>2</v>
      </c>
      <c r="C85" s="108" t="s">
        <v>27</v>
      </c>
      <c r="D85" s="42">
        <f>SUM(D83:D84)</f>
        <v>35.762</v>
      </c>
      <c r="E85" s="713"/>
      <c r="F85" s="656"/>
      <c r="G85" s="464"/>
      <c r="H85" s="33"/>
      <c r="I85" s="93"/>
      <c r="J85" s="93"/>
    </row>
    <row r="86" spans="1:10" ht="12.75">
      <c r="A86" s="355" t="s">
        <v>170</v>
      </c>
      <c r="B86" s="359" t="s">
        <v>1693</v>
      </c>
      <c r="C86" s="247" t="s">
        <v>168</v>
      </c>
      <c r="D86" s="439">
        <v>1.2</v>
      </c>
      <c r="E86" s="356"/>
      <c r="F86" s="347">
        <v>51</v>
      </c>
      <c r="G86" s="354" t="s">
        <v>96</v>
      </c>
      <c r="H86" s="250" t="s">
        <v>11</v>
      </c>
      <c r="I86" s="334">
        <f>D86*F86</f>
        <v>61.199999999999996</v>
      </c>
      <c r="J86" s="334">
        <f>I86*20%</f>
        <v>12.24</v>
      </c>
    </row>
    <row r="87" spans="1:10" ht="12.75">
      <c r="A87" s="355" t="s">
        <v>170</v>
      </c>
      <c r="B87" s="359" t="s">
        <v>1694</v>
      </c>
      <c r="C87" s="247" t="s">
        <v>168</v>
      </c>
      <c r="D87" s="439">
        <v>1.2</v>
      </c>
      <c r="E87" s="356"/>
      <c r="F87" s="347">
        <v>51</v>
      </c>
      <c r="G87" s="354" t="s">
        <v>96</v>
      </c>
      <c r="H87" s="250" t="s">
        <v>11</v>
      </c>
      <c r="I87" s="334">
        <f aca="true" t="shared" si="4" ref="I87:I94">D87*F87</f>
        <v>61.199999999999996</v>
      </c>
      <c r="J87" s="334">
        <f aca="true" t="shared" si="5" ref="J87:J94">I87*20%</f>
        <v>12.24</v>
      </c>
    </row>
    <row r="88" spans="1:10" ht="12.75">
      <c r="A88" s="355" t="s">
        <v>170</v>
      </c>
      <c r="B88" s="359" t="s">
        <v>687</v>
      </c>
      <c r="C88" s="247" t="s">
        <v>168</v>
      </c>
      <c r="D88" s="439">
        <v>0.955</v>
      </c>
      <c r="E88" s="356"/>
      <c r="F88" s="347">
        <v>51</v>
      </c>
      <c r="G88" s="354" t="s">
        <v>96</v>
      </c>
      <c r="H88" s="250" t="s">
        <v>11</v>
      </c>
      <c r="I88" s="334">
        <f t="shared" si="4"/>
        <v>48.705</v>
      </c>
      <c r="J88" s="334">
        <f t="shared" si="5"/>
        <v>9.741</v>
      </c>
    </row>
    <row r="89" spans="1:10" ht="12.75">
      <c r="A89" s="355" t="s">
        <v>170</v>
      </c>
      <c r="B89" s="359" t="s">
        <v>688</v>
      </c>
      <c r="C89" s="247" t="s">
        <v>168</v>
      </c>
      <c r="D89" s="439">
        <v>1.2</v>
      </c>
      <c r="E89" s="356"/>
      <c r="F89" s="347">
        <v>51</v>
      </c>
      <c r="G89" s="354" t="s">
        <v>96</v>
      </c>
      <c r="H89" s="250" t="s">
        <v>11</v>
      </c>
      <c r="I89" s="334">
        <f t="shared" si="4"/>
        <v>61.199999999999996</v>
      </c>
      <c r="J89" s="334">
        <f t="shared" si="5"/>
        <v>12.24</v>
      </c>
    </row>
    <row r="90" spans="1:10" ht="12.75">
      <c r="A90" s="355" t="s">
        <v>170</v>
      </c>
      <c r="B90" s="359" t="s">
        <v>689</v>
      </c>
      <c r="C90" s="247" t="s">
        <v>168</v>
      </c>
      <c r="D90" s="439">
        <v>1.2</v>
      </c>
      <c r="E90" s="356"/>
      <c r="F90" s="347">
        <v>51</v>
      </c>
      <c r="G90" s="354" t="s">
        <v>96</v>
      </c>
      <c r="H90" s="250" t="s">
        <v>11</v>
      </c>
      <c r="I90" s="334">
        <f t="shared" si="4"/>
        <v>61.199999999999996</v>
      </c>
      <c r="J90" s="334">
        <f t="shared" si="5"/>
        <v>12.24</v>
      </c>
    </row>
    <row r="91" spans="1:10" ht="12.75">
      <c r="A91" s="355" t="s">
        <v>170</v>
      </c>
      <c r="B91" s="359" t="s">
        <v>690</v>
      </c>
      <c r="C91" s="247" t="s">
        <v>168</v>
      </c>
      <c r="D91" s="439">
        <v>1.206</v>
      </c>
      <c r="E91" s="356"/>
      <c r="F91" s="347">
        <v>51</v>
      </c>
      <c r="G91" s="354" t="s">
        <v>96</v>
      </c>
      <c r="H91" s="250" t="s">
        <v>11</v>
      </c>
      <c r="I91" s="334">
        <f t="shared" si="4"/>
        <v>61.506</v>
      </c>
      <c r="J91" s="334">
        <f t="shared" si="5"/>
        <v>12.301200000000001</v>
      </c>
    </row>
    <row r="92" spans="1:10" ht="12.75">
      <c r="A92" s="355" t="s">
        <v>170</v>
      </c>
      <c r="B92" s="359" t="s">
        <v>1698</v>
      </c>
      <c r="C92" s="247" t="s">
        <v>168</v>
      </c>
      <c r="D92" s="439">
        <v>12.391</v>
      </c>
      <c r="E92" s="356"/>
      <c r="F92" s="347">
        <v>51</v>
      </c>
      <c r="G92" s="354" t="s">
        <v>96</v>
      </c>
      <c r="H92" s="250" t="s">
        <v>11</v>
      </c>
      <c r="I92" s="334">
        <f t="shared" si="4"/>
        <v>631.941</v>
      </c>
      <c r="J92" s="334">
        <f t="shared" si="5"/>
        <v>126.38820000000001</v>
      </c>
    </row>
    <row r="93" spans="1:10" ht="12.75">
      <c r="A93" s="350" t="s">
        <v>170</v>
      </c>
      <c r="B93" s="359" t="s">
        <v>639</v>
      </c>
      <c r="C93" s="247" t="s">
        <v>168</v>
      </c>
      <c r="D93" s="439">
        <v>5.403</v>
      </c>
      <c r="E93" s="31"/>
      <c r="F93" s="347">
        <v>51</v>
      </c>
      <c r="G93" s="354" t="s">
        <v>96</v>
      </c>
      <c r="H93" s="250" t="s">
        <v>11</v>
      </c>
      <c r="I93" s="334">
        <f t="shared" si="4"/>
        <v>275.553</v>
      </c>
      <c r="J93" s="334">
        <f t="shared" si="5"/>
        <v>55.110600000000005</v>
      </c>
    </row>
    <row r="94" spans="1:10" ht="12.75">
      <c r="A94" s="350" t="s">
        <v>170</v>
      </c>
      <c r="B94" s="359" t="s">
        <v>640</v>
      </c>
      <c r="C94" s="247" t="s">
        <v>168</v>
      </c>
      <c r="D94" s="439">
        <v>0.909</v>
      </c>
      <c r="E94" s="31"/>
      <c r="F94" s="347">
        <v>51</v>
      </c>
      <c r="G94" s="354" t="s">
        <v>96</v>
      </c>
      <c r="H94" s="250" t="s">
        <v>11</v>
      </c>
      <c r="I94" s="334">
        <f t="shared" si="4"/>
        <v>46.359</v>
      </c>
      <c r="J94" s="334">
        <f t="shared" si="5"/>
        <v>9.2718</v>
      </c>
    </row>
    <row r="95" spans="1:10" ht="12.75">
      <c r="A95" s="38" t="s">
        <v>20</v>
      </c>
      <c r="B95" s="217">
        <v>9</v>
      </c>
      <c r="C95" s="108" t="s">
        <v>27</v>
      </c>
      <c r="D95" s="199">
        <f>SUM(D86:D94)</f>
        <v>25.663999999999998</v>
      </c>
      <c r="E95" s="349" t="s">
        <v>47</v>
      </c>
      <c r="F95" s="248"/>
      <c r="G95" s="357"/>
      <c r="H95" s="250"/>
      <c r="I95" s="252"/>
      <c r="J95" s="334"/>
    </row>
    <row r="96" spans="1:10" ht="12.75">
      <c r="A96" s="246" t="s">
        <v>171</v>
      </c>
      <c r="B96" s="462" t="s">
        <v>641</v>
      </c>
      <c r="C96" s="247" t="s">
        <v>168</v>
      </c>
      <c r="D96" s="360">
        <v>14.319</v>
      </c>
      <c r="E96" s="463"/>
      <c r="F96" s="248">
        <v>51</v>
      </c>
      <c r="G96" s="354" t="s">
        <v>96</v>
      </c>
      <c r="H96" s="250" t="s">
        <v>11</v>
      </c>
      <c r="I96" s="252">
        <f>D96*F96</f>
        <v>730.269</v>
      </c>
      <c r="J96" s="334">
        <f>I96*20%</f>
        <v>146.0538</v>
      </c>
    </row>
    <row r="97" spans="1:10" ht="12.75">
      <c r="A97" s="246" t="s">
        <v>171</v>
      </c>
      <c r="B97" s="462" t="s">
        <v>642</v>
      </c>
      <c r="C97" s="247" t="s">
        <v>168</v>
      </c>
      <c r="D97" s="360">
        <v>1.245</v>
      </c>
      <c r="E97" s="463"/>
      <c r="F97" s="248">
        <v>51</v>
      </c>
      <c r="G97" s="354" t="s">
        <v>96</v>
      </c>
      <c r="H97" s="250" t="s">
        <v>11</v>
      </c>
      <c r="I97" s="252">
        <f>D97*F97</f>
        <v>63.495000000000005</v>
      </c>
      <c r="J97" s="334">
        <f>I97*20%</f>
        <v>12.699000000000002</v>
      </c>
    </row>
    <row r="98" spans="1:10" ht="12.75">
      <c r="A98" s="500" t="s">
        <v>171</v>
      </c>
      <c r="B98" s="462" t="s">
        <v>980</v>
      </c>
      <c r="C98" s="247" t="s">
        <v>168</v>
      </c>
      <c r="D98" s="360">
        <v>2.78</v>
      </c>
      <c r="E98" s="714"/>
      <c r="F98" s="248">
        <v>51</v>
      </c>
      <c r="G98" s="354" t="s">
        <v>96</v>
      </c>
      <c r="H98" s="250" t="s">
        <v>11</v>
      </c>
      <c r="I98" s="252">
        <f>D98*F98</f>
        <v>141.78</v>
      </c>
      <c r="J98" s="334">
        <f>I98*20%</f>
        <v>28.356</v>
      </c>
    </row>
    <row r="99" spans="1:10" ht="12.75">
      <c r="A99" s="254" t="s">
        <v>171</v>
      </c>
      <c r="B99" s="408" t="s">
        <v>981</v>
      </c>
      <c r="C99" s="247" t="s">
        <v>982</v>
      </c>
      <c r="D99" s="291">
        <v>6.09</v>
      </c>
      <c r="E99" s="254"/>
      <c r="F99" s="248">
        <v>51</v>
      </c>
      <c r="G99" s="354" t="s">
        <v>96</v>
      </c>
      <c r="H99" s="250" t="s">
        <v>11</v>
      </c>
      <c r="I99" s="252">
        <f>D99*F99</f>
        <v>310.59</v>
      </c>
      <c r="J99" s="334">
        <f>I99*20%</f>
        <v>62.117999999999995</v>
      </c>
    </row>
    <row r="100" spans="1:10" ht="12.75">
      <c r="A100" s="38" t="s">
        <v>20</v>
      </c>
      <c r="B100" s="51">
        <v>4</v>
      </c>
      <c r="C100" s="108" t="s">
        <v>27</v>
      </c>
      <c r="D100" s="42">
        <f>SUM(D96:D97)</f>
        <v>15.564</v>
      </c>
      <c r="E100" s="349" t="s">
        <v>47</v>
      </c>
      <c r="F100" s="92"/>
      <c r="G100" s="92"/>
      <c r="H100" s="93"/>
      <c r="I100" s="334"/>
      <c r="J100" s="269"/>
    </row>
    <row r="101" spans="1:10" ht="12.75">
      <c r="A101" s="246" t="s">
        <v>600</v>
      </c>
      <c r="B101" s="462" t="s">
        <v>663</v>
      </c>
      <c r="C101" s="247" t="s">
        <v>168</v>
      </c>
      <c r="D101" s="360">
        <v>30.171</v>
      </c>
      <c r="E101" s="463"/>
      <c r="F101" s="248">
        <v>51</v>
      </c>
      <c r="G101" s="354" t="s">
        <v>97</v>
      </c>
      <c r="H101" s="250" t="s">
        <v>11</v>
      </c>
      <c r="I101" s="252">
        <f>D101*F101</f>
        <v>1538.721</v>
      </c>
      <c r="J101" s="334">
        <f>I101*20%</f>
        <v>307.74420000000003</v>
      </c>
    </row>
    <row r="102" spans="1:10" ht="12.75">
      <c r="A102" s="38" t="s">
        <v>20</v>
      </c>
      <c r="B102" s="51">
        <v>1</v>
      </c>
      <c r="C102" s="108" t="s">
        <v>27</v>
      </c>
      <c r="D102" s="199">
        <v>30.171</v>
      </c>
      <c r="E102" s="349" t="s">
        <v>47</v>
      </c>
      <c r="F102" s="171"/>
      <c r="G102" s="464"/>
      <c r="H102" s="33"/>
      <c r="I102" s="105"/>
      <c r="J102" s="93"/>
    </row>
    <row r="103" spans="1:10" ht="38.25">
      <c r="A103" s="144" t="s">
        <v>23</v>
      </c>
      <c r="B103" s="127">
        <f>B95+B100+B102+B85+B82</f>
        <v>20</v>
      </c>
      <c r="C103" s="128" t="s">
        <v>27</v>
      </c>
      <c r="D103" s="129">
        <f>D95+D100+D102+D85+D82</f>
        <v>113.726</v>
      </c>
      <c r="E103" s="130" t="s">
        <v>47</v>
      </c>
      <c r="F103" s="221"/>
      <c r="G103" s="221"/>
      <c r="H103" s="222"/>
      <c r="I103" s="427"/>
      <c r="J103" s="428"/>
    </row>
    <row r="104" spans="1:10" ht="15.75">
      <c r="A104" s="744" t="s">
        <v>17</v>
      </c>
      <c r="B104" s="745"/>
      <c r="C104" s="745"/>
      <c r="D104" s="745"/>
      <c r="E104" s="745"/>
      <c r="F104" s="745"/>
      <c r="G104" s="745"/>
      <c r="H104" s="745"/>
      <c r="I104" s="745"/>
      <c r="J104" s="746"/>
    </row>
    <row r="105" spans="1:10" ht="12.75">
      <c r="A105" s="378" t="s">
        <v>59</v>
      </c>
      <c r="B105" s="359" t="s">
        <v>1192</v>
      </c>
      <c r="C105" s="247" t="s">
        <v>168</v>
      </c>
      <c r="D105" s="298">
        <v>0.949</v>
      </c>
      <c r="E105" s="355"/>
      <c r="F105" s="376">
        <v>46</v>
      </c>
      <c r="G105" s="354" t="s">
        <v>96</v>
      </c>
      <c r="H105" s="560" t="s">
        <v>11</v>
      </c>
      <c r="I105" s="334">
        <f>D105*F105</f>
        <v>43.653999999999996</v>
      </c>
      <c r="J105" s="334">
        <f>I105*20%</f>
        <v>8.7308</v>
      </c>
    </row>
    <row r="106" spans="1:10" ht="12.75">
      <c r="A106" s="378" t="s">
        <v>59</v>
      </c>
      <c r="B106" s="359" t="s">
        <v>1193</v>
      </c>
      <c r="C106" s="247" t="s">
        <v>168</v>
      </c>
      <c r="D106" s="298">
        <v>1.225</v>
      </c>
      <c r="E106" s="355"/>
      <c r="F106" s="376">
        <v>46</v>
      </c>
      <c r="G106" s="354" t="s">
        <v>96</v>
      </c>
      <c r="H106" s="560" t="s">
        <v>11</v>
      </c>
      <c r="I106" s="334">
        <f aca="true" t="shared" si="6" ref="I106:I117">D106*F106</f>
        <v>56.35</v>
      </c>
      <c r="J106" s="334">
        <f aca="true" t="shared" si="7" ref="J106:J117">I106*20%</f>
        <v>11.270000000000001</v>
      </c>
    </row>
    <row r="107" spans="1:10" ht="12.75">
      <c r="A107" s="378" t="s">
        <v>59</v>
      </c>
      <c r="B107" s="359" t="s">
        <v>1194</v>
      </c>
      <c r="C107" s="247" t="s">
        <v>168</v>
      </c>
      <c r="D107" s="298">
        <v>1.347</v>
      </c>
      <c r="E107" s="355"/>
      <c r="F107" s="376">
        <v>46</v>
      </c>
      <c r="G107" s="354" t="s">
        <v>96</v>
      </c>
      <c r="H107" s="560" t="s">
        <v>11</v>
      </c>
      <c r="I107" s="334">
        <f t="shared" si="6"/>
        <v>61.961999999999996</v>
      </c>
      <c r="J107" s="334">
        <f t="shared" si="7"/>
        <v>12.3924</v>
      </c>
    </row>
    <row r="108" spans="1:10" ht="12.75">
      <c r="A108" s="378" t="s">
        <v>59</v>
      </c>
      <c r="B108" s="359" t="s">
        <v>1195</v>
      </c>
      <c r="C108" s="247" t="s">
        <v>168</v>
      </c>
      <c r="D108" s="298">
        <v>1.5</v>
      </c>
      <c r="E108" s="355"/>
      <c r="F108" s="376">
        <v>46</v>
      </c>
      <c r="G108" s="354" t="s">
        <v>96</v>
      </c>
      <c r="H108" s="560" t="s">
        <v>11</v>
      </c>
      <c r="I108" s="334">
        <f t="shared" si="6"/>
        <v>69</v>
      </c>
      <c r="J108" s="334">
        <f t="shared" si="7"/>
        <v>13.8</v>
      </c>
    </row>
    <row r="109" spans="1:10" ht="12.75">
      <c r="A109" s="378" t="s">
        <v>59</v>
      </c>
      <c r="B109" s="359" t="s">
        <v>651</v>
      </c>
      <c r="C109" s="247" t="s">
        <v>168</v>
      </c>
      <c r="D109" s="298">
        <v>1.3</v>
      </c>
      <c r="E109" s="355"/>
      <c r="F109" s="376">
        <v>46</v>
      </c>
      <c r="G109" s="506">
        <v>4</v>
      </c>
      <c r="H109" s="560" t="s">
        <v>11</v>
      </c>
      <c r="I109" s="334">
        <f t="shared" si="6"/>
        <v>59.800000000000004</v>
      </c>
      <c r="J109" s="334">
        <f t="shared" si="7"/>
        <v>11.96</v>
      </c>
    </row>
    <row r="110" spans="1:10" ht="12.75">
      <c r="A110" s="378" t="s">
        <v>59</v>
      </c>
      <c r="B110" s="359" t="s">
        <v>652</v>
      </c>
      <c r="C110" s="247" t="s">
        <v>168</v>
      </c>
      <c r="D110" s="298">
        <v>1.3</v>
      </c>
      <c r="E110" s="355"/>
      <c r="F110" s="376">
        <v>46</v>
      </c>
      <c r="G110" s="506">
        <v>4</v>
      </c>
      <c r="H110" s="560" t="s">
        <v>11</v>
      </c>
      <c r="I110" s="334">
        <f t="shared" si="6"/>
        <v>59.800000000000004</v>
      </c>
      <c r="J110" s="334">
        <f t="shared" si="7"/>
        <v>11.96</v>
      </c>
    </row>
    <row r="111" spans="1:10" ht="12.75">
      <c r="A111" s="378" t="s">
        <v>59</v>
      </c>
      <c r="B111" s="359" t="s">
        <v>653</v>
      </c>
      <c r="C111" s="247" t="s">
        <v>168</v>
      </c>
      <c r="D111" s="298">
        <v>1.3</v>
      </c>
      <c r="E111" s="31"/>
      <c r="F111" s="376">
        <v>46</v>
      </c>
      <c r="G111" s="506">
        <v>4</v>
      </c>
      <c r="H111" s="560" t="s">
        <v>11</v>
      </c>
      <c r="I111" s="334">
        <f t="shared" si="6"/>
        <v>59.800000000000004</v>
      </c>
      <c r="J111" s="334">
        <f t="shared" si="7"/>
        <v>11.96</v>
      </c>
    </row>
    <row r="112" spans="1:10" ht="12.75">
      <c r="A112" s="378" t="s">
        <v>59</v>
      </c>
      <c r="B112" s="359" t="s">
        <v>654</v>
      </c>
      <c r="C112" s="247" t="s">
        <v>168</v>
      </c>
      <c r="D112" s="361">
        <v>1.291</v>
      </c>
      <c r="E112" s="353"/>
      <c r="F112" s="376">
        <v>46</v>
      </c>
      <c r="G112" s="506">
        <v>4</v>
      </c>
      <c r="H112" s="560" t="s">
        <v>11</v>
      </c>
      <c r="I112" s="334">
        <f t="shared" si="6"/>
        <v>59.385999999999996</v>
      </c>
      <c r="J112" s="334">
        <f t="shared" si="7"/>
        <v>11.8772</v>
      </c>
    </row>
    <row r="113" spans="1:10" ht="12.75">
      <c r="A113" s="378" t="s">
        <v>59</v>
      </c>
      <c r="B113" s="359" t="s">
        <v>655</v>
      </c>
      <c r="C113" s="247" t="s">
        <v>168</v>
      </c>
      <c r="D113" s="361">
        <v>1.641</v>
      </c>
      <c r="E113" s="31"/>
      <c r="F113" s="376">
        <v>46</v>
      </c>
      <c r="G113" s="467">
        <v>6</v>
      </c>
      <c r="H113" s="560" t="s">
        <v>11</v>
      </c>
      <c r="I113" s="334">
        <f t="shared" si="6"/>
        <v>75.486</v>
      </c>
      <c r="J113" s="334">
        <f t="shared" si="7"/>
        <v>15.0972</v>
      </c>
    </row>
    <row r="114" spans="1:10" ht="12.75">
      <c r="A114" s="378" t="s">
        <v>59</v>
      </c>
      <c r="B114" s="359" t="s">
        <v>656</v>
      </c>
      <c r="C114" s="247" t="s">
        <v>168</v>
      </c>
      <c r="D114" s="477">
        <v>1.147</v>
      </c>
      <c r="E114" s="355"/>
      <c r="F114" s="376">
        <v>46</v>
      </c>
      <c r="G114" s="467">
        <v>7</v>
      </c>
      <c r="H114" s="560" t="s">
        <v>11</v>
      </c>
      <c r="I114" s="334">
        <f t="shared" si="6"/>
        <v>52.762</v>
      </c>
      <c r="J114" s="334">
        <f t="shared" si="7"/>
        <v>10.5524</v>
      </c>
    </row>
    <row r="115" spans="1:10" ht="12.75">
      <c r="A115" s="378" t="s">
        <v>59</v>
      </c>
      <c r="B115" s="359" t="s">
        <v>657</v>
      </c>
      <c r="C115" s="247" t="s">
        <v>168</v>
      </c>
      <c r="D115" s="477">
        <v>1.085</v>
      </c>
      <c r="E115" s="355"/>
      <c r="F115" s="376">
        <v>46</v>
      </c>
      <c r="G115" s="467">
        <v>6</v>
      </c>
      <c r="H115" s="560" t="s">
        <v>11</v>
      </c>
      <c r="I115" s="334">
        <f t="shared" si="6"/>
        <v>49.91</v>
      </c>
      <c r="J115" s="334">
        <f t="shared" si="7"/>
        <v>9.982</v>
      </c>
    </row>
    <row r="116" spans="1:10" ht="12.75">
      <c r="A116" s="378" t="s">
        <v>59</v>
      </c>
      <c r="B116" s="359" t="s">
        <v>658</v>
      </c>
      <c r="C116" s="247" t="s">
        <v>168</v>
      </c>
      <c r="D116" s="477">
        <v>1.619</v>
      </c>
      <c r="E116" s="355"/>
      <c r="F116" s="376">
        <v>46</v>
      </c>
      <c r="G116" s="467">
        <v>6</v>
      </c>
      <c r="H116" s="560" t="s">
        <v>11</v>
      </c>
      <c r="I116" s="334">
        <f t="shared" si="6"/>
        <v>74.474</v>
      </c>
      <c r="J116" s="334">
        <f t="shared" si="7"/>
        <v>14.894800000000002</v>
      </c>
    </row>
    <row r="117" spans="1:10" ht="12.75">
      <c r="A117" s="378" t="s">
        <v>59</v>
      </c>
      <c r="B117" s="359" t="s">
        <v>659</v>
      </c>
      <c r="C117" s="247" t="s">
        <v>168</v>
      </c>
      <c r="D117" s="477">
        <v>1.637</v>
      </c>
      <c r="E117" s="31"/>
      <c r="F117" s="376">
        <v>46</v>
      </c>
      <c r="G117" s="467">
        <v>6</v>
      </c>
      <c r="H117" s="560" t="s">
        <v>11</v>
      </c>
      <c r="I117" s="334">
        <f t="shared" si="6"/>
        <v>75.302</v>
      </c>
      <c r="J117" s="334">
        <f t="shared" si="7"/>
        <v>15.060400000000001</v>
      </c>
    </row>
    <row r="118" spans="1:10" ht="12.75">
      <c r="A118" s="715" t="s">
        <v>20</v>
      </c>
      <c r="B118" s="716">
        <v>13</v>
      </c>
      <c r="C118" s="562" t="s">
        <v>27</v>
      </c>
      <c r="D118" s="717">
        <f>SUM(D105:D117)</f>
        <v>17.341</v>
      </c>
      <c r="E118" s="718" t="s">
        <v>47</v>
      </c>
      <c r="F118" s="358"/>
      <c r="G118" s="719"/>
      <c r="H118" s="720"/>
      <c r="I118" s="480"/>
      <c r="J118" s="721"/>
    </row>
    <row r="119" spans="1:10" ht="12.75">
      <c r="A119" s="378" t="s">
        <v>56</v>
      </c>
      <c r="B119" s="359" t="s">
        <v>660</v>
      </c>
      <c r="C119" s="247" t="s">
        <v>168</v>
      </c>
      <c r="D119" s="477">
        <v>1.398</v>
      </c>
      <c r="E119" s="355"/>
      <c r="F119" s="376">
        <v>46</v>
      </c>
      <c r="G119" s="249">
        <v>6</v>
      </c>
      <c r="H119" s="560" t="s">
        <v>11</v>
      </c>
      <c r="I119" s="334">
        <f>D119*F119</f>
        <v>64.30799999999999</v>
      </c>
      <c r="J119" s="334">
        <f>I119*20%</f>
        <v>12.8616</v>
      </c>
    </row>
    <row r="120" spans="1:10" ht="12.75">
      <c r="A120" s="378" t="s">
        <v>56</v>
      </c>
      <c r="B120" s="504" t="s">
        <v>661</v>
      </c>
      <c r="C120" s="247" t="s">
        <v>255</v>
      </c>
      <c r="D120" s="361">
        <v>1.374</v>
      </c>
      <c r="E120" s="353"/>
      <c r="F120" s="376">
        <v>46</v>
      </c>
      <c r="G120" s="249">
        <v>6</v>
      </c>
      <c r="H120" s="560" t="s">
        <v>11</v>
      </c>
      <c r="I120" s="334">
        <f>D120*F120</f>
        <v>63.20400000000001</v>
      </c>
      <c r="J120" s="334">
        <f>I120*20%</f>
        <v>12.640800000000002</v>
      </c>
    </row>
    <row r="121" spans="1:10" ht="12.75">
      <c r="A121" s="378" t="s">
        <v>56</v>
      </c>
      <c r="B121" s="359" t="s">
        <v>662</v>
      </c>
      <c r="C121" s="247" t="s">
        <v>255</v>
      </c>
      <c r="D121" s="361">
        <v>1.461</v>
      </c>
      <c r="E121" s="722"/>
      <c r="F121" s="376">
        <v>46</v>
      </c>
      <c r="G121" s="249">
        <v>6</v>
      </c>
      <c r="H121" s="560" t="s">
        <v>11</v>
      </c>
      <c r="I121" s="334">
        <f>D121*F121</f>
        <v>67.206</v>
      </c>
      <c r="J121" s="334">
        <f>I121*20%</f>
        <v>13.441200000000002</v>
      </c>
    </row>
    <row r="122" spans="1:10" ht="12.75">
      <c r="A122" s="204" t="s">
        <v>20</v>
      </c>
      <c r="B122" s="205">
        <v>3</v>
      </c>
      <c r="C122" s="145" t="s">
        <v>27</v>
      </c>
      <c r="D122" s="110">
        <f>SUM(D119:D121)</f>
        <v>4.2330000000000005</v>
      </c>
      <c r="E122" s="111" t="s">
        <v>47</v>
      </c>
      <c r="F122" s="282"/>
      <c r="G122" s="107"/>
      <c r="H122" s="106"/>
      <c r="I122" s="374"/>
      <c r="J122" s="109"/>
    </row>
    <row r="123" spans="1:10" ht="38.25">
      <c r="A123" s="219" t="s">
        <v>24</v>
      </c>
      <c r="B123" s="138">
        <f>B118+B122</f>
        <v>16</v>
      </c>
      <c r="C123" s="379" t="s">
        <v>27</v>
      </c>
      <c r="D123" s="380">
        <f>D118+D122</f>
        <v>21.574</v>
      </c>
      <c r="E123" s="187" t="s">
        <v>47</v>
      </c>
      <c r="F123" s="381"/>
      <c r="G123" s="123"/>
      <c r="H123" s="220"/>
      <c r="I123" s="207"/>
      <c r="J123" s="62"/>
    </row>
    <row r="124" spans="1:10" ht="42.75">
      <c r="A124" s="71" t="s">
        <v>31</v>
      </c>
      <c r="B124" s="72">
        <f>B13+B19+B32+B68+B72+B76+B103+B123</f>
        <v>81</v>
      </c>
      <c r="C124" s="73" t="s">
        <v>27</v>
      </c>
      <c r="D124" s="74">
        <f>D13+D19+D32+D68+D72+D76+D103+D123</f>
        <v>297.84499999999997</v>
      </c>
      <c r="E124" s="75" t="s">
        <v>47</v>
      </c>
      <c r="F124" s="76"/>
      <c r="G124" s="77"/>
      <c r="H124" s="78"/>
      <c r="I124" s="79"/>
      <c r="J124" s="80"/>
    </row>
    <row r="126" spans="1:10" ht="12.75">
      <c r="A126" s="299"/>
      <c r="B126" s="165"/>
      <c r="C126" s="176"/>
      <c r="D126" s="164"/>
      <c r="E126" s="12"/>
      <c r="F126" s="37"/>
      <c r="G126" s="45"/>
      <c r="H126" s="37"/>
      <c r="I126" s="49"/>
      <c r="J126" s="9"/>
    </row>
    <row r="127" spans="1:10" ht="12.75">
      <c r="A127" s="299"/>
      <c r="B127" s="165"/>
      <c r="C127" s="176"/>
      <c r="D127" s="164"/>
      <c r="E127" s="12"/>
      <c r="F127" s="46"/>
      <c r="G127" s="730" t="s">
        <v>30</v>
      </c>
      <c r="H127" s="730"/>
      <c r="I127" s="730"/>
      <c r="J127" s="730"/>
    </row>
    <row r="128" spans="1:10" ht="12.75">
      <c r="A128" s="20"/>
      <c r="B128" s="21"/>
      <c r="C128" s="24"/>
      <c r="D128" s="22"/>
      <c r="E128" s="37"/>
      <c r="F128" s="37"/>
      <c r="G128" s="730" t="s">
        <v>1706</v>
      </c>
      <c r="H128" s="730"/>
      <c r="I128" s="730"/>
      <c r="J128" s="730"/>
    </row>
    <row r="129" spans="1:10" ht="12.75">
      <c r="A129" s="20"/>
      <c r="B129" s="21"/>
      <c r="C129" s="24"/>
      <c r="D129" s="22"/>
      <c r="E129" s="37"/>
      <c r="F129" s="37"/>
      <c r="G129" s="730" t="s">
        <v>971</v>
      </c>
      <c r="H129" s="730"/>
      <c r="I129" s="730"/>
      <c r="J129" s="730"/>
    </row>
  </sheetData>
  <sheetProtection/>
  <mergeCells count="25">
    <mergeCell ref="G128:J128"/>
    <mergeCell ref="G129:J129"/>
    <mergeCell ref="A104:J104"/>
    <mergeCell ref="A14:J14"/>
    <mergeCell ref="A20:J20"/>
    <mergeCell ref="A33:J33"/>
    <mergeCell ref="A74:J74"/>
    <mergeCell ref="D7:E7"/>
    <mergeCell ref="F7:F8"/>
    <mergeCell ref="A77:J77"/>
    <mergeCell ref="C7:C8"/>
    <mergeCell ref="G127:J127"/>
    <mergeCell ref="G7:G8"/>
    <mergeCell ref="A10:J10"/>
    <mergeCell ref="A69:J69"/>
    <mergeCell ref="A1:J1"/>
    <mergeCell ref="A2:J2"/>
    <mergeCell ref="A3:J3"/>
    <mergeCell ref="A4:J4"/>
    <mergeCell ref="A6:J6"/>
    <mergeCell ref="H7:H8"/>
    <mergeCell ref="I7:I8"/>
    <mergeCell ref="B7:B8"/>
    <mergeCell ref="J7:J8"/>
    <mergeCell ref="A7:A8"/>
  </mergeCells>
  <conditionalFormatting sqref="B11">
    <cfRule type="duplicateValues" priority="1" dxfId="0">
      <formula>AND(COUNTIF($B$11:$B$11,B11)&gt;1,NOT(ISBLANK(B11)))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  <headerFooter>
    <oddFooter>&amp;CСтр. &amp;P от &amp;N&amp;RДИРЕКТОР НА ОД "ЗЕМЕДЕЛИЕ" - ПЛЕВЕН: ...............
/ИЛИЯНА НИНОВА/</oddFooter>
  </headerFooter>
  <ignoredErrors>
    <ignoredError sqref="F9 H9 G34:G35 A9 G78:G84 G105:G108 G75 G37 G39:G66 G92:G102 G86:G91" numberStoredAsText="1"/>
    <ignoredError sqref="D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дългосрочни</dc:title>
  <dc:subject/>
  <dc:creator>Малинка Гецова</dc:creator>
  <cp:keywords/>
  <dc:description/>
  <cp:lastModifiedBy>Кристина Андреева</cp:lastModifiedBy>
  <cp:lastPrinted>2022-06-16T11:10:43Z</cp:lastPrinted>
  <dcterms:created xsi:type="dcterms:W3CDTF">2008-10-09T15:17:30Z</dcterms:created>
  <dcterms:modified xsi:type="dcterms:W3CDTF">2022-06-17T06:59:59Z</dcterms:modified>
  <cp:category/>
  <cp:version/>
  <cp:contentType/>
  <cp:contentStatus/>
</cp:coreProperties>
</file>