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880" windowHeight="7515" tabRatio="819" activeTab="0"/>
  </bookViews>
  <sheets>
    <sheet name="публ. собств." sheetId="1" r:id="rId1"/>
    <sheet name="ниви-едногод" sheetId="2" r:id="rId2"/>
    <sheet name="ниви-дългосрочно" sheetId="3" r:id="rId3"/>
    <sheet name="ниви дългоср. по чл. 47о, ал.2" sheetId="4" r:id="rId4"/>
    <sheet name="ЗА създаване на тр.нас." sheetId="5" r:id="rId5"/>
    <sheet name="съществуващи тр.нас." sheetId="6" r:id="rId6"/>
    <sheet name="имоти под наем 12а" sheetId="7" r:id="rId7"/>
  </sheets>
  <definedNames>
    <definedName name="_xlnm._FilterDatabase" localSheetId="2" hidden="1">'ниви-дългосрочно'!$A$18:$J$18</definedName>
  </definedNames>
  <calcPr fullCalcOnLoad="1"/>
</workbook>
</file>

<file path=xl/sharedStrings.xml><?xml version="1.0" encoding="utf-8"?>
<sst xmlns="http://schemas.openxmlformats.org/spreadsheetml/2006/main" count="4575" uniqueCount="989">
  <si>
    <t>НАЛИЧНИ ИМОТИ ОТ ДПФ</t>
  </si>
  <si>
    <t>ЗЕМЛИЩЕ</t>
  </si>
  <si>
    <t>№ на имот</t>
  </si>
  <si>
    <t>Н Т П</t>
  </si>
  <si>
    <t>Площ  дка</t>
  </si>
  <si>
    <t>Категория</t>
  </si>
  <si>
    <t>Поливност</t>
  </si>
  <si>
    <t>Вид насажд.</t>
  </si>
  <si>
    <t>едного-дишни</t>
  </si>
  <si>
    <t>4а</t>
  </si>
  <si>
    <t>4б</t>
  </si>
  <si>
    <t>не</t>
  </si>
  <si>
    <t>Община Долна Митрополия</t>
  </si>
  <si>
    <t>Община Белене</t>
  </si>
  <si>
    <t>Община Гулянци</t>
  </si>
  <si>
    <t>Община Искър</t>
  </si>
  <si>
    <t>Община Левски</t>
  </si>
  <si>
    <t>Община Никопол</t>
  </si>
  <si>
    <t>Община Плевен</t>
  </si>
  <si>
    <t>Община Червен бряг</t>
  </si>
  <si>
    <t>Общо:</t>
  </si>
  <si>
    <t>Всичко за Община Белене:</t>
  </si>
  <si>
    <t>Всичко за Община Гулянци:</t>
  </si>
  <si>
    <t>Всичко за Община Левски:</t>
  </si>
  <si>
    <t>Всичко за Община Никопол:</t>
  </si>
  <si>
    <t>Всичко за Община Плевен:</t>
  </si>
  <si>
    <t>Всичко за Община Червен бряг:</t>
  </si>
  <si>
    <t>бр.</t>
  </si>
  <si>
    <t>ПРЕДЛОЖЕНИЕ</t>
  </si>
  <si>
    <t>1</t>
  </si>
  <si>
    <t>ДИРЕКТОР ОД "ЗЕМЕДЕЛИЕ":</t>
  </si>
  <si>
    <t>Всичко за Област Плевен:</t>
  </si>
  <si>
    <t>трайни</t>
  </si>
  <si>
    <t>Община Долни Дъбник</t>
  </si>
  <si>
    <t>Всичко за Община Долни Дъбник:</t>
  </si>
  <si>
    <t>Размер на наемната цена
(лева)</t>
  </si>
  <si>
    <t>5</t>
  </si>
  <si>
    <t>7</t>
  </si>
  <si>
    <t>8</t>
  </si>
  <si>
    <t xml:space="preserve">Депозит - 20%  от PНЦ </t>
  </si>
  <si>
    <t>Рибен</t>
  </si>
  <si>
    <t>Ореховица</t>
  </si>
  <si>
    <t>Плевен</t>
  </si>
  <si>
    <t>Биволаре</t>
  </si>
  <si>
    <t>Крушовене</t>
  </si>
  <si>
    <t>Трънчовица</t>
  </si>
  <si>
    <t>Санадиново</t>
  </si>
  <si>
    <t>дка</t>
  </si>
  <si>
    <t>Николаево</t>
  </si>
  <si>
    <t>Тученица</t>
  </si>
  <si>
    <t>Търнене</t>
  </si>
  <si>
    <t>Ясен</t>
  </si>
  <si>
    <t>Eдинична цена на дка</t>
  </si>
  <si>
    <t>Община Пордим</t>
  </si>
  <si>
    <t>Всичко за Община Пордим:</t>
  </si>
  <si>
    <t>Муселиево</t>
  </si>
  <si>
    <t>Славяново</t>
  </si>
  <si>
    <t>Бръшляница</t>
  </si>
  <si>
    <t>Въбел</t>
  </si>
  <si>
    <t>лозе</t>
  </si>
  <si>
    <t>Лозови насаждения /нетерасирани/</t>
  </si>
  <si>
    <t>Лозица</t>
  </si>
  <si>
    <t>овощна градина</t>
  </si>
  <si>
    <t>изостав.тр.нас.</t>
  </si>
  <si>
    <t>56722.50.1</t>
  </si>
  <si>
    <t>56722.51.10</t>
  </si>
  <si>
    <t>56722.51.12</t>
  </si>
  <si>
    <t>56722.51.20</t>
  </si>
  <si>
    <t>56722.53.12</t>
  </si>
  <si>
    <t>56722.337.4</t>
  </si>
  <si>
    <t>овощ.град</t>
  </si>
  <si>
    <t>56722.341.6</t>
  </si>
  <si>
    <t>56722.343.1</t>
  </si>
  <si>
    <t>56722.348.5</t>
  </si>
  <si>
    <t>56722.61.3</t>
  </si>
  <si>
    <t>56722.64.24</t>
  </si>
  <si>
    <t>56722.102.2</t>
  </si>
  <si>
    <t>56722.119.20</t>
  </si>
  <si>
    <t>56722.120.3</t>
  </si>
  <si>
    <t>56722.124.7</t>
  </si>
  <si>
    <t>56722.125.20</t>
  </si>
  <si>
    <t>Горталово</t>
  </si>
  <si>
    <t>овощ.град.</t>
  </si>
  <si>
    <t>Гривица</t>
  </si>
  <si>
    <t>овощ.гр.</t>
  </si>
  <si>
    <t>Опанец</t>
  </si>
  <si>
    <t>Всичко за Община Плевен :</t>
  </si>
  <si>
    <t>9</t>
  </si>
  <si>
    <t>Община ДОЛНА МИТРОПОЛИЯ</t>
  </si>
  <si>
    <t>др.тр.насажден.</t>
  </si>
  <si>
    <t>Всичко за Община Долна Митрополия:</t>
  </si>
  <si>
    <t>Гратисен период</t>
  </si>
  <si>
    <t>Срок на предоставяне за съществуващи трайни насаждения до 10 години.</t>
  </si>
  <si>
    <r>
      <t>за създаване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и отглеждане</t>
    </r>
    <r>
      <rPr>
        <sz val="11"/>
        <rFont val="Times New Roman"/>
        <family val="1"/>
      </rPr>
      <t xml:space="preserve"> на трайни насаждения ДПФ за</t>
    </r>
    <r>
      <rPr>
        <b/>
        <sz val="11"/>
        <rFont val="Times New Roman"/>
        <family val="1"/>
      </rPr>
      <t xml:space="preserve"> дългосрочно ползване</t>
    </r>
  </si>
  <si>
    <t>изост. тр. насаждения</t>
  </si>
  <si>
    <t>04</t>
  </si>
  <si>
    <t>05</t>
  </si>
  <si>
    <t>06</t>
  </si>
  <si>
    <t>03</t>
  </si>
  <si>
    <t>КУЛИНА ВОДА</t>
  </si>
  <si>
    <t>ПЕТОКЛАДЕНЦИ</t>
  </si>
  <si>
    <t>ТАТАРИ</t>
  </si>
  <si>
    <t>Лоз. насажд. /нетер./</t>
  </si>
  <si>
    <t>Лоз. насажд. /терас./</t>
  </si>
  <si>
    <t>Ов. насажд. /нетер./</t>
  </si>
  <si>
    <t>ОБЩО:</t>
  </si>
  <si>
    <t>Всичко за Община Долна Митрополия :</t>
  </si>
  <si>
    <t>Садовец</t>
  </si>
  <si>
    <t>Петърница</t>
  </si>
  <si>
    <t>2</t>
  </si>
  <si>
    <t>Всичко за Община Долни Дъбник</t>
  </si>
  <si>
    <t>Всичко за Община Искър:</t>
  </si>
  <si>
    <t>Гиген</t>
  </si>
  <si>
    <t>Загражден</t>
  </si>
  <si>
    <t>Искър</t>
  </si>
  <si>
    <t>Ленково</t>
  </si>
  <si>
    <t>Милковица</t>
  </si>
  <si>
    <t>Сомовит</t>
  </si>
  <si>
    <t>Долни Вит</t>
  </si>
  <si>
    <t>ов.градина</t>
  </si>
  <si>
    <t>Беглеж</t>
  </si>
  <si>
    <t>Вълчитрън</t>
  </si>
  <si>
    <t>Община  Пордим</t>
  </si>
  <si>
    <t>изост. Тр. Насажд</t>
  </si>
  <si>
    <t>Върбица</t>
  </si>
  <si>
    <t>56722.154.1</t>
  </si>
  <si>
    <t>56722.321.4</t>
  </si>
  <si>
    <t>56722.321.3</t>
  </si>
  <si>
    <t>Бресте</t>
  </si>
  <si>
    <t>Чомаковци</t>
  </si>
  <si>
    <t>Девенци</t>
  </si>
  <si>
    <t>Радомирци</t>
  </si>
  <si>
    <t>Ракита</t>
  </si>
  <si>
    <t>Сухаче</t>
  </si>
  <si>
    <t>Реселец</t>
  </si>
  <si>
    <t>Червен бряг</t>
  </si>
  <si>
    <t>Койнаре</t>
  </si>
  <si>
    <t>Лепица</t>
  </si>
  <si>
    <t>Рупци</t>
  </si>
  <si>
    <t>56722.255.814</t>
  </si>
  <si>
    <t>56722.255.803</t>
  </si>
  <si>
    <t>56722.255.812</t>
  </si>
  <si>
    <t>56722.255.805</t>
  </si>
  <si>
    <t>56722.255.811</t>
  </si>
  <si>
    <t>56722.255.806</t>
  </si>
  <si>
    <t>56722.255.813</t>
  </si>
  <si>
    <t>56722.255.804</t>
  </si>
  <si>
    <t>56722.255.810</t>
  </si>
  <si>
    <t>56722.255.807</t>
  </si>
  <si>
    <t>Къшин</t>
  </si>
  <si>
    <t>Забележка:Имотите в приложения списък са държавна публична собственост. Със Заповед №РД - 684/04.12.2000г. на</t>
  </si>
  <si>
    <t>изост. тр. нас.</t>
  </si>
  <si>
    <t>Ов.нас.-семкови, костилкови, черупкови</t>
  </si>
  <si>
    <t>5 - 7</t>
  </si>
  <si>
    <t>за останалия период на  плододаване</t>
  </si>
  <si>
    <t>изост. Тр. Насажд - лозе</t>
  </si>
  <si>
    <t>Продължителността на периода на плододаване за отделните видове трайни насаждения се определя от приложенията към чл. 5 от Наредбата за базисните цени на трайните насаждения, приета с ПМС № 151 от 1991г. (ДВ, бр. 65 от 1991г.; загл. изм., бр. 107 от 2000г.)</t>
  </si>
  <si>
    <t>Овощна градина</t>
  </si>
  <si>
    <t>нива</t>
  </si>
  <si>
    <t>Долни Луковит</t>
  </si>
  <si>
    <t>Стоп.двор-нива</t>
  </si>
  <si>
    <t>Асеновци</t>
  </si>
  <si>
    <t>Малчика</t>
  </si>
  <si>
    <t>Обнова</t>
  </si>
  <si>
    <t>Нива</t>
  </si>
  <si>
    <t>Крушовица</t>
  </si>
  <si>
    <t>Стоп.двор-вр.неизп.нива</t>
  </si>
  <si>
    <t>03366.173.15</t>
  </si>
  <si>
    <t>Изоставена орна земя</t>
  </si>
  <si>
    <t>03366.180.37</t>
  </si>
  <si>
    <t>03366.98.104</t>
  </si>
  <si>
    <t>Кулина вода</t>
  </si>
  <si>
    <t>56722.270.4</t>
  </si>
  <si>
    <t>56722.270.5</t>
  </si>
  <si>
    <t>56722.270.6</t>
  </si>
  <si>
    <t>56722.270.7</t>
  </si>
  <si>
    <t>67088.190.10</t>
  </si>
  <si>
    <t>03068.129.15</t>
  </si>
  <si>
    <t>Буковлък</t>
  </si>
  <si>
    <t>12752.110.2</t>
  </si>
  <si>
    <t>Дисевица</t>
  </si>
  <si>
    <t>24935.28.1</t>
  </si>
  <si>
    <t>Коиловци</t>
  </si>
  <si>
    <t>Ласкар</t>
  </si>
  <si>
    <t>изост.нива</t>
  </si>
  <si>
    <t>Мечка</t>
  </si>
  <si>
    <t>47963.72.38</t>
  </si>
  <si>
    <t>51620.21.31</t>
  </si>
  <si>
    <t>51620.46.43</t>
  </si>
  <si>
    <t>51620.47.86</t>
  </si>
  <si>
    <t>51620.49.4</t>
  </si>
  <si>
    <t>51620.50.12</t>
  </si>
  <si>
    <t>51620.115.8</t>
  </si>
  <si>
    <t>56722.77.1</t>
  </si>
  <si>
    <t>56722.92.4</t>
  </si>
  <si>
    <t>56722.95.1</t>
  </si>
  <si>
    <t>56722.510.42</t>
  </si>
  <si>
    <t>56722.124.16</t>
  </si>
  <si>
    <t>56722.138.4</t>
  </si>
  <si>
    <t>56722.146.1</t>
  </si>
  <si>
    <t>56722.200.3</t>
  </si>
  <si>
    <t>56722.208.21</t>
  </si>
  <si>
    <t>56722.320.6</t>
  </si>
  <si>
    <t>56722.320.9</t>
  </si>
  <si>
    <t>73523.22.3</t>
  </si>
  <si>
    <t>56722.270.2</t>
  </si>
  <si>
    <t>03068.83.80</t>
  </si>
  <si>
    <t>06690.50.8</t>
  </si>
  <si>
    <t>06690.50.9</t>
  </si>
  <si>
    <t>06690.50.10</t>
  </si>
  <si>
    <t>06690.53.9</t>
  </si>
  <si>
    <t>06690.492.9</t>
  </si>
  <si>
    <t>06690.511.8</t>
  </si>
  <si>
    <t>06690.511.9</t>
  </si>
  <si>
    <t>17258.43.36</t>
  </si>
  <si>
    <t>17854.74.9</t>
  </si>
  <si>
    <t>17854.77.21</t>
  </si>
  <si>
    <t>17854.121.17</t>
  </si>
  <si>
    <t>41037.52.1</t>
  </si>
  <si>
    <t>51620.19.11</t>
  </si>
  <si>
    <t>51620.46.111</t>
  </si>
  <si>
    <t>53583.48.1</t>
  </si>
  <si>
    <t>53583.48.23</t>
  </si>
  <si>
    <t>67088.144.260</t>
  </si>
  <si>
    <t>67088.376.370</t>
  </si>
  <si>
    <t>67088.381.250</t>
  </si>
  <si>
    <t>73523.47.55</t>
  </si>
  <si>
    <t>73523.47.62</t>
  </si>
  <si>
    <t>73523.48.61</t>
  </si>
  <si>
    <t>73523.50.20</t>
  </si>
  <si>
    <t>73523.76.13</t>
  </si>
  <si>
    <t>73523.80.9</t>
  </si>
  <si>
    <t>73523.85.26</t>
  </si>
  <si>
    <t>73523.86.20</t>
  </si>
  <si>
    <t>73674.55.167</t>
  </si>
  <si>
    <t>87597.97.14</t>
  </si>
  <si>
    <t>87597.99.15</t>
  </si>
  <si>
    <t>87597.101.9</t>
  </si>
  <si>
    <t>87597.105.5</t>
  </si>
  <si>
    <t>Стоп.двор-из.нива</t>
  </si>
  <si>
    <t>Байкал</t>
  </si>
  <si>
    <t>посевна площ</t>
  </si>
  <si>
    <t>изоставена нива</t>
  </si>
  <si>
    <t>Комарево</t>
  </si>
  <si>
    <t>Победа</t>
  </si>
  <si>
    <t>из.нива-жп.кан.</t>
  </si>
  <si>
    <t>Подем</t>
  </si>
  <si>
    <t>Брегаре</t>
  </si>
  <si>
    <t>изост. нива</t>
  </si>
  <si>
    <t>Крета</t>
  </si>
  <si>
    <t>68045.2.1</t>
  </si>
  <si>
    <t>68045.8.1</t>
  </si>
  <si>
    <t>68045.33.14</t>
  </si>
  <si>
    <t>68045.225.1</t>
  </si>
  <si>
    <t>68045.225.3</t>
  </si>
  <si>
    <t>68045.225.4</t>
  </si>
  <si>
    <t>68045.232.28</t>
  </si>
  <si>
    <t>30199.19.5</t>
  </si>
  <si>
    <t>стопански двор-нива</t>
  </si>
  <si>
    <t>12752.110.210</t>
  </si>
  <si>
    <r>
      <t xml:space="preserve">за отдаване </t>
    </r>
    <r>
      <rPr>
        <b/>
        <sz val="11"/>
        <rFont val="Times New Roman"/>
        <family val="1"/>
      </rPr>
      <t xml:space="preserve">под наем </t>
    </r>
    <r>
      <rPr>
        <sz val="11"/>
        <rFont val="Times New Roman"/>
        <family val="1"/>
      </rPr>
      <t>на имоти от ДПФ за отглеждане на едногодишни полски култури или многогодишни фуражни култури</t>
    </r>
  </si>
  <si>
    <r>
      <t>за отдаване</t>
    </r>
    <r>
      <rPr>
        <b/>
        <sz val="11"/>
        <rFont val="Times New Roman"/>
        <family val="1"/>
      </rPr>
      <t xml:space="preserve"> под аренда </t>
    </r>
    <r>
      <rPr>
        <sz val="11"/>
        <rFont val="Times New Roman"/>
        <family val="1"/>
      </rPr>
      <t xml:space="preserve">на имоти от ДПФ  за отглеждане на едногодишни полски култури или многогодишни фуражни култури </t>
    </r>
  </si>
  <si>
    <r>
      <t>за отдаване</t>
    </r>
    <r>
      <rPr>
        <b/>
        <sz val="11"/>
        <rFont val="Times New Roman"/>
        <family val="1"/>
      </rPr>
      <t xml:space="preserve"> под наем </t>
    </r>
    <r>
      <rPr>
        <sz val="11"/>
        <rFont val="Times New Roman"/>
        <family val="1"/>
      </rPr>
      <t xml:space="preserve">на имоти от ДПФ за отглеждане на едногодишни полски култури </t>
    </r>
  </si>
  <si>
    <r>
      <t>за отдаване</t>
    </r>
    <r>
      <rPr>
        <b/>
        <sz val="11"/>
        <rFont val="Times New Roman"/>
        <family val="1"/>
      </rPr>
      <t xml:space="preserve"> под наем </t>
    </r>
    <r>
      <rPr>
        <sz val="11"/>
        <rFont val="Times New Roman"/>
        <family val="1"/>
      </rPr>
      <t xml:space="preserve">на имоти от ДПФ  под разпоредбата на § 12а от ПЗР на ЗСПЗЗ, </t>
    </r>
  </si>
  <si>
    <t>65070.11.6</t>
  </si>
  <si>
    <t>65070.11.7</t>
  </si>
  <si>
    <t>65070.11.8</t>
  </si>
  <si>
    <t>65070.11.9</t>
  </si>
  <si>
    <t>65070.12.12</t>
  </si>
  <si>
    <t>65070.12.22</t>
  </si>
  <si>
    <t>65070.12.23</t>
  </si>
  <si>
    <t>65070.12.24</t>
  </si>
  <si>
    <t>65070.12.25</t>
  </si>
  <si>
    <t>65070.12.26</t>
  </si>
  <si>
    <t>65070.12.27</t>
  </si>
  <si>
    <t>65070.12.28</t>
  </si>
  <si>
    <t>65070.12.29</t>
  </si>
  <si>
    <t>65070.12.37</t>
  </si>
  <si>
    <t>65070.12.40</t>
  </si>
  <si>
    <t>65070.12.42</t>
  </si>
  <si>
    <t>65070.12.43</t>
  </si>
  <si>
    <t>65070.12.45</t>
  </si>
  <si>
    <t>65070.12.46</t>
  </si>
  <si>
    <t>65070.12.47</t>
  </si>
  <si>
    <t>65070.12.52</t>
  </si>
  <si>
    <t>65070.12.53</t>
  </si>
  <si>
    <t>65070.12.54</t>
  </si>
  <si>
    <t>65070.12.55</t>
  </si>
  <si>
    <t>65070.192.119</t>
  </si>
  <si>
    <t>65070.192.182</t>
  </si>
  <si>
    <t>65070.209.1</t>
  </si>
  <si>
    <t>65070.214.96</t>
  </si>
  <si>
    <t>65070.215.47</t>
  </si>
  <si>
    <t>65070.215.56</t>
  </si>
  <si>
    <t>65070.222.18</t>
  </si>
  <si>
    <t>65070.222.37</t>
  </si>
  <si>
    <t>65070.224.53</t>
  </si>
  <si>
    <t>65070.224.100</t>
  </si>
  <si>
    <t>65070.224.110</t>
  </si>
  <si>
    <t>65070.227.1</t>
  </si>
  <si>
    <t>65070.287.107</t>
  </si>
  <si>
    <t xml:space="preserve">Продължителността на периода на плододаване за отделните видове трайни насаждения се определя от приложенията към чл. 5 от Наредбата за базисните цени на трайните насаждения (ДБ, бр. 107 от 2000г.) </t>
  </si>
  <si>
    <t>Радишево</t>
  </si>
  <si>
    <t>61426.41.1</t>
  </si>
  <si>
    <t>06433.23.18</t>
  </si>
  <si>
    <t>06433.33.6</t>
  </si>
  <si>
    <t>06433.33.7</t>
  </si>
  <si>
    <t>06433.42.9</t>
  </si>
  <si>
    <t>06433.48.18</t>
  </si>
  <si>
    <t>06433.119.36</t>
  </si>
  <si>
    <t>61580.454.2</t>
  </si>
  <si>
    <t>61580.461.9</t>
  </si>
  <si>
    <t>61580.562.22</t>
  </si>
  <si>
    <t>81551.16.139</t>
  </si>
  <si>
    <t>81551.16.155</t>
  </si>
  <si>
    <t>81551.19.45</t>
  </si>
  <si>
    <t>81551.89.34</t>
  </si>
  <si>
    <t>81551.123.59</t>
  </si>
  <si>
    <t>56201.124.2</t>
  </si>
  <si>
    <t>56201.228.22</t>
  </si>
  <si>
    <t>06433.42.8</t>
  </si>
  <si>
    <t>06433.45.2</t>
  </si>
  <si>
    <t>20383.393.17</t>
  </si>
  <si>
    <t>37863.225.2</t>
  </si>
  <si>
    <t>43311.35.22</t>
  </si>
  <si>
    <t>43311.39.15</t>
  </si>
  <si>
    <t>43311.40.1</t>
  </si>
  <si>
    <t>43311.40.19</t>
  </si>
  <si>
    <t>43311.67.68</t>
  </si>
  <si>
    <t>61580.538.28</t>
  </si>
  <si>
    <t>61580.538.45</t>
  </si>
  <si>
    <t>61950.119.29</t>
  </si>
  <si>
    <t>62503.22.1</t>
  </si>
  <si>
    <t>63361.39.39</t>
  </si>
  <si>
    <t>63361.109.45</t>
  </si>
  <si>
    <t>81551.16.75</t>
  </si>
  <si>
    <t>81551.19.46</t>
  </si>
  <si>
    <t>81551.95.8</t>
  </si>
  <si>
    <t>81551.123.44</t>
  </si>
  <si>
    <t>80501.343.25</t>
  </si>
  <si>
    <t>22335.26.4</t>
  </si>
  <si>
    <t>14888.16.232</t>
  </si>
  <si>
    <t>14888.27.2</t>
  </si>
  <si>
    <t>14888.27.61</t>
  </si>
  <si>
    <t>14888.28.106</t>
  </si>
  <si>
    <t>14888.28.108</t>
  </si>
  <si>
    <t>14888.28.119</t>
  </si>
  <si>
    <t>14888.28.132</t>
  </si>
  <si>
    <t>14888.28.134</t>
  </si>
  <si>
    <t>14888.30.26</t>
  </si>
  <si>
    <t>14888.30.41</t>
  </si>
  <si>
    <t>14888.32.8</t>
  </si>
  <si>
    <t>14888.33.1</t>
  </si>
  <si>
    <t>48204.49.1</t>
  </si>
  <si>
    <t>48204.74.8</t>
  </si>
  <si>
    <t>48204.108.14</t>
  </si>
  <si>
    <t>48204.108.15</t>
  </si>
  <si>
    <t>48204.127.21</t>
  </si>
  <si>
    <t>48204.134.3</t>
  </si>
  <si>
    <t>48204.236.35</t>
  </si>
  <si>
    <t>14888.36.21</t>
  </si>
  <si>
    <t>14888.36.25</t>
  </si>
  <si>
    <t>48204.32.1</t>
  </si>
  <si>
    <t>48204.32.2</t>
  </si>
  <si>
    <t>48204.32.6</t>
  </si>
  <si>
    <t>48204.32.51</t>
  </si>
  <si>
    <t>48204.32.52</t>
  </si>
  <si>
    <t>48204.32.53</t>
  </si>
  <si>
    <t>48204.32.102</t>
  </si>
  <si>
    <t>48204.32.106</t>
  </si>
  <si>
    <t>48204.32.115</t>
  </si>
  <si>
    <t>48204.32.129</t>
  </si>
  <si>
    <t>48204.33.110</t>
  </si>
  <si>
    <t>48204.118.1</t>
  </si>
  <si>
    <t>48204.118.5</t>
  </si>
  <si>
    <t>48204.118.6</t>
  </si>
  <si>
    <t>48204.118.16</t>
  </si>
  <si>
    <t>48204.118.34</t>
  </si>
  <si>
    <t>48204.118.58</t>
  </si>
  <si>
    <t>48204.119.2</t>
  </si>
  <si>
    <t>48204.119.9</t>
  </si>
  <si>
    <t>48204.119.19</t>
  </si>
  <si>
    <t>48204.119.36</t>
  </si>
  <si>
    <t>48204.119.49</t>
  </si>
  <si>
    <t>48204.119.53</t>
  </si>
  <si>
    <t>48204.120.4</t>
  </si>
  <si>
    <t>48204.120.5</t>
  </si>
  <si>
    <t>48204.120.6</t>
  </si>
  <si>
    <t>48204.120.11</t>
  </si>
  <si>
    <t>48204.120.16</t>
  </si>
  <si>
    <t>48204.120.19</t>
  </si>
  <si>
    <t>48204.120.42</t>
  </si>
  <si>
    <t>48204.120.48</t>
  </si>
  <si>
    <t>48204.120.70</t>
  </si>
  <si>
    <t>48204.120.87</t>
  </si>
  <si>
    <t>48204.120.91</t>
  </si>
  <si>
    <t>48204.120.104</t>
  </si>
  <si>
    <t>48204.121.2</t>
  </si>
  <si>
    <t>48204.121.4</t>
  </si>
  <si>
    <t>48204.121.7</t>
  </si>
  <si>
    <t>48204.121.9</t>
  </si>
  <si>
    <t>48204.121.14</t>
  </si>
  <si>
    <t>48204.121.17</t>
  </si>
  <si>
    <t>48204.121.21</t>
  </si>
  <si>
    <t>48204.121.22</t>
  </si>
  <si>
    <t>48204.121.23</t>
  </si>
  <si>
    <t>48204.121.24</t>
  </si>
  <si>
    <t>48204.121.26</t>
  </si>
  <si>
    <t>48204.121.34</t>
  </si>
  <si>
    <t>48204.121.35</t>
  </si>
  <si>
    <t>48204.121.36</t>
  </si>
  <si>
    <t>48204.121.45</t>
  </si>
  <si>
    <t>48204.121.48</t>
  </si>
  <si>
    <t>48204.121.51</t>
  </si>
  <si>
    <t>48204.121.52</t>
  </si>
  <si>
    <t>48204.121.53</t>
  </si>
  <si>
    <t>48204.121.56</t>
  </si>
  <si>
    <t>48204.121.57</t>
  </si>
  <si>
    <t>48204.121.59</t>
  </si>
  <si>
    <t>48204.121.68</t>
  </si>
  <si>
    <t>48204.121.71</t>
  </si>
  <si>
    <t>48204.121.73</t>
  </si>
  <si>
    <t>48204.121.75</t>
  </si>
  <si>
    <t>48204.121.76</t>
  </si>
  <si>
    <t>48204.121.81</t>
  </si>
  <si>
    <t>48204.121.83</t>
  </si>
  <si>
    <t>48204.121.89</t>
  </si>
  <si>
    <t>48204.121.90</t>
  </si>
  <si>
    <t>48204.121.93</t>
  </si>
  <si>
    <t>48204.121.96</t>
  </si>
  <si>
    <t>48204.121.98</t>
  </si>
  <si>
    <t>48204.121.104</t>
  </si>
  <si>
    <t>48204.121.105</t>
  </si>
  <si>
    <t>48204.121.106</t>
  </si>
  <si>
    <t>48204.121.110</t>
  </si>
  <si>
    <t>48204.121.112</t>
  </si>
  <si>
    <t>48204.121.114</t>
  </si>
  <si>
    <t>48204.121.118</t>
  </si>
  <si>
    <t>48204.121.120</t>
  </si>
  <si>
    <t>48204.121.136</t>
  </si>
  <si>
    <t>48204.121.141</t>
  </si>
  <si>
    <t>48204.121.154</t>
  </si>
  <si>
    <t>48204.121.155</t>
  </si>
  <si>
    <t>48204.121.158</t>
  </si>
  <si>
    <t>48204.121.166</t>
  </si>
  <si>
    <t>48204.121.176</t>
  </si>
  <si>
    <t>48204.121.177</t>
  </si>
  <si>
    <t>48204.121.178</t>
  </si>
  <si>
    <t>48204.121.180</t>
  </si>
  <si>
    <t>48204.122.1</t>
  </si>
  <si>
    <t>48204.122.7</t>
  </si>
  <si>
    <t>48204.122.12</t>
  </si>
  <si>
    <t>48204.122.13</t>
  </si>
  <si>
    <t>48204.122.14</t>
  </si>
  <si>
    <t>48204.122.19</t>
  </si>
  <si>
    <t>48204.122.20</t>
  </si>
  <si>
    <t>48204.122.21</t>
  </si>
  <si>
    <t>48204.122.22</t>
  </si>
  <si>
    <t>48204.122.23</t>
  </si>
  <si>
    <t>48204.122.32</t>
  </si>
  <si>
    <t>48204.122.33</t>
  </si>
  <si>
    <t>48204.122.43</t>
  </si>
  <si>
    <t>48204.122.44</t>
  </si>
  <si>
    <t>48204.122.48</t>
  </si>
  <si>
    <t>48204.122.49</t>
  </si>
  <si>
    <t>48204.122.51</t>
  </si>
  <si>
    <t>48204.122.52</t>
  </si>
  <si>
    <t>48204.122.59</t>
  </si>
  <si>
    <t>48204.122.61</t>
  </si>
  <si>
    <t>48204.122.62</t>
  </si>
  <si>
    <t>48204.122.63</t>
  </si>
  <si>
    <t>48204.122.71</t>
  </si>
  <si>
    <t>48204.122.73</t>
  </si>
  <si>
    <t>48204.122.77</t>
  </si>
  <si>
    <t>48204.122.85</t>
  </si>
  <si>
    <t>48204.122.89</t>
  </si>
  <si>
    <t>48204.122.93</t>
  </si>
  <si>
    <t>48204.122.94</t>
  </si>
  <si>
    <t>48204.122.96</t>
  </si>
  <si>
    <t>48204.122.98</t>
  </si>
  <si>
    <t>48204.122.99</t>
  </si>
  <si>
    <t>48204.122.102</t>
  </si>
  <si>
    <t>48204.122.104</t>
  </si>
  <si>
    <t>48204.122.105</t>
  </si>
  <si>
    <t>48204.122.108</t>
  </si>
  <si>
    <t>48204.122.111</t>
  </si>
  <si>
    <t>48204.122.112</t>
  </si>
  <si>
    <t>48204.122.114</t>
  </si>
  <si>
    <t>48204.122.115</t>
  </si>
  <si>
    <t>48204.122.122</t>
  </si>
  <si>
    <t>48204.122.124</t>
  </si>
  <si>
    <t>48204.122.126</t>
  </si>
  <si>
    <t>48204.122.128</t>
  </si>
  <si>
    <t>48204.122.129</t>
  </si>
  <si>
    <t>48204.122.130</t>
  </si>
  <si>
    <t>48204.122.131</t>
  </si>
  <si>
    <t>48204.122.145</t>
  </si>
  <si>
    <t>48204.122.149</t>
  </si>
  <si>
    <t>48204.122.153</t>
  </si>
  <si>
    <t>48204.122.154</t>
  </si>
  <si>
    <t>48204.122.155</t>
  </si>
  <si>
    <t>48204.122.159</t>
  </si>
  <si>
    <t>48204.122.163</t>
  </si>
  <si>
    <t>48204.122.166</t>
  </si>
  <si>
    <t>48204.122.167</t>
  </si>
  <si>
    <t>48204.122.170</t>
  </si>
  <si>
    <t>48204.122.172</t>
  </si>
  <si>
    <t>48204.122.173</t>
  </si>
  <si>
    <t>48204.122.182</t>
  </si>
  <si>
    <t>48204.122.184</t>
  </si>
  <si>
    <t>48204.122.188</t>
  </si>
  <si>
    <t>48204.122.191</t>
  </si>
  <si>
    <t>48204.122.192</t>
  </si>
  <si>
    <t>48204.122.199</t>
  </si>
  <si>
    <t>48204.122.204</t>
  </si>
  <si>
    <t>48204.122.205</t>
  </si>
  <si>
    <t>43284.815.5</t>
  </si>
  <si>
    <t>53655.13.23</t>
  </si>
  <si>
    <t>53655.13.38</t>
  </si>
  <si>
    <t>53655.36.8</t>
  </si>
  <si>
    <t>53655.37.44</t>
  </si>
  <si>
    <t>53655.76.1</t>
  </si>
  <si>
    <t>53655.76.2</t>
  </si>
  <si>
    <t>53655.117.14</t>
  </si>
  <si>
    <t>53655.156.60</t>
  </si>
  <si>
    <t>56865.139.103</t>
  </si>
  <si>
    <t>56865.139.204</t>
  </si>
  <si>
    <t>56865.139.209</t>
  </si>
  <si>
    <t>56865.139.253</t>
  </si>
  <si>
    <t>57025.299.10</t>
  </si>
  <si>
    <t>62596.28.10</t>
  </si>
  <si>
    <t>40195.22.16</t>
  </si>
  <si>
    <t>53655.130.16</t>
  </si>
  <si>
    <t>06210.150.1</t>
  </si>
  <si>
    <t>06210.150.2</t>
  </si>
  <si>
    <t>06210.150.3</t>
  </si>
  <si>
    <t>06210.150.4</t>
  </si>
  <si>
    <t>06210.150.5</t>
  </si>
  <si>
    <t>06210.150.14</t>
  </si>
  <si>
    <t>06210.150.15</t>
  </si>
  <si>
    <t>06210.150.63</t>
  </si>
  <si>
    <t>14888.35.52</t>
  </si>
  <si>
    <t>02</t>
  </si>
  <si>
    <t>00761.63.21</t>
  </si>
  <si>
    <t>00761.64.13</t>
  </si>
  <si>
    <t>73345.79.14</t>
  </si>
  <si>
    <t>73345.84.38</t>
  </si>
  <si>
    <t>03068.57.13</t>
  </si>
  <si>
    <t>Еница</t>
  </si>
  <si>
    <t>53655.116.60</t>
  </si>
  <si>
    <t>Белене</t>
  </si>
  <si>
    <t>Изоставена нива</t>
  </si>
  <si>
    <t>03366.15.69</t>
  </si>
  <si>
    <t>40573.106.4</t>
  </si>
  <si>
    <t>40573.11.5</t>
  </si>
  <si>
    <t>40573.11.13</t>
  </si>
  <si>
    <t>40573.17.8</t>
  </si>
  <si>
    <t>40573.18.5</t>
  </si>
  <si>
    <t>40573.31.12</t>
  </si>
  <si>
    <t>40573.45.11</t>
  </si>
  <si>
    <t>40573.45.12</t>
  </si>
  <si>
    <t>40573.63.146</t>
  </si>
  <si>
    <t>56085.68.24</t>
  </si>
  <si>
    <t>56085.104.82</t>
  </si>
  <si>
    <t>56085.108.3</t>
  </si>
  <si>
    <t>56085.114.7</t>
  </si>
  <si>
    <t>56085.114.61</t>
  </si>
  <si>
    <t>56085.145.15</t>
  </si>
  <si>
    <t>72117.113.63</t>
  </si>
  <si>
    <t>72117.63.1</t>
  </si>
  <si>
    <t>72117.57.19</t>
  </si>
  <si>
    <t>друг вид нива</t>
  </si>
  <si>
    <t>65070.189.144</t>
  </si>
  <si>
    <t>65070.273.1</t>
  </si>
  <si>
    <t>61950.104.2</t>
  </si>
  <si>
    <t xml:space="preserve">Министъра на МОСВ имотите са включени в границите на Природен парк ПЕРСИНА. Същите следва да се използват при спазване </t>
  </si>
  <si>
    <t>ограниченията на чл.31 от Закона за защитените територии.</t>
  </si>
  <si>
    <t>46841.142.80</t>
  </si>
  <si>
    <t>53089.334.7</t>
  </si>
  <si>
    <t>53089.506.17</t>
  </si>
  <si>
    <t>22438.171.8</t>
  </si>
  <si>
    <t>22438.416.1</t>
  </si>
  <si>
    <t>65320.41.2</t>
  </si>
  <si>
    <t>44152.36.2</t>
  </si>
  <si>
    <t>65320.38.1</t>
  </si>
  <si>
    <t>12601.49.157</t>
  </si>
  <si>
    <t>12601.49.266</t>
  </si>
  <si>
    <t>12601.50.168</t>
  </si>
  <si>
    <t>12365.256.13</t>
  </si>
  <si>
    <t>12365.256.14</t>
  </si>
  <si>
    <t>12365.256.15</t>
  </si>
  <si>
    <t>12365.256.16</t>
  </si>
  <si>
    <t>12365.257.7</t>
  </si>
  <si>
    <t>12365.261.1</t>
  </si>
  <si>
    <t>12365.263.3</t>
  </si>
  <si>
    <t>12365.264.3</t>
  </si>
  <si>
    <t>12365.264.4</t>
  </si>
  <si>
    <t>49415.1.12</t>
  </si>
  <si>
    <t>49415.1.16</t>
  </si>
  <si>
    <t>49415.2.13</t>
  </si>
  <si>
    <t>65070.71.33</t>
  </si>
  <si>
    <t>65070.12.38</t>
  </si>
  <si>
    <t>65070.12.39</t>
  </si>
  <si>
    <t>65070.12.44</t>
  </si>
  <si>
    <t>65070.12.41</t>
  </si>
  <si>
    <t>03068.25.19</t>
  </si>
  <si>
    <t>03068.29.6</t>
  </si>
  <si>
    <t>24935.19.22</t>
  </si>
  <si>
    <t>24935.40.13</t>
  </si>
  <si>
    <t>56722.31.16</t>
  </si>
  <si>
    <t>56722.132.5</t>
  </si>
  <si>
    <t>38145.121.33</t>
  </si>
  <si>
    <t>38145.228.12</t>
  </si>
  <si>
    <t>56865.139.118</t>
  </si>
  <si>
    <t>65070.214.111</t>
  </si>
  <si>
    <t>Стоп.двор-вр. неизп. нива</t>
  </si>
  <si>
    <t>Депозит - 20лв./дка</t>
  </si>
  <si>
    <t xml:space="preserve">Депозит - 20 лв/дка </t>
  </si>
  <si>
    <t>46841.142.64</t>
  </si>
  <si>
    <t>12601.59.1</t>
  </si>
  <si>
    <t>14888.31.228</t>
  </si>
  <si>
    <t>68045.231.41</t>
  </si>
  <si>
    <t>06210.54.1</t>
  </si>
  <si>
    <t>38145.93.9</t>
  </si>
  <si>
    <t>38145.98.13</t>
  </si>
  <si>
    <t>Из. трайно насаждение</t>
  </si>
  <si>
    <t>38145.228.5</t>
  </si>
  <si>
    <t>40195.24.15</t>
  </si>
  <si>
    <t>40195.24.18</t>
  </si>
  <si>
    <t>40195.321.1</t>
  </si>
  <si>
    <t>53655.13.36</t>
  </si>
  <si>
    <t>56865.139.167</t>
  </si>
  <si>
    <t>44152.143.1</t>
  </si>
  <si>
    <t>Вр. неизп. нива</t>
  </si>
  <si>
    <t>43147.45.4</t>
  </si>
  <si>
    <t>51620.41.20</t>
  </si>
  <si>
    <t>70281.40.68</t>
  </si>
  <si>
    <t>70281.40.25</t>
  </si>
  <si>
    <t>80501.94.15</t>
  </si>
  <si>
    <t>80501.279.10</t>
  </si>
  <si>
    <r>
      <rPr>
        <b/>
        <sz val="11"/>
        <rFont val="Times New Roman"/>
        <family val="1"/>
      </rPr>
      <t>на основание чл. 47о, ал. 2 от ППЗСПЗЗ</t>
    </r>
    <r>
      <rPr>
        <sz val="11"/>
        <rFont val="Times New Roman"/>
        <family val="1"/>
      </rPr>
      <t xml:space="preserve"> (имоти, за които на три последователни тръжни сесии не са подавани предложения и попадат изцяло извън допустимия слой за подпомагане)</t>
    </r>
  </si>
  <si>
    <t>40573.29.5</t>
  </si>
  <si>
    <t>Татари</t>
  </si>
  <si>
    <t>72117.154.1</t>
  </si>
  <si>
    <t>14876.154.13</t>
  </si>
  <si>
    <t>14876.158.34</t>
  </si>
  <si>
    <t>14876.203.8</t>
  </si>
  <si>
    <t>14876.204.4</t>
  </si>
  <si>
    <t>14876.204.6</t>
  </si>
  <si>
    <t>14876.215.1</t>
  </si>
  <si>
    <t>14876.227.4</t>
  </si>
  <si>
    <t>14876.228.3</t>
  </si>
  <si>
    <t>14876.228.4</t>
  </si>
  <si>
    <t>14876.260.11</t>
  </si>
  <si>
    <t>14876.266.1</t>
  </si>
  <si>
    <t>14876.266.2</t>
  </si>
  <si>
    <t>14876.266.5</t>
  </si>
  <si>
    <t>14876.266.10</t>
  </si>
  <si>
    <t>14876.266.18</t>
  </si>
  <si>
    <t>14876.266.29</t>
  </si>
  <si>
    <t>14876.266.30</t>
  </si>
  <si>
    <t>14876.266.31</t>
  </si>
  <si>
    <t>14876.266.33</t>
  </si>
  <si>
    <t>14876.266.34</t>
  </si>
  <si>
    <t>14876.401.2</t>
  </si>
  <si>
    <t>14876.923.1</t>
  </si>
  <si>
    <t>14876.997.4</t>
  </si>
  <si>
    <t>22335.45.15</t>
  </si>
  <si>
    <t>22335.46.64</t>
  </si>
  <si>
    <t>22335.55.44</t>
  </si>
  <si>
    <t>30199.15.34</t>
  </si>
  <si>
    <t>30199.22.72</t>
  </si>
  <si>
    <t>14888.14.18</t>
  </si>
  <si>
    <t>14888.14.19</t>
  </si>
  <si>
    <t>14888.21.2</t>
  </si>
  <si>
    <t>14888.26.4</t>
  </si>
  <si>
    <t>14888.26.6</t>
  </si>
  <si>
    <t>14888.26.14</t>
  </si>
  <si>
    <t>14888.26.15</t>
  </si>
  <si>
    <t>14888.26.16</t>
  </si>
  <si>
    <t>14888.27.11</t>
  </si>
  <si>
    <t>14888.27.23</t>
  </si>
  <si>
    <t>14888.27.24</t>
  </si>
  <si>
    <t>14888.27.62</t>
  </si>
  <si>
    <t>14888.31.175</t>
  </si>
  <si>
    <t>14888.31.194</t>
  </si>
  <si>
    <t>14888.35.3</t>
  </si>
  <si>
    <t>14888.35.9</t>
  </si>
  <si>
    <t>14888.35.10</t>
  </si>
  <si>
    <t>14888.35.40</t>
  </si>
  <si>
    <t>14888.35.42</t>
  </si>
  <si>
    <t>14888.35.51</t>
  </si>
  <si>
    <t>14888.37.1</t>
  </si>
  <si>
    <t>14888.37.2</t>
  </si>
  <si>
    <t>14888.37.9</t>
  </si>
  <si>
    <t>14888.37.35</t>
  </si>
  <si>
    <t>14888.38.16</t>
  </si>
  <si>
    <t>39712.51.17</t>
  </si>
  <si>
    <t>39712.52.11</t>
  </si>
  <si>
    <t>39712.58.4</t>
  </si>
  <si>
    <t>43284.12.5</t>
  </si>
  <si>
    <t>43284.56.10</t>
  </si>
  <si>
    <t>43284.86.24</t>
  </si>
  <si>
    <t>48204.9.12</t>
  </si>
  <si>
    <t>48204.126.19</t>
  </si>
  <si>
    <t>48204.126.21</t>
  </si>
  <si>
    <t>48204.127.2</t>
  </si>
  <si>
    <t>48204.127.6</t>
  </si>
  <si>
    <t>48204.134.1</t>
  </si>
  <si>
    <t>48204.146.18</t>
  </si>
  <si>
    <t>68045.2.8</t>
  </si>
  <si>
    <t>68045.25.1</t>
  </si>
  <si>
    <t>68045.31.17</t>
  </si>
  <si>
    <t>68045.49.22</t>
  </si>
  <si>
    <t>68045.137.3</t>
  </si>
  <si>
    <t>68045.150.2</t>
  </si>
  <si>
    <t>68045.152.6</t>
  </si>
  <si>
    <t>02227.189.1</t>
  </si>
  <si>
    <t>02227.281.1</t>
  </si>
  <si>
    <t>03993.133.2</t>
  </si>
  <si>
    <t>03993.133.4</t>
  </si>
  <si>
    <t>03993.134.5</t>
  </si>
  <si>
    <t>03993.134.12</t>
  </si>
  <si>
    <t>Божурица</t>
  </si>
  <si>
    <t>05013.77.6</t>
  </si>
  <si>
    <t>05013.105.8</t>
  </si>
  <si>
    <t>05013.105.9</t>
  </si>
  <si>
    <t>38145.133.10</t>
  </si>
  <si>
    <t>38145.226.59</t>
  </si>
  <si>
    <t>40195.601.14</t>
  </si>
  <si>
    <t>40195.601.24</t>
  </si>
  <si>
    <t>40195.601.25</t>
  </si>
  <si>
    <t>40195.605.16</t>
  </si>
  <si>
    <t>53655.23.30</t>
  </si>
  <si>
    <t>53655.35.13</t>
  </si>
  <si>
    <t>56865.139.116</t>
  </si>
  <si>
    <t>62596.29.1</t>
  </si>
  <si>
    <t>62596.90.10</t>
  </si>
  <si>
    <t>62596.138.18</t>
  </si>
  <si>
    <t>62596.185.2</t>
  </si>
  <si>
    <t>Ставерци</t>
  </si>
  <si>
    <t>68607.382.1</t>
  </si>
  <si>
    <t>40213.139.3</t>
  </si>
  <si>
    <t>40213.139.4</t>
  </si>
  <si>
    <t>40213.144.33</t>
  </si>
  <si>
    <t>40213.144.35</t>
  </si>
  <si>
    <t>40213.144.38</t>
  </si>
  <si>
    <t>40213.144.57</t>
  </si>
  <si>
    <t>40213.301.1</t>
  </si>
  <si>
    <t>40213.301.2</t>
  </si>
  <si>
    <t>40213.301.6</t>
  </si>
  <si>
    <t>65070.65.29</t>
  </si>
  <si>
    <t>65070.65.37</t>
  </si>
  <si>
    <t>65070.72.20</t>
  </si>
  <si>
    <t>65070.72.29</t>
  </si>
  <si>
    <t>65070.72.33</t>
  </si>
  <si>
    <t>65070.189.174</t>
  </si>
  <si>
    <t>65070.286.7</t>
  </si>
  <si>
    <t>65070.307.2</t>
  </si>
  <si>
    <t>Община КНЕЖА</t>
  </si>
  <si>
    <t>27509.77.119</t>
  </si>
  <si>
    <t>27509.77.120</t>
  </si>
  <si>
    <t>27509.77.122</t>
  </si>
  <si>
    <t>27509.80.146</t>
  </si>
  <si>
    <t>Всичко за Община Кнежа</t>
  </si>
  <si>
    <t>Евлогиево</t>
  </si>
  <si>
    <t>27019.219.2</t>
  </si>
  <si>
    <t>44152.146.2</t>
  </si>
  <si>
    <t>03068.17.7</t>
  </si>
  <si>
    <t>03068.83.280</t>
  </si>
  <si>
    <t>06690.50.61</t>
  </si>
  <si>
    <t>06690.51.3</t>
  </si>
  <si>
    <t>06690.110.142</t>
  </si>
  <si>
    <t>06690.122.33</t>
  </si>
  <si>
    <t>06690.122.217</t>
  </si>
  <si>
    <t>06690.122.743</t>
  </si>
  <si>
    <t>06690.431.11</t>
  </si>
  <si>
    <t>06690.501.5</t>
  </si>
  <si>
    <t>06690.501.6</t>
  </si>
  <si>
    <t>06690.501.8</t>
  </si>
  <si>
    <t>06690.501.9</t>
  </si>
  <si>
    <t>06999.10.2</t>
  </si>
  <si>
    <t>12752.110.744</t>
  </si>
  <si>
    <t>24935.29.1</t>
  </si>
  <si>
    <t>37856.97.39</t>
  </si>
  <si>
    <t>43147.15.3</t>
  </si>
  <si>
    <t>43147.15.21</t>
  </si>
  <si>
    <t>Изост.нива</t>
  </si>
  <si>
    <t>43147.18.10</t>
  </si>
  <si>
    <t>43147.40.27</t>
  </si>
  <si>
    <t>43147.42.5</t>
  </si>
  <si>
    <t>51620.23.53</t>
  </si>
  <si>
    <t>51620.42.1</t>
  </si>
  <si>
    <t>51620.42.3</t>
  </si>
  <si>
    <t>51620.42.8</t>
  </si>
  <si>
    <t>51620.45.97</t>
  </si>
  <si>
    <t>51620.46.69</t>
  </si>
  <si>
    <t>51620.46.70</t>
  </si>
  <si>
    <t>51620.47.6</t>
  </si>
  <si>
    <t>51620.47.9</t>
  </si>
  <si>
    <t>51620.47.20</t>
  </si>
  <si>
    <t>51620.47.45</t>
  </si>
  <si>
    <t>51620.47.98</t>
  </si>
  <si>
    <t>51620.48.8</t>
  </si>
  <si>
    <t>51620.49.6</t>
  </si>
  <si>
    <t>51620.51.45</t>
  </si>
  <si>
    <t>51620.55.12</t>
  </si>
  <si>
    <t>51620.61.30</t>
  </si>
  <si>
    <t>51620.63.67</t>
  </si>
  <si>
    <t>51620.65.57</t>
  </si>
  <si>
    <t>51620.66.205</t>
  </si>
  <si>
    <t>51620.66.216</t>
  </si>
  <si>
    <t>51620.66.250</t>
  </si>
  <si>
    <t>51620.66.264</t>
  </si>
  <si>
    <t>51620.82.11</t>
  </si>
  <si>
    <t>51620.103.36</t>
  </si>
  <si>
    <t>51620.110.14</t>
  </si>
  <si>
    <t>51620.110.24</t>
  </si>
  <si>
    <t>51620.110.56</t>
  </si>
  <si>
    <t>51620.110.76</t>
  </si>
  <si>
    <t>51620.111.2</t>
  </si>
  <si>
    <t>51620.111.18</t>
  </si>
  <si>
    <t>51620.112.51</t>
  </si>
  <si>
    <t>51620.113.38</t>
  </si>
  <si>
    <t>51620.129.10</t>
  </si>
  <si>
    <t>51620.129.13</t>
  </si>
  <si>
    <t>51620.150.44</t>
  </si>
  <si>
    <t>51620.170.12</t>
  </si>
  <si>
    <t>56722.46.3</t>
  </si>
  <si>
    <t>56722.48.15</t>
  </si>
  <si>
    <t>56722.54.1</t>
  </si>
  <si>
    <t>56722.78.9</t>
  </si>
  <si>
    <t>56722.82.5</t>
  </si>
  <si>
    <t>56722.105.9</t>
  </si>
  <si>
    <t>56722.124.8</t>
  </si>
  <si>
    <t>56722.126.1</t>
  </si>
  <si>
    <t>56722.131.4</t>
  </si>
  <si>
    <t>56722.151.3</t>
  </si>
  <si>
    <t>56722.201.4</t>
  </si>
  <si>
    <t>56722.208.16</t>
  </si>
  <si>
    <t>56722.214.7</t>
  </si>
  <si>
    <t>56722.228.3</t>
  </si>
  <si>
    <t>56722.228.4</t>
  </si>
  <si>
    <t>56722.262.13</t>
  </si>
  <si>
    <t>56722.262.14</t>
  </si>
  <si>
    <t>56722.262.15</t>
  </si>
  <si>
    <t>56722.329.1</t>
  </si>
  <si>
    <t>56722.329.6</t>
  </si>
  <si>
    <t>56722.333.1</t>
  </si>
  <si>
    <t>Ралево</t>
  </si>
  <si>
    <t>62116.78.263</t>
  </si>
  <si>
    <t>67088.190.11</t>
  </si>
  <si>
    <t>67088.327.241</t>
  </si>
  <si>
    <t>67088.374.12</t>
  </si>
  <si>
    <t>87597.71.29</t>
  </si>
  <si>
    <t>87597.81.8</t>
  </si>
  <si>
    <t>87597.106.1</t>
  </si>
  <si>
    <t>87597.120.1</t>
  </si>
  <si>
    <t>87597.123.2</t>
  </si>
  <si>
    <t>87597.135.1</t>
  </si>
  <si>
    <t>Борислав</t>
  </si>
  <si>
    <t>05493.14.1</t>
  </si>
  <si>
    <t>изост.орна земя</t>
  </si>
  <si>
    <t xml:space="preserve">не </t>
  </si>
  <si>
    <t>Горник</t>
  </si>
  <si>
    <t>16540.67.6</t>
  </si>
  <si>
    <t>16540.67.15</t>
  </si>
  <si>
    <t>61580.476.11</t>
  </si>
  <si>
    <t>81551.89.5</t>
  </si>
  <si>
    <t>81551.89.36</t>
  </si>
  <si>
    <t xml:space="preserve">Забележка: Описаните имоти в предложението се предоставят за ползване при условията на чл. 47о, ал. 2 от ППЗСПЗЗ. За тези </t>
  </si>
  <si>
    <t>Имотите се отдават за срок от 10 стопански години. За първата стопанска година не се дължи арендна вноска, при условията на</t>
  </si>
  <si>
    <t>00761.64.36</t>
  </si>
  <si>
    <t>16540.40.2</t>
  </si>
  <si>
    <t>Изгрев</t>
  </si>
  <si>
    <t>72117.173.115</t>
  </si>
  <si>
    <t>22438.502.362</t>
  </si>
  <si>
    <t>12365.256.1</t>
  </si>
  <si>
    <t>Телиш</t>
  </si>
  <si>
    <t>72206.200.70</t>
  </si>
  <si>
    <t>72206.200.130</t>
  </si>
  <si>
    <t>72206.466.1</t>
  </si>
  <si>
    <t>37863.364.1</t>
  </si>
  <si>
    <t>80501.30.2</t>
  </si>
  <si>
    <t>80501.119.8</t>
  </si>
  <si>
    <t>80501.127.16</t>
  </si>
  <si>
    <t>80501.127.18</t>
  </si>
  <si>
    <t>80501.341.6</t>
  </si>
  <si>
    <t>53655.115.23</t>
  </si>
  <si>
    <t>53583.23.20</t>
  </si>
  <si>
    <t>32531.3.49</t>
  </si>
  <si>
    <t>Всичко за Община Левски</t>
  </si>
  <si>
    <t>"Площи, допустими за подпомагане".</t>
  </si>
  <si>
    <t>чл. 24а, ал. 9 от ЗСПЗЗ. Арендаторът е задължен да привежда в добро земеделско състояние не по-малко от 20% от площта на имота всяка</t>
  </si>
  <si>
    <t>стопанска година от датата на влизане на сила на договора, до изтичане на петата стопанска година от договора.</t>
  </si>
  <si>
    <t>имоти не са подавани предложения в три последователни търга (тръжни сесии) и попадат до 20% в специализирания слой</t>
  </si>
  <si>
    <t>56865.139.70</t>
  </si>
  <si>
    <t>56865.139.71</t>
  </si>
  <si>
    <r>
      <t xml:space="preserve">за срок от </t>
    </r>
    <r>
      <rPr>
        <b/>
        <sz val="11"/>
        <rFont val="Times New Roman"/>
        <family val="1"/>
      </rPr>
      <t xml:space="preserve">5 /пет/ </t>
    </r>
    <r>
      <rPr>
        <sz val="11"/>
        <rFont val="Times New Roman"/>
        <family val="1"/>
      </rPr>
      <t xml:space="preserve">стопански години в Област Плевен за </t>
    </r>
    <r>
      <rPr>
        <b/>
        <sz val="11"/>
        <rFont val="Times New Roman"/>
        <family val="1"/>
      </rPr>
      <t>2023/2024 стопанска година</t>
    </r>
  </si>
  <si>
    <r>
      <t xml:space="preserve">за срок от </t>
    </r>
    <r>
      <rPr>
        <b/>
        <sz val="11"/>
        <rFont val="Times New Roman"/>
        <family val="1"/>
      </rPr>
      <t>1 /ЕДНА/</t>
    </r>
    <r>
      <rPr>
        <sz val="11"/>
        <rFont val="Times New Roman"/>
        <family val="1"/>
      </rPr>
      <t xml:space="preserve"> стопанска година в Област Плевен за </t>
    </r>
    <r>
      <rPr>
        <b/>
        <sz val="11"/>
        <rFont val="Times New Roman"/>
        <family val="1"/>
      </rPr>
      <t>2023/2024 стопанска година</t>
    </r>
  </si>
  <si>
    <r>
      <t xml:space="preserve">за срок от </t>
    </r>
    <r>
      <rPr>
        <b/>
        <sz val="11"/>
        <rFont val="Times New Roman"/>
        <family val="1"/>
      </rPr>
      <t>5 /ПЕТ/</t>
    </r>
    <r>
      <rPr>
        <sz val="11"/>
        <rFont val="Times New Roman"/>
        <family val="1"/>
      </rPr>
      <t xml:space="preserve"> стопански години  в Област Плевен за </t>
    </r>
    <r>
      <rPr>
        <b/>
        <sz val="11"/>
        <rFont val="Times New Roman"/>
        <family val="1"/>
      </rPr>
      <t>2023/2024 стопанска година</t>
    </r>
  </si>
  <si>
    <r>
      <t>за срок от</t>
    </r>
    <r>
      <rPr>
        <b/>
        <sz val="11"/>
        <rFont val="Times New Roman"/>
        <family val="1"/>
      </rPr>
      <t xml:space="preserve"> 10 /ДЕСЕТ/</t>
    </r>
    <r>
      <rPr>
        <sz val="11"/>
        <rFont val="Times New Roman"/>
        <family val="1"/>
      </rPr>
      <t xml:space="preserve"> стопански години  в Област Плевен за </t>
    </r>
    <r>
      <rPr>
        <b/>
        <sz val="11"/>
        <rFont val="Times New Roman"/>
        <family val="1"/>
      </rPr>
      <t>2023/2024 стопанска година,</t>
    </r>
  </si>
  <si>
    <r>
      <t xml:space="preserve">под аренда в Област Плевен за </t>
    </r>
    <r>
      <rPr>
        <b/>
        <sz val="11"/>
        <rFont val="Times New Roman"/>
        <family val="1"/>
      </rPr>
      <t>2023/2024 стопанска година</t>
    </r>
  </si>
  <si>
    <r>
      <t xml:space="preserve">за отглеждане на едногодишни полски култури за срок от 1 /ЕДНА/ стопанска година в Област Плевен за </t>
    </r>
    <r>
      <rPr>
        <b/>
        <sz val="11"/>
        <rFont val="Times New Roman"/>
        <family val="1"/>
      </rPr>
      <t>2023/2024 стопанска година</t>
    </r>
  </si>
  <si>
    <t>22438.502.14</t>
  </si>
  <si>
    <t>14876.301.18</t>
  </si>
  <si>
    <t>14888.38.13</t>
  </si>
  <si>
    <t>48204.146.16</t>
  </si>
  <si>
    <t>48204.146.20</t>
  </si>
  <si>
    <t>48204.146.21</t>
  </si>
  <si>
    <t>30199.342.6</t>
  </si>
  <si>
    <t>30199.343.5</t>
  </si>
  <si>
    <t>23193.1.7</t>
  </si>
  <si>
    <t>Драгаш войвода</t>
  </si>
  <si>
    <t>81551.78.1</t>
  </si>
  <si>
    <t>Община Кнежа</t>
  </si>
  <si>
    <t>Бреница</t>
  </si>
  <si>
    <t>06375.26.117</t>
  </si>
  <si>
    <t>Всичко за Община Кнежа:</t>
  </si>
  <si>
    <t>Долни Дъбник</t>
  </si>
  <si>
    <t>65070.189.129</t>
  </si>
  <si>
    <t>65070.194.26</t>
  </si>
  <si>
    <t>65070.264.40</t>
  </si>
  <si>
    <t>65070.286.16</t>
  </si>
  <si>
    <t>65070.311.2</t>
  </si>
  <si>
    <t>65070.315.1</t>
  </si>
  <si>
    <t>22407.291.31</t>
  </si>
  <si>
    <t>22407.291.32</t>
  </si>
  <si>
    <t>22407.291.33</t>
  </si>
  <si>
    <t>22407.291.34</t>
  </si>
  <si>
    <t>22407.291.35</t>
  </si>
  <si>
    <t>22407.291.36</t>
  </si>
  <si>
    <t>22407.291.37</t>
  </si>
  <si>
    <t>22407.291.38</t>
  </si>
  <si>
    <t>65070.11.5</t>
  </si>
  <si>
    <t>65070.11.10</t>
  </si>
  <si>
    <t>06690.112.8</t>
  </si>
  <si>
    <t>06999.20.6</t>
  </si>
  <si>
    <t>24935.18.20</t>
  </si>
  <si>
    <t>56722.157.2</t>
  </si>
  <si>
    <t>61426.12.17</t>
  </si>
  <si>
    <t>61426.36.9</t>
  </si>
  <si>
    <t>61426.68.24</t>
  </si>
  <si>
    <t>61426.123.15</t>
  </si>
  <si>
    <t>56722.295.7</t>
  </si>
  <si>
    <t>56722.292.5</t>
  </si>
  <si>
    <t>56722.282.9</t>
  </si>
  <si>
    <t>Брестовец</t>
  </si>
  <si>
    <t>06495.152.15</t>
  </si>
  <si>
    <t>03993.129.15</t>
  </si>
  <si>
    <t>03993.134.37</t>
  </si>
  <si>
    <t>38145.3.14</t>
  </si>
  <si>
    <t>38145.31.16</t>
  </si>
  <si>
    <t>38145.31.22</t>
  </si>
  <si>
    <t>38145.43.6</t>
  </si>
  <si>
    <t>38145.63.27</t>
  </si>
  <si>
    <t>38145.78.38</t>
  </si>
  <si>
    <t>38145.201.75</t>
  </si>
  <si>
    <t>38145.201.98</t>
  </si>
  <si>
    <t>38145.204.19</t>
  </si>
  <si>
    <t>38145.209.34</t>
  </si>
  <si>
    <t>38145.211.77</t>
  </si>
  <si>
    <t>38145.214.13</t>
  </si>
  <si>
    <t>38145.220.31</t>
  </si>
  <si>
    <t>38145.226.39</t>
  </si>
  <si>
    <t>38145.227.13</t>
  </si>
  <si>
    <t>38145.283.1</t>
  </si>
  <si>
    <t>38145.283.6</t>
  </si>
  <si>
    <t>Неизползвана нива</t>
  </si>
  <si>
    <t>53655.24.37</t>
  </si>
  <si>
    <t>Друг вид земеделска земя</t>
  </si>
  <si>
    <t>53655.102.38</t>
  </si>
  <si>
    <t>06210.150.16</t>
  </si>
  <si>
    <t>за стопански двор</t>
  </si>
  <si>
    <t>56722.122.22</t>
  </si>
  <si>
    <t>56722.255.802</t>
  </si>
  <si>
    <t>Лозови насаждения- винени, десертни</t>
  </si>
  <si>
    <t>4-7</t>
  </si>
  <si>
    <t>8-20</t>
  </si>
  <si>
    <t>56722.255.808</t>
  </si>
  <si>
    <t>14</t>
  </si>
  <si>
    <r>
      <t xml:space="preserve">под наем в Област Плевен за </t>
    </r>
    <r>
      <rPr>
        <b/>
        <sz val="10"/>
        <rFont val="Times New Roman"/>
        <family val="1"/>
      </rPr>
      <t>2023/2024 стопанска година</t>
    </r>
  </si>
  <si>
    <r>
      <t xml:space="preserve"> за отглеждане на</t>
    </r>
    <r>
      <rPr>
        <b/>
        <sz val="10"/>
        <rFont val="Times New Roman"/>
        <family val="1"/>
      </rPr>
      <t xml:space="preserve"> съществуващи трайни насаждения</t>
    </r>
    <r>
      <rPr>
        <sz val="10"/>
        <rFont val="Times New Roman"/>
        <family val="1"/>
      </rPr>
      <t xml:space="preserve"> от ДПФ за срок от</t>
    </r>
    <r>
      <rPr>
        <b/>
        <sz val="10"/>
        <rFont val="Times New Roman"/>
        <family val="1"/>
      </rPr>
      <t xml:space="preserve"> 3 /ТРИ/ стопански години</t>
    </r>
  </si>
  <si>
    <t>(НОРА СТОЕВА)</t>
  </si>
  <si>
    <t>(втора тръжна сесия)</t>
  </si>
  <si>
    <t>.........................../п/..............................</t>
  </si>
  <si>
    <t>........................./п/................................</t>
  </si>
  <si>
    <t>......................../п/.................................</t>
  </si>
  <si>
    <t>......................./п/..................................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</si>
</sst>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"/>
    <numFmt numFmtId="183" formatCode="000000"/>
    <numFmt numFmtId="184" formatCode="0.000"/>
    <numFmt numFmtId="185" formatCode="#,##0.000"/>
    <numFmt numFmtId="186" formatCode="#,##0.000_ ;\-#,##0.000\ "/>
    <numFmt numFmtId="187" formatCode="0.0"/>
    <numFmt numFmtId="188" formatCode="0.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&quot;0&quot;"/>
    <numFmt numFmtId="194" formatCode="#.000&quot; &quot;\д\к\а"/>
    <numFmt numFmtId="195" formatCode="0.000&quot;&quot;\ &quot;дка&quot;"/>
    <numFmt numFmtId="196" formatCode="&quot;Да&quot;;&quot;Да&quot;;&quot;Не&quot;"/>
    <numFmt numFmtId="197" formatCode="&quot;Истина&quot;;&quot; Истина &quot;;&quot; Неистина &quot;"/>
    <numFmt numFmtId="198" formatCode="&quot;Вкл.&quot;;&quot; Вкл. &quot;;&quot; Изкл.&quot;"/>
    <numFmt numFmtId="199" formatCode="[$¥€-2]\ #,##0.00_);[Red]\([$¥€-2]\ #,##0.00\)"/>
  </numFmts>
  <fonts count="6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i/>
      <sz val="11"/>
      <name val="Times New Roman"/>
      <family val="1"/>
    </font>
    <font>
      <b/>
      <sz val="12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28" borderId="6" applyNumberFormat="0" applyAlignment="0" applyProtection="0"/>
    <xf numFmtId="0" fontId="51" fillId="28" borderId="2" applyNumberFormat="0" applyAlignment="0" applyProtection="0"/>
    <xf numFmtId="0" fontId="52" fillId="29" borderId="7" applyNumberFormat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689">
    <xf numFmtId="0" fontId="0" fillId="0" borderId="0" xfId="0" applyAlignment="1">
      <alignment/>
    </xf>
    <xf numFmtId="184" fontId="5" fillId="32" borderId="10" xfId="35" applyNumberFormat="1" applyFont="1" applyFill="1" applyBorder="1" applyAlignment="1">
      <alignment horizontal="center" vertical="center" wrapText="1"/>
      <protection/>
    </xf>
    <xf numFmtId="49" fontId="5" fillId="32" borderId="10" xfId="35" applyNumberFormat="1" applyFont="1" applyFill="1" applyBorder="1" applyAlignment="1">
      <alignment horizontal="center" vertical="center"/>
      <protection/>
    </xf>
    <xf numFmtId="0" fontId="1" fillId="32" borderId="10" xfId="0" applyFont="1" applyFill="1" applyBorder="1" applyAlignment="1">
      <alignment vertical="center"/>
    </xf>
    <xf numFmtId="184" fontId="1" fillId="32" borderId="10" xfId="0" applyNumberFormat="1" applyFont="1" applyFill="1" applyBorder="1" applyAlignment="1">
      <alignment horizontal="right" vertical="center"/>
    </xf>
    <xf numFmtId="1" fontId="5" fillId="32" borderId="10" xfId="35" applyNumberFormat="1" applyFont="1" applyFill="1" applyBorder="1" applyAlignment="1">
      <alignment horizontal="center" vertical="center"/>
      <protection/>
    </xf>
    <xf numFmtId="1" fontId="5" fillId="32" borderId="10" xfId="0" applyNumberFormat="1" applyFont="1" applyFill="1" applyBorder="1" applyAlignment="1">
      <alignment horizontal="center" vertical="center"/>
    </xf>
    <xf numFmtId="184" fontId="5" fillId="32" borderId="10" xfId="35" applyNumberFormat="1" applyFont="1" applyFill="1" applyBorder="1" applyAlignment="1">
      <alignment horizontal="center" vertical="center"/>
      <protection/>
    </xf>
    <xf numFmtId="182" fontId="1" fillId="0" borderId="10" xfId="0" applyNumberFormat="1" applyFont="1" applyBorder="1" applyAlignment="1">
      <alignment horizontal="center" vertical="center"/>
    </xf>
    <xf numFmtId="2" fontId="1" fillId="32" borderId="0" xfId="0" applyNumberFormat="1" applyFont="1" applyFill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4" fontId="5" fillId="32" borderId="10" xfId="35" applyNumberFormat="1" applyFont="1" applyFill="1" applyBorder="1" applyAlignment="1">
      <alignment vertical="center"/>
      <protection/>
    </xf>
    <xf numFmtId="0" fontId="5" fillId="32" borderId="10" xfId="35" applyFont="1" applyFill="1" applyBorder="1" applyAlignment="1">
      <alignment vertical="center"/>
      <protection/>
    </xf>
    <xf numFmtId="184" fontId="5" fillId="32" borderId="10" xfId="35" applyNumberFormat="1" applyFont="1" applyFill="1" applyBorder="1" applyAlignment="1">
      <alignment horizontal="right" vertical="center"/>
      <protection/>
    </xf>
    <xf numFmtId="0" fontId="5" fillId="32" borderId="0" xfId="0" applyFont="1" applyFill="1" applyAlignment="1">
      <alignment vertical="center"/>
    </xf>
    <xf numFmtId="183" fontId="5" fillId="32" borderId="0" xfId="0" applyNumberFormat="1" applyFont="1" applyFill="1" applyAlignment="1">
      <alignment horizontal="center" vertical="center"/>
    </xf>
    <xf numFmtId="184" fontId="5" fillId="32" borderId="0" xfId="0" applyNumberFormat="1" applyFont="1" applyFill="1" applyAlignment="1">
      <alignment horizontal="right" vertical="center"/>
    </xf>
    <xf numFmtId="182" fontId="5" fillId="32" borderId="0" xfId="0" applyNumberFormat="1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1" fontId="7" fillId="0" borderId="10" xfId="0" applyNumberFormat="1" applyFont="1" applyFill="1" applyBorder="1" applyAlignment="1">
      <alignment horizontal="right" vertical="center" wrapText="1"/>
    </xf>
    <xf numFmtId="184" fontId="7" fillId="0" borderId="10" xfId="0" applyNumberFormat="1" applyFont="1" applyFill="1" applyBorder="1" applyAlignment="1">
      <alignment horizontal="left" vertical="center" wrapText="1"/>
    </xf>
    <xf numFmtId="184" fontId="7" fillId="0" borderId="10" xfId="0" applyNumberFormat="1" applyFont="1" applyFill="1" applyBorder="1" applyAlignment="1">
      <alignment horizontal="right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84" fontId="5" fillId="0" borderId="10" xfId="35" applyNumberFormat="1" applyFont="1" applyFill="1" applyBorder="1" applyAlignment="1">
      <alignment vertical="center"/>
      <protection/>
    </xf>
    <xf numFmtId="18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4" fontId="5" fillId="32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vertical="center"/>
    </xf>
    <xf numFmtId="184" fontId="5" fillId="0" borderId="10" xfId="0" applyNumberFormat="1" applyFont="1" applyBorder="1" applyAlignment="1">
      <alignment horizontal="right"/>
    </xf>
    <xf numFmtId="0" fontId="0" fillId="32" borderId="0" xfId="0" applyFont="1" applyFill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184" fontId="5" fillId="0" borderId="10" xfId="0" applyNumberFormat="1" applyFont="1" applyFill="1" applyBorder="1" applyAlignment="1">
      <alignment/>
    </xf>
    <xf numFmtId="184" fontId="0" fillId="32" borderId="0" xfId="0" applyNumberFormat="1" applyFont="1" applyFill="1" applyAlignment="1">
      <alignment horizontal="right" vertical="center"/>
    </xf>
    <xf numFmtId="0" fontId="5" fillId="0" borderId="10" xfId="0" applyFont="1" applyBorder="1" applyAlignment="1">
      <alignment horizontal="left"/>
    </xf>
    <xf numFmtId="184" fontId="5" fillId="0" borderId="10" xfId="0" applyNumberFormat="1" applyFont="1" applyFill="1" applyBorder="1" applyAlignment="1">
      <alignment horizontal="right" vertical="center" wrapText="1"/>
    </xf>
    <xf numFmtId="1" fontId="5" fillId="32" borderId="10" xfId="35" applyNumberFormat="1" applyFont="1" applyFill="1" applyBorder="1" applyAlignment="1">
      <alignment horizontal="right" vertical="center"/>
      <protection/>
    </xf>
    <xf numFmtId="0" fontId="0" fillId="32" borderId="0" xfId="0" applyFont="1" applyFill="1" applyAlignment="1">
      <alignment horizontal="center" vertical="center"/>
    </xf>
    <xf numFmtId="182" fontId="0" fillId="32" borderId="0" xfId="0" applyNumberFormat="1" applyFont="1" applyFill="1" applyAlignment="1">
      <alignment horizontal="center" vertical="center"/>
    </xf>
    <xf numFmtId="183" fontId="5" fillId="32" borderId="0" xfId="0" applyNumberFormat="1" applyFont="1" applyFill="1" applyAlignment="1">
      <alignment horizontal="left" vertical="center"/>
    </xf>
    <xf numFmtId="2" fontId="5" fillId="32" borderId="0" xfId="0" applyNumberFormat="1" applyFont="1" applyFill="1" applyAlignment="1">
      <alignment horizontal="right" vertical="center"/>
    </xf>
    <xf numFmtId="183" fontId="0" fillId="32" borderId="0" xfId="0" applyNumberFormat="1" applyFont="1" applyFill="1" applyAlignment="1">
      <alignment horizontal="center" vertical="center"/>
    </xf>
    <xf numFmtId="2" fontId="0" fillId="32" borderId="0" xfId="0" applyNumberFormat="1" applyFont="1" applyFill="1" applyAlignment="1">
      <alignment horizontal="right" vertical="center"/>
    </xf>
    <xf numFmtId="49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2" fontId="1" fillId="32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83" fontId="1" fillId="32" borderId="10" xfId="0" applyNumberFormat="1" applyFont="1" applyFill="1" applyBorder="1" applyAlignment="1">
      <alignment horizontal="center" vertical="center"/>
    </xf>
    <xf numFmtId="184" fontId="7" fillId="0" borderId="10" xfId="35" applyNumberFormat="1" applyFont="1" applyFill="1" applyBorder="1" applyAlignment="1">
      <alignment vertical="center"/>
      <protection/>
    </xf>
    <xf numFmtId="2" fontId="12" fillId="0" borderId="10" xfId="0" applyNumberFormat="1" applyFont="1" applyBorder="1" applyAlignment="1">
      <alignment horizontal="right" vertical="center" wrapText="1"/>
    </xf>
    <xf numFmtId="0" fontId="7" fillId="32" borderId="10" xfId="35" applyNumberFormat="1" applyFont="1" applyFill="1" applyBorder="1" applyAlignment="1">
      <alignment vertical="center" wrapText="1"/>
      <protection/>
    </xf>
    <xf numFmtId="182" fontId="7" fillId="32" borderId="10" xfId="35" applyNumberFormat="1" applyFont="1" applyFill="1" applyBorder="1" applyAlignment="1">
      <alignment horizontal="center" vertical="center" wrapText="1"/>
      <protection/>
    </xf>
    <xf numFmtId="0" fontId="7" fillId="32" borderId="10" xfId="35" applyNumberFormat="1" applyFont="1" applyFill="1" applyBorder="1" applyAlignment="1">
      <alignment horizontal="center" vertical="center" wrapText="1"/>
      <protection/>
    </xf>
    <xf numFmtId="2" fontId="7" fillId="32" borderId="10" xfId="35" applyNumberFormat="1" applyFont="1" applyFill="1" applyBorder="1" applyAlignment="1">
      <alignment horizontal="right" vertical="center" wrapText="1"/>
      <protection/>
    </xf>
    <xf numFmtId="2" fontId="12" fillId="32" borderId="10" xfId="0" applyNumberFormat="1" applyFont="1" applyFill="1" applyBorder="1" applyAlignment="1">
      <alignment horizontal="right" vertical="center"/>
    </xf>
    <xf numFmtId="184" fontId="7" fillId="32" borderId="10" xfId="35" applyNumberFormat="1" applyFont="1" applyFill="1" applyBorder="1" applyAlignment="1">
      <alignment vertical="center" wrapText="1"/>
      <protection/>
    </xf>
    <xf numFmtId="0" fontId="7" fillId="32" borderId="10" xfId="35" applyFont="1" applyFill="1" applyBorder="1" applyAlignment="1">
      <alignment vertical="center" wrapText="1"/>
      <protection/>
    </xf>
    <xf numFmtId="1" fontId="7" fillId="32" borderId="10" xfId="0" applyNumberFormat="1" applyFont="1" applyFill="1" applyBorder="1" applyAlignment="1">
      <alignment horizontal="right" vertical="center"/>
    </xf>
    <xf numFmtId="1" fontId="5" fillId="32" borderId="10" xfId="0" applyNumberFormat="1" applyFont="1" applyFill="1" applyBorder="1" applyAlignment="1">
      <alignment horizontal="right" vertical="center"/>
    </xf>
    <xf numFmtId="0" fontId="13" fillId="32" borderId="10" xfId="0" applyFont="1" applyFill="1" applyBorder="1" applyAlignment="1">
      <alignment vertical="center"/>
    </xf>
    <xf numFmtId="182" fontId="12" fillId="32" borderId="10" xfId="35" applyNumberFormat="1" applyFont="1" applyFill="1" applyBorder="1" applyAlignment="1" applyProtection="1">
      <alignment horizontal="center" vertical="center" wrapText="1"/>
      <protection/>
    </xf>
    <xf numFmtId="2" fontId="12" fillId="32" borderId="10" xfId="35" applyNumberFormat="1" applyFont="1" applyFill="1" applyBorder="1" applyAlignment="1" applyProtection="1">
      <alignment horizontal="right" vertical="center" wrapText="1"/>
      <protection/>
    </xf>
    <xf numFmtId="0" fontId="7" fillId="32" borderId="10" xfId="35" applyFont="1" applyFill="1" applyBorder="1" applyAlignment="1">
      <alignment horizontal="center" vertical="center" wrapText="1"/>
      <protection/>
    </xf>
    <xf numFmtId="0" fontId="9" fillId="4" borderId="10" xfId="35" applyNumberFormat="1" applyFont="1" applyFill="1" applyBorder="1" applyAlignment="1">
      <alignment vertical="center" wrapText="1"/>
      <protection/>
    </xf>
    <xf numFmtId="1" fontId="9" fillId="4" borderId="10" xfId="35" applyNumberFormat="1" applyFont="1" applyFill="1" applyBorder="1" applyAlignment="1">
      <alignment horizontal="right" vertical="center" wrapText="1"/>
      <protection/>
    </xf>
    <xf numFmtId="1" fontId="9" fillId="4" borderId="10" xfId="35" applyNumberFormat="1" applyFont="1" applyFill="1" applyBorder="1" applyAlignment="1">
      <alignment horizontal="left" vertical="center" wrapText="1"/>
      <protection/>
    </xf>
    <xf numFmtId="184" fontId="9" fillId="4" borderId="10" xfId="35" applyNumberFormat="1" applyFont="1" applyFill="1" applyBorder="1" applyAlignment="1">
      <alignment horizontal="right" vertical="center" wrapText="1"/>
      <protection/>
    </xf>
    <xf numFmtId="0" fontId="9" fillId="4" borderId="10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182" fontId="9" fillId="4" borderId="10" xfId="35" applyNumberFormat="1" applyFont="1" applyFill="1" applyBorder="1" applyAlignment="1">
      <alignment horizontal="center" vertical="center" wrapText="1"/>
      <protection/>
    </xf>
    <xf numFmtId="0" fontId="9" fillId="4" borderId="10" xfId="35" applyFont="1" applyFill="1" applyBorder="1" applyAlignment="1">
      <alignment vertical="center" wrapText="1"/>
      <protection/>
    </xf>
    <xf numFmtId="2" fontId="9" fillId="4" borderId="10" xfId="35" applyNumberFormat="1" applyFont="1" applyFill="1" applyBorder="1" applyAlignment="1">
      <alignment horizontal="right" vertical="center" wrapText="1"/>
      <protection/>
    </xf>
    <xf numFmtId="2" fontId="10" fillId="4" borderId="10" xfId="0" applyNumberFormat="1" applyFont="1" applyFill="1" applyBorder="1" applyAlignment="1">
      <alignment horizontal="right" vertical="center"/>
    </xf>
    <xf numFmtId="0" fontId="8" fillId="32" borderId="0" xfId="0" applyFont="1" applyFill="1" applyAlignment="1">
      <alignment vertical="center"/>
    </xf>
    <xf numFmtId="1" fontId="5" fillId="0" borderId="10" xfId="0" applyNumberFormat="1" applyFont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0" fontId="10" fillId="32" borderId="0" xfId="0" applyFont="1" applyFill="1" applyBorder="1" applyAlignment="1">
      <alignment horizontal="center" vertical="center" wrapText="1"/>
    </xf>
    <xf numFmtId="183" fontId="10" fillId="32" borderId="0" xfId="0" applyNumberFormat="1" applyFont="1" applyFill="1" applyBorder="1" applyAlignment="1">
      <alignment horizontal="center" vertical="center" wrapText="1"/>
    </xf>
    <xf numFmtId="184" fontId="10" fillId="32" borderId="0" xfId="0" applyNumberFormat="1" applyFont="1" applyFill="1" applyBorder="1" applyAlignment="1">
      <alignment horizontal="right" vertical="center" wrapText="1"/>
    </xf>
    <xf numFmtId="182" fontId="10" fillId="32" borderId="0" xfId="0" applyNumberFormat="1" applyFont="1" applyFill="1" applyBorder="1" applyAlignment="1">
      <alignment horizontal="center" vertical="center" wrapText="1"/>
    </xf>
    <xf numFmtId="2" fontId="10" fillId="32" borderId="0" xfId="0" applyNumberFormat="1" applyFont="1" applyFill="1" applyBorder="1" applyAlignment="1">
      <alignment horizontal="right" vertical="center" wrapText="1"/>
    </xf>
    <xf numFmtId="0" fontId="1" fillId="32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84" fontId="5" fillId="0" borderId="10" xfId="35" applyNumberFormat="1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32" borderId="10" xfId="35" applyNumberFormat="1" applyFont="1" applyFill="1" applyBorder="1" applyAlignment="1">
      <alignment horizontal="right" vertical="center" wrapText="1"/>
      <protection/>
    </xf>
    <xf numFmtId="2" fontId="1" fillId="32" borderId="10" xfId="0" applyNumberFormat="1" applyFont="1" applyFill="1" applyBorder="1" applyAlignment="1">
      <alignment vertical="center" wrapText="1"/>
    </xf>
    <xf numFmtId="184" fontId="7" fillId="32" borderId="10" xfId="0" applyNumberFormat="1" applyFont="1" applyFill="1" applyBorder="1" applyAlignment="1">
      <alignment/>
    </xf>
    <xf numFmtId="2" fontId="7" fillId="32" borderId="10" xfId="35" applyNumberFormat="1" applyFont="1" applyFill="1" applyBorder="1" applyAlignment="1">
      <alignment/>
      <protection/>
    </xf>
    <xf numFmtId="4" fontId="7" fillId="0" borderId="10" xfId="0" applyNumberFormat="1" applyFont="1" applyBorder="1" applyAlignment="1">
      <alignment vertical="center" wrapText="1"/>
    </xf>
    <xf numFmtId="182" fontId="7" fillId="0" borderId="10" xfId="0" applyNumberFormat="1" applyFont="1" applyFill="1" applyBorder="1" applyAlignment="1">
      <alignment vertical="center" wrapText="1"/>
    </xf>
    <xf numFmtId="2" fontId="7" fillId="32" borderId="10" xfId="35" applyNumberFormat="1" applyFont="1" applyFill="1" applyBorder="1" applyAlignment="1">
      <alignment vertical="center"/>
      <protection/>
    </xf>
    <xf numFmtId="2" fontId="7" fillId="32" borderId="10" xfId="0" applyNumberFormat="1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2" fontId="5" fillId="0" borderId="10" xfId="0" applyNumberFormat="1" applyFont="1" applyBorder="1" applyAlignment="1">
      <alignment horizontal="right" vertical="center" wrapText="1"/>
    </xf>
    <xf numFmtId="0" fontId="16" fillId="32" borderId="10" xfId="0" applyFont="1" applyFill="1" applyBorder="1" applyAlignment="1">
      <alignment horizontal="center" vertical="center"/>
    </xf>
    <xf numFmtId="182" fontId="16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2" fontId="16" fillId="32" borderId="10" xfId="0" applyNumberFormat="1" applyFont="1" applyFill="1" applyBorder="1" applyAlignment="1">
      <alignment horizontal="right" vertical="center"/>
    </xf>
    <xf numFmtId="184" fontId="17" fillId="32" borderId="10" xfId="0" applyNumberFormat="1" applyFont="1" applyFill="1" applyBorder="1" applyAlignment="1">
      <alignment horizontal="right" vertical="center"/>
    </xf>
    <xf numFmtId="0" fontId="17" fillId="32" borderId="10" xfId="0" applyFont="1" applyFill="1" applyBorder="1" applyAlignment="1">
      <alignment horizontal="left" vertical="center"/>
    </xf>
    <xf numFmtId="1" fontId="7" fillId="32" borderId="10" xfId="0" applyNumberFormat="1" applyFont="1" applyFill="1" applyBorder="1" applyAlignment="1">
      <alignment/>
    </xf>
    <xf numFmtId="2" fontId="5" fillId="32" borderId="10" xfId="35" applyNumberFormat="1" applyFont="1" applyFill="1" applyBorder="1" applyAlignment="1">
      <alignment horizontal="right" vertical="center"/>
      <protection/>
    </xf>
    <xf numFmtId="184" fontId="5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1" fontId="7" fillId="32" borderId="10" xfId="0" applyNumberFormat="1" applyFont="1" applyFill="1" applyBorder="1" applyAlignment="1">
      <alignment horizontal="left" vertical="center"/>
    </xf>
    <xf numFmtId="184" fontId="1" fillId="0" borderId="11" xfId="0" applyNumberFormat="1" applyFont="1" applyFill="1" applyBorder="1" applyAlignment="1">
      <alignment horizontal="right"/>
    </xf>
    <xf numFmtId="184" fontId="5" fillId="0" borderId="10" xfId="0" applyNumberFormat="1" applyFont="1" applyFill="1" applyBorder="1" applyAlignment="1">
      <alignment horizontal="left"/>
    </xf>
    <xf numFmtId="184" fontId="5" fillId="0" borderId="11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left" vertical="center" wrapText="1"/>
    </xf>
    <xf numFmtId="1" fontId="7" fillId="32" borderId="10" xfId="35" applyNumberFormat="1" applyFont="1" applyFill="1" applyBorder="1" applyAlignment="1">
      <alignment horizontal="right" vertical="center" wrapText="1"/>
      <protection/>
    </xf>
    <xf numFmtId="184" fontId="7" fillId="0" borderId="10" xfId="0" applyNumberFormat="1" applyFont="1" applyFill="1" applyBorder="1" applyAlignment="1">
      <alignment horizontal="left" vertical="center" wrapText="1"/>
    </xf>
    <xf numFmtId="182" fontId="7" fillId="32" borderId="10" xfId="35" applyNumberFormat="1" applyFont="1" applyFill="1" applyBorder="1" applyAlignment="1">
      <alignment horizontal="center" vertical="center" wrapText="1"/>
      <protection/>
    </xf>
    <xf numFmtId="0" fontId="7" fillId="32" borderId="10" xfId="35" applyFont="1" applyFill="1" applyBorder="1" applyAlignment="1">
      <alignment horizontal="center" vertical="center" wrapText="1"/>
      <protection/>
    </xf>
    <xf numFmtId="184" fontId="7" fillId="32" borderId="10" xfId="0" applyNumberFormat="1" applyFont="1" applyFill="1" applyBorder="1" applyAlignment="1">
      <alignment horizontal="right" vertical="center"/>
    </xf>
    <xf numFmtId="184" fontId="7" fillId="32" borderId="10" xfId="35" applyNumberFormat="1" applyFont="1" applyFill="1" applyBorder="1" applyAlignment="1">
      <alignment horizontal="right" vertical="center" wrapText="1"/>
      <protection/>
    </xf>
    <xf numFmtId="1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184" fontId="7" fillId="0" borderId="10" xfId="0" applyNumberFormat="1" applyFont="1" applyFill="1" applyBorder="1" applyAlignment="1">
      <alignment horizontal="right" vertical="center" wrapText="1"/>
    </xf>
    <xf numFmtId="184" fontId="7" fillId="0" borderId="10" xfId="35" applyNumberFormat="1" applyFont="1" applyFill="1" applyBorder="1" applyAlignment="1">
      <alignment vertical="center" wrapText="1"/>
      <protection/>
    </xf>
    <xf numFmtId="184" fontId="5" fillId="32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84" fontId="18" fillId="0" borderId="10" xfId="0" applyNumberFormat="1" applyFont="1" applyBorder="1" applyAlignment="1">
      <alignment horizontal="right" vertical="center" wrapText="1"/>
    </xf>
    <xf numFmtId="182" fontId="18" fillId="0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2" fontId="7" fillId="32" borderId="10" xfId="0" applyNumberFormat="1" applyFont="1" applyFill="1" applyBorder="1" applyAlignment="1">
      <alignment horizontal="left" vertical="center"/>
    </xf>
    <xf numFmtId="1" fontId="7" fillId="32" borderId="10" xfId="0" applyNumberFormat="1" applyFont="1" applyFill="1" applyBorder="1" applyAlignment="1">
      <alignment horizontal="right" vertical="center"/>
    </xf>
    <xf numFmtId="184" fontId="7" fillId="0" borderId="10" xfId="0" applyNumberFormat="1" applyFont="1" applyBorder="1" applyAlignment="1">
      <alignment horizontal="right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32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 wrapText="1"/>
    </xf>
    <xf numFmtId="0" fontId="5" fillId="32" borderId="10" xfId="35" applyFont="1" applyFill="1" applyBorder="1" applyAlignment="1">
      <alignment horizontal="left" vertical="center"/>
      <protection/>
    </xf>
    <xf numFmtId="182" fontId="5" fillId="32" borderId="10" xfId="0" applyNumberFormat="1" applyFont="1" applyFill="1" applyBorder="1" applyAlignment="1">
      <alignment horizontal="center" vertical="center"/>
    </xf>
    <xf numFmtId="184" fontId="5" fillId="32" borderId="10" xfId="0" applyNumberFormat="1" applyFont="1" applyFill="1" applyBorder="1" applyAlignment="1">
      <alignment horizontal="center" vertical="center"/>
    </xf>
    <xf numFmtId="184" fontId="7" fillId="32" borderId="10" xfId="0" applyNumberFormat="1" applyFont="1" applyFill="1" applyBorder="1" applyAlignment="1">
      <alignment vertical="center"/>
    </xf>
    <xf numFmtId="0" fontId="1" fillId="32" borderId="0" xfId="0" applyFont="1" applyFill="1" applyAlignment="1">
      <alignment horizontal="center" vertical="center"/>
    </xf>
    <xf numFmtId="0" fontId="1" fillId="32" borderId="10" xfId="0" applyFont="1" applyFill="1" applyBorder="1" applyAlignment="1">
      <alignment/>
    </xf>
    <xf numFmtId="184" fontId="1" fillId="32" borderId="10" xfId="0" applyNumberFormat="1" applyFont="1" applyFill="1" applyBorder="1" applyAlignment="1">
      <alignment/>
    </xf>
    <xf numFmtId="183" fontId="5" fillId="32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84" fontId="7" fillId="0" borderId="10" xfId="35" applyNumberFormat="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wrapText="1"/>
    </xf>
    <xf numFmtId="0" fontId="12" fillId="32" borderId="0" xfId="0" applyFont="1" applyFill="1" applyAlignment="1">
      <alignment vertical="center"/>
    </xf>
    <xf numFmtId="184" fontId="1" fillId="32" borderId="0" xfId="0" applyNumberFormat="1" applyFont="1" applyFill="1" applyAlignment="1">
      <alignment horizontal="right" vertical="center"/>
    </xf>
    <xf numFmtId="183" fontId="1" fillId="32" borderId="0" xfId="0" applyNumberFormat="1" applyFont="1" applyFill="1" applyAlignment="1">
      <alignment horizontal="center" vertical="center"/>
    </xf>
    <xf numFmtId="182" fontId="1" fillId="32" borderId="0" xfId="0" applyNumberFormat="1" applyFont="1" applyFill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0" fontId="7" fillId="32" borderId="10" xfId="35" applyFont="1" applyFill="1" applyBorder="1" applyAlignment="1">
      <alignment vertical="center" wrapText="1"/>
      <protection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right"/>
    </xf>
    <xf numFmtId="49" fontId="5" fillId="32" borderId="10" xfId="35" applyNumberFormat="1" applyFont="1" applyFill="1" applyBorder="1" applyAlignment="1">
      <alignment horizontal="left" vertical="center"/>
      <protection/>
    </xf>
    <xf numFmtId="0" fontId="1" fillId="32" borderId="0" xfId="0" applyFont="1" applyFill="1" applyAlignment="1">
      <alignment horizontal="left" vertical="center"/>
    </xf>
    <xf numFmtId="0" fontId="59" fillId="0" borderId="10" xfId="0" applyFont="1" applyBorder="1" applyAlignment="1">
      <alignment/>
    </xf>
    <xf numFmtId="0" fontId="59" fillId="32" borderId="10" xfId="0" applyFont="1" applyFill="1" applyBorder="1" applyAlignment="1">
      <alignment horizontal="center" vertical="center"/>
    </xf>
    <xf numFmtId="2" fontId="59" fillId="0" borderId="10" xfId="0" applyNumberFormat="1" applyFont="1" applyBorder="1" applyAlignment="1">
      <alignment horizontal="right" vertical="center" wrapText="1"/>
    </xf>
    <xf numFmtId="4" fontId="59" fillId="0" borderId="10" xfId="0" applyNumberFormat="1" applyFont="1" applyFill="1" applyBorder="1" applyAlignment="1">
      <alignment horizontal="right" vertical="center" wrapText="1"/>
    </xf>
    <xf numFmtId="0" fontId="59" fillId="0" borderId="10" xfId="0" applyFont="1" applyFill="1" applyBorder="1" applyAlignment="1">
      <alignment/>
    </xf>
    <xf numFmtId="184" fontId="59" fillId="0" borderId="10" xfId="0" applyNumberFormat="1" applyFont="1" applyFill="1" applyBorder="1" applyAlignment="1">
      <alignment vertical="center"/>
    </xf>
    <xf numFmtId="182" fontId="59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184" fontId="7" fillId="0" borderId="10" xfId="35" applyNumberFormat="1" applyFont="1" applyFill="1" applyBorder="1" applyAlignment="1">
      <alignment vertical="center"/>
      <protection/>
    </xf>
    <xf numFmtId="184" fontId="7" fillId="0" borderId="10" xfId="0" applyNumberFormat="1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vertical="center"/>
    </xf>
    <xf numFmtId="0" fontId="60" fillId="0" borderId="10" xfId="0" applyFont="1" applyBorder="1" applyAlignment="1">
      <alignment/>
    </xf>
    <xf numFmtId="1" fontId="60" fillId="0" borderId="10" xfId="0" applyNumberFormat="1" applyFont="1" applyBorder="1" applyAlignment="1">
      <alignment vertical="center"/>
    </xf>
    <xf numFmtId="184" fontId="60" fillId="0" borderId="10" xfId="0" applyNumberFormat="1" applyFont="1" applyFill="1" applyBorder="1" applyAlignment="1">
      <alignment vertical="center" wrapText="1"/>
    </xf>
    <xf numFmtId="184" fontId="60" fillId="0" borderId="10" xfId="0" applyNumberFormat="1" applyFont="1" applyFill="1" applyBorder="1" applyAlignment="1">
      <alignment horizontal="right" vertical="center" wrapText="1"/>
    </xf>
    <xf numFmtId="0" fontId="59" fillId="32" borderId="10" xfId="0" applyFont="1" applyFill="1" applyBorder="1" applyAlignment="1" quotePrefix="1">
      <alignment horizontal="center" vertical="center"/>
    </xf>
    <xf numFmtId="0" fontId="60" fillId="0" borderId="10" xfId="0" applyFont="1" applyFill="1" applyBorder="1" applyAlignment="1">
      <alignment horizontal="left"/>
    </xf>
    <xf numFmtId="0" fontId="5" fillId="32" borderId="10" xfId="0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 wrapText="1"/>
    </xf>
    <xf numFmtId="184" fontId="5" fillId="0" borderId="10" xfId="0" applyNumberFormat="1" applyFont="1" applyFill="1" applyBorder="1" applyAlignment="1">
      <alignment vertical="center" wrapText="1"/>
    </xf>
    <xf numFmtId="1" fontId="5" fillId="32" borderId="10" xfId="0" applyNumberFormat="1" applyFont="1" applyFill="1" applyBorder="1" applyAlignment="1">
      <alignment horizontal="right" vertical="center" wrapText="1"/>
    </xf>
    <xf numFmtId="184" fontId="61" fillId="32" borderId="0" xfId="0" applyNumberFormat="1" applyFont="1" applyFill="1" applyAlignment="1">
      <alignment vertical="center" wrapText="1"/>
    </xf>
    <xf numFmtId="182" fontId="5" fillId="0" borderId="10" xfId="0" applyNumberFormat="1" applyFont="1" applyFill="1" applyBorder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0" fontId="5" fillId="32" borderId="11" xfId="35" applyFont="1" applyFill="1" applyBorder="1" applyAlignment="1">
      <alignment vertical="center"/>
      <protection/>
    </xf>
    <xf numFmtId="1" fontId="17" fillId="32" borderId="10" xfId="0" applyNumberFormat="1" applyFont="1" applyFill="1" applyBorder="1" applyAlignment="1">
      <alignment horizontal="right" vertical="center"/>
    </xf>
    <xf numFmtId="184" fontId="7" fillId="32" borderId="10" xfId="35" applyNumberFormat="1" applyFont="1" applyFill="1" applyBorder="1" applyAlignment="1">
      <alignment horizontal="left" vertical="center" wrapText="1"/>
      <protection/>
    </xf>
    <xf numFmtId="2" fontId="7" fillId="32" borderId="10" xfId="35" applyNumberFormat="1" applyFont="1" applyFill="1" applyBorder="1" applyAlignment="1">
      <alignment horizontal="right" vertical="center" wrapText="1"/>
      <protection/>
    </xf>
    <xf numFmtId="49" fontId="16" fillId="32" borderId="10" xfId="0" applyNumberFormat="1" applyFont="1" applyFill="1" applyBorder="1" applyAlignment="1">
      <alignment horizontal="right" vertical="center"/>
    </xf>
    <xf numFmtId="182" fontId="18" fillId="0" borderId="10" xfId="0" applyNumberFormat="1" applyFont="1" applyFill="1" applyBorder="1" applyAlignment="1">
      <alignment horizontal="center" vertical="center" wrapText="1"/>
    </xf>
    <xf numFmtId="184" fontId="61" fillId="32" borderId="10" xfId="0" applyNumberFormat="1" applyFont="1" applyFill="1" applyBorder="1" applyAlignment="1">
      <alignment vertical="center"/>
    </xf>
    <xf numFmtId="184" fontId="61" fillId="0" borderId="10" xfId="35" applyNumberFormat="1" applyFont="1" applyFill="1" applyBorder="1" applyAlignment="1">
      <alignment vertical="center" wrapText="1"/>
      <protection/>
    </xf>
    <xf numFmtId="184" fontId="20" fillId="0" borderId="10" xfId="0" applyNumberFormat="1" applyFont="1" applyBorder="1" applyAlignment="1">
      <alignment horizontal="right" vertical="center" wrapText="1"/>
    </xf>
    <xf numFmtId="184" fontId="5" fillId="0" borderId="10" xfId="0" applyNumberFormat="1" applyFont="1" applyBorder="1" applyAlignment="1">
      <alignment horizontal="right" vertical="center"/>
    </xf>
    <xf numFmtId="49" fontId="20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right" vertical="center"/>
    </xf>
    <xf numFmtId="49" fontId="61" fillId="32" borderId="10" xfId="35" applyNumberFormat="1" applyFont="1" applyFill="1" applyBorder="1" applyAlignment="1">
      <alignment horizontal="left" vertical="center"/>
      <protection/>
    </xf>
    <xf numFmtId="0" fontId="7" fillId="32" borderId="10" xfId="35" applyNumberFormat="1" applyFont="1" applyFill="1" applyBorder="1" applyAlignment="1">
      <alignment vertical="center" wrapText="1"/>
      <protection/>
    </xf>
    <xf numFmtId="0" fontId="7" fillId="32" borderId="10" xfId="35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vertical="center"/>
    </xf>
    <xf numFmtId="1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184" fontId="5" fillId="33" borderId="10" xfId="0" applyNumberFormat="1" applyFont="1" applyFill="1" applyBorder="1" applyAlignment="1">
      <alignment horizontal="right"/>
    </xf>
    <xf numFmtId="184" fontId="5" fillId="33" borderId="10" xfId="35" applyNumberFormat="1" applyFont="1" applyFill="1" applyBorder="1" applyAlignment="1">
      <alignment vertical="center"/>
      <protection/>
    </xf>
    <xf numFmtId="18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35" applyNumberFormat="1" applyFont="1" applyFill="1" applyBorder="1" applyAlignment="1">
      <alignment horizontal="right" vertical="center" wrapText="1"/>
      <protection/>
    </xf>
    <xf numFmtId="182" fontId="5" fillId="33" borderId="10" xfId="35" applyNumberFormat="1" applyFont="1" applyFill="1" applyBorder="1" applyAlignment="1">
      <alignment horizontal="center" vertical="center" wrapText="1"/>
      <protection/>
    </xf>
    <xf numFmtId="2" fontId="5" fillId="33" borderId="10" xfId="35" applyNumberFormat="1" applyFont="1" applyFill="1" applyBorder="1" applyAlignment="1">
      <alignment horizontal="right" vertical="center" wrapText="1"/>
      <protection/>
    </xf>
    <xf numFmtId="0" fontId="61" fillId="33" borderId="10" xfId="35" applyNumberFormat="1" applyFont="1" applyFill="1" applyBorder="1" applyAlignment="1">
      <alignment vertical="center" wrapText="1"/>
      <protection/>
    </xf>
    <xf numFmtId="1" fontId="61" fillId="33" borderId="10" xfId="0" applyNumberFormat="1" applyFont="1" applyFill="1" applyBorder="1" applyAlignment="1">
      <alignment horizontal="right" vertical="center"/>
    </xf>
    <xf numFmtId="1" fontId="61" fillId="33" borderId="10" xfId="0" applyNumberFormat="1" applyFont="1" applyFill="1" applyBorder="1" applyAlignment="1">
      <alignment horizontal="left" vertical="center"/>
    </xf>
    <xf numFmtId="184" fontId="61" fillId="33" borderId="10" xfId="0" applyNumberFormat="1" applyFont="1" applyFill="1" applyBorder="1" applyAlignment="1">
      <alignment horizontal="right" vertical="center"/>
    </xf>
    <xf numFmtId="184" fontId="61" fillId="33" borderId="10" xfId="35" applyNumberFormat="1" applyFont="1" applyFill="1" applyBorder="1" applyAlignment="1">
      <alignment vertical="center"/>
      <protection/>
    </xf>
    <xf numFmtId="0" fontId="5" fillId="32" borderId="10" xfId="35" applyFont="1" applyFill="1" applyBorder="1" applyAlignment="1">
      <alignment horizontal="right" vertical="center"/>
      <protection/>
    </xf>
    <xf numFmtId="182" fontId="5" fillId="32" borderId="10" xfId="35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18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 vertical="center" wrapText="1"/>
    </xf>
    <xf numFmtId="184" fontId="1" fillId="0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1" fontId="61" fillId="0" borderId="10" xfId="0" applyNumberFormat="1" applyFont="1" applyFill="1" applyBorder="1" applyAlignment="1">
      <alignment horizontal="right"/>
    </xf>
    <xf numFmtId="0" fontId="61" fillId="32" borderId="10" xfId="35" applyFont="1" applyFill="1" applyBorder="1" applyAlignment="1">
      <alignment horizontal="left"/>
      <protection/>
    </xf>
    <xf numFmtId="184" fontId="61" fillId="0" borderId="11" xfId="0" applyNumberFormat="1" applyFont="1" applyFill="1" applyBorder="1" applyAlignment="1">
      <alignment horizontal="right"/>
    </xf>
    <xf numFmtId="184" fontId="61" fillId="32" borderId="10" xfId="0" applyNumberFormat="1" applyFont="1" applyFill="1" applyBorder="1" applyAlignment="1">
      <alignment/>
    </xf>
    <xf numFmtId="0" fontId="1" fillId="32" borderId="10" xfId="35" applyFont="1" applyFill="1" applyBorder="1" applyAlignment="1">
      <alignment vertical="center"/>
      <protection/>
    </xf>
    <xf numFmtId="0" fontId="1" fillId="0" borderId="10" xfId="0" applyFont="1" applyBorder="1" applyAlignment="1">
      <alignment horizontal="center"/>
    </xf>
    <xf numFmtId="184" fontId="1" fillId="32" borderId="10" xfId="0" applyNumberFormat="1" applyFont="1" applyFill="1" applyBorder="1" applyAlignment="1">
      <alignment/>
    </xf>
    <xf numFmtId="2" fontId="1" fillId="32" borderId="10" xfId="35" applyNumberFormat="1" applyFont="1" applyFill="1" applyBorder="1" applyAlignment="1">
      <alignment vertical="center"/>
      <protection/>
    </xf>
    <xf numFmtId="2" fontId="1" fillId="32" borderId="10" xfId="0" applyNumberFormat="1" applyFont="1" applyFill="1" applyBorder="1" applyAlignment="1">
      <alignment vertical="center" wrapText="1"/>
    </xf>
    <xf numFmtId="49" fontId="1" fillId="32" borderId="10" xfId="35" applyNumberFormat="1" applyFont="1" applyFill="1" applyBorder="1" applyAlignment="1">
      <alignment horizontal="center" vertical="center"/>
      <protection/>
    </xf>
    <xf numFmtId="184" fontId="1" fillId="32" borderId="10" xfId="35" applyNumberFormat="1" applyFont="1" applyFill="1" applyBorder="1" applyAlignment="1">
      <alignment horizontal="right" vertical="center"/>
      <protection/>
    </xf>
    <xf numFmtId="184" fontId="1" fillId="0" borderId="10" xfId="35" applyNumberFormat="1" applyFont="1" applyFill="1" applyBorder="1" applyAlignment="1">
      <alignment vertical="center"/>
      <protection/>
    </xf>
    <xf numFmtId="0" fontId="1" fillId="32" borderId="10" xfId="0" applyFont="1" applyFill="1" applyBorder="1" applyAlignment="1">
      <alignment horizontal="center" vertical="center"/>
    </xf>
    <xf numFmtId="1" fontId="1" fillId="32" borderId="10" xfId="35" applyNumberFormat="1" applyFont="1" applyFill="1" applyBorder="1" applyAlignment="1" quotePrefix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183" fontId="1" fillId="32" borderId="10" xfId="0" applyNumberFormat="1" applyFont="1" applyFill="1" applyBorder="1" applyAlignment="1">
      <alignment horizontal="center" vertical="center"/>
    </xf>
    <xf numFmtId="184" fontId="1" fillId="32" borderId="10" xfId="0" applyNumberFormat="1" applyFont="1" applyFill="1" applyBorder="1" applyAlignment="1">
      <alignment horizontal="right" vertical="center"/>
    </xf>
    <xf numFmtId="182" fontId="1" fillId="32" borderId="10" xfId="0" applyNumberFormat="1" applyFont="1" applyFill="1" applyBorder="1" applyAlignment="1">
      <alignment horizontal="center" vertical="center"/>
    </xf>
    <xf numFmtId="184" fontId="1" fillId="32" borderId="10" xfId="0" applyNumberFormat="1" applyFont="1" applyFill="1" applyBorder="1" applyAlignment="1">
      <alignment horizontal="center" vertical="center"/>
    </xf>
    <xf numFmtId="184" fontId="1" fillId="32" borderId="10" xfId="0" applyNumberFormat="1" applyFont="1" applyFill="1" applyBorder="1" applyAlignment="1">
      <alignment/>
    </xf>
    <xf numFmtId="2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32" borderId="10" xfId="35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/>
    </xf>
    <xf numFmtId="184" fontId="1" fillId="0" borderId="10" xfId="0" applyNumberFormat="1" applyFont="1" applyFill="1" applyBorder="1" applyAlignment="1">
      <alignment/>
    </xf>
    <xf numFmtId="2" fontId="1" fillId="0" borderId="10" xfId="35" applyNumberFormat="1" applyFont="1" applyFill="1" applyBorder="1" applyAlignment="1">
      <alignment horizontal="center" vertical="center"/>
      <protection/>
    </xf>
    <xf numFmtId="182" fontId="1" fillId="0" borderId="10" xfId="35" applyNumberFormat="1" applyFont="1" applyFill="1" applyBorder="1" applyAlignment="1">
      <alignment horizontal="center" vertical="center"/>
      <protection/>
    </xf>
    <xf numFmtId="2" fontId="1" fillId="0" borderId="12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horizontal="right"/>
    </xf>
    <xf numFmtId="182" fontId="1" fillId="0" borderId="10" xfId="35" applyNumberFormat="1" applyFont="1" applyFill="1" applyBorder="1" applyAlignment="1">
      <alignment horizontal="left" vertical="center" indent="2"/>
      <protection/>
    </xf>
    <xf numFmtId="0" fontId="7" fillId="32" borderId="10" xfId="35" applyNumberFormat="1" applyFont="1" applyFill="1" applyBorder="1" applyAlignment="1" applyProtection="1">
      <alignment vertical="center" wrapText="1"/>
      <protection/>
    </xf>
    <xf numFmtId="184" fontId="1" fillId="0" borderId="10" xfId="0" applyNumberFormat="1" applyFont="1" applyFill="1" applyBorder="1" applyAlignment="1">
      <alignment horizontal="right"/>
    </xf>
    <xf numFmtId="0" fontId="1" fillId="32" borderId="0" xfId="0" applyFont="1" applyFill="1" applyAlignment="1">
      <alignment vertical="center"/>
    </xf>
    <xf numFmtId="183" fontId="0" fillId="32" borderId="0" xfId="0" applyNumberFormat="1" applyFont="1" applyFill="1" applyAlignment="1">
      <alignment horizontal="center" vertical="center"/>
    </xf>
    <xf numFmtId="184" fontId="0" fillId="32" borderId="10" xfId="0" applyNumberFormat="1" applyFont="1" applyFill="1" applyBorder="1" applyAlignment="1">
      <alignment horizontal="right" vertical="center"/>
    </xf>
    <xf numFmtId="0" fontId="61" fillId="33" borderId="10" xfId="0" applyFont="1" applyFill="1" applyBorder="1" applyAlignment="1">
      <alignment horizontal="left"/>
    </xf>
    <xf numFmtId="184" fontId="61" fillId="32" borderId="10" xfId="35" applyNumberFormat="1" applyFont="1" applyFill="1" applyBorder="1" applyAlignment="1">
      <alignment horizontal="right" vertical="center"/>
      <protection/>
    </xf>
    <xf numFmtId="1" fontId="61" fillId="32" borderId="10" xfId="35" applyNumberFormat="1" applyFont="1" applyFill="1" applyBorder="1" applyAlignment="1">
      <alignment horizontal="right"/>
      <protection/>
    </xf>
    <xf numFmtId="0" fontId="61" fillId="32" borderId="10" xfId="0" applyFont="1" applyFill="1" applyBorder="1" applyAlignment="1">
      <alignment/>
    </xf>
    <xf numFmtId="0" fontId="61" fillId="0" borderId="10" xfId="0" applyFont="1" applyFill="1" applyBorder="1" applyAlignment="1">
      <alignment horizontal="left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2" fillId="32" borderId="10" xfId="0" applyFont="1" applyFill="1" applyBorder="1" applyAlignment="1">
      <alignment horizontal="center" vertical="center"/>
    </xf>
    <xf numFmtId="2" fontId="62" fillId="0" borderId="10" xfId="0" applyNumberFormat="1" applyFont="1" applyBorder="1" applyAlignment="1">
      <alignment horizontal="right" vertical="center" wrapText="1"/>
    </xf>
    <xf numFmtId="4" fontId="62" fillId="0" borderId="10" xfId="0" applyNumberFormat="1" applyFont="1" applyFill="1" applyBorder="1" applyAlignment="1">
      <alignment horizontal="right" vertical="center" wrapText="1"/>
    </xf>
    <xf numFmtId="184" fontId="61" fillId="0" borderId="10" xfId="0" applyNumberFormat="1" applyFont="1" applyFill="1" applyBorder="1" applyAlignment="1">
      <alignment horizontal="right" wrapText="1"/>
    </xf>
    <xf numFmtId="182" fontId="1" fillId="33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 quotePrefix="1">
      <alignment horizontal="center" vertical="center"/>
    </xf>
    <xf numFmtId="0" fontId="4" fillId="33" borderId="10" xfId="35" applyNumberFormat="1" applyFont="1" applyFill="1" applyBorder="1" applyAlignment="1">
      <alignment horizontal="center" vertical="center"/>
      <protection/>
    </xf>
    <xf numFmtId="0" fontId="22" fillId="32" borderId="0" xfId="0" applyFont="1" applyFill="1" applyAlignment="1">
      <alignment vertical="center"/>
    </xf>
    <xf numFmtId="183" fontId="23" fillId="32" borderId="0" xfId="0" applyNumberFormat="1" applyFont="1" applyFill="1" applyAlignment="1">
      <alignment horizontal="center" vertical="center"/>
    </xf>
    <xf numFmtId="0" fontId="22" fillId="32" borderId="0" xfId="0" applyFont="1" applyFill="1" applyAlignment="1">
      <alignment horizontal="center" vertical="center"/>
    </xf>
    <xf numFmtId="184" fontId="22" fillId="32" borderId="0" xfId="0" applyNumberFormat="1" applyFont="1" applyFill="1" applyAlignment="1">
      <alignment horizontal="right" vertical="center"/>
    </xf>
    <xf numFmtId="182" fontId="22" fillId="32" borderId="0" xfId="0" applyNumberFormat="1" applyFont="1" applyFill="1" applyAlignment="1">
      <alignment horizontal="center" vertical="center"/>
    </xf>
    <xf numFmtId="2" fontId="22" fillId="32" borderId="0" xfId="0" applyNumberFormat="1" applyFont="1" applyFill="1" applyAlignment="1">
      <alignment horizontal="right" vertical="center"/>
    </xf>
    <xf numFmtId="0" fontId="22" fillId="32" borderId="0" xfId="0" applyFont="1" applyFill="1" applyBorder="1" applyAlignment="1">
      <alignment horizontal="left" vertical="center"/>
    </xf>
    <xf numFmtId="183" fontId="22" fillId="32" borderId="0" xfId="0" applyNumberFormat="1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184" fontId="22" fillId="32" borderId="0" xfId="0" applyNumberFormat="1" applyFont="1" applyFill="1" applyBorder="1" applyAlignment="1">
      <alignment horizontal="right" vertical="center" wrapText="1"/>
    </xf>
    <xf numFmtId="182" fontId="22" fillId="32" borderId="0" xfId="0" applyNumberFormat="1" applyFont="1" applyFill="1" applyBorder="1" applyAlignment="1">
      <alignment horizontal="center" vertical="center" wrapText="1"/>
    </xf>
    <xf numFmtId="2" fontId="22" fillId="32" borderId="0" xfId="0" applyNumberFormat="1" applyFont="1" applyFill="1" applyBorder="1" applyAlignment="1">
      <alignment horizontal="right" vertical="center" wrapText="1"/>
    </xf>
    <xf numFmtId="182" fontId="1" fillId="0" borderId="10" xfId="0" applyNumberFormat="1" applyFont="1" applyFill="1" applyBorder="1" applyAlignment="1" quotePrefix="1">
      <alignment horizontal="center" vertical="center" wrapText="1"/>
    </xf>
    <xf numFmtId="2" fontId="59" fillId="0" borderId="10" xfId="0" applyNumberFormat="1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right" vertical="center"/>
    </xf>
    <xf numFmtId="2" fontId="4" fillId="33" borderId="10" xfId="35" applyNumberFormat="1" applyFont="1" applyFill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184" fontId="18" fillId="0" borderId="10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vertical="center"/>
    </xf>
    <xf numFmtId="2" fontId="5" fillId="32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2" fontId="0" fillId="32" borderId="0" xfId="0" applyNumberFormat="1" applyFont="1" applyFill="1" applyAlignment="1">
      <alignment horizontal="right" vertical="center"/>
    </xf>
    <xf numFmtId="0" fontId="0" fillId="32" borderId="0" xfId="0" applyFont="1" applyFill="1" applyAlignment="1">
      <alignment vertical="center"/>
    </xf>
    <xf numFmtId="184" fontId="0" fillId="32" borderId="0" xfId="0" applyNumberFormat="1" applyFont="1" applyFill="1" applyAlignment="1">
      <alignment horizontal="right" vertical="center"/>
    </xf>
    <xf numFmtId="182" fontId="0" fillId="32" borderId="0" xfId="0" applyNumberFormat="1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left"/>
    </xf>
    <xf numFmtId="49" fontId="1" fillId="0" borderId="10" xfId="0" applyNumberFormat="1" applyFont="1" applyFill="1" applyBorder="1" applyAlignment="1">
      <alignment vertical="center"/>
    </xf>
    <xf numFmtId="49" fontId="1" fillId="32" borderId="10" xfId="35" applyNumberFormat="1" applyFont="1" applyFill="1" applyBorder="1" applyAlignment="1">
      <alignment horizontal="left" vertical="center"/>
      <protection/>
    </xf>
    <xf numFmtId="183" fontId="1" fillId="0" borderId="10" xfId="0" applyNumberFormat="1" applyFont="1" applyFill="1" applyBorder="1" applyAlignment="1">
      <alignment horizontal="right"/>
    </xf>
    <xf numFmtId="0" fontId="1" fillId="0" borderId="10" xfId="35" applyNumberFormat="1" applyFont="1" applyFill="1" applyBorder="1" applyAlignment="1">
      <alignment horizontal="center" vertical="center"/>
      <protection/>
    </xf>
    <xf numFmtId="0" fontId="1" fillId="0" borderId="10" xfId="35" applyNumberFormat="1" applyFont="1" applyFill="1" applyBorder="1" applyAlignment="1" quotePrefix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2" fontId="1" fillId="0" borderId="10" xfId="35" applyNumberFormat="1" applyFont="1" applyFill="1" applyBorder="1" applyAlignment="1">
      <alignment vertical="center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right" vertical="center"/>
    </xf>
    <xf numFmtId="184" fontId="1" fillId="0" borderId="10" xfId="0" applyNumberFormat="1" applyFont="1" applyFill="1" applyBorder="1" applyAlignment="1">
      <alignment vertical="center" wrapText="1"/>
    </xf>
    <xf numFmtId="184" fontId="1" fillId="0" borderId="10" xfId="35" applyNumberFormat="1" applyFont="1" applyFill="1" applyBorder="1" applyAlignment="1">
      <alignment horizontal="right" vertical="center"/>
      <protection/>
    </xf>
    <xf numFmtId="18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183" fontId="1" fillId="0" borderId="10" xfId="0" applyNumberFormat="1" applyFont="1" applyFill="1" applyBorder="1" applyAlignment="1">
      <alignment horizontal="right" vertical="center" wrapText="1"/>
    </xf>
    <xf numFmtId="0" fontId="5" fillId="33" borderId="10" xfId="35" applyNumberFormat="1" applyFont="1" applyFill="1" applyBorder="1" applyAlignment="1">
      <alignment horizontal="right"/>
      <protection/>
    </xf>
    <xf numFmtId="184" fontId="5" fillId="32" borderId="10" xfId="35" applyNumberFormat="1" applyFont="1" applyFill="1" applyBorder="1" applyAlignment="1">
      <alignment horizontal="right"/>
      <protection/>
    </xf>
    <xf numFmtId="184" fontId="59" fillId="0" borderId="10" xfId="35" applyNumberFormat="1" applyFont="1" applyFill="1" applyBorder="1" applyAlignment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184" fontId="60" fillId="0" borderId="10" xfId="0" applyNumberFormat="1" applyFont="1" applyBorder="1" applyAlignment="1">
      <alignment vertical="center"/>
    </xf>
    <xf numFmtId="184" fontId="60" fillId="0" borderId="10" xfId="0" applyNumberFormat="1" applyFont="1" applyFill="1" applyBorder="1" applyAlignment="1">
      <alignment horizontal="left" vertical="center"/>
    </xf>
    <xf numFmtId="1" fontId="5" fillId="0" borderId="10" xfId="35" applyNumberFormat="1" applyFont="1" applyFill="1" applyBorder="1" applyAlignment="1">
      <alignment horizontal="right" vertical="center"/>
      <protection/>
    </xf>
    <xf numFmtId="2" fontId="1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Fill="1" applyBorder="1" applyAlignment="1">
      <alignment horizontal="center" vertical="center"/>
    </xf>
    <xf numFmtId="184" fontId="1" fillId="32" borderId="10" xfId="0" applyNumberFormat="1" applyFont="1" applyFill="1" applyBorder="1" applyAlignment="1">
      <alignment horizontal="right"/>
    </xf>
    <xf numFmtId="183" fontId="1" fillId="0" borderId="10" xfId="0" applyNumberFormat="1" applyFont="1" applyFill="1" applyBorder="1" applyAlignment="1">
      <alignment horizontal="left" vertical="center"/>
    </xf>
    <xf numFmtId="1" fontId="7" fillId="32" borderId="10" xfId="0" applyNumberFormat="1" applyFont="1" applyFill="1" applyBorder="1" applyAlignment="1">
      <alignment horizontal="left" vertical="center"/>
    </xf>
    <xf numFmtId="184" fontId="7" fillId="32" borderId="10" xfId="0" applyNumberFormat="1" applyFont="1" applyFill="1" applyBorder="1" applyAlignment="1">
      <alignment horizontal="right" vertical="center"/>
    </xf>
    <xf numFmtId="0" fontId="7" fillId="32" borderId="10" xfId="35" applyNumberFormat="1" applyFont="1" applyFill="1" applyBorder="1" applyAlignment="1">
      <alignment horizontal="right" vertical="center" wrapText="1"/>
      <protection/>
    </xf>
    <xf numFmtId="0" fontId="1" fillId="33" borderId="10" xfId="0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35" applyNumberFormat="1" applyFont="1" applyFill="1" applyBorder="1" applyAlignment="1">
      <alignment horizontal="center" vertical="center"/>
      <protection/>
    </xf>
    <xf numFmtId="184" fontId="1" fillId="33" borderId="10" xfId="35" applyNumberFormat="1" applyFont="1" applyFill="1" applyBorder="1" applyAlignment="1">
      <alignment vertical="center"/>
      <protection/>
    </xf>
    <xf numFmtId="184" fontId="1" fillId="33" borderId="10" xfId="0" applyNumberFormat="1" applyFont="1" applyFill="1" applyBorder="1" applyAlignment="1">
      <alignment horizontal="right" vertical="center"/>
    </xf>
    <xf numFmtId="182" fontId="1" fillId="33" borderId="10" xfId="35" applyNumberFormat="1" applyFont="1" applyFill="1" applyBorder="1" applyAlignment="1">
      <alignment horizontal="center" vertical="center" wrapText="1"/>
      <protection/>
    </xf>
    <xf numFmtId="184" fontId="1" fillId="33" borderId="10" xfId="0" applyNumberFormat="1" applyFont="1" applyFill="1" applyBorder="1" applyAlignment="1">
      <alignment vertical="center"/>
    </xf>
    <xf numFmtId="183" fontId="1" fillId="33" borderId="10" xfId="0" applyNumberFormat="1" applyFont="1" applyFill="1" applyBorder="1" applyAlignment="1">
      <alignment horizontal="right" vertical="center"/>
    </xf>
    <xf numFmtId="0" fontId="1" fillId="33" borderId="10" xfId="35" applyNumberFormat="1" applyFont="1" applyFill="1" applyBorder="1" applyAlignment="1">
      <alignment horizontal="right" vertical="center"/>
      <protection/>
    </xf>
    <xf numFmtId="0" fontId="1" fillId="33" borderId="12" xfId="0" applyFont="1" applyFill="1" applyBorder="1" applyAlignment="1">
      <alignment vertical="center"/>
    </xf>
    <xf numFmtId="184" fontId="1" fillId="33" borderId="10" xfId="0" applyNumberFormat="1" applyFont="1" applyFill="1" applyBorder="1" applyAlignment="1">
      <alignment horizontal="right"/>
    </xf>
    <xf numFmtId="2" fontId="1" fillId="33" borderId="12" xfId="0" applyNumberFormat="1" applyFont="1" applyFill="1" applyBorder="1" applyAlignment="1">
      <alignment horizontal="center"/>
    </xf>
    <xf numFmtId="182" fontId="1" fillId="33" borderId="12" xfId="0" applyNumberFormat="1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right" vertical="center" wrapText="1"/>
    </xf>
    <xf numFmtId="183" fontId="59" fillId="0" borderId="10" xfId="0" applyNumberFormat="1" applyFont="1" applyFill="1" applyBorder="1" applyAlignment="1">
      <alignment horizontal="right" vertical="center"/>
    </xf>
    <xf numFmtId="1" fontId="60" fillId="0" borderId="10" xfId="0" applyNumberFormat="1" applyFont="1" applyFill="1" applyBorder="1" applyAlignment="1">
      <alignment horizontal="right" vertical="center"/>
    </xf>
    <xf numFmtId="183" fontId="1" fillId="33" borderId="10" xfId="35" applyNumberFormat="1" applyFont="1" applyFill="1" applyBorder="1" applyAlignment="1">
      <alignment horizontal="right" vertical="center"/>
      <protection/>
    </xf>
    <xf numFmtId="183" fontId="1" fillId="33" borderId="10" xfId="0" applyNumberFormat="1" applyFont="1" applyFill="1" applyBorder="1" applyAlignment="1">
      <alignment horizontal="right"/>
    </xf>
    <xf numFmtId="1" fontId="1" fillId="0" borderId="10" xfId="35" applyNumberFormat="1" applyFont="1" applyFill="1" applyBorder="1" applyAlignment="1">
      <alignment horizontal="right" vertical="center"/>
      <protection/>
    </xf>
    <xf numFmtId="1" fontId="7" fillId="32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83" fontId="0" fillId="32" borderId="0" xfId="0" applyNumberFormat="1" applyFont="1" applyFill="1" applyAlignment="1">
      <alignment horizontal="right" vertical="center"/>
    </xf>
    <xf numFmtId="183" fontId="1" fillId="33" borderId="10" xfId="0" applyNumberFormat="1" applyFont="1" applyFill="1" applyBorder="1" applyAlignment="1" quotePrefix="1">
      <alignment horizontal="right" vertical="center"/>
    </xf>
    <xf numFmtId="0" fontId="1" fillId="0" borderId="10" xfId="35" applyFont="1" applyFill="1" applyBorder="1" applyAlignment="1">
      <alignment vertical="center"/>
      <protection/>
    </xf>
    <xf numFmtId="0" fontId="9" fillId="0" borderId="0" xfId="35" applyNumberFormat="1" applyFont="1" applyFill="1" applyBorder="1" applyAlignment="1">
      <alignment vertical="center" wrapText="1"/>
      <protection/>
    </xf>
    <xf numFmtId="1" fontId="9" fillId="0" borderId="0" xfId="35" applyNumberFormat="1" applyFont="1" applyFill="1" applyBorder="1" applyAlignment="1">
      <alignment horizontal="right" vertical="center" wrapText="1"/>
      <protection/>
    </xf>
    <xf numFmtId="1" fontId="9" fillId="0" borderId="0" xfId="35" applyNumberFormat="1" applyFont="1" applyFill="1" applyBorder="1" applyAlignment="1">
      <alignment horizontal="left" vertical="center" wrapText="1"/>
      <protection/>
    </xf>
    <xf numFmtId="184" fontId="9" fillId="0" borderId="0" xfId="35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2" fontId="9" fillId="0" borderId="0" xfId="35" applyNumberFormat="1" applyFont="1" applyFill="1" applyBorder="1" applyAlignment="1">
      <alignment horizontal="center" vertical="center" wrapText="1"/>
      <protection/>
    </xf>
    <xf numFmtId="2" fontId="9" fillId="0" borderId="0" xfId="35" applyNumberFormat="1" applyFont="1" applyFill="1" applyBorder="1" applyAlignment="1">
      <alignment horizontal="right" vertical="center" wrapText="1"/>
      <protection/>
    </xf>
    <xf numFmtId="2" fontId="1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2" fontId="10" fillId="32" borderId="0" xfId="0" applyNumberFormat="1" applyFont="1" applyFill="1" applyBorder="1" applyAlignment="1">
      <alignment horizontal="left" vertical="center" wrapText="1"/>
    </xf>
    <xf numFmtId="2" fontId="14" fillId="32" borderId="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Fill="1" applyBorder="1" applyAlignment="1">
      <alignment horizontal="right" vertical="center" wrapText="1"/>
    </xf>
    <xf numFmtId="2" fontId="12" fillId="0" borderId="10" xfId="0" applyNumberFormat="1" applyFont="1" applyFill="1" applyBorder="1" applyAlignment="1">
      <alignment horizontal="right" vertical="center" wrapText="1"/>
    </xf>
    <xf numFmtId="2" fontId="12" fillId="32" borderId="10" xfId="0" applyNumberFormat="1" applyFont="1" applyFill="1" applyBorder="1" applyAlignment="1">
      <alignment vertical="center" wrapText="1"/>
    </xf>
    <xf numFmtId="2" fontId="5" fillId="32" borderId="0" xfId="0" applyNumberFormat="1" applyFont="1" applyFill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2" fontId="9" fillId="4" borderId="10" xfId="35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184" fontId="1" fillId="0" borderId="10" xfId="35" applyNumberFormat="1" applyFont="1" applyFill="1" applyBorder="1" applyAlignment="1">
      <alignment horizontal="right"/>
      <protection/>
    </xf>
    <xf numFmtId="2" fontId="1" fillId="0" borderId="10" xfId="35" applyNumberFormat="1" applyFont="1" applyFill="1" applyBorder="1" applyAlignment="1">
      <alignment horizontal="right"/>
      <protection/>
    </xf>
    <xf numFmtId="184" fontId="16" fillId="0" borderId="10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horizontal="right" vertical="center" wrapText="1"/>
    </xf>
    <xf numFmtId="182" fontId="1" fillId="0" borderId="10" xfId="0" applyNumberFormat="1" applyFont="1" applyBorder="1" applyAlignment="1">
      <alignment/>
    </xf>
    <xf numFmtId="182" fontId="1" fillId="0" borderId="10" xfId="0" applyNumberFormat="1" applyFont="1" applyBorder="1" applyAlignment="1">
      <alignment horizontal="center"/>
    </xf>
    <xf numFmtId="2" fontId="1" fillId="32" borderId="10" xfId="0" applyNumberFormat="1" applyFont="1" applyFill="1" applyBorder="1" applyAlignment="1">
      <alignment vertical="center"/>
    </xf>
    <xf numFmtId="184" fontId="59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top" wrapText="1" readingOrder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183" fontId="16" fillId="0" borderId="10" xfId="0" applyNumberFormat="1" applyFont="1" applyFill="1" applyBorder="1" applyAlignment="1">
      <alignment horizontal="right" vertical="center"/>
    </xf>
    <xf numFmtId="18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 quotePrefix="1">
      <alignment horizontal="right" wrapText="1"/>
    </xf>
    <xf numFmtId="1" fontId="1" fillId="32" borderId="10" xfId="0" applyNumberFormat="1" applyFont="1" applyFill="1" applyBorder="1" applyAlignment="1" quotePrefix="1">
      <alignment horizontal="right" vertical="center" wrapText="1"/>
    </xf>
    <xf numFmtId="1" fontId="1" fillId="32" borderId="10" xfId="0" applyNumberFormat="1" applyFont="1" applyFill="1" applyBorder="1" applyAlignment="1">
      <alignment horizontal="right" vertical="center" wrapText="1"/>
    </xf>
    <xf numFmtId="0" fontId="1" fillId="32" borderId="11" xfId="0" applyFont="1" applyFill="1" applyBorder="1" applyAlignment="1">
      <alignment vertical="center"/>
    </xf>
    <xf numFmtId="0" fontId="1" fillId="32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 quotePrefix="1">
      <alignment horizontal="right"/>
    </xf>
    <xf numFmtId="0" fontId="1" fillId="32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right" vertical="center"/>
    </xf>
    <xf numFmtId="0" fontId="5" fillId="0" borderId="10" xfId="35" applyNumberFormat="1" applyFont="1" applyFill="1" applyBorder="1" applyAlignment="1" quotePrefix="1">
      <alignment horizontal="center" vertical="center"/>
      <protection/>
    </xf>
    <xf numFmtId="184" fontId="1" fillId="0" borderId="10" xfId="0" applyNumberFormat="1" applyFont="1" applyFill="1" applyBorder="1" applyAlignment="1" quotePrefix="1">
      <alignment horizontal="center"/>
    </xf>
    <xf numFmtId="182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/>
    </xf>
    <xf numFmtId="184" fontId="1" fillId="0" borderId="10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right"/>
    </xf>
    <xf numFmtId="49" fontId="18" fillId="0" borderId="10" xfId="0" applyNumberFormat="1" applyFont="1" applyFill="1" applyBorder="1" applyAlignment="1">
      <alignment horizontal="right" vertical="center" wrapText="1"/>
    </xf>
    <xf numFmtId="183" fontId="18" fillId="0" borderId="10" xfId="0" applyNumberFormat="1" applyFont="1" applyFill="1" applyBorder="1" applyAlignment="1">
      <alignment horizontal="right" vertical="center" wrapText="1"/>
    </xf>
    <xf numFmtId="0" fontId="1" fillId="0" borderId="10" xfId="35" applyFont="1" applyFill="1" applyBorder="1" applyAlignment="1">
      <alignment horizontal="right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right" vertical="center"/>
    </xf>
    <xf numFmtId="2" fontId="59" fillId="0" borderId="10" xfId="0" applyNumberFormat="1" applyFont="1" applyFill="1" applyBorder="1" applyAlignment="1">
      <alignment horizontal="center"/>
    </xf>
    <xf numFmtId="0" fontId="5" fillId="0" borderId="10" xfId="35" applyFont="1" applyFill="1" applyBorder="1" applyAlignment="1">
      <alignment vertical="center"/>
      <protection/>
    </xf>
    <xf numFmtId="2" fontId="1" fillId="0" borderId="10" xfId="0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183" fontId="16" fillId="0" borderId="13" xfId="0" applyNumberFormat="1" applyFont="1" applyFill="1" applyBorder="1" applyAlignment="1">
      <alignment horizontal="right" vertical="center"/>
    </xf>
    <xf numFmtId="184" fontId="1" fillId="0" borderId="13" xfId="0" applyNumberFormat="1" applyFont="1" applyFill="1" applyBorder="1" applyAlignment="1">
      <alignment horizontal="right" vertical="center"/>
    </xf>
    <xf numFmtId="184" fontId="5" fillId="0" borderId="14" xfId="35" applyNumberFormat="1" applyFont="1" applyFill="1" applyBorder="1" applyAlignment="1">
      <alignment vertical="center"/>
      <protection/>
    </xf>
    <xf numFmtId="0" fontId="45" fillId="27" borderId="10" xfId="46" applyBorder="1" applyAlignment="1">
      <alignment vertic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35" applyNumberFormat="1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vertical="center"/>
    </xf>
    <xf numFmtId="2" fontId="5" fillId="33" borderId="10" xfId="0" applyNumberFormat="1" applyFont="1" applyFill="1" applyBorder="1" applyAlignment="1">
      <alignment horizontal="center"/>
    </xf>
    <xf numFmtId="182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2" fontId="0" fillId="32" borderId="10" xfId="0" applyNumberFormat="1" applyFont="1" applyFill="1" applyBorder="1" applyAlignment="1">
      <alignment horizontal="right" vertical="center"/>
    </xf>
    <xf numFmtId="2" fontId="1" fillId="32" borderId="0" xfId="0" applyNumberFormat="1" applyFont="1" applyFill="1" applyAlignment="1">
      <alignment horizontal="right" vertical="center"/>
    </xf>
    <xf numFmtId="183" fontId="1" fillId="32" borderId="0" xfId="0" applyNumberFormat="1" applyFont="1" applyFill="1" applyAlignment="1">
      <alignment horizontal="center" vertical="center"/>
    </xf>
    <xf numFmtId="0" fontId="1" fillId="32" borderId="0" xfId="0" applyFont="1" applyFill="1" applyAlignment="1">
      <alignment horizontal="left" vertical="center"/>
    </xf>
    <xf numFmtId="184" fontId="1" fillId="32" borderId="0" xfId="0" applyNumberFormat="1" applyFont="1" applyFill="1" applyAlignment="1">
      <alignment horizontal="right" vertical="center"/>
    </xf>
    <xf numFmtId="2" fontId="1" fillId="0" borderId="10" xfId="35" applyNumberFormat="1" applyFont="1" applyFill="1" applyBorder="1" applyAlignment="1">
      <alignment horizontal="right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/>
    </xf>
    <xf numFmtId="2" fontId="59" fillId="0" borderId="10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183" fontId="1" fillId="0" borderId="10" xfId="35" applyNumberFormat="1" applyFont="1" applyFill="1" applyBorder="1" applyAlignment="1">
      <alignment horizontal="right" vertical="center"/>
      <protection/>
    </xf>
    <xf numFmtId="0" fontId="1" fillId="0" borderId="10" xfId="0" applyFont="1" applyFill="1" applyBorder="1" applyAlignment="1">
      <alignment horizontal="left" vertical="center"/>
    </xf>
    <xf numFmtId="182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82" fontId="1" fillId="0" borderId="10" xfId="35" applyNumberFormat="1" applyFont="1" applyFill="1" applyBorder="1" applyAlignment="1">
      <alignment horizontal="center" vertical="center" wrapText="1"/>
      <protection/>
    </xf>
    <xf numFmtId="2" fontId="1" fillId="0" borderId="10" xfId="0" applyNumberFormat="1" applyFont="1" applyFill="1" applyBorder="1" applyAlignment="1">
      <alignment vertical="center" wrapText="1"/>
    </xf>
    <xf numFmtId="2" fontId="1" fillId="0" borderId="10" xfId="35" applyNumberFormat="1" applyFont="1" applyFill="1" applyBorder="1" applyAlignment="1">
      <alignment vertical="center" wrapText="1"/>
      <protection/>
    </xf>
    <xf numFmtId="2" fontId="1" fillId="32" borderId="11" xfId="0" applyNumberFormat="1" applyFont="1" applyFill="1" applyBorder="1" applyAlignment="1">
      <alignment vertical="center" wrapText="1"/>
    </xf>
    <xf numFmtId="2" fontId="1" fillId="32" borderId="11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5" fillId="32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5" fillId="32" borderId="11" xfId="35" applyNumberFormat="1" applyFont="1" applyFill="1" applyBorder="1" applyAlignment="1">
      <alignment horizontal="right" vertical="center"/>
      <protection/>
    </xf>
    <xf numFmtId="1" fontId="5" fillId="32" borderId="10" xfId="0" applyNumberFormat="1" applyFont="1" applyFill="1" applyBorder="1" applyAlignment="1">
      <alignment horizontal="center" vertical="center"/>
    </xf>
    <xf numFmtId="1" fontId="5" fillId="32" borderId="11" xfId="35" applyNumberFormat="1" applyFont="1" applyFill="1" applyBorder="1" applyAlignment="1">
      <alignment horizontal="center" vertical="center"/>
      <protection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7" fillId="0" borderId="11" xfId="0" applyNumberFormat="1" applyFont="1" applyFill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7" fillId="32" borderId="11" xfId="35" applyNumberFormat="1" applyFont="1" applyFill="1" applyBorder="1" applyAlignment="1">
      <alignment horizontal="right" vertical="center"/>
      <protection/>
    </xf>
    <xf numFmtId="2" fontId="1" fillId="32" borderId="11" xfId="35" applyNumberFormat="1" applyFont="1" applyFill="1" applyBorder="1" applyAlignment="1">
      <alignment horizontal="right" vertical="center"/>
      <protection/>
    </xf>
    <xf numFmtId="2" fontId="5" fillId="32" borderId="11" xfId="35" applyNumberFormat="1" applyFont="1" applyFill="1" applyBorder="1" applyAlignment="1">
      <alignment horizontal="center" vertical="center"/>
      <protection/>
    </xf>
    <xf numFmtId="2" fontId="7" fillId="32" borderId="11" xfId="35" applyNumberFormat="1" applyFont="1" applyFill="1" applyBorder="1" applyAlignment="1">
      <alignment horizontal="right" vertical="center"/>
      <protection/>
    </xf>
    <xf numFmtId="2" fontId="9" fillId="4" borderId="11" xfId="3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1" fontId="59" fillId="0" borderId="10" xfId="0" applyNumberFormat="1" applyFont="1" applyFill="1" applyBorder="1" applyAlignment="1">
      <alignment horizontal="right" vertical="center" wrapText="1"/>
    </xf>
    <xf numFmtId="0" fontId="59" fillId="0" borderId="10" xfId="0" applyFont="1" applyFill="1" applyBorder="1" applyAlignment="1">
      <alignment horizontal="left" vertical="center" wrapText="1"/>
    </xf>
    <xf numFmtId="184" fontId="59" fillId="0" borderId="10" xfId="0" applyNumberFormat="1" applyFont="1" applyFill="1" applyBorder="1" applyAlignment="1">
      <alignment horizontal="right" vertical="center" wrapText="1"/>
    </xf>
    <xf numFmtId="184" fontId="60" fillId="0" borderId="10" xfId="35" applyNumberFormat="1" applyFont="1" applyFill="1" applyBorder="1" applyAlignment="1">
      <alignment vertical="center" wrapText="1"/>
      <protection/>
    </xf>
    <xf numFmtId="0" fontId="7" fillId="0" borderId="10" xfId="35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5" fillId="33" borderId="10" xfId="35" applyNumberFormat="1" applyFont="1" applyFill="1" applyBorder="1" applyAlignment="1">
      <alignment horizontal="center" vertical="center" wrapText="1"/>
      <protection/>
    </xf>
    <xf numFmtId="2" fontId="1" fillId="33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/>
    </xf>
    <xf numFmtId="183" fontId="18" fillId="0" borderId="10" xfId="0" applyNumberFormat="1" applyFont="1" applyFill="1" applyBorder="1" applyAlignment="1">
      <alignment horizontal="right" vertical="center"/>
    </xf>
    <xf numFmtId="184" fontId="18" fillId="0" borderId="10" xfId="0" applyNumberFormat="1" applyFont="1" applyFill="1" applyBorder="1" applyAlignment="1">
      <alignment horizontal="right" vertical="center"/>
    </xf>
    <xf numFmtId="184" fontId="18" fillId="0" borderId="10" xfId="0" applyNumberFormat="1" applyFont="1" applyFill="1" applyBorder="1" applyAlignment="1">
      <alignment horizontal="center" vertical="center"/>
    </xf>
    <xf numFmtId="182" fontId="18" fillId="0" borderId="10" xfId="0" applyNumberFormat="1" applyFont="1" applyFill="1" applyBorder="1" applyAlignment="1">
      <alignment horizontal="center" vertical="center"/>
    </xf>
    <xf numFmtId="49" fontId="1" fillId="0" borderId="10" xfId="35" applyNumberFormat="1" applyFont="1" applyFill="1" applyBorder="1" applyAlignment="1">
      <alignment horizontal="center" vertical="center"/>
      <protection/>
    </xf>
    <xf numFmtId="182" fontId="18" fillId="0" borderId="10" xfId="0" applyNumberFormat="1" applyFont="1" applyFill="1" applyBorder="1" applyAlignment="1" quotePrefix="1">
      <alignment horizontal="center" vertical="center" wrapText="1"/>
    </xf>
    <xf numFmtId="184" fontId="59" fillId="0" borderId="10" xfId="0" applyNumberFormat="1" applyFont="1" applyFill="1" applyBorder="1" applyAlignment="1">
      <alignment vertical="center" wrapText="1"/>
    </xf>
    <xf numFmtId="183" fontId="59" fillId="0" borderId="10" xfId="0" applyNumberFormat="1" applyFont="1" applyFill="1" applyBorder="1" applyAlignment="1">
      <alignment horizontal="right" vertical="center" wrapText="1"/>
    </xf>
    <xf numFmtId="182" fontId="1" fillId="0" borderId="13" xfId="0" applyNumberFormat="1" applyFont="1" applyFill="1" applyBorder="1" applyAlignment="1">
      <alignment horizontal="center" vertical="center" wrapText="1"/>
    </xf>
    <xf numFmtId="0" fontId="1" fillId="0" borderId="15" xfId="35" applyFont="1" applyFill="1" applyBorder="1" applyAlignment="1">
      <alignment horizontal="center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10" xfId="35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 vertical="center"/>
    </xf>
    <xf numFmtId="2" fontId="5" fillId="0" borderId="10" xfId="35" applyNumberFormat="1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 horizontal="right" vertical="center"/>
    </xf>
    <xf numFmtId="1" fontId="1" fillId="0" borderId="10" xfId="35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vertical="center"/>
    </xf>
    <xf numFmtId="0" fontId="1" fillId="0" borderId="10" xfId="35" applyFont="1" applyFill="1" applyBorder="1" applyAlignment="1">
      <alignment horizontal="center" vertical="center"/>
      <protection/>
    </xf>
    <xf numFmtId="2" fontId="1" fillId="0" borderId="12" xfId="35" applyNumberFormat="1" applyFont="1" applyFill="1" applyBorder="1" applyAlignment="1">
      <alignment horizontal="right" vertical="center"/>
      <protection/>
    </xf>
    <xf numFmtId="49" fontId="1" fillId="0" borderId="10" xfId="0" applyNumberFormat="1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84" fontId="12" fillId="32" borderId="10" xfId="35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2" fontId="1" fillId="32" borderId="0" xfId="0" applyNumberFormat="1" applyFont="1" applyFill="1" applyBorder="1" applyAlignment="1">
      <alignment horizontal="right" vertical="center"/>
    </xf>
    <xf numFmtId="0" fontId="1" fillId="0" borderId="13" xfId="35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/>
    </xf>
    <xf numFmtId="184" fontId="1" fillId="0" borderId="10" xfId="35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/>
    </xf>
    <xf numFmtId="0" fontId="8" fillId="0" borderId="0" xfId="34">
      <alignment/>
      <protection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182" fontId="5" fillId="0" borderId="10" xfId="0" applyNumberFormat="1" applyFont="1" applyFill="1" applyBorder="1" applyAlignment="1">
      <alignment horizontal="center"/>
    </xf>
    <xf numFmtId="184" fontId="5" fillId="0" borderId="10" xfId="35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10" fillId="4" borderId="10" xfId="0" applyFont="1" applyFill="1" applyBorder="1" applyAlignment="1">
      <alignment vertical="center"/>
    </xf>
    <xf numFmtId="0" fontId="1" fillId="0" borderId="10" xfId="0" applyFont="1" applyFill="1" applyBorder="1" applyAlignment="1" quotePrefix="1">
      <alignment horizontal="center" vertical="center"/>
    </xf>
    <xf numFmtId="49" fontId="5" fillId="0" borderId="10" xfId="35" applyNumberFormat="1" applyFont="1" applyFill="1" applyBorder="1" applyAlignment="1">
      <alignment horizontal="center" vertical="center"/>
      <protection/>
    </xf>
    <xf numFmtId="182" fontId="1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2" fontId="1" fillId="0" borderId="10" xfId="0" applyNumberFormat="1" applyFont="1" applyFill="1" applyBorder="1" applyAlignment="1">
      <alignment vertical="center"/>
    </xf>
    <xf numFmtId="49" fontId="1" fillId="0" borderId="10" xfId="35" applyNumberFormat="1" applyFont="1" applyFill="1" applyBorder="1" applyAlignment="1">
      <alignment horizontal="left" vertical="center"/>
      <protection/>
    </xf>
    <xf numFmtId="182" fontId="1" fillId="0" borderId="10" xfId="35" applyNumberFormat="1" applyFont="1" applyFill="1" applyBorder="1" applyAlignment="1">
      <alignment horizontal="center" vertical="center"/>
      <protection/>
    </xf>
    <xf numFmtId="2" fontId="1" fillId="0" borderId="10" xfId="35" applyNumberFormat="1" applyFont="1" applyFill="1" applyBorder="1" applyAlignment="1">
      <alignment horizontal="center" vertical="center"/>
      <protection/>
    </xf>
    <xf numFmtId="0" fontId="18" fillId="0" borderId="12" xfId="0" applyFont="1" applyFill="1" applyBorder="1" applyAlignment="1">
      <alignment horizontal="left" vertical="center" wrapText="1"/>
    </xf>
    <xf numFmtId="184" fontId="20" fillId="0" borderId="12" xfId="0" applyNumberFormat="1" applyFont="1" applyFill="1" applyBorder="1" applyAlignment="1">
      <alignment horizontal="right" vertical="center" wrapText="1"/>
    </xf>
    <xf numFmtId="49" fontId="1" fillId="0" borderId="10" xfId="35" applyNumberFormat="1" applyFont="1" applyFill="1" applyBorder="1" applyAlignment="1" quotePrefix="1">
      <alignment horizontal="center" vertical="center"/>
      <protection/>
    </xf>
    <xf numFmtId="0" fontId="7" fillId="0" borderId="10" xfId="35" applyNumberFormat="1" applyFont="1" applyFill="1" applyBorder="1" applyAlignment="1">
      <alignment vertical="center" wrapText="1"/>
      <protection/>
    </xf>
    <xf numFmtId="1" fontId="7" fillId="0" borderId="10" xfId="0" applyNumberFormat="1" applyFont="1" applyFill="1" applyBorder="1" applyAlignment="1">
      <alignment horizontal="right" vertical="center"/>
    </xf>
    <xf numFmtId="184" fontId="7" fillId="0" borderId="10" xfId="35" applyNumberFormat="1" applyFont="1" applyFill="1" applyBorder="1" applyAlignment="1">
      <alignment vertical="center" wrapText="1"/>
      <protection/>
    </xf>
    <xf numFmtId="182" fontId="7" fillId="0" borderId="10" xfId="35" applyNumberFormat="1" applyFont="1" applyFill="1" applyBorder="1" applyAlignment="1">
      <alignment horizontal="center" vertical="center" wrapText="1"/>
      <protection/>
    </xf>
    <xf numFmtId="2" fontId="7" fillId="0" borderId="10" xfId="35" applyNumberFormat="1" applyFont="1" applyFill="1" applyBorder="1" applyAlignment="1">
      <alignment horizontal="right" vertical="center" wrapText="1"/>
      <protection/>
    </xf>
    <xf numFmtId="2" fontId="12" fillId="0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center"/>
    </xf>
    <xf numFmtId="182" fontId="5" fillId="0" borderId="10" xfId="35" applyNumberFormat="1" applyFont="1" applyFill="1" applyBorder="1" applyAlignment="1">
      <alignment horizontal="center" vertical="center"/>
      <protection/>
    </xf>
    <xf numFmtId="2" fontId="1" fillId="0" borderId="10" xfId="0" applyNumberFormat="1" applyFont="1" applyFill="1" applyBorder="1" applyAlignment="1">
      <alignment horizontal="right"/>
    </xf>
    <xf numFmtId="182" fontId="59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" fontId="5" fillId="0" borderId="10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0" xfId="59" applyFont="1" applyFill="1" applyBorder="1" applyAlignment="1">
      <alignment horizontal="left"/>
      <protection/>
    </xf>
    <xf numFmtId="2" fontId="1" fillId="0" borderId="12" xfId="0" applyNumberFormat="1" applyFont="1" applyFill="1" applyBorder="1" applyAlignment="1">
      <alignment horizontal="center"/>
    </xf>
    <xf numFmtId="0" fontId="1" fillId="0" borderId="10" xfId="35" applyNumberFormat="1" applyFont="1" applyFill="1" applyBorder="1" applyAlignment="1">
      <alignment vertical="center" wrapText="1"/>
      <protection/>
    </xf>
    <xf numFmtId="184" fontId="1" fillId="0" borderId="10" xfId="0" applyNumberFormat="1" applyFont="1" applyFill="1" applyBorder="1" applyAlignment="1">
      <alignment horizontal="left" vertical="center" wrapText="1"/>
    </xf>
    <xf numFmtId="184" fontId="1" fillId="0" borderId="10" xfId="35" applyNumberFormat="1" applyFont="1" applyFill="1" applyBorder="1" applyAlignment="1">
      <alignment vertical="center" wrapText="1"/>
      <protection/>
    </xf>
    <xf numFmtId="2" fontId="1" fillId="0" borderId="10" xfId="35" applyNumberFormat="1" applyFont="1" applyFill="1" applyBorder="1" applyAlignment="1">
      <alignment horizontal="right" vertical="center" wrapText="1"/>
      <protection/>
    </xf>
    <xf numFmtId="0" fontId="5" fillId="0" borderId="11" xfId="35" applyFont="1" applyFill="1" applyBorder="1" applyAlignment="1">
      <alignment vertical="center"/>
      <protection/>
    </xf>
    <xf numFmtId="1" fontId="17" fillId="0" borderId="10" xfId="0" applyNumberFormat="1" applyFont="1" applyFill="1" applyBorder="1" applyAlignment="1">
      <alignment horizontal="right" vertical="center"/>
    </xf>
    <xf numFmtId="184" fontId="17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left" vertical="center"/>
    </xf>
    <xf numFmtId="182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right" vertical="center"/>
    </xf>
    <xf numFmtId="184" fontId="5" fillId="0" borderId="12" xfId="35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60" fillId="0" borderId="10" xfId="0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/>
    </xf>
    <xf numFmtId="184" fontId="1" fillId="0" borderId="13" xfId="0" applyNumberFormat="1" applyFont="1" applyFill="1" applyBorder="1" applyAlignment="1" applyProtection="1">
      <alignment vertical="center" wrapText="1"/>
      <protection/>
    </xf>
    <xf numFmtId="2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 quotePrefix="1">
      <alignment horizontal="center" vertical="center"/>
    </xf>
    <xf numFmtId="2" fontId="1" fillId="0" borderId="13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0" fontId="5" fillId="33" borderId="10" xfId="35" applyNumberFormat="1" applyFont="1" applyFill="1" applyBorder="1" applyAlignment="1">
      <alignment horizontal="right" vertical="center"/>
      <protection/>
    </xf>
    <xf numFmtId="0" fontId="5" fillId="33" borderId="10" xfId="35" applyNumberFormat="1" applyFont="1" applyFill="1" applyBorder="1" applyAlignment="1">
      <alignment horizontal="left" vertical="center"/>
      <protection/>
    </xf>
    <xf numFmtId="184" fontId="5" fillId="33" borderId="10" xfId="35" applyNumberFormat="1" applyFont="1" applyFill="1" applyBorder="1" applyAlignment="1">
      <alignment horizontal="right" vertical="center"/>
      <protection/>
    </xf>
    <xf numFmtId="2" fontId="1" fillId="33" borderId="10" xfId="0" applyNumberFormat="1" applyFont="1" applyFill="1" applyBorder="1" applyAlignment="1">
      <alignment horizontal="center" vertical="center"/>
    </xf>
    <xf numFmtId="182" fontId="59" fillId="0" borderId="10" xfId="0" applyNumberFormat="1" applyFont="1" applyFill="1" applyBorder="1" applyAlignment="1">
      <alignment horizontal="center" wrapText="1"/>
    </xf>
    <xf numFmtId="184" fontId="1" fillId="0" borderId="10" xfId="0" applyNumberFormat="1" applyFont="1" applyFill="1" applyBorder="1" applyAlignment="1">
      <alignment horizontal="right" wrapText="1"/>
    </xf>
    <xf numFmtId="0" fontId="59" fillId="0" borderId="10" xfId="0" applyFont="1" applyFill="1" applyBorder="1" applyAlignment="1" quotePrefix="1">
      <alignment horizontal="center" vertical="center"/>
    </xf>
    <xf numFmtId="0" fontId="1" fillId="0" borderId="12" xfId="35" applyFont="1" applyFill="1" applyBorder="1" applyAlignment="1">
      <alignment vertical="center"/>
      <protection/>
    </xf>
    <xf numFmtId="1" fontId="1" fillId="0" borderId="12" xfId="35" applyNumberFormat="1" applyFont="1" applyFill="1" applyBorder="1" applyAlignment="1">
      <alignment horizontal="right" vertical="center"/>
      <protection/>
    </xf>
    <xf numFmtId="184" fontId="1" fillId="0" borderId="12" xfId="35" applyNumberFormat="1" applyFont="1" applyFill="1" applyBorder="1" applyAlignment="1">
      <alignment horizontal="right" vertical="center"/>
      <protection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2" fontId="1" fillId="0" borderId="12" xfId="0" applyNumberFormat="1" applyFont="1" applyFill="1" applyBorder="1" applyAlignment="1">
      <alignment vertical="center" wrapText="1"/>
    </xf>
    <xf numFmtId="1" fontId="1" fillId="0" borderId="10" xfId="35" applyNumberFormat="1" applyFont="1" applyFill="1" applyBorder="1" applyAlignment="1" quotePrefix="1">
      <alignment horizontal="center" vertical="center"/>
      <protection/>
    </xf>
    <xf numFmtId="49" fontId="1" fillId="0" borderId="10" xfId="0" applyNumberFormat="1" applyFont="1" applyFill="1" applyBorder="1" applyAlignment="1" quotePrefix="1">
      <alignment horizontal="center"/>
    </xf>
    <xf numFmtId="184" fontId="1" fillId="0" borderId="10" xfId="0" applyNumberFormat="1" applyFont="1" applyFill="1" applyBorder="1" applyAlignment="1">
      <alignment horizontal="left"/>
    </xf>
    <xf numFmtId="0" fontId="4" fillId="0" borderId="10" xfId="35" applyNumberFormat="1" applyFont="1" applyFill="1" applyBorder="1" applyAlignment="1">
      <alignment horizontal="center" vertical="center"/>
      <protection/>
    </xf>
    <xf numFmtId="182" fontId="1" fillId="0" borderId="10" xfId="0" applyNumberFormat="1" applyFont="1" applyBorder="1" applyAlignment="1" quotePrefix="1">
      <alignment horizontal="center"/>
    </xf>
    <xf numFmtId="18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183" fontId="5" fillId="0" borderId="10" xfId="0" applyNumberFormat="1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8" fillId="0" borderId="10" xfId="35" applyNumberFormat="1" applyFont="1" applyFill="1" applyBorder="1" applyAlignment="1">
      <alignment horizontal="right" vertical="center"/>
      <protection/>
    </xf>
    <xf numFmtId="49" fontId="10" fillId="0" borderId="10" xfId="46" applyNumberFormat="1" applyFont="1" applyFill="1" applyBorder="1" applyAlignment="1">
      <alignment horizontal="center" vertical="center"/>
    </xf>
    <xf numFmtId="1" fontId="1" fillId="0" borderId="10" xfId="35" applyNumberFormat="1" applyFont="1" applyFill="1" applyBorder="1" applyAlignment="1">
      <alignment horizontal="right"/>
      <protection/>
    </xf>
    <xf numFmtId="49" fontId="10" fillId="0" borderId="10" xfId="46" applyNumberFormat="1" applyFont="1" applyFill="1" applyBorder="1" applyAlignment="1">
      <alignment horizontal="center"/>
    </xf>
    <xf numFmtId="0" fontId="4" fillId="0" borderId="10" xfId="35" applyNumberFormat="1" applyFont="1" applyFill="1" applyBorder="1" applyAlignment="1">
      <alignment horizontal="right"/>
      <protection/>
    </xf>
    <xf numFmtId="49" fontId="1" fillId="0" borderId="10" xfId="46" applyNumberFormat="1" applyFont="1" applyFill="1" applyBorder="1" applyAlignment="1">
      <alignment horizontal="center"/>
    </xf>
    <xf numFmtId="0" fontId="4" fillId="32" borderId="0" xfId="35" applyFont="1" applyFill="1" applyBorder="1" applyAlignment="1">
      <alignment horizontal="center" vertical="center" wrapText="1"/>
      <protection/>
    </xf>
    <xf numFmtId="0" fontId="1" fillId="32" borderId="0" xfId="0" applyFont="1" applyFill="1" applyBorder="1" applyAlignment="1">
      <alignment horizontal="left" vertical="center"/>
    </xf>
    <xf numFmtId="1" fontId="1" fillId="32" borderId="10" xfId="0" applyNumberFormat="1" applyFont="1" applyFill="1" applyBorder="1" applyAlignment="1">
      <alignment horizontal="right" vertical="center"/>
    </xf>
    <xf numFmtId="0" fontId="5" fillId="32" borderId="10" xfId="35" applyFont="1" applyFill="1" applyBorder="1" applyAlignment="1">
      <alignment horizontal="center" vertical="center" wrapText="1"/>
      <protection/>
    </xf>
    <xf numFmtId="0" fontId="5" fillId="32" borderId="0" xfId="0" applyFont="1" applyFill="1" applyAlignment="1">
      <alignment horizontal="center" vertical="center"/>
    </xf>
    <xf numFmtId="0" fontId="21" fillId="32" borderId="0" xfId="35" applyFont="1" applyFill="1" applyBorder="1" applyAlignment="1">
      <alignment horizontal="left" vertical="center" wrapText="1"/>
      <protection/>
    </xf>
    <xf numFmtId="2" fontId="5" fillId="32" borderId="10" xfId="0" applyNumberFormat="1" applyFont="1" applyFill="1" applyBorder="1" applyAlignment="1">
      <alignment horizontal="center" vertical="center" textRotation="90" wrapText="1"/>
    </xf>
    <xf numFmtId="0" fontId="4" fillId="34" borderId="10" xfId="35" applyNumberFormat="1" applyFont="1" applyFill="1" applyBorder="1" applyAlignment="1">
      <alignment horizontal="center" vertical="center"/>
      <protection/>
    </xf>
    <xf numFmtId="182" fontId="5" fillId="32" borderId="10" xfId="35" applyNumberFormat="1" applyFont="1" applyFill="1" applyBorder="1" applyAlignment="1">
      <alignment horizontal="center" vertical="center" textRotation="90" wrapText="1"/>
      <protection/>
    </xf>
    <xf numFmtId="2" fontId="5" fillId="32" borderId="10" xfId="35" applyNumberFormat="1" applyFont="1" applyFill="1" applyBorder="1" applyAlignment="1">
      <alignment horizontal="center" vertical="center" wrapText="1"/>
      <protection/>
    </xf>
    <xf numFmtId="0" fontId="5" fillId="32" borderId="10" xfId="35" applyFont="1" applyFill="1" applyBorder="1" applyAlignment="1">
      <alignment horizontal="center" vertical="center" textRotation="90" wrapText="1"/>
      <protection/>
    </xf>
    <xf numFmtId="0" fontId="4" fillId="32" borderId="0" xfId="35" applyFont="1" applyFill="1" applyBorder="1" applyAlignment="1">
      <alignment horizontal="center" vertical="center" wrapText="1"/>
      <protection/>
    </xf>
    <xf numFmtId="0" fontId="10" fillId="32" borderId="0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 wrapText="1"/>
    </xf>
    <xf numFmtId="49" fontId="5" fillId="32" borderId="10" xfId="35" applyNumberFormat="1" applyFont="1" applyFill="1" applyBorder="1" applyAlignment="1">
      <alignment horizontal="center" vertical="center" wrapText="1"/>
      <protection/>
    </xf>
    <xf numFmtId="183" fontId="5" fillId="32" borderId="10" xfId="35" applyNumberFormat="1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1" xfId="35" applyNumberFormat="1" applyFont="1" applyFill="1" applyBorder="1" applyAlignment="1">
      <alignment horizontal="center" vertical="center"/>
      <protection/>
    </xf>
    <xf numFmtId="0" fontId="4" fillId="34" borderId="16" xfId="35" applyNumberFormat="1" applyFont="1" applyFill="1" applyBorder="1" applyAlignment="1">
      <alignment horizontal="center" vertical="center"/>
      <protection/>
    </xf>
    <xf numFmtId="0" fontId="4" fillId="34" borderId="15" xfId="35" applyNumberFormat="1" applyFont="1" applyFill="1" applyBorder="1" applyAlignment="1">
      <alignment horizontal="center" vertical="center"/>
      <protection/>
    </xf>
    <xf numFmtId="183" fontId="5" fillId="32" borderId="10" xfId="35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34" borderId="11" xfId="35" applyNumberFormat="1" applyFont="1" applyFill="1" applyBorder="1" applyAlignment="1">
      <alignment horizontal="center" vertical="center"/>
      <protection/>
    </xf>
    <xf numFmtId="0" fontId="9" fillId="34" borderId="16" xfId="35" applyNumberFormat="1" applyFont="1" applyFill="1" applyBorder="1" applyAlignment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32" borderId="13" xfId="35" applyFont="1" applyFill="1" applyBorder="1" applyAlignment="1">
      <alignment horizontal="center" vertical="center" textRotation="90" wrapText="1"/>
      <protection/>
    </xf>
    <xf numFmtId="0" fontId="5" fillId="32" borderId="12" xfId="35" applyFont="1" applyFill="1" applyBorder="1" applyAlignment="1">
      <alignment horizontal="center" vertical="center" textRotation="90" wrapText="1"/>
      <protection/>
    </xf>
    <xf numFmtId="0" fontId="9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34" borderId="10" xfId="35" applyNumberFormat="1" applyFont="1" applyFill="1" applyBorder="1" applyAlignment="1">
      <alignment horizontal="center" vertical="center"/>
      <protection/>
    </xf>
    <xf numFmtId="0" fontId="1" fillId="3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vertical="center"/>
    </xf>
    <xf numFmtId="0" fontId="5" fillId="32" borderId="10" xfId="35" applyFont="1" applyFill="1" applyBorder="1" applyAlignment="1">
      <alignment horizontal="left" vertical="center" wrapText="1"/>
      <protection/>
    </xf>
    <xf numFmtId="49" fontId="5" fillId="32" borderId="18" xfId="35" applyNumberFormat="1" applyFont="1" applyFill="1" applyBorder="1" applyAlignment="1">
      <alignment horizontal="center" vertical="center" wrapText="1"/>
      <protection/>
    </xf>
    <xf numFmtId="2" fontId="5" fillId="32" borderId="11" xfId="35" applyNumberFormat="1" applyFont="1" applyFill="1" applyBorder="1" applyAlignment="1">
      <alignment horizontal="center" vertical="center" wrapText="1"/>
      <protection/>
    </xf>
    <xf numFmtId="0" fontId="5" fillId="32" borderId="0" xfId="35" applyFont="1" applyFill="1" applyBorder="1" applyAlignment="1">
      <alignment horizontal="center" vertical="center" wrapText="1"/>
      <protection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textRotation="90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 3" xfId="34"/>
    <cellStyle name="Normal_Sheet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Нормален 2 2" xfId="59"/>
    <cellStyle name="Нормален 4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6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14.140625" style="0" customWidth="1"/>
    <col min="2" max="2" width="16.28125" style="0" customWidth="1"/>
    <col min="3" max="3" width="19.00390625" style="0" customWidth="1"/>
    <col min="4" max="4" width="10.7109375" style="0" customWidth="1"/>
  </cols>
  <sheetData>
    <row r="1" spans="1:10" s="37" customFormat="1" ht="16.5" customHeight="1">
      <c r="A1" s="647" t="s">
        <v>28</v>
      </c>
      <c r="B1" s="647"/>
      <c r="C1" s="647"/>
      <c r="D1" s="647"/>
      <c r="E1" s="647"/>
      <c r="F1" s="647"/>
      <c r="G1" s="647"/>
      <c r="H1" s="647"/>
      <c r="I1" s="647"/>
      <c r="J1" s="647"/>
    </row>
    <row r="2" spans="1:10" s="37" customFormat="1" ht="15" customHeight="1">
      <c r="A2" s="648" t="s">
        <v>260</v>
      </c>
      <c r="B2" s="648"/>
      <c r="C2" s="648"/>
      <c r="D2" s="648"/>
      <c r="E2" s="648"/>
      <c r="F2" s="648"/>
      <c r="G2" s="648"/>
      <c r="H2" s="648"/>
      <c r="I2" s="648"/>
      <c r="J2" s="648"/>
    </row>
    <row r="3" spans="1:10" s="37" customFormat="1" ht="15" customHeight="1">
      <c r="A3" s="648" t="s">
        <v>898</v>
      </c>
      <c r="B3" s="648"/>
      <c r="C3" s="648"/>
      <c r="D3" s="648"/>
      <c r="E3" s="648"/>
      <c r="F3" s="648"/>
      <c r="G3" s="648"/>
      <c r="H3" s="648"/>
      <c r="I3" s="648"/>
      <c r="J3" s="648"/>
    </row>
    <row r="4" spans="1:10" s="37" customFormat="1" ht="15">
      <c r="A4" s="649" t="s">
        <v>984</v>
      </c>
      <c r="B4" s="649"/>
      <c r="C4" s="649"/>
      <c r="D4" s="649"/>
      <c r="E4" s="649"/>
      <c r="F4" s="649"/>
      <c r="G4" s="649"/>
      <c r="H4" s="649"/>
      <c r="I4" s="649"/>
      <c r="J4" s="649"/>
    </row>
    <row r="5" spans="1:10" s="44" customFormat="1" ht="12.75">
      <c r="A5" s="650" t="s">
        <v>0</v>
      </c>
      <c r="B5" s="650"/>
      <c r="C5" s="650"/>
      <c r="D5" s="650"/>
      <c r="E5" s="650"/>
      <c r="F5" s="650"/>
      <c r="G5" s="650"/>
      <c r="H5" s="650"/>
      <c r="I5" s="650"/>
      <c r="J5" s="650"/>
    </row>
    <row r="6" spans="1:10" s="44" customFormat="1" ht="12.75" customHeight="1">
      <c r="A6" s="639" t="s">
        <v>1</v>
      </c>
      <c r="B6" s="651" t="s">
        <v>2</v>
      </c>
      <c r="C6" s="639" t="s">
        <v>3</v>
      </c>
      <c r="D6" s="639" t="s">
        <v>4</v>
      </c>
      <c r="E6" s="639"/>
      <c r="F6" s="639" t="s">
        <v>52</v>
      </c>
      <c r="G6" s="644" t="s">
        <v>5</v>
      </c>
      <c r="H6" s="646" t="s">
        <v>6</v>
      </c>
      <c r="I6" s="645" t="s">
        <v>35</v>
      </c>
      <c r="J6" s="642" t="s">
        <v>39</v>
      </c>
    </row>
    <row r="7" spans="1:10" s="44" customFormat="1" ht="46.5" customHeight="1">
      <c r="A7" s="639"/>
      <c r="B7" s="651"/>
      <c r="C7" s="639"/>
      <c r="D7" s="1" t="s">
        <v>8</v>
      </c>
      <c r="E7" s="1" t="s">
        <v>32</v>
      </c>
      <c r="F7" s="639"/>
      <c r="G7" s="644"/>
      <c r="H7" s="646"/>
      <c r="I7" s="645"/>
      <c r="J7" s="642"/>
    </row>
    <row r="8" spans="1:10" s="44" customFormat="1" ht="12.75">
      <c r="A8" s="2" t="s">
        <v>29</v>
      </c>
      <c r="B8" s="5">
        <v>2</v>
      </c>
      <c r="C8" s="2">
        <v>3</v>
      </c>
      <c r="D8" s="7" t="s">
        <v>9</v>
      </c>
      <c r="E8" s="2" t="s">
        <v>10</v>
      </c>
      <c r="F8" s="2" t="s">
        <v>36</v>
      </c>
      <c r="G8" s="5">
        <v>6</v>
      </c>
      <c r="H8" s="2" t="s">
        <v>37</v>
      </c>
      <c r="I8" s="5">
        <v>8</v>
      </c>
      <c r="J8" s="6">
        <v>9</v>
      </c>
    </row>
    <row r="9" spans="1:10" s="44" customFormat="1" ht="15.75">
      <c r="A9" s="643" t="s">
        <v>13</v>
      </c>
      <c r="B9" s="643"/>
      <c r="C9" s="643"/>
      <c r="D9" s="643"/>
      <c r="E9" s="643"/>
      <c r="F9" s="643"/>
      <c r="G9" s="643"/>
      <c r="H9" s="643"/>
      <c r="I9" s="643"/>
      <c r="J9" s="643"/>
    </row>
    <row r="10" spans="1:10" s="595" customFormat="1" ht="12.75">
      <c r="A10" s="331" t="s">
        <v>550</v>
      </c>
      <c r="B10" s="340" t="s">
        <v>552</v>
      </c>
      <c r="C10" s="431" t="s">
        <v>551</v>
      </c>
      <c r="D10" s="431">
        <v>151</v>
      </c>
      <c r="E10" s="254"/>
      <c r="F10" s="448">
        <v>54</v>
      </c>
      <c r="G10" s="231">
        <v>4</v>
      </c>
      <c r="H10" s="537" t="s">
        <v>11</v>
      </c>
      <c r="I10" s="315">
        <f>D10*F10</f>
        <v>8154</v>
      </c>
      <c r="J10" s="235">
        <f>I10*20%</f>
        <v>1630.8000000000002</v>
      </c>
    </row>
    <row r="11" spans="1:10" s="393" customFormat="1" ht="12.75">
      <c r="A11" s="331" t="s">
        <v>550</v>
      </c>
      <c r="B11" s="470" t="s">
        <v>170</v>
      </c>
      <c r="C11" s="236" t="s">
        <v>164</v>
      </c>
      <c r="D11" s="432">
        <v>3.861</v>
      </c>
      <c r="E11" s="236"/>
      <c r="F11" s="448">
        <v>54</v>
      </c>
      <c r="G11" s="553" t="s">
        <v>97</v>
      </c>
      <c r="H11" s="537" t="s">
        <v>11</v>
      </c>
      <c r="I11" s="315">
        <f>D11*F11</f>
        <v>208.494</v>
      </c>
      <c r="J11" s="235">
        <f>I11*20%</f>
        <v>41.698800000000006</v>
      </c>
    </row>
    <row r="12" spans="1:10" s="393" customFormat="1" ht="12.75">
      <c r="A12" s="331" t="s">
        <v>550</v>
      </c>
      <c r="B12" s="470" t="s">
        <v>167</v>
      </c>
      <c r="C12" s="236" t="s">
        <v>168</v>
      </c>
      <c r="D12" s="432">
        <v>10.228</v>
      </c>
      <c r="E12" s="236"/>
      <c r="F12" s="448">
        <v>54</v>
      </c>
      <c r="G12" s="553" t="s">
        <v>98</v>
      </c>
      <c r="H12" s="537" t="s">
        <v>11</v>
      </c>
      <c r="I12" s="315">
        <f>D12*F12</f>
        <v>552.312</v>
      </c>
      <c r="J12" s="235">
        <f>I12*20%</f>
        <v>110.4624</v>
      </c>
    </row>
    <row r="13" spans="1:10" s="393" customFormat="1" ht="12.75">
      <c r="A13" s="598" t="s">
        <v>550</v>
      </c>
      <c r="B13" s="599" t="s">
        <v>169</v>
      </c>
      <c r="C13" s="600" t="s">
        <v>164</v>
      </c>
      <c r="D13" s="601">
        <v>92.012</v>
      </c>
      <c r="E13" s="600"/>
      <c r="F13" s="448">
        <v>54</v>
      </c>
      <c r="G13" s="603" t="s">
        <v>97</v>
      </c>
      <c r="H13" s="537" t="s">
        <v>11</v>
      </c>
      <c r="I13" s="604">
        <f>D13*F13</f>
        <v>4968.648</v>
      </c>
      <c r="J13" s="605">
        <f>I13*20%</f>
        <v>993.7296000000001</v>
      </c>
    </row>
    <row r="14" spans="1:10" s="37" customFormat="1" ht="12.75">
      <c r="A14" s="38" t="s">
        <v>20</v>
      </c>
      <c r="B14" s="179">
        <v>4</v>
      </c>
      <c r="C14" s="185" t="s">
        <v>27</v>
      </c>
      <c r="D14" s="183">
        <f>SUM(D10:D13)</f>
        <v>257.101</v>
      </c>
      <c r="E14" s="180" t="s">
        <v>47</v>
      </c>
      <c r="F14" s="167"/>
      <c r="G14" s="168"/>
      <c r="H14" s="168"/>
      <c r="I14" s="169"/>
      <c r="J14" s="170"/>
    </row>
    <row r="15" spans="1:10" s="37" customFormat="1" ht="33.75" customHeight="1">
      <c r="A15" s="144" t="s">
        <v>21</v>
      </c>
      <c r="B15" s="287">
        <f>B14</f>
        <v>4</v>
      </c>
      <c r="C15" s="288" t="s">
        <v>27</v>
      </c>
      <c r="D15" s="294">
        <f>D14</f>
        <v>257.101</v>
      </c>
      <c r="E15" s="289" t="s">
        <v>47</v>
      </c>
      <c r="F15" s="290"/>
      <c r="G15" s="291"/>
      <c r="H15" s="291"/>
      <c r="I15" s="292"/>
      <c r="J15" s="293"/>
    </row>
    <row r="16" spans="1:10" s="37" customFormat="1" ht="16.5" customHeight="1">
      <c r="A16" s="643" t="s">
        <v>17</v>
      </c>
      <c r="B16" s="643"/>
      <c r="C16" s="643"/>
      <c r="D16" s="643"/>
      <c r="E16" s="643"/>
      <c r="F16" s="643"/>
      <c r="G16" s="643"/>
      <c r="H16" s="643"/>
      <c r="I16" s="643"/>
      <c r="J16" s="643"/>
    </row>
    <row r="17" spans="1:10" s="37" customFormat="1" ht="14.25" customHeight="1">
      <c r="A17" s="529" t="s">
        <v>913</v>
      </c>
      <c r="B17" s="380" t="s">
        <v>912</v>
      </c>
      <c r="C17" s="272" t="s">
        <v>242</v>
      </c>
      <c r="D17" s="611">
        <v>6.714</v>
      </c>
      <c r="E17" s="236"/>
      <c r="F17" s="602">
        <v>54</v>
      </c>
      <c r="G17" s="553" t="s">
        <v>96</v>
      </c>
      <c r="H17" s="537" t="s">
        <v>11</v>
      </c>
      <c r="I17" s="315">
        <f>D17*F17</f>
        <v>362.55600000000004</v>
      </c>
      <c r="J17" s="235">
        <f>I17*20%</f>
        <v>72.51120000000002</v>
      </c>
    </row>
    <row r="18" spans="1:10" s="37" customFormat="1" ht="14.25" customHeight="1">
      <c r="A18" s="90" t="s">
        <v>20</v>
      </c>
      <c r="B18" s="597">
        <v>1</v>
      </c>
      <c r="C18" s="185" t="s">
        <v>27</v>
      </c>
      <c r="D18" s="183">
        <f>SUM(D17)</f>
        <v>6.714</v>
      </c>
      <c r="E18" s="461" t="s">
        <v>47</v>
      </c>
      <c r="F18" s="171"/>
      <c r="G18" s="498"/>
      <c r="H18" s="498"/>
      <c r="I18" s="396"/>
      <c r="J18" s="170"/>
    </row>
    <row r="19" spans="1:10" s="37" customFormat="1" ht="38.25" customHeight="1">
      <c r="A19" s="144" t="s">
        <v>24</v>
      </c>
      <c r="B19" s="287">
        <f>B18</f>
        <v>1</v>
      </c>
      <c r="C19" s="288" t="s">
        <v>27</v>
      </c>
      <c r="D19" s="294">
        <f>D18</f>
        <v>6.714</v>
      </c>
      <c r="E19" s="289" t="s">
        <v>47</v>
      </c>
      <c r="F19" s="290"/>
      <c r="G19" s="291"/>
      <c r="H19" s="291"/>
      <c r="I19" s="292"/>
      <c r="J19" s="293"/>
    </row>
    <row r="20" spans="1:10" s="37" customFormat="1" ht="42.75">
      <c r="A20" s="71" t="s">
        <v>31</v>
      </c>
      <c r="B20" s="72">
        <f>B15+B19</f>
        <v>5</v>
      </c>
      <c r="C20" s="73" t="s">
        <v>27</v>
      </c>
      <c r="D20" s="74">
        <f>D15+D19</f>
        <v>263.815</v>
      </c>
      <c r="E20" s="75" t="s">
        <v>47</v>
      </c>
      <c r="F20" s="552"/>
      <c r="G20" s="77"/>
      <c r="H20" s="77"/>
      <c r="I20" s="79"/>
      <c r="J20" s="80"/>
    </row>
    <row r="21" spans="1:10" s="37" customFormat="1" ht="12.75">
      <c r="A21" s="641" t="s">
        <v>150</v>
      </c>
      <c r="B21" s="641"/>
      <c r="C21" s="641"/>
      <c r="D21" s="641"/>
      <c r="E21" s="641"/>
      <c r="F21" s="641"/>
      <c r="G21" s="641"/>
      <c r="H21" s="641"/>
      <c r="I21" s="641"/>
      <c r="J21" s="641"/>
    </row>
    <row r="22" spans="1:10" s="37" customFormat="1" ht="12.75">
      <c r="A22" s="298" t="s">
        <v>575</v>
      </c>
      <c r="B22" s="299"/>
      <c r="C22" s="300"/>
      <c r="D22" s="301"/>
      <c r="E22" s="298"/>
      <c r="F22" s="298"/>
      <c r="G22" s="302"/>
      <c r="H22" s="302"/>
      <c r="I22" s="303"/>
      <c r="J22" s="303"/>
    </row>
    <row r="23" spans="1:10" s="37" customFormat="1" ht="12.75">
      <c r="A23" s="304" t="s">
        <v>576</v>
      </c>
      <c r="B23" s="305"/>
      <c r="C23" s="306"/>
      <c r="D23" s="307"/>
      <c r="E23" s="306"/>
      <c r="F23" s="306"/>
      <c r="G23" s="308"/>
      <c r="H23" s="308"/>
      <c r="I23" s="309"/>
      <c r="J23" s="309"/>
    </row>
    <row r="24" spans="1:10" s="37" customFormat="1" ht="12.75">
      <c r="A24" s="281"/>
      <c r="B24" s="158"/>
      <c r="C24" s="166"/>
      <c r="D24" s="157"/>
      <c r="E24" s="12"/>
      <c r="F24" s="46"/>
      <c r="G24" s="640" t="s">
        <v>30</v>
      </c>
      <c r="H24" s="640"/>
      <c r="I24" s="640"/>
      <c r="J24" s="640"/>
    </row>
    <row r="25" spans="1:10" s="37" customFormat="1" ht="12.75">
      <c r="A25" s="281"/>
      <c r="B25" s="158"/>
      <c r="C25" s="166"/>
      <c r="D25" s="157"/>
      <c r="E25" s="12"/>
      <c r="G25" s="640" t="s">
        <v>988</v>
      </c>
      <c r="H25" s="640"/>
      <c r="I25" s="640"/>
      <c r="J25" s="640"/>
    </row>
    <row r="26" spans="1:10" s="37" customFormat="1" ht="12.75">
      <c r="A26" s="281"/>
      <c r="B26" s="21"/>
      <c r="C26" s="24"/>
      <c r="D26" s="22"/>
      <c r="G26" s="640" t="s">
        <v>983</v>
      </c>
      <c r="H26" s="640"/>
      <c r="I26" s="640"/>
      <c r="J26" s="640"/>
    </row>
    <row r="27" spans="1:10" s="37" customFormat="1" ht="15">
      <c r="A27" s="637"/>
      <c r="B27" s="85"/>
      <c r="C27" s="84"/>
      <c r="D27" s="86"/>
      <c r="E27" s="84"/>
      <c r="F27" s="84"/>
      <c r="G27" s="87"/>
      <c r="H27" s="87"/>
      <c r="I27" s="88"/>
      <c r="J27" s="88"/>
    </row>
    <row r="28" spans="1:10" s="37" customFormat="1" ht="15">
      <c r="A28" s="84"/>
      <c r="B28" s="85"/>
      <c r="C28" s="84"/>
      <c r="D28" s="86"/>
      <c r="E28" s="84"/>
      <c r="F28" s="84"/>
      <c r="G28" s="87"/>
      <c r="H28" s="87"/>
      <c r="I28" s="88"/>
      <c r="J28" s="394"/>
    </row>
    <row r="29" spans="1:10" s="37" customFormat="1" ht="15">
      <c r="A29" s="84"/>
      <c r="B29" s="85"/>
      <c r="C29" s="84"/>
      <c r="D29" s="86"/>
      <c r="E29" s="84"/>
      <c r="F29" s="84"/>
      <c r="G29" s="87"/>
      <c r="H29" s="87"/>
      <c r="I29" s="88"/>
      <c r="J29" s="88"/>
    </row>
    <row r="30" spans="1:10" s="37" customFormat="1" ht="15">
      <c r="A30" s="84"/>
      <c r="B30" s="85"/>
      <c r="C30" s="84"/>
      <c r="D30" s="86"/>
      <c r="E30" s="84"/>
      <c r="F30" s="84"/>
      <c r="G30" s="87"/>
      <c r="H30" s="87"/>
      <c r="I30" s="88"/>
      <c r="J30" s="88"/>
    </row>
    <row r="31" spans="1:10" s="37" customFormat="1" ht="15">
      <c r="A31" s="84"/>
      <c r="B31" s="85"/>
      <c r="C31" s="84"/>
      <c r="D31" s="86"/>
      <c r="E31" s="84"/>
      <c r="F31" s="84"/>
      <c r="G31" s="87"/>
      <c r="H31" s="87"/>
      <c r="I31" s="88"/>
      <c r="J31" s="88"/>
    </row>
    <row r="32" spans="1:10" s="37" customFormat="1" ht="15">
      <c r="A32" s="84"/>
      <c r="B32" s="85"/>
      <c r="C32" s="84"/>
      <c r="D32" s="86"/>
      <c r="E32" s="84"/>
      <c r="F32" s="84"/>
      <c r="G32" s="87"/>
      <c r="H32" s="87"/>
      <c r="I32" s="88"/>
      <c r="J32" s="88"/>
    </row>
    <row r="33" spans="1:10" s="37" customFormat="1" ht="15">
      <c r="A33" s="84"/>
      <c r="B33" s="85"/>
      <c r="C33" s="84"/>
      <c r="D33" s="86"/>
      <c r="E33" s="84"/>
      <c r="F33" s="84"/>
      <c r="G33" s="87"/>
      <c r="H33" s="87"/>
      <c r="I33" s="88"/>
      <c r="J33" s="88"/>
    </row>
    <row r="34" spans="1:10" s="37" customFormat="1" ht="15">
      <c r="A34" s="84"/>
      <c r="B34" s="85"/>
      <c r="C34" s="84"/>
      <c r="D34" s="86"/>
      <c r="E34" s="84"/>
      <c r="F34" s="84"/>
      <c r="G34" s="87"/>
      <c r="H34" s="87"/>
      <c r="I34" s="88"/>
      <c r="J34" s="88"/>
    </row>
    <row r="35" spans="1:10" s="37" customFormat="1" ht="15">
      <c r="A35" s="84"/>
      <c r="B35" s="85"/>
      <c r="C35" s="84"/>
      <c r="D35" s="86"/>
      <c r="E35" s="84"/>
      <c r="F35" s="84"/>
      <c r="G35" s="87"/>
      <c r="H35" s="87"/>
      <c r="I35" s="88"/>
      <c r="J35" s="88"/>
    </row>
    <row r="36" spans="1:10" s="37" customFormat="1" ht="15">
      <c r="A36" s="84"/>
      <c r="B36" s="85"/>
      <c r="C36" s="84"/>
      <c r="D36" s="86"/>
      <c r="E36" s="84"/>
      <c r="F36" s="84"/>
      <c r="G36" s="87"/>
      <c r="H36" s="87"/>
      <c r="I36" s="88"/>
      <c r="J36" s="88"/>
    </row>
    <row r="37" spans="1:10" s="37" customFormat="1" ht="15">
      <c r="A37" s="84"/>
      <c r="B37" s="85"/>
      <c r="C37" s="84"/>
      <c r="D37" s="86"/>
      <c r="E37" s="84"/>
      <c r="F37" s="84"/>
      <c r="G37" s="87"/>
      <c r="H37" s="87"/>
      <c r="I37" s="88"/>
      <c r="J37" s="88"/>
    </row>
    <row r="38" spans="1:10" s="37" customFormat="1" ht="15">
      <c r="A38" s="84"/>
      <c r="B38" s="85"/>
      <c r="C38" s="84"/>
      <c r="D38" s="86"/>
      <c r="E38" s="84"/>
      <c r="F38" s="84"/>
      <c r="G38" s="87"/>
      <c r="H38" s="87"/>
      <c r="I38" s="88"/>
      <c r="J38" s="88"/>
    </row>
    <row r="39" spans="1:10" s="37" customFormat="1" ht="15">
      <c r="A39" s="84"/>
      <c r="B39" s="85"/>
      <c r="C39" s="84"/>
      <c r="D39" s="86"/>
      <c r="E39" s="84"/>
      <c r="F39" s="84"/>
      <c r="G39" s="87"/>
      <c r="H39" s="87"/>
      <c r="I39" s="88"/>
      <c r="J39" s="88"/>
    </row>
    <row r="40" spans="1:10" s="37" customFormat="1" ht="15">
      <c r="A40" s="84"/>
      <c r="B40" s="85"/>
      <c r="C40" s="84"/>
      <c r="D40" s="86"/>
      <c r="E40" s="84"/>
      <c r="F40" s="84"/>
      <c r="G40" s="87"/>
      <c r="H40" s="87"/>
      <c r="I40" s="88"/>
      <c r="J40" s="88"/>
    </row>
    <row r="41" spans="1:10" s="37" customFormat="1" ht="15">
      <c r="A41" s="84"/>
      <c r="B41" s="85"/>
      <c r="C41" s="84"/>
      <c r="D41" s="86"/>
      <c r="E41" s="84"/>
      <c r="F41" s="84"/>
      <c r="G41" s="87"/>
      <c r="H41" s="87"/>
      <c r="I41" s="88"/>
      <c r="J41" s="88"/>
    </row>
    <row r="42" spans="1:10" s="37" customFormat="1" ht="15">
      <c r="A42" s="84"/>
      <c r="B42" s="85"/>
      <c r="C42" s="84"/>
      <c r="D42" s="86"/>
      <c r="E42" s="84"/>
      <c r="F42" s="84"/>
      <c r="G42" s="87"/>
      <c r="H42" s="87"/>
      <c r="I42" s="88"/>
      <c r="J42" s="88"/>
    </row>
    <row r="43" spans="1:10" s="37" customFormat="1" ht="15">
      <c r="A43" s="84"/>
      <c r="B43" s="85"/>
      <c r="C43" s="84"/>
      <c r="D43" s="86"/>
      <c r="E43" s="84"/>
      <c r="F43" s="84"/>
      <c r="G43" s="87"/>
      <c r="H43" s="87"/>
      <c r="I43" s="88"/>
      <c r="J43" s="88"/>
    </row>
    <row r="44" spans="1:10" s="37" customFormat="1" ht="15">
      <c r="A44" s="84"/>
      <c r="B44" s="85"/>
      <c r="C44" s="84"/>
      <c r="D44" s="86"/>
      <c r="E44" s="84"/>
      <c r="F44" s="84"/>
      <c r="G44" s="87"/>
      <c r="H44" s="87"/>
      <c r="I44" s="88"/>
      <c r="J44" s="88"/>
    </row>
    <row r="45" spans="1:10" s="37" customFormat="1" ht="15">
      <c r="A45" s="84"/>
      <c r="B45" s="85"/>
      <c r="C45" s="84"/>
      <c r="D45" s="86"/>
      <c r="E45" s="84"/>
      <c r="F45" s="84"/>
      <c r="G45" s="87"/>
      <c r="H45" s="87"/>
      <c r="I45" s="88"/>
      <c r="J45" s="88"/>
    </row>
    <row r="46" spans="1:10" s="37" customFormat="1" ht="15">
      <c r="A46" s="84"/>
      <c r="B46" s="85"/>
      <c r="C46" s="84"/>
      <c r="D46" s="86"/>
      <c r="E46" s="84"/>
      <c r="F46" s="84"/>
      <c r="G46" s="87"/>
      <c r="H46" s="87"/>
      <c r="I46" s="88"/>
      <c r="J46" s="88"/>
    </row>
    <row r="47" spans="1:10" s="37" customFormat="1" ht="15">
      <c r="A47" s="84"/>
      <c r="B47" s="85"/>
      <c r="C47" s="84"/>
      <c r="D47" s="86"/>
      <c r="E47" s="84"/>
      <c r="F47" s="84"/>
      <c r="G47" s="87"/>
      <c r="H47" s="87"/>
      <c r="I47" s="88"/>
      <c r="J47" s="88"/>
    </row>
    <row r="48" spans="1:10" s="37" customFormat="1" ht="15">
      <c r="A48" s="84"/>
      <c r="B48" s="85"/>
      <c r="C48" s="84"/>
      <c r="D48" s="86"/>
      <c r="E48" s="84"/>
      <c r="F48" s="84"/>
      <c r="G48" s="87"/>
      <c r="H48" s="87"/>
      <c r="I48" s="88"/>
      <c r="J48" s="88"/>
    </row>
    <row r="49" spans="1:10" s="37" customFormat="1" ht="15">
      <c r="A49" s="84"/>
      <c r="B49" s="85"/>
      <c r="C49" s="84"/>
      <c r="D49" s="86"/>
      <c r="E49" s="84"/>
      <c r="F49" s="84"/>
      <c r="G49" s="87"/>
      <c r="H49" s="87"/>
      <c r="I49" s="88"/>
      <c r="J49" s="88"/>
    </row>
    <row r="50" spans="1:10" s="37" customFormat="1" ht="15">
      <c r="A50" s="84"/>
      <c r="B50" s="85"/>
      <c r="C50" s="84"/>
      <c r="D50" s="86"/>
      <c r="E50" s="84"/>
      <c r="F50" s="84"/>
      <c r="G50" s="87"/>
      <c r="H50" s="87"/>
      <c r="I50" s="88"/>
      <c r="J50" s="88"/>
    </row>
    <row r="51" spans="1:10" s="37" customFormat="1" ht="15">
      <c r="A51" s="84"/>
      <c r="B51" s="85"/>
      <c r="C51" s="84"/>
      <c r="D51" s="86"/>
      <c r="E51" s="84"/>
      <c r="F51" s="84"/>
      <c r="G51" s="87"/>
      <c r="H51" s="87"/>
      <c r="I51" s="88"/>
      <c r="J51" s="88"/>
    </row>
    <row r="52" spans="1:10" s="37" customFormat="1" ht="15">
      <c r="A52" s="84"/>
      <c r="B52" s="85"/>
      <c r="C52" s="84"/>
      <c r="D52" s="86"/>
      <c r="E52" s="84"/>
      <c r="F52" s="84"/>
      <c r="G52" s="87"/>
      <c r="H52" s="87"/>
      <c r="I52" s="88"/>
      <c r="J52" s="88"/>
    </row>
    <row r="53" spans="1:10" s="37" customFormat="1" ht="15">
      <c r="A53" s="84"/>
      <c r="B53" s="85"/>
      <c r="C53" s="84"/>
      <c r="D53" s="86"/>
      <c r="E53" s="84"/>
      <c r="F53" s="84"/>
      <c r="G53" s="87"/>
      <c r="H53" s="87"/>
      <c r="I53" s="88"/>
      <c r="J53" s="88"/>
    </row>
    <row r="54" spans="1:10" s="37" customFormat="1" ht="15">
      <c r="A54" s="84"/>
      <c r="B54" s="85"/>
      <c r="C54" s="84"/>
      <c r="D54" s="86"/>
      <c r="E54" s="84"/>
      <c r="F54" s="84"/>
      <c r="G54" s="87"/>
      <c r="H54" s="87"/>
      <c r="I54" s="88"/>
      <c r="J54" s="88"/>
    </row>
    <row r="55" spans="1:10" s="37" customFormat="1" ht="15">
      <c r="A55" s="84"/>
      <c r="B55" s="85"/>
      <c r="C55" s="84"/>
      <c r="D55" s="86"/>
      <c r="E55" s="84"/>
      <c r="F55" s="84"/>
      <c r="G55" s="87"/>
      <c r="H55" s="87"/>
      <c r="I55" s="88"/>
      <c r="J55" s="88"/>
    </row>
    <row r="56" spans="1:10" s="37" customFormat="1" ht="15">
      <c r="A56" s="84"/>
      <c r="B56" s="85"/>
      <c r="C56" s="84"/>
      <c r="D56" s="86"/>
      <c r="E56" s="84"/>
      <c r="F56" s="84"/>
      <c r="G56" s="87"/>
      <c r="H56" s="87"/>
      <c r="I56" s="88"/>
      <c r="J56" s="88"/>
    </row>
    <row r="57" spans="1:10" s="37" customFormat="1" ht="15">
      <c r="A57" s="84"/>
      <c r="B57" s="85"/>
      <c r="C57" s="84"/>
      <c r="D57" s="86"/>
      <c r="E57" s="84"/>
      <c r="F57" s="84"/>
      <c r="G57" s="87"/>
      <c r="H57" s="87"/>
      <c r="I57" s="88"/>
      <c r="J57" s="88"/>
    </row>
    <row r="58" spans="1:10" s="37" customFormat="1" ht="15">
      <c r="A58" s="84"/>
      <c r="B58" s="85"/>
      <c r="C58" s="84"/>
      <c r="D58" s="86"/>
      <c r="E58" s="84"/>
      <c r="F58" s="84"/>
      <c r="G58" s="87"/>
      <c r="H58" s="87"/>
      <c r="I58" s="88"/>
      <c r="J58" s="88"/>
    </row>
    <row r="59" spans="1:10" s="37" customFormat="1" ht="15">
      <c r="A59" s="84"/>
      <c r="B59" s="85"/>
      <c r="C59" s="84"/>
      <c r="D59" s="86"/>
      <c r="E59" s="84"/>
      <c r="F59" s="84"/>
      <c r="G59" s="87"/>
      <c r="H59" s="87"/>
      <c r="I59" s="88"/>
      <c r="J59" s="88"/>
    </row>
    <row r="60" spans="1:10" s="37" customFormat="1" ht="15">
      <c r="A60" s="84"/>
      <c r="B60" s="85"/>
      <c r="C60" s="84"/>
      <c r="D60" s="86"/>
      <c r="E60" s="84"/>
      <c r="F60" s="84"/>
      <c r="G60" s="87"/>
      <c r="H60" s="87"/>
      <c r="I60" s="88"/>
      <c r="J60" s="88"/>
    </row>
    <row r="61" spans="1:10" s="37" customFormat="1" ht="15">
      <c r="A61" s="84"/>
      <c r="B61" s="85"/>
      <c r="C61" s="84"/>
      <c r="D61" s="86"/>
      <c r="E61" s="84"/>
      <c r="F61" s="84"/>
      <c r="G61" s="87"/>
      <c r="H61" s="87"/>
      <c r="I61" s="88"/>
      <c r="J61" s="88"/>
    </row>
    <row r="62" spans="1:10" s="37" customFormat="1" ht="15">
      <c r="A62" s="84"/>
      <c r="B62" s="85"/>
      <c r="C62" s="84"/>
      <c r="D62" s="86"/>
      <c r="E62" s="84"/>
      <c r="F62" s="84"/>
      <c r="G62" s="87"/>
      <c r="H62" s="87"/>
      <c r="I62" s="88"/>
      <c r="J62" s="88"/>
    </row>
    <row r="63" spans="1:10" s="37" customFormat="1" ht="15">
      <c r="A63" s="84"/>
      <c r="B63" s="85"/>
      <c r="C63" s="84"/>
      <c r="D63" s="86"/>
      <c r="E63" s="84"/>
      <c r="F63" s="84"/>
      <c r="G63" s="87"/>
      <c r="H63" s="87"/>
      <c r="I63" s="88"/>
      <c r="J63" s="88"/>
    </row>
    <row r="64" spans="1:10" s="37" customFormat="1" ht="15">
      <c r="A64" s="84"/>
      <c r="B64" s="85"/>
      <c r="C64" s="84"/>
      <c r="D64" s="86"/>
      <c r="E64" s="84"/>
      <c r="F64" s="84"/>
      <c r="G64" s="87"/>
      <c r="H64" s="87"/>
      <c r="I64" s="88"/>
      <c r="J64" s="88"/>
    </row>
    <row r="65" spans="1:10" s="37" customFormat="1" ht="15">
      <c r="A65" s="84"/>
      <c r="B65" s="85"/>
      <c r="C65" s="84"/>
      <c r="D65" s="86"/>
      <c r="E65" s="84"/>
      <c r="F65" s="84"/>
      <c r="G65" s="87"/>
      <c r="H65" s="87"/>
      <c r="I65" s="88"/>
      <c r="J65" s="88"/>
    </row>
    <row r="66" spans="1:10" s="37" customFormat="1" ht="15">
      <c r="A66" s="84"/>
      <c r="B66" s="85"/>
      <c r="C66" s="84"/>
      <c r="D66" s="86"/>
      <c r="E66" s="84"/>
      <c r="F66" s="84"/>
      <c r="G66" s="87"/>
      <c r="H66" s="87"/>
      <c r="I66" s="88"/>
      <c r="J66" s="88"/>
    </row>
    <row r="67" spans="1:10" s="37" customFormat="1" ht="15">
      <c r="A67" s="84"/>
      <c r="B67" s="85"/>
      <c r="C67" s="84"/>
      <c r="D67" s="86"/>
      <c r="E67" s="84"/>
      <c r="F67" s="84"/>
      <c r="G67" s="87"/>
      <c r="H67" s="87"/>
      <c r="I67" s="88"/>
      <c r="J67" s="88"/>
    </row>
    <row r="68" spans="1:10" s="37" customFormat="1" ht="15">
      <c r="A68" s="84"/>
      <c r="B68" s="85"/>
      <c r="C68" s="84"/>
      <c r="D68" s="86"/>
      <c r="E68" s="84"/>
      <c r="F68" s="84"/>
      <c r="G68" s="87"/>
      <c r="H68" s="87"/>
      <c r="I68" s="88"/>
      <c r="J68" s="88"/>
    </row>
    <row r="69" spans="1:10" s="37" customFormat="1" ht="15">
      <c r="A69" s="84"/>
      <c r="B69" s="85"/>
      <c r="C69" s="84"/>
      <c r="D69" s="86"/>
      <c r="E69" s="84"/>
      <c r="F69" s="84"/>
      <c r="G69" s="87"/>
      <c r="H69" s="87"/>
      <c r="I69" s="88"/>
      <c r="J69" s="88"/>
    </row>
    <row r="70" spans="1:10" s="37" customFormat="1" ht="15">
      <c r="A70" s="84"/>
      <c r="B70" s="85"/>
      <c r="C70" s="84"/>
      <c r="D70" s="86"/>
      <c r="E70" s="84"/>
      <c r="F70" s="84"/>
      <c r="G70" s="87"/>
      <c r="H70" s="87"/>
      <c r="I70" s="88"/>
      <c r="J70" s="88"/>
    </row>
    <row r="71" spans="1:10" s="37" customFormat="1" ht="15">
      <c r="A71" s="84"/>
      <c r="B71" s="85"/>
      <c r="C71" s="84"/>
      <c r="D71" s="86"/>
      <c r="E71" s="84"/>
      <c r="F71" s="84"/>
      <c r="G71" s="87"/>
      <c r="H71" s="87"/>
      <c r="I71" s="88"/>
      <c r="J71" s="88"/>
    </row>
    <row r="72" spans="1:10" s="37" customFormat="1" ht="15">
      <c r="A72" s="84"/>
      <c r="B72" s="85"/>
      <c r="C72" s="84"/>
      <c r="D72" s="86"/>
      <c r="E72" s="84"/>
      <c r="F72" s="84"/>
      <c r="G72" s="87"/>
      <c r="H72" s="87"/>
      <c r="I72" s="88"/>
      <c r="J72" s="88"/>
    </row>
    <row r="73" spans="1:10" s="37" customFormat="1" ht="15">
      <c r="A73" s="84"/>
      <c r="B73" s="85"/>
      <c r="C73" s="84"/>
      <c r="D73" s="86"/>
      <c r="E73" s="84"/>
      <c r="F73" s="84"/>
      <c r="G73" s="87"/>
      <c r="H73" s="87"/>
      <c r="I73" s="88"/>
      <c r="J73" s="88"/>
    </row>
    <row r="74" spans="1:10" s="37" customFormat="1" ht="15">
      <c r="A74" s="84"/>
      <c r="B74" s="85"/>
      <c r="C74" s="84"/>
      <c r="D74" s="86"/>
      <c r="E74" s="84"/>
      <c r="F74" s="84"/>
      <c r="G74" s="87"/>
      <c r="H74" s="87"/>
      <c r="I74" s="88"/>
      <c r="J74" s="88"/>
    </row>
    <row r="75" spans="1:10" s="37" customFormat="1" ht="15">
      <c r="A75" s="84"/>
      <c r="B75" s="85"/>
      <c r="C75" s="84"/>
      <c r="D75" s="86"/>
      <c r="E75" s="84"/>
      <c r="F75" s="84"/>
      <c r="G75" s="87"/>
      <c r="H75" s="87"/>
      <c r="I75" s="88"/>
      <c r="J75" s="88"/>
    </row>
    <row r="76" spans="1:10" s="37" customFormat="1" ht="15">
      <c r="A76" s="84"/>
      <c r="B76" s="85"/>
      <c r="C76" s="84"/>
      <c r="D76" s="86"/>
      <c r="E76" s="84"/>
      <c r="F76" s="84"/>
      <c r="G76" s="87"/>
      <c r="H76" s="87"/>
      <c r="I76" s="88"/>
      <c r="J76" s="88"/>
    </row>
    <row r="77" spans="1:10" s="37" customFormat="1" ht="15">
      <c r="A77" s="84"/>
      <c r="B77" s="85"/>
      <c r="C77" s="84"/>
      <c r="D77" s="86"/>
      <c r="E77" s="84"/>
      <c r="F77" s="84"/>
      <c r="G77" s="87"/>
      <c r="H77" s="87"/>
      <c r="I77" s="88"/>
      <c r="J77" s="88"/>
    </row>
    <row r="78" spans="1:10" s="37" customFormat="1" ht="15">
      <c r="A78" s="84"/>
      <c r="B78" s="85"/>
      <c r="C78" s="84"/>
      <c r="D78" s="86"/>
      <c r="E78" s="84"/>
      <c r="F78" s="84"/>
      <c r="G78" s="87"/>
      <c r="H78" s="87"/>
      <c r="I78" s="88"/>
      <c r="J78" s="88"/>
    </row>
    <row r="79" spans="1:10" s="37" customFormat="1" ht="15">
      <c r="A79" s="84"/>
      <c r="B79" s="85"/>
      <c r="C79" s="84"/>
      <c r="D79" s="86"/>
      <c r="E79" s="84"/>
      <c r="F79" s="84"/>
      <c r="G79" s="87"/>
      <c r="H79" s="87"/>
      <c r="I79" s="88"/>
      <c r="J79" s="88"/>
    </row>
    <row r="80" spans="1:10" s="37" customFormat="1" ht="15">
      <c r="A80" s="84"/>
      <c r="B80" s="85"/>
      <c r="C80" s="84"/>
      <c r="D80" s="86"/>
      <c r="E80" s="84"/>
      <c r="F80" s="84"/>
      <c r="G80" s="87"/>
      <c r="H80" s="87"/>
      <c r="I80" s="88"/>
      <c r="J80" s="88"/>
    </row>
    <row r="81" spans="1:10" s="37" customFormat="1" ht="15">
      <c r="A81" s="84"/>
      <c r="B81" s="85"/>
      <c r="C81" s="84"/>
      <c r="D81" s="86"/>
      <c r="E81" s="84"/>
      <c r="F81" s="84"/>
      <c r="G81" s="87"/>
      <c r="H81" s="87"/>
      <c r="I81" s="88"/>
      <c r="J81" s="88"/>
    </row>
    <row r="82" spans="1:10" s="37" customFormat="1" ht="15">
      <c r="A82" s="84"/>
      <c r="B82" s="85"/>
      <c r="C82" s="84"/>
      <c r="D82" s="86"/>
      <c r="E82" s="84"/>
      <c r="F82" s="84"/>
      <c r="G82" s="87"/>
      <c r="H82" s="87"/>
      <c r="I82" s="88"/>
      <c r="J82" s="88"/>
    </row>
    <row r="83" spans="1:10" s="37" customFormat="1" ht="15">
      <c r="A83" s="84"/>
      <c r="B83" s="85"/>
      <c r="C83" s="84"/>
      <c r="D83" s="86"/>
      <c r="E83" s="84"/>
      <c r="F83" s="84"/>
      <c r="G83" s="87"/>
      <c r="H83" s="87"/>
      <c r="I83" s="88"/>
      <c r="J83" s="88"/>
    </row>
    <row r="84" spans="1:10" s="37" customFormat="1" ht="15">
      <c r="A84" s="84"/>
      <c r="B84" s="85"/>
      <c r="C84" s="84"/>
      <c r="D84" s="86"/>
      <c r="E84" s="84"/>
      <c r="F84" s="84"/>
      <c r="G84" s="87"/>
      <c r="H84" s="87"/>
      <c r="I84" s="88"/>
      <c r="J84" s="88"/>
    </row>
    <row r="85" spans="1:10" s="37" customFormat="1" ht="15">
      <c r="A85" s="84"/>
      <c r="B85" s="85"/>
      <c r="C85" s="84"/>
      <c r="D85" s="86"/>
      <c r="E85" s="84"/>
      <c r="F85" s="84"/>
      <c r="G85" s="87"/>
      <c r="H85" s="87"/>
      <c r="I85" s="88"/>
      <c r="J85" s="88"/>
    </row>
    <row r="86" spans="1:10" s="37" customFormat="1" ht="15">
      <c r="A86" s="84"/>
      <c r="B86" s="85"/>
      <c r="C86" s="84"/>
      <c r="D86" s="86"/>
      <c r="E86" s="84"/>
      <c r="F86" s="84"/>
      <c r="G86" s="87"/>
      <c r="H86" s="87"/>
      <c r="I86" s="88"/>
      <c r="J86" s="88"/>
    </row>
    <row r="87" spans="1:10" s="37" customFormat="1" ht="15">
      <c r="A87" s="84"/>
      <c r="B87" s="85"/>
      <c r="C87" s="84"/>
      <c r="D87" s="86"/>
      <c r="E87" s="84"/>
      <c r="F87" s="84"/>
      <c r="G87" s="87"/>
      <c r="H87" s="87"/>
      <c r="I87" s="88"/>
      <c r="J87" s="88"/>
    </row>
    <row r="88" spans="1:10" s="37" customFormat="1" ht="15">
      <c r="A88" s="84"/>
      <c r="B88" s="85"/>
      <c r="C88" s="84"/>
      <c r="D88" s="86"/>
      <c r="E88" s="84"/>
      <c r="F88" s="84"/>
      <c r="G88" s="87"/>
      <c r="H88" s="87"/>
      <c r="I88" s="88"/>
      <c r="J88" s="88"/>
    </row>
    <row r="89" spans="1:10" s="37" customFormat="1" ht="15">
      <c r="A89" s="84"/>
      <c r="B89" s="85"/>
      <c r="C89" s="84"/>
      <c r="D89" s="86"/>
      <c r="E89" s="84"/>
      <c r="F89" s="84"/>
      <c r="G89" s="87"/>
      <c r="H89" s="87"/>
      <c r="I89" s="88"/>
      <c r="J89" s="88"/>
    </row>
    <row r="90" spans="1:10" s="37" customFormat="1" ht="15">
      <c r="A90" s="84"/>
      <c r="B90" s="85"/>
      <c r="C90" s="84"/>
      <c r="D90" s="86"/>
      <c r="E90" s="84"/>
      <c r="F90" s="84"/>
      <c r="G90" s="87"/>
      <c r="H90" s="87"/>
      <c r="I90" s="88"/>
      <c r="J90" s="88"/>
    </row>
    <row r="91" spans="1:10" s="37" customFormat="1" ht="15">
      <c r="A91" s="84"/>
      <c r="B91" s="85"/>
      <c r="C91" s="84"/>
      <c r="D91" s="86"/>
      <c r="E91" s="84"/>
      <c r="F91" s="84"/>
      <c r="G91" s="87"/>
      <c r="H91" s="87"/>
      <c r="I91" s="88"/>
      <c r="J91" s="88"/>
    </row>
    <row r="92" spans="1:10" s="37" customFormat="1" ht="15">
      <c r="A92" s="84"/>
      <c r="B92" s="85"/>
      <c r="C92" s="84"/>
      <c r="D92" s="86"/>
      <c r="E92" s="84"/>
      <c r="F92" s="84"/>
      <c r="G92" s="87"/>
      <c r="H92" s="87"/>
      <c r="I92" s="88"/>
      <c r="J92" s="88"/>
    </row>
    <row r="93" spans="1:10" s="37" customFormat="1" ht="15">
      <c r="A93" s="84"/>
      <c r="B93" s="85"/>
      <c r="C93" s="84"/>
      <c r="D93" s="86"/>
      <c r="E93" s="84"/>
      <c r="F93" s="84"/>
      <c r="G93" s="87"/>
      <c r="H93" s="87"/>
      <c r="I93" s="88"/>
      <c r="J93" s="88"/>
    </row>
    <row r="94" spans="1:10" s="37" customFormat="1" ht="15">
      <c r="A94" s="84"/>
      <c r="B94" s="85"/>
      <c r="C94" s="84"/>
      <c r="D94" s="86"/>
      <c r="E94" s="84"/>
      <c r="F94" s="84"/>
      <c r="G94" s="87"/>
      <c r="H94" s="87"/>
      <c r="I94" s="88"/>
      <c r="J94" s="88"/>
    </row>
    <row r="95" spans="1:10" s="37" customFormat="1" ht="15">
      <c r="A95" s="84"/>
      <c r="B95" s="85"/>
      <c r="C95" s="84"/>
      <c r="D95" s="86"/>
      <c r="E95" s="84"/>
      <c r="F95" s="84"/>
      <c r="G95" s="87"/>
      <c r="H95" s="87"/>
      <c r="I95" s="88"/>
      <c r="J95" s="88"/>
    </row>
    <row r="96" spans="1:10" s="37" customFormat="1" ht="15">
      <c r="A96" s="84"/>
      <c r="B96" s="85"/>
      <c r="C96" s="84"/>
      <c r="D96" s="86"/>
      <c r="E96" s="84"/>
      <c r="F96" s="84"/>
      <c r="G96" s="87"/>
      <c r="H96" s="87"/>
      <c r="I96" s="88"/>
      <c r="J96" s="88"/>
    </row>
    <row r="97" spans="1:10" s="37" customFormat="1" ht="15">
      <c r="A97" s="84"/>
      <c r="B97" s="85"/>
      <c r="C97" s="84"/>
      <c r="D97" s="86"/>
      <c r="E97" s="84"/>
      <c r="F97" s="84"/>
      <c r="G97" s="87"/>
      <c r="H97" s="87"/>
      <c r="I97" s="88"/>
      <c r="J97" s="88"/>
    </row>
    <row r="98" spans="1:10" s="37" customFormat="1" ht="15">
      <c r="A98" s="84"/>
      <c r="B98" s="85"/>
      <c r="C98" s="84"/>
      <c r="D98" s="86"/>
      <c r="E98" s="84"/>
      <c r="F98" s="84"/>
      <c r="G98" s="87"/>
      <c r="H98" s="87"/>
      <c r="I98" s="88"/>
      <c r="J98" s="88"/>
    </row>
    <row r="99" spans="1:10" s="37" customFormat="1" ht="15">
      <c r="A99" s="84"/>
      <c r="B99" s="85"/>
      <c r="C99" s="84"/>
      <c r="D99" s="86"/>
      <c r="E99" s="84"/>
      <c r="F99" s="84"/>
      <c r="G99" s="87"/>
      <c r="H99" s="87"/>
      <c r="I99" s="88"/>
      <c r="J99" s="88"/>
    </row>
    <row r="100" spans="1:10" s="37" customFormat="1" ht="15">
      <c r="A100" s="84"/>
      <c r="B100" s="85"/>
      <c r="C100" s="84"/>
      <c r="D100" s="86"/>
      <c r="E100" s="84"/>
      <c r="F100" s="84"/>
      <c r="G100" s="87"/>
      <c r="H100" s="87"/>
      <c r="I100" s="88"/>
      <c r="J100" s="88"/>
    </row>
    <row r="101" spans="1:10" s="37" customFormat="1" ht="15">
      <c r="A101" s="84"/>
      <c r="B101" s="85"/>
      <c r="C101" s="84"/>
      <c r="D101" s="86"/>
      <c r="E101" s="84"/>
      <c r="F101" s="84"/>
      <c r="G101" s="87"/>
      <c r="H101" s="87"/>
      <c r="I101" s="88"/>
      <c r="J101" s="88"/>
    </row>
    <row r="102" spans="1:10" s="37" customFormat="1" ht="15">
      <c r="A102" s="84"/>
      <c r="B102" s="85"/>
      <c r="C102" s="84"/>
      <c r="D102" s="86"/>
      <c r="E102" s="84"/>
      <c r="F102" s="84"/>
      <c r="G102" s="87"/>
      <c r="H102" s="87"/>
      <c r="I102" s="88"/>
      <c r="J102" s="88"/>
    </row>
    <row r="103" spans="1:10" s="37" customFormat="1" ht="15">
      <c r="A103" s="84"/>
      <c r="B103" s="85"/>
      <c r="C103" s="84"/>
      <c r="D103" s="86"/>
      <c r="E103" s="84"/>
      <c r="F103" s="84"/>
      <c r="G103" s="87"/>
      <c r="H103" s="87"/>
      <c r="I103" s="88"/>
      <c r="J103" s="88"/>
    </row>
    <row r="104" spans="1:10" s="37" customFormat="1" ht="15">
      <c r="A104" s="84"/>
      <c r="B104" s="85"/>
      <c r="C104" s="84"/>
      <c r="D104" s="86"/>
      <c r="E104" s="84"/>
      <c r="F104" s="84"/>
      <c r="G104" s="87"/>
      <c r="H104" s="87"/>
      <c r="I104" s="88"/>
      <c r="J104" s="88"/>
    </row>
    <row r="105" spans="1:10" s="37" customFormat="1" ht="15">
      <c r="A105" s="84"/>
      <c r="B105" s="85"/>
      <c r="C105" s="84"/>
      <c r="D105" s="86"/>
      <c r="E105" s="84"/>
      <c r="F105" s="84"/>
      <c r="G105" s="87"/>
      <c r="H105" s="87"/>
      <c r="I105" s="88"/>
      <c r="J105" s="88"/>
    </row>
    <row r="106" spans="1:10" s="37" customFormat="1" ht="15">
      <c r="A106" s="84"/>
      <c r="B106" s="85"/>
      <c r="C106" s="84"/>
      <c r="D106" s="86"/>
      <c r="E106" s="84"/>
      <c r="F106" s="84"/>
      <c r="G106" s="87"/>
      <c r="H106" s="87"/>
      <c r="I106" s="88"/>
      <c r="J106" s="88"/>
    </row>
    <row r="107" spans="1:10" s="37" customFormat="1" ht="15">
      <c r="A107" s="84"/>
      <c r="B107" s="85"/>
      <c r="C107" s="84"/>
      <c r="D107" s="86"/>
      <c r="E107" s="84"/>
      <c r="F107" s="84"/>
      <c r="G107" s="87"/>
      <c r="H107" s="87"/>
      <c r="I107" s="88"/>
      <c r="J107" s="88"/>
    </row>
    <row r="108" spans="1:10" s="37" customFormat="1" ht="15">
      <c r="A108" s="84"/>
      <c r="B108" s="85"/>
      <c r="C108" s="84"/>
      <c r="D108" s="86"/>
      <c r="E108" s="84"/>
      <c r="F108" s="84"/>
      <c r="G108" s="87"/>
      <c r="H108" s="87"/>
      <c r="I108" s="88"/>
      <c r="J108" s="88"/>
    </row>
    <row r="109" spans="1:10" s="37" customFormat="1" ht="15">
      <c r="A109" s="84"/>
      <c r="B109" s="85"/>
      <c r="C109" s="84"/>
      <c r="D109" s="86"/>
      <c r="E109" s="84"/>
      <c r="F109" s="84"/>
      <c r="G109" s="87"/>
      <c r="H109" s="87"/>
      <c r="I109" s="88"/>
      <c r="J109" s="88"/>
    </row>
    <row r="110" spans="1:10" s="37" customFormat="1" ht="15">
      <c r="A110" s="84"/>
      <c r="B110" s="85"/>
      <c r="C110" s="84"/>
      <c r="D110" s="86"/>
      <c r="E110" s="84"/>
      <c r="F110" s="84"/>
      <c r="G110" s="87"/>
      <c r="H110" s="87"/>
      <c r="I110" s="88"/>
      <c r="J110" s="88"/>
    </row>
    <row r="111" spans="1:10" s="37" customFormat="1" ht="15">
      <c r="A111" s="84"/>
      <c r="B111" s="85"/>
      <c r="C111" s="84"/>
      <c r="D111" s="86"/>
      <c r="E111" s="84"/>
      <c r="F111" s="84"/>
      <c r="G111" s="87"/>
      <c r="H111" s="87"/>
      <c r="I111" s="88"/>
      <c r="J111" s="88"/>
    </row>
    <row r="112" spans="1:10" s="37" customFormat="1" ht="15">
      <c r="A112" s="84"/>
      <c r="B112" s="85"/>
      <c r="C112" s="84"/>
      <c r="D112" s="86"/>
      <c r="E112" s="84"/>
      <c r="F112" s="84"/>
      <c r="G112" s="87"/>
      <c r="H112" s="87"/>
      <c r="I112" s="88"/>
      <c r="J112" s="88"/>
    </row>
    <row r="113" spans="1:10" s="37" customFormat="1" ht="15">
      <c r="A113" s="84"/>
      <c r="B113" s="85"/>
      <c r="C113" s="84"/>
      <c r="D113" s="86"/>
      <c r="E113" s="84"/>
      <c r="F113" s="84"/>
      <c r="G113" s="87"/>
      <c r="H113" s="87"/>
      <c r="I113" s="88"/>
      <c r="J113" s="88"/>
    </row>
    <row r="114" spans="1:10" s="37" customFormat="1" ht="15">
      <c r="A114" s="84"/>
      <c r="B114" s="85"/>
      <c r="C114" s="84"/>
      <c r="D114" s="86"/>
      <c r="E114" s="84"/>
      <c r="F114" s="84"/>
      <c r="G114" s="87"/>
      <c r="H114" s="87"/>
      <c r="I114" s="88"/>
      <c r="J114" s="88"/>
    </row>
    <row r="115" spans="1:10" s="37" customFormat="1" ht="15">
      <c r="A115" s="84"/>
      <c r="B115" s="85"/>
      <c r="C115" s="84"/>
      <c r="D115" s="86"/>
      <c r="E115" s="84"/>
      <c r="F115" s="84"/>
      <c r="G115" s="87"/>
      <c r="H115" s="87"/>
      <c r="I115" s="88"/>
      <c r="J115" s="88"/>
    </row>
    <row r="116" spans="1:10" s="37" customFormat="1" ht="15">
      <c r="A116" s="84"/>
      <c r="B116" s="85"/>
      <c r="C116" s="84"/>
      <c r="D116" s="86"/>
      <c r="E116" s="84"/>
      <c r="F116" s="84"/>
      <c r="G116" s="87"/>
      <c r="H116" s="87"/>
      <c r="I116" s="88"/>
      <c r="J116" s="88"/>
    </row>
    <row r="117" spans="1:10" s="37" customFormat="1" ht="15">
      <c r="A117" s="84"/>
      <c r="B117" s="85"/>
      <c r="C117" s="84"/>
      <c r="D117" s="86"/>
      <c r="E117" s="84"/>
      <c r="F117" s="84"/>
      <c r="G117" s="87"/>
      <c r="H117" s="87"/>
      <c r="I117" s="88"/>
      <c r="J117" s="88"/>
    </row>
    <row r="118" spans="1:10" s="37" customFormat="1" ht="15">
      <c r="A118" s="84"/>
      <c r="B118" s="85"/>
      <c r="C118" s="84"/>
      <c r="D118" s="86"/>
      <c r="E118" s="84"/>
      <c r="F118" s="84"/>
      <c r="G118" s="87"/>
      <c r="H118" s="87"/>
      <c r="I118" s="88"/>
      <c r="J118" s="88"/>
    </row>
    <row r="119" spans="1:10" s="37" customFormat="1" ht="15">
      <c r="A119" s="84"/>
      <c r="B119" s="85"/>
      <c r="C119" s="84"/>
      <c r="D119" s="86"/>
      <c r="E119" s="84"/>
      <c r="F119" s="84"/>
      <c r="G119" s="87"/>
      <c r="H119" s="87"/>
      <c r="I119" s="88"/>
      <c r="J119" s="88"/>
    </row>
    <row r="120" spans="1:10" s="37" customFormat="1" ht="15">
      <c r="A120" s="84"/>
      <c r="B120" s="85"/>
      <c r="C120" s="84"/>
      <c r="D120" s="86"/>
      <c r="E120" s="84"/>
      <c r="F120" s="84"/>
      <c r="G120" s="87"/>
      <c r="H120" s="87"/>
      <c r="I120" s="88"/>
      <c r="J120" s="88"/>
    </row>
    <row r="121" spans="1:10" s="37" customFormat="1" ht="15">
      <c r="A121" s="84"/>
      <c r="B121" s="85"/>
      <c r="C121" s="84"/>
      <c r="D121" s="86"/>
      <c r="E121" s="84"/>
      <c r="F121" s="84"/>
      <c r="G121" s="87"/>
      <c r="H121" s="87"/>
      <c r="I121" s="88"/>
      <c r="J121" s="88"/>
    </row>
    <row r="122" spans="1:10" s="37" customFormat="1" ht="15">
      <c r="A122" s="84"/>
      <c r="B122" s="85"/>
      <c r="C122" s="84"/>
      <c r="D122" s="86"/>
      <c r="E122" s="84"/>
      <c r="F122" s="84"/>
      <c r="G122" s="87"/>
      <c r="H122" s="87"/>
      <c r="I122" s="88"/>
      <c r="J122" s="88"/>
    </row>
    <row r="123" spans="1:10" s="37" customFormat="1" ht="15">
      <c r="A123" s="84"/>
      <c r="B123" s="85"/>
      <c r="C123" s="84"/>
      <c r="D123" s="86"/>
      <c r="E123" s="84"/>
      <c r="F123" s="84"/>
      <c r="G123" s="87"/>
      <c r="H123" s="87"/>
      <c r="I123" s="88"/>
      <c r="J123" s="88"/>
    </row>
    <row r="124" spans="1:10" s="37" customFormat="1" ht="15">
      <c r="A124" s="84"/>
      <c r="B124" s="85"/>
      <c r="C124" s="84"/>
      <c r="D124" s="86"/>
      <c r="E124" s="84"/>
      <c r="F124" s="84"/>
      <c r="G124" s="87"/>
      <c r="H124" s="87"/>
      <c r="I124" s="88"/>
      <c r="J124" s="88"/>
    </row>
    <row r="125" spans="1:10" s="37" customFormat="1" ht="15">
      <c r="A125" s="84"/>
      <c r="B125" s="85"/>
      <c r="C125" s="84"/>
      <c r="D125" s="86"/>
      <c r="E125" s="84"/>
      <c r="F125" s="84"/>
      <c r="G125" s="87"/>
      <c r="H125" s="87"/>
      <c r="I125" s="88"/>
      <c r="J125" s="88"/>
    </row>
    <row r="126" spans="1:10" s="37" customFormat="1" ht="15">
      <c r="A126" s="84"/>
      <c r="B126" s="85"/>
      <c r="C126" s="84"/>
      <c r="D126" s="86"/>
      <c r="E126" s="84"/>
      <c r="F126" s="84"/>
      <c r="G126" s="87"/>
      <c r="H126" s="87"/>
      <c r="I126" s="88"/>
      <c r="J126" s="88"/>
    </row>
    <row r="127" spans="1:10" s="37" customFormat="1" ht="15">
      <c r="A127" s="84"/>
      <c r="B127" s="85"/>
      <c r="C127" s="84"/>
      <c r="D127" s="86"/>
      <c r="E127" s="84"/>
      <c r="F127" s="84"/>
      <c r="G127" s="87"/>
      <c r="H127" s="87"/>
      <c r="I127" s="88"/>
      <c r="J127" s="88"/>
    </row>
    <row r="128" spans="1:10" s="37" customFormat="1" ht="15">
      <c r="A128" s="84"/>
      <c r="B128" s="85"/>
      <c r="C128" s="84"/>
      <c r="D128" s="86"/>
      <c r="E128" s="84"/>
      <c r="F128" s="84"/>
      <c r="G128" s="87"/>
      <c r="H128" s="87"/>
      <c r="I128" s="88"/>
      <c r="J128" s="88"/>
    </row>
    <row r="129" spans="1:10" s="37" customFormat="1" ht="15">
      <c r="A129" s="84"/>
      <c r="B129" s="85"/>
      <c r="C129" s="84"/>
      <c r="D129" s="86"/>
      <c r="E129" s="84"/>
      <c r="F129" s="84"/>
      <c r="G129" s="87"/>
      <c r="H129" s="87"/>
      <c r="I129" s="88"/>
      <c r="J129" s="88"/>
    </row>
    <row r="130" spans="1:10" s="37" customFormat="1" ht="15">
      <c r="A130" s="84"/>
      <c r="B130" s="85"/>
      <c r="C130" s="84"/>
      <c r="D130" s="86"/>
      <c r="E130" s="84"/>
      <c r="F130" s="84"/>
      <c r="G130" s="87"/>
      <c r="H130" s="87"/>
      <c r="I130" s="88"/>
      <c r="J130" s="88"/>
    </row>
    <row r="131" spans="1:10" s="37" customFormat="1" ht="15">
      <c r="A131" s="84"/>
      <c r="B131" s="85"/>
      <c r="C131" s="84"/>
      <c r="D131" s="86"/>
      <c r="E131" s="84"/>
      <c r="F131" s="84"/>
      <c r="G131" s="87"/>
      <c r="H131" s="87"/>
      <c r="I131" s="88"/>
      <c r="J131" s="88"/>
    </row>
    <row r="132" spans="1:10" s="37" customFormat="1" ht="15">
      <c r="A132" s="84"/>
      <c r="B132" s="85"/>
      <c r="C132" s="84"/>
      <c r="D132" s="86"/>
      <c r="E132" s="84"/>
      <c r="F132" s="84"/>
      <c r="G132" s="87"/>
      <c r="H132" s="87"/>
      <c r="I132" s="88"/>
      <c r="J132" s="88"/>
    </row>
    <row r="133" spans="1:10" s="37" customFormat="1" ht="15">
      <c r="A133" s="84"/>
      <c r="B133" s="85"/>
      <c r="C133" s="84"/>
      <c r="D133" s="86"/>
      <c r="E133" s="84"/>
      <c r="F133" s="84"/>
      <c r="G133" s="87"/>
      <c r="H133" s="87"/>
      <c r="I133" s="88"/>
      <c r="J133" s="88"/>
    </row>
    <row r="134" spans="1:10" s="37" customFormat="1" ht="15">
      <c r="A134" s="84"/>
      <c r="B134" s="85"/>
      <c r="C134" s="84"/>
      <c r="D134" s="86"/>
      <c r="E134" s="84"/>
      <c r="F134" s="84"/>
      <c r="G134" s="87"/>
      <c r="H134" s="87"/>
      <c r="I134" s="88"/>
      <c r="J134" s="88"/>
    </row>
    <row r="135" spans="1:10" s="37" customFormat="1" ht="15">
      <c r="A135" s="84"/>
      <c r="B135" s="85"/>
      <c r="C135" s="84"/>
      <c r="D135" s="86"/>
      <c r="E135" s="84"/>
      <c r="F135" s="84"/>
      <c r="G135" s="87"/>
      <c r="H135" s="87"/>
      <c r="I135" s="88"/>
      <c r="J135" s="88"/>
    </row>
    <row r="136" spans="1:10" s="37" customFormat="1" ht="15">
      <c r="A136" s="84"/>
      <c r="B136" s="85"/>
      <c r="C136" s="84"/>
      <c r="D136" s="86"/>
      <c r="E136" s="84"/>
      <c r="F136" s="84"/>
      <c r="G136" s="87"/>
      <c r="H136" s="87"/>
      <c r="I136" s="88"/>
      <c r="J136" s="88"/>
    </row>
    <row r="137" spans="1:10" s="37" customFormat="1" ht="15">
      <c r="A137" s="84"/>
      <c r="B137" s="85"/>
      <c r="C137" s="84"/>
      <c r="D137" s="86"/>
      <c r="E137" s="84"/>
      <c r="F137" s="84"/>
      <c r="G137" s="87"/>
      <c r="H137" s="87"/>
      <c r="I137" s="88"/>
      <c r="J137" s="88"/>
    </row>
    <row r="138" spans="1:10" s="37" customFormat="1" ht="15">
      <c r="A138" s="84"/>
      <c r="B138" s="85"/>
      <c r="C138" s="84"/>
      <c r="D138" s="86"/>
      <c r="E138" s="84"/>
      <c r="F138" s="84"/>
      <c r="G138" s="87"/>
      <c r="H138" s="87"/>
      <c r="I138" s="88"/>
      <c r="J138" s="88"/>
    </row>
    <row r="139" spans="1:10" s="37" customFormat="1" ht="15">
      <c r="A139" s="84"/>
      <c r="B139" s="85"/>
      <c r="C139" s="84"/>
      <c r="D139" s="86"/>
      <c r="E139" s="84"/>
      <c r="F139" s="84"/>
      <c r="G139" s="87"/>
      <c r="H139" s="87"/>
      <c r="I139" s="88"/>
      <c r="J139" s="88"/>
    </row>
    <row r="140" spans="1:10" s="37" customFormat="1" ht="15">
      <c r="A140" s="84"/>
      <c r="B140" s="85"/>
      <c r="C140" s="84"/>
      <c r="D140" s="86"/>
      <c r="E140" s="84"/>
      <c r="F140" s="84"/>
      <c r="G140" s="87"/>
      <c r="H140" s="87"/>
      <c r="I140" s="88"/>
      <c r="J140" s="88"/>
    </row>
    <row r="141" spans="1:10" s="37" customFormat="1" ht="15">
      <c r="A141" s="84"/>
      <c r="B141" s="85"/>
      <c r="C141" s="84"/>
      <c r="D141" s="86"/>
      <c r="E141" s="84"/>
      <c r="F141" s="84"/>
      <c r="G141" s="87"/>
      <c r="H141" s="87"/>
      <c r="I141" s="88"/>
      <c r="J141" s="88"/>
    </row>
    <row r="142" spans="1:10" s="37" customFormat="1" ht="15">
      <c r="A142" s="84"/>
      <c r="B142" s="85"/>
      <c r="C142" s="84"/>
      <c r="D142" s="86"/>
      <c r="E142" s="84"/>
      <c r="F142" s="84"/>
      <c r="G142" s="87"/>
      <c r="H142" s="87"/>
      <c r="I142" s="88"/>
      <c r="J142" s="88"/>
    </row>
    <row r="143" spans="1:10" s="37" customFormat="1" ht="15">
      <c r="A143" s="84"/>
      <c r="B143" s="85"/>
      <c r="C143" s="84"/>
      <c r="D143" s="86"/>
      <c r="E143" s="84"/>
      <c r="F143" s="84"/>
      <c r="G143" s="87"/>
      <c r="H143" s="87"/>
      <c r="I143" s="88"/>
      <c r="J143" s="88"/>
    </row>
    <row r="144" spans="1:10" s="37" customFormat="1" ht="15">
      <c r="A144" s="84"/>
      <c r="B144" s="85"/>
      <c r="C144" s="84"/>
      <c r="D144" s="86"/>
      <c r="E144" s="84"/>
      <c r="F144" s="84"/>
      <c r="G144" s="87"/>
      <c r="H144" s="87"/>
      <c r="I144" s="88"/>
      <c r="J144" s="88"/>
    </row>
    <row r="145" spans="1:10" s="37" customFormat="1" ht="15">
      <c r="A145" s="84"/>
      <c r="B145" s="85"/>
      <c r="C145" s="84"/>
      <c r="D145" s="86"/>
      <c r="E145" s="84"/>
      <c r="F145" s="84"/>
      <c r="G145" s="87"/>
      <c r="H145" s="87"/>
      <c r="I145" s="88"/>
      <c r="J145" s="88"/>
    </row>
    <row r="146" spans="1:10" s="37" customFormat="1" ht="15">
      <c r="A146" s="84"/>
      <c r="B146" s="85"/>
      <c r="C146" s="84"/>
      <c r="D146" s="86"/>
      <c r="E146" s="84"/>
      <c r="F146" s="84"/>
      <c r="G146" s="87"/>
      <c r="H146" s="87"/>
      <c r="I146" s="88"/>
      <c r="J146" s="88"/>
    </row>
    <row r="147" spans="1:10" s="37" customFormat="1" ht="15">
      <c r="A147" s="84"/>
      <c r="B147" s="85"/>
      <c r="C147" s="84"/>
      <c r="D147" s="86"/>
      <c r="E147" s="84"/>
      <c r="F147" s="84"/>
      <c r="G147" s="87"/>
      <c r="H147" s="87"/>
      <c r="I147" s="88"/>
      <c r="J147" s="88"/>
    </row>
    <row r="148" spans="1:10" s="37" customFormat="1" ht="15">
      <c r="A148" s="84"/>
      <c r="B148" s="85"/>
      <c r="C148" s="84"/>
      <c r="D148" s="86"/>
      <c r="E148" s="84"/>
      <c r="F148" s="84"/>
      <c r="G148" s="87"/>
      <c r="H148" s="87"/>
      <c r="I148" s="88"/>
      <c r="J148" s="88"/>
    </row>
    <row r="149" spans="1:10" s="37" customFormat="1" ht="15">
      <c r="A149" s="84"/>
      <c r="B149" s="85"/>
      <c r="C149" s="84"/>
      <c r="D149" s="86"/>
      <c r="E149" s="84"/>
      <c r="F149" s="84"/>
      <c r="G149" s="87"/>
      <c r="H149" s="87"/>
      <c r="I149" s="88"/>
      <c r="J149" s="88"/>
    </row>
    <row r="150" spans="1:10" s="37" customFormat="1" ht="15">
      <c r="A150" s="84"/>
      <c r="B150" s="85"/>
      <c r="C150" s="84"/>
      <c r="D150" s="86"/>
      <c r="E150" s="84"/>
      <c r="F150" s="84"/>
      <c r="G150" s="87"/>
      <c r="H150" s="87"/>
      <c r="I150" s="88"/>
      <c r="J150" s="88"/>
    </row>
    <row r="151" spans="1:10" s="37" customFormat="1" ht="15">
      <c r="A151" s="84"/>
      <c r="B151" s="85"/>
      <c r="C151" s="84"/>
      <c r="D151" s="86"/>
      <c r="E151" s="84"/>
      <c r="F151" s="84"/>
      <c r="G151" s="87"/>
      <c r="H151" s="87"/>
      <c r="I151" s="88"/>
      <c r="J151" s="88"/>
    </row>
    <row r="152" spans="1:10" s="37" customFormat="1" ht="15">
      <c r="A152" s="84"/>
      <c r="B152" s="85"/>
      <c r="C152" s="84"/>
      <c r="D152" s="86"/>
      <c r="E152" s="84"/>
      <c r="F152" s="84"/>
      <c r="G152" s="87"/>
      <c r="H152" s="87"/>
      <c r="I152" s="88"/>
      <c r="J152" s="88"/>
    </row>
    <row r="153" spans="1:10" s="37" customFormat="1" ht="15">
      <c r="A153" s="84"/>
      <c r="B153" s="85"/>
      <c r="C153" s="84"/>
      <c r="D153" s="86"/>
      <c r="E153" s="84"/>
      <c r="F153" s="84"/>
      <c r="G153" s="87"/>
      <c r="H153" s="87"/>
      <c r="I153" s="88"/>
      <c r="J153" s="88"/>
    </row>
    <row r="154" spans="1:10" s="37" customFormat="1" ht="15">
      <c r="A154" s="84"/>
      <c r="B154" s="85"/>
      <c r="C154" s="84"/>
      <c r="D154" s="86"/>
      <c r="E154" s="84"/>
      <c r="F154" s="84"/>
      <c r="G154" s="87"/>
      <c r="H154" s="87"/>
      <c r="I154" s="88"/>
      <c r="J154" s="88"/>
    </row>
    <row r="155" spans="1:10" s="37" customFormat="1" ht="15">
      <c r="A155" s="84"/>
      <c r="B155" s="85"/>
      <c r="C155" s="84"/>
      <c r="D155" s="86"/>
      <c r="E155" s="84"/>
      <c r="F155" s="84"/>
      <c r="G155" s="87"/>
      <c r="H155" s="87"/>
      <c r="I155" s="88"/>
      <c r="J155" s="88"/>
    </row>
    <row r="156" spans="1:10" s="37" customFormat="1" ht="15">
      <c r="A156" s="84"/>
      <c r="B156" s="85"/>
      <c r="C156" s="84"/>
      <c r="D156" s="86"/>
      <c r="E156" s="84"/>
      <c r="F156" s="84"/>
      <c r="G156" s="87"/>
      <c r="H156" s="87"/>
      <c r="I156" s="88"/>
      <c r="J156" s="88"/>
    </row>
    <row r="157" spans="1:10" s="37" customFormat="1" ht="15">
      <c r="A157" s="84"/>
      <c r="B157" s="85"/>
      <c r="C157" s="84"/>
      <c r="D157" s="86"/>
      <c r="E157" s="84"/>
      <c r="F157" s="84"/>
      <c r="G157" s="87"/>
      <c r="H157" s="87"/>
      <c r="I157" s="88"/>
      <c r="J157" s="88"/>
    </row>
    <row r="158" spans="1:10" s="37" customFormat="1" ht="15">
      <c r="A158" s="84"/>
      <c r="B158" s="85"/>
      <c r="C158" s="84"/>
      <c r="D158" s="86"/>
      <c r="E158" s="84"/>
      <c r="F158" s="84"/>
      <c r="G158" s="87"/>
      <c r="H158" s="87"/>
      <c r="I158" s="88"/>
      <c r="J158" s="88"/>
    </row>
    <row r="159" spans="1:10" s="37" customFormat="1" ht="15">
      <c r="A159" s="84"/>
      <c r="B159" s="85"/>
      <c r="C159" s="84"/>
      <c r="D159" s="86"/>
      <c r="E159" s="84"/>
      <c r="F159" s="84"/>
      <c r="G159" s="87"/>
      <c r="H159" s="87"/>
      <c r="I159" s="88"/>
      <c r="J159" s="88"/>
    </row>
    <row r="160" spans="1:10" s="37" customFormat="1" ht="15">
      <c r="A160" s="84"/>
      <c r="B160" s="85"/>
      <c r="C160" s="84"/>
      <c r="D160" s="86"/>
      <c r="E160" s="84"/>
      <c r="F160" s="84"/>
      <c r="G160" s="87"/>
      <c r="H160" s="87"/>
      <c r="I160" s="88"/>
      <c r="J160" s="88"/>
    </row>
    <row r="161" spans="1:10" s="37" customFormat="1" ht="15">
      <c r="A161" s="84"/>
      <c r="B161" s="85"/>
      <c r="C161" s="84"/>
      <c r="D161" s="86"/>
      <c r="E161" s="84"/>
      <c r="F161" s="84"/>
      <c r="G161" s="87"/>
      <c r="H161" s="87"/>
      <c r="I161" s="88"/>
      <c r="J161" s="88"/>
    </row>
    <row r="162" spans="1:10" s="37" customFormat="1" ht="15">
      <c r="A162" s="84"/>
      <c r="B162" s="85"/>
      <c r="C162" s="84"/>
      <c r="D162" s="86"/>
      <c r="E162" s="84"/>
      <c r="F162" s="84"/>
      <c r="G162" s="87"/>
      <c r="H162" s="87"/>
      <c r="I162" s="88"/>
      <c r="J162" s="88"/>
    </row>
    <row r="163" spans="1:10" s="37" customFormat="1" ht="15">
      <c r="A163" s="84"/>
      <c r="B163" s="85"/>
      <c r="C163" s="84"/>
      <c r="D163" s="86"/>
      <c r="E163" s="84"/>
      <c r="F163" s="84"/>
      <c r="G163" s="87"/>
      <c r="H163" s="87"/>
      <c r="I163" s="88"/>
      <c r="J163" s="88"/>
    </row>
    <row r="164" spans="1:10" s="37" customFormat="1" ht="15">
      <c r="A164" s="84"/>
      <c r="B164" s="85"/>
      <c r="C164" s="84"/>
      <c r="D164" s="86"/>
      <c r="E164" s="84"/>
      <c r="F164" s="84"/>
      <c r="G164" s="87"/>
      <c r="H164" s="87"/>
      <c r="I164" s="88"/>
      <c r="J164" s="88"/>
    </row>
    <row r="165" spans="1:10" s="37" customFormat="1" ht="15">
      <c r="A165" s="84"/>
      <c r="B165" s="85"/>
      <c r="C165" s="84"/>
      <c r="D165" s="86"/>
      <c r="E165" s="84"/>
      <c r="F165" s="84"/>
      <c r="G165" s="87"/>
      <c r="H165" s="87"/>
      <c r="I165" s="88"/>
      <c r="J165" s="88"/>
    </row>
    <row r="166" spans="1:10" s="37" customFormat="1" ht="15">
      <c r="A166" s="84"/>
      <c r="B166" s="85"/>
      <c r="C166" s="84"/>
      <c r="D166" s="86"/>
      <c r="E166" s="84"/>
      <c r="F166" s="84"/>
      <c r="G166" s="87"/>
      <c r="H166" s="87"/>
      <c r="I166" s="88"/>
      <c r="J166" s="88"/>
    </row>
    <row r="167" spans="1:10" s="37" customFormat="1" ht="15">
      <c r="A167" s="84"/>
      <c r="B167" s="85"/>
      <c r="C167" s="84"/>
      <c r="D167" s="86"/>
      <c r="E167" s="84"/>
      <c r="F167" s="84"/>
      <c r="G167" s="87"/>
      <c r="H167" s="87"/>
      <c r="I167" s="88"/>
      <c r="J167" s="88"/>
    </row>
    <row r="168" spans="1:10" s="37" customFormat="1" ht="15">
      <c r="A168" s="84"/>
      <c r="B168" s="85"/>
      <c r="C168" s="84"/>
      <c r="D168" s="86"/>
      <c r="E168" s="84"/>
      <c r="F168" s="84"/>
      <c r="G168" s="87"/>
      <c r="H168" s="87"/>
      <c r="I168" s="88"/>
      <c r="J168" s="88"/>
    </row>
    <row r="169" spans="1:10" s="37" customFormat="1" ht="15">
      <c r="A169" s="84"/>
      <c r="B169" s="85"/>
      <c r="C169" s="84"/>
      <c r="D169" s="86"/>
      <c r="E169" s="84"/>
      <c r="F169" s="84"/>
      <c r="G169" s="87"/>
      <c r="H169" s="87"/>
      <c r="I169" s="88"/>
      <c r="J169" s="88"/>
    </row>
    <row r="170" spans="1:10" s="37" customFormat="1" ht="15">
      <c r="A170" s="84"/>
      <c r="B170" s="85"/>
      <c r="C170" s="84"/>
      <c r="D170" s="86"/>
      <c r="E170" s="84"/>
      <c r="F170" s="84"/>
      <c r="G170" s="87"/>
      <c r="H170" s="87"/>
      <c r="I170" s="88"/>
      <c r="J170" s="88"/>
    </row>
    <row r="171" spans="1:10" s="37" customFormat="1" ht="15">
      <c r="A171" s="84"/>
      <c r="B171" s="85"/>
      <c r="C171" s="84"/>
      <c r="D171" s="86"/>
      <c r="E171" s="84"/>
      <c r="F171" s="84"/>
      <c r="G171" s="87"/>
      <c r="H171" s="87"/>
      <c r="I171" s="88"/>
      <c r="J171" s="88"/>
    </row>
    <row r="172" spans="1:10" s="37" customFormat="1" ht="15">
      <c r="A172" s="84"/>
      <c r="B172" s="85"/>
      <c r="C172" s="84"/>
      <c r="D172" s="86"/>
      <c r="E172" s="84"/>
      <c r="F172" s="84"/>
      <c r="G172" s="87"/>
      <c r="H172" s="87"/>
      <c r="I172" s="88"/>
      <c r="J172" s="88"/>
    </row>
    <row r="173" spans="1:10" s="37" customFormat="1" ht="15">
      <c r="A173" s="84"/>
      <c r="B173" s="85"/>
      <c r="C173" s="84"/>
      <c r="D173" s="86"/>
      <c r="E173" s="84"/>
      <c r="F173" s="84"/>
      <c r="G173" s="87"/>
      <c r="H173" s="87"/>
      <c r="I173" s="88"/>
      <c r="J173" s="88"/>
    </row>
    <row r="174" spans="1:10" s="37" customFormat="1" ht="15">
      <c r="A174" s="84"/>
      <c r="B174" s="85"/>
      <c r="C174" s="84"/>
      <c r="D174" s="86"/>
      <c r="E174" s="84"/>
      <c r="F174" s="84"/>
      <c r="G174" s="87"/>
      <c r="H174" s="87"/>
      <c r="I174" s="88"/>
      <c r="J174" s="88"/>
    </row>
    <row r="175" spans="1:10" s="37" customFormat="1" ht="15">
      <c r="A175" s="84"/>
      <c r="B175" s="85"/>
      <c r="C175" s="84"/>
      <c r="D175" s="86"/>
      <c r="E175" s="84"/>
      <c r="F175" s="84"/>
      <c r="G175" s="87"/>
      <c r="H175" s="87"/>
      <c r="I175" s="88"/>
      <c r="J175" s="88"/>
    </row>
    <row r="176" spans="1:10" s="37" customFormat="1" ht="15">
      <c r="A176" s="84"/>
      <c r="B176" s="85"/>
      <c r="C176" s="84"/>
      <c r="D176" s="86"/>
      <c r="E176" s="84"/>
      <c r="F176" s="84"/>
      <c r="G176" s="87"/>
      <c r="H176" s="87"/>
      <c r="I176" s="88"/>
      <c r="J176" s="88"/>
    </row>
    <row r="177" spans="1:10" s="37" customFormat="1" ht="15">
      <c r="A177" s="84"/>
      <c r="B177" s="85"/>
      <c r="C177" s="84"/>
      <c r="D177" s="86"/>
      <c r="E177" s="84"/>
      <c r="F177" s="84"/>
      <c r="G177" s="87"/>
      <c r="H177" s="87"/>
      <c r="I177" s="88"/>
      <c r="J177" s="88"/>
    </row>
    <row r="178" spans="1:10" s="37" customFormat="1" ht="15">
      <c r="A178" s="84"/>
      <c r="B178" s="85"/>
      <c r="C178" s="84"/>
      <c r="D178" s="86"/>
      <c r="E178" s="84"/>
      <c r="F178" s="84"/>
      <c r="G178" s="87"/>
      <c r="H178" s="87"/>
      <c r="I178" s="88"/>
      <c r="J178" s="88"/>
    </row>
    <row r="179" spans="1:10" s="37" customFormat="1" ht="15">
      <c r="A179" s="84"/>
      <c r="B179" s="85"/>
      <c r="C179" s="84"/>
      <c r="D179" s="86"/>
      <c r="E179" s="84"/>
      <c r="F179" s="84"/>
      <c r="G179" s="87"/>
      <c r="H179" s="87"/>
      <c r="I179" s="88"/>
      <c r="J179" s="88"/>
    </row>
    <row r="180" spans="1:10" s="37" customFormat="1" ht="15">
      <c r="A180" s="84"/>
      <c r="B180" s="85"/>
      <c r="C180" s="84"/>
      <c r="D180" s="86"/>
      <c r="E180" s="84"/>
      <c r="F180" s="84"/>
      <c r="G180" s="87"/>
      <c r="H180" s="87"/>
      <c r="I180" s="88"/>
      <c r="J180" s="88"/>
    </row>
    <row r="181" spans="1:10" s="37" customFormat="1" ht="15">
      <c r="A181" s="84"/>
      <c r="B181" s="85"/>
      <c r="C181" s="84"/>
      <c r="D181" s="86"/>
      <c r="E181" s="84"/>
      <c r="F181" s="84"/>
      <c r="G181" s="87"/>
      <c r="H181" s="87"/>
      <c r="I181" s="88"/>
      <c r="J181" s="88"/>
    </row>
    <row r="182" spans="1:10" s="37" customFormat="1" ht="15">
      <c r="A182" s="84"/>
      <c r="B182" s="85"/>
      <c r="C182" s="84"/>
      <c r="D182" s="86"/>
      <c r="E182" s="84"/>
      <c r="F182" s="84"/>
      <c r="G182" s="87"/>
      <c r="H182" s="87"/>
      <c r="I182" s="88"/>
      <c r="J182" s="88"/>
    </row>
    <row r="183" spans="1:10" s="37" customFormat="1" ht="15">
      <c r="A183" s="84"/>
      <c r="B183" s="85"/>
      <c r="C183" s="84"/>
      <c r="D183" s="86"/>
      <c r="E183" s="84"/>
      <c r="F183" s="84"/>
      <c r="G183" s="87"/>
      <c r="H183" s="87"/>
      <c r="I183" s="88"/>
      <c r="J183" s="88"/>
    </row>
    <row r="184" spans="1:10" s="37" customFormat="1" ht="15">
      <c r="A184" s="84"/>
      <c r="B184" s="85"/>
      <c r="C184" s="84"/>
      <c r="D184" s="86"/>
      <c r="E184" s="84"/>
      <c r="F184" s="84"/>
      <c r="G184" s="87"/>
      <c r="H184" s="87"/>
      <c r="I184" s="88"/>
      <c r="J184" s="88"/>
    </row>
    <row r="185" spans="1:10" s="37" customFormat="1" ht="15">
      <c r="A185" s="84"/>
      <c r="B185" s="85"/>
      <c r="C185" s="84"/>
      <c r="D185" s="86"/>
      <c r="E185" s="84"/>
      <c r="F185" s="84"/>
      <c r="G185" s="87"/>
      <c r="H185" s="87"/>
      <c r="I185" s="88"/>
      <c r="J185" s="88"/>
    </row>
    <row r="186" spans="1:10" s="37" customFormat="1" ht="15">
      <c r="A186" s="84"/>
      <c r="B186" s="85"/>
      <c r="C186" s="84"/>
      <c r="D186" s="86"/>
      <c r="E186" s="84"/>
      <c r="F186" s="84"/>
      <c r="G186" s="87"/>
      <c r="H186" s="87"/>
      <c r="I186" s="88"/>
      <c r="J186" s="88"/>
    </row>
    <row r="187" spans="1:10" s="37" customFormat="1" ht="15">
      <c r="A187" s="84"/>
      <c r="B187" s="85"/>
      <c r="C187" s="84"/>
      <c r="D187" s="86"/>
      <c r="E187" s="84"/>
      <c r="F187" s="84"/>
      <c r="G187" s="87"/>
      <c r="H187" s="87"/>
      <c r="I187" s="88"/>
      <c r="J187" s="88"/>
    </row>
    <row r="188" spans="1:10" s="37" customFormat="1" ht="15">
      <c r="A188" s="84"/>
      <c r="B188" s="85"/>
      <c r="C188" s="84"/>
      <c r="D188" s="86"/>
      <c r="E188" s="84"/>
      <c r="F188" s="84"/>
      <c r="G188" s="87"/>
      <c r="H188" s="87"/>
      <c r="I188" s="88"/>
      <c r="J188" s="88"/>
    </row>
    <row r="189" spans="1:10" s="37" customFormat="1" ht="15">
      <c r="A189" s="84"/>
      <c r="B189" s="85"/>
      <c r="C189" s="84"/>
      <c r="D189" s="86"/>
      <c r="E189" s="84"/>
      <c r="F189" s="84"/>
      <c r="G189" s="87"/>
      <c r="H189" s="87"/>
      <c r="I189" s="88"/>
      <c r="J189" s="88"/>
    </row>
    <row r="190" spans="1:10" s="37" customFormat="1" ht="15">
      <c r="A190" s="84"/>
      <c r="B190" s="85"/>
      <c r="C190" s="84"/>
      <c r="D190" s="86"/>
      <c r="E190" s="84"/>
      <c r="F190" s="84"/>
      <c r="G190" s="87"/>
      <c r="H190" s="87"/>
      <c r="I190" s="88"/>
      <c r="J190" s="88"/>
    </row>
    <row r="191" spans="1:10" s="37" customFormat="1" ht="15">
      <c r="A191" s="84"/>
      <c r="B191" s="85"/>
      <c r="C191" s="84"/>
      <c r="D191" s="86"/>
      <c r="E191" s="84"/>
      <c r="F191" s="84"/>
      <c r="G191" s="87"/>
      <c r="H191" s="87"/>
      <c r="I191" s="88"/>
      <c r="J191" s="88"/>
    </row>
    <row r="192" spans="1:10" s="37" customFormat="1" ht="15">
      <c r="A192" s="84"/>
      <c r="B192" s="85"/>
      <c r="C192" s="84"/>
      <c r="D192" s="86"/>
      <c r="E192" s="84"/>
      <c r="F192" s="84"/>
      <c r="G192" s="87"/>
      <c r="H192" s="87"/>
      <c r="I192" s="88"/>
      <c r="J192" s="88"/>
    </row>
    <row r="193" spans="1:10" s="37" customFormat="1" ht="15">
      <c r="A193" s="84"/>
      <c r="B193" s="85"/>
      <c r="C193" s="84"/>
      <c r="D193" s="86"/>
      <c r="E193" s="84"/>
      <c r="F193" s="84"/>
      <c r="G193" s="87"/>
      <c r="H193" s="87"/>
      <c r="I193" s="88"/>
      <c r="J193" s="88"/>
    </row>
    <row r="194" spans="1:10" s="37" customFormat="1" ht="15">
      <c r="A194" s="84"/>
      <c r="B194" s="85"/>
      <c r="C194" s="84"/>
      <c r="D194" s="86"/>
      <c r="E194" s="84"/>
      <c r="F194" s="84"/>
      <c r="G194" s="87"/>
      <c r="H194" s="87"/>
      <c r="I194" s="88"/>
      <c r="J194" s="88"/>
    </row>
    <row r="195" spans="1:10" s="37" customFormat="1" ht="15">
      <c r="A195" s="84"/>
      <c r="B195" s="85"/>
      <c r="C195" s="84"/>
      <c r="D195" s="86"/>
      <c r="E195" s="84"/>
      <c r="F195" s="84"/>
      <c r="G195" s="87"/>
      <c r="H195" s="87"/>
      <c r="I195" s="88"/>
      <c r="J195" s="88"/>
    </row>
    <row r="196" spans="1:10" s="37" customFormat="1" ht="15">
      <c r="A196" s="84"/>
      <c r="B196" s="85"/>
      <c r="C196" s="84"/>
      <c r="D196" s="86"/>
      <c r="E196" s="84"/>
      <c r="F196" s="84"/>
      <c r="G196" s="87"/>
      <c r="H196" s="87"/>
      <c r="I196" s="88"/>
      <c r="J196" s="88"/>
    </row>
    <row r="197" spans="1:10" s="37" customFormat="1" ht="15">
      <c r="A197" s="84"/>
      <c r="B197" s="85"/>
      <c r="C197" s="84"/>
      <c r="D197" s="86"/>
      <c r="E197" s="84"/>
      <c r="F197" s="84"/>
      <c r="G197" s="87"/>
      <c r="H197" s="87"/>
      <c r="I197" s="88"/>
      <c r="J197" s="88"/>
    </row>
    <row r="198" spans="1:10" s="37" customFormat="1" ht="15">
      <c r="A198" s="84"/>
      <c r="B198" s="85"/>
      <c r="C198" s="84"/>
      <c r="D198" s="86"/>
      <c r="E198" s="84"/>
      <c r="F198" s="84"/>
      <c r="G198" s="87"/>
      <c r="H198" s="87"/>
      <c r="I198" s="88"/>
      <c r="J198" s="88"/>
    </row>
    <row r="199" spans="1:10" s="37" customFormat="1" ht="15">
      <c r="A199" s="84"/>
      <c r="B199" s="85"/>
      <c r="C199" s="84"/>
      <c r="D199" s="86"/>
      <c r="E199" s="84"/>
      <c r="F199" s="84"/>
      <c r="G199" s="87"/>
      <c r="H199" s="87"/>
      <c r="I199" s="88"/>
      <c r="J199" s="88"/>
    </row>
    <row r="200" spans="1:10" s="37" customFormat="1" ht="15">
      <c r="A200" s="84"/>
      <c r="B200" s="85"/>
      <c r="C200" s="84"/>
      <c r="D200" s="86"/>
      <c r="E200" s="84"/>
      <c r="F200" s="84"/>
      <c r="G200" s="87"/>
      <c r="H200" s="87"/>
      <c r="I200" s="88"/>
      <c r="J200" s="88"/>
    </row>
    <row r="201" spans="1:10" s="37" customFormat="1" ht="15">
      <c r="A201" s="84"/>
      <c r="B201" s="85"/>
      <c r="C201" s="84"/>
      <c r="D201" s="86"/>
      <c r="E201" s="84"/>
      <c r="F201" s="84"/>
      <c r="G201" s="87"/>
      <c r="H201" s="87"/>
      <c r="I201" s="88"/>
      <c r="J201" s="88"/>
    </row>
    <row r="202" spans="1:10" s="37" customFormat="1" ht="15">
      <c r="A202" s="84"/>
      <c r="B202" s="85"/>
      <c r="C202" s="84"/>
      <c r="D202" s="86"/>
      <c r="E202" s="84"/>
      <c r="F202" s="84"/>
      <c r="G202" s="87"/>
      <c r="H202" s="87"/>
      <c r="I202" s="88"/>
      <c r="J202" s="88"/>
    </row>
    <row r="203" spans="1:10" s="37" customFormat="1" ht="15">
      <c r="A203" s="84"/>
      <c r="B203" s="85"/>
      <c r="C203" s="84"/>
      <c r="D203" s="86"/>
      <c r="E203" s="84"/>
      <c r="F203" s="84"/>
      <c r="G203" s="87"/>
      <c r="H203" s="87"/>
      <c r="I203" s="88"/>
      <c r="J203" s="88"/>
    </row>
    <row r="204" spans="1:10" s="37" customFormat="1" ht="15">
      <c r="A204" s="84"/>
      <c r="B204" s="85"/>
      <c r="C204" s="84"/>
      <c r="D204" s="86"/>
      <c r="E204" s="84"/>
      <c r="F204" s="84"/>
      <c r="G204" s="87"/>
      <c r="H204" s="87"/>
      <c r="I204" s="88"/>
      <c r="J204" s="88"/>
    </row>
    <row r="205" spans="1:10" s="37" customFormat="1" ht="15">
      <c r="A205" s="84"/>
      <c r="B205" s="85"/>
      <c r="C205" s="84"/>
      <c r="D205" s="86"/>
      <c r="E205" s="84"/>
      <c r="F205" s="84"/>
      <c r="G205" s="87"/>
      <c r="H205" s="87"/>
      <c r="I205" s="88"/>
      <c r="J205" s="88"/>
    </row>
    <row r="206" spans="1:10" s="37" customFormat="1" ht="15">
      <c r="A206" s="84"/>
      <c r="B206" s="85"/>
      <c r="C206" s="84"/>
      <c r="D206" s="86"/>
      <c r="E206" s="84"/>
      <c r="F206" s="84"/>
      <c r="G206" s="87"/>
      <c r="H206" s="87"/>
      <c r="I206" s="88"/>
      <c r="J206" s="88"/>
    </row>
    <row r="207" spans="1:10" s="37" customFormat="1" ht="15">
      <c r="A207" s="84"/>
      <c r="B207" s="85"/>
      <c r="C207" s="84"/>
      <c r="D207" s="86"/>
      <c r="E207" s="84"/>
      <c r="F207" s="84"/>
      <c r="G207" s="87"/>
      <c r="H207" s="87"/>
      <c r="I207" s="88"/>
      <c r="J207" s="88"/>
    </row>
    <row r="208" spans="1:10" s="37" customFormat="1" ht="15">
      <c r="A208" s="84"/>
      <c r="B208" s="85"/>
      <c r="C208" s="84"/>
      <c r="D208" s="86"/>
      <c r="E208" s="84"/>
      <c r="F208" s="84"/>
      <c r="G208" s="87"/>
      <c r="H208" s="87"/>
      <c r="I208" s="88"/>
      <c r="J208" s="88"/>
    </row>
    <row r="209" spans="1:10" s="37" customFormat="1" ht="15">
      <c r="A209" s="84"/>
      <c r="B209" s="85"/>
      <c r="C209" s="84"/>
      <c r="D209" s="86"/>
      <c r="E209" s="84"/>
      <c r="F209" s="84"/>
      <c r="G209" s="87"/>
      <c r="H209" s="87"/>
      <c r="I209" s="88"/>
      <c r="J209" s="88"/>
    </row>
    <row r="210" spans="1:10" s="37" customFormat="1" ht="15">
      <c r="A210" s="84"/>
      <c r="B210" s="85"/>
      <c r="C210" s="84"/>
      <c r="D210" s="86"/>
      <c r="E210" s="84"/>
      <c r="F210" s="84"/>
      <c r="G210" s="87"/>
      <c r="H210" s="87"/>
      <c r="I210" s="88"/>
      <c r="J210" s="88"/>
    </row>
    <row r="211" spans="1:10" s="37" customFormat="1" ht="15">
      <c r="A211" s="84"/>
      <c r="B211" s="85"/>
      <c r="C211" s="84"/>
      <c r="D211" s="86"/>
      <c r="E211" s="84"/>
      <c r="F211" s="84"/>
      <c r="G211" s="87"/>
      <c r="H211" s="87"/>
      <c r="I211" s="88"/>
      <c r="J211" s="88"/>
    </row>
    <row r="212" spans="1:10" s="37" customFormat="1" ht="15">
      <c r="A212" s="84"/>
      <c r="B212" s="85"/>
      <c r="C212" s="84"/>
      <c r="D212" s="86"/>
      <c r="E212" s="84"/>
      <c r="F212" s="84"/>
      <c r="G212" s="87"/>
      <c r="H212" s="87"/>
      <c r="I212" s="88"/>
      <c r="J212" s="88"/>
    </row>
    <row r="213" spans="1:10" s="37" customFormat="1" ht="15">
      <c r="A213" s="84"/>
      <c r="B213" s="85"/>
      <c r="C213" s="84"/>
      <c r="D213" s="86"/>
      <c r="E213" s="84"/>
      <c r="F213" s="84"/>
      <c r="G213" s="87"/>
      <c r="H213" s="87"/>
      <c r="I213" s="88"/>
      <c r="J213" s="88"/>
    </row>
    <row r="214" spans="1:10" s="37" customFormat="1" ht="15">
      <c r="A214" s="84"/>
      <c r="B214" s="85"/>
      <c r="C214" s="84"/>
      <c r="D214" s="86"/>
      <c r="E214" s="84"/>
      <c r="F214" s="84"/>
      <c r="G214" s="87"/>
      <c r="H214" s="87"/>
      <c r="I214" s="88"/>
      <c r="J214" s="88"/>
    </row>
    <row r="215" spans="1:10" s="37" customFormat="1" ht="15">
      <c r="A215" s="84"/>
      <c r="B215" s="85"/>
      <c r="C215" s="84"/>
      <c r="D215" s="86"/>
      <c r="E215" s="84"/>
      <c r="F215" s="84"/>
      <c r="G215" s="87"/>
      <c r="H215" s="87"/>
      <c r="I215" s="88"/>
      <c r="J215" s="88"/>
    </row>
    <row r="216" spans="1:10" s="37" customFormat="1" ht="15">
      <c r="A216" s="84"/>
      <c r="B216" s="85"/>
      <c r="C216" s="84"/>
      <c r="D216" s="86"/>
      <c r="E216" s="84"/>
      <c r="F216" s="84"/>
      <c r="G216" s="87"/>
      <c r="H216" s="87"/>
      <c r="I216" s="88"/>
      <c r="J216" s="88"/>
    </row>
    <row r="217" spans="1:10" s="37" customFormat="1" ht="15">
      <c r="A217" s="84"/>
      <c r="B217" s="85"/>
      <c r="C217" s="84"/>
      <c r="D217" s="86"/>
      <c r="E217" s="84"/>
      <c r="F217" s="84"/>
      <c r="G217" s="87"/>
      <c r="H217" s="87"/>
      <c r="I217" s="88"/>
      <c r="J217" s="88"/>
    </row>
    <row r="218" spans="1:10" s="37" customFormat="1" ht="15">
      <c r="A218" s="84"/>
      <c r="B218" s="85"/>
      <c r="C218" s="84"/>
      <c r="D218" s="86"/>
      <c r="E218" s="84"/>
      <c r="F218" s="84"/>
      <c r="G218" s="87"/>
      <c r="H218" s="87"/>
      <c r="I218" s="88"/>
      <c r="J218" s="88"/>
    </row>
    <row r="219" spans="1:10" s="37" customFormat="1" ht="15">
      <c r="A219" s="84"/>
      <c r="B219" s="85"/>
      <c r="C219" s="84"/>
      <c r="D219" s="86"/>
      <c r="E219" s="84"/>
      <c r="F219" s="84"/>
      <c r="G219" s="87"/>
      <c r="H219" s="87"/>
      <c r="I219" s="88"/>
      <c r="J219" s="88"/>
    </row>
    <row r="220" spans="1:10" s="37" customFormat="1" ht="15">
      <c r="A220" s="84"/>
      <c r="B220" s="85"/>
      <c r="C220" s="84"/>
      <c r="D220" s="86"/>
      <c r="E220" s="84"/>
      <c r="F220" s="84"/>
      <c r="G220" s="87"/>
      <c r="H220" s="87"/>
      <c r="I220" s="88"/>
      <c r="J220" s="88"/>
    </row>
    <row r="221" spans="1:10" s="37" customFormat="1" ht="15">
      <c r="A221" s="84"/>
      <c r="B221" s="85"/>
      <c r="C221" s="84"/>
      <c r="D221" s="86"/>
      <c r="E221" s="84"/>
      <c r="F221" s="84"/>
      <c r="G221" s="87"/>
      <c r="H221" s="87"/>
      <c r="I221" s="88"/>
      <c r="J221" s="88"/>
    </row>
    <row r="222" spans="1:10" s="37" customFormat="1" ht="15">
      <c r="A222" s="84"/>
      <c r="B222" s="85"/>
      <c r="C222" s="84"/>
      <c r="D222" s="86"/>
      <c r="E222" s="84"/>
      <c r="F222" s="84"/>
      <c r="G222" s="87"/>
      <c r="H222" s="87"/>
      <c r="I222" s="88"/>
      <c r="J222" s="88"/>
    </row>
    <row r="223" spans="1:10" s="37" customFormat="1" ht="15">
      <c r="A223" s="84"/>
      <c r="B223" s="85"/>
      <c r="C223" s="84"/>
      <c r="D223" s="86"/>
      <c r="E223" s="84"/>
      <c r="F223" s="84"/>
      <c r="G223" s="87"/>
      <c r="H223" s="87"/>
      <c r="I223" s="88"/>
      <c r="J223" s="88"/>
    </row>
    <row r="224" spans="1:10" s="37" customFormat="1" ht="15">
      <c r="A224" s="84"/>
      <c r="B224" s="85"/>
      <c r="C224" s="84"/>
      <c r="D224" s="86"/>
      <c r="E224" s="84"/>
      <c r="F224" s="84"/>
      <c r="G224" s="87"/>
      <c r="H224" s="87"/>
      <c r="I224" s="88"/>
      <c r="J224" s="88"/>
    </row>
    <row r="225" spans="1:10" s="37" customFormat="1" ht="15">
      <c r="A225" s="84"/>
      <c r="B225" s="85"/>
      <c r="C225" s="84"/>
      <c r="D225" s="86"/>
      <c r="E225" s="84"/>
      <c r="F225" s="84"/>
      <c r="G225" s="87"/>
      <c r="H225" s="87"/>
      <c r="I225" s="88"/>
      <c r="J225" s="88"/>
    </row>
    <row r="226" spans="1:10" s="37" customFormat="1" ht="15">
      <c r="A226" s="84"/>
      <c r="B226" s="85"/>
      <c r="C226" s="84"/>
      <c r="D226" s="86"/>
      <c r="E226" s="84"/>
      <c r="F226" s="84"/>
      <c r="G226" s="87"/>
      <c r="H226" s="87"/>
      <c r="I226" s="88"/>
      <c r="J226" s="88"/>
    </row>
    <row r="227" spans="1:10" s="37" customFormat="1" ht="15">
      <c r="A227" s="84"/>
      <c r="B227" s="85"/>
      <c r="C227" s="84"/>
      <c r="D227" s="86"/>
      <c r="E227" s="84"/>
      <c r="F227" s="84"/>
      <c r="G227" s="87"/>
      <c r="H227" s="87"/>
      <c r="I227" s="88"/>
      <c r="J227" s="88"/>
    </row>
    <row r="228" spans="1:10" s="37" customFormat="1" ht="15">
      <c r="A228" s="84"/>
      <c r="B228" s="85"/>
      <c r="C228" s="84"/>
      <c r="D228" s="86"/>
      <c r="E228" s="84"/>
      <c r="F228" s="84"/>
      <c r="G228" s="87"/>
      <c r="H228" s="87"/>
      <c r="I228" s="88"/>
      <c r="J228" s="88"/>
    </row>
    <row r="229" spans="1:10" s="37" customFormat="1" ht="15">
      <c r="A229" s="84"/>
      <c r="B229" s="85"/>
      <c r="C229" s="84"/>
      <c r="D229" s="86"/>
      <c r="E229" s="84"/>
      <c r="F229" s="84"/>
      <c r="G229" s="87"/>
      <c r="H229" s="87"/>
      <c r="I229" s="88"/>
      <c r="J229" s="88"/>
    </row>
    <row r="230" spans="1:10" s="37" customFormat="1" ht="15">
      <c r="A230" s="84"/>
      <c r="B230" s="85"/>
      <c r="C230" s="84"/>
      <c r="D230" s="86"/>
      <c r="E230" s="84"/>
      <c r="F230" s="84"/>
      <c r="G230" s="87"/>
      <c r="H230" s="87"/>
      <c r="I230" s="88"/>
      <c r="J230" s="88"/>
    </row>
    <row r="231" spans="1:10" s="37" customFormat="1" ht="15">
      <c r="A231" s="84"/>
      <c r="B231" s="85"/>
      <c r="C231" s="84"/>
      <c r="D231" s="86"/>
      <c r="E231" s="84"/>
      <c r="F231" s="84"/>
      <c r="G231" s="87"/>
      <c r="H231" s="87"/>
      <c r="I231" s="88"/>
      <c r="J231" s="88"/>
    </row>
    <row r="232" spans="1:10" s="37" customFormat="1" ht="15">
      <c r="A232" s="84"/>
      <c r="B232" s="85"/>
      <c r="C232" s="84"/>
      <c r="D232" s="86"/>
      <c r="E232" s="84"/>
      <c r="F232" s="84"/>
      <c r="G232" s="87"/>
      <c r="H232" s="87"/>
      <c r="I232" s="88"/>
      <c r="J232" s="88"/>
    </row>
    <row r="233" spans="1:10" s="37" customFormat="1" ht="15">
      <c r="A233" s="84"/>
      <c r="B233" s="85"/>
      <c r="C233" s="84"/>
      <c r="D233" s="86"/>
      <c r="E233" s="84"/>
      <c r="F233" s="84"/>
      <c r="G233" s="87"/>
      <c r="H233" s="87"/>
      <c r="I233" s="88"/>
      <c r="J233" s="88"/>
    </row>
    <row r="234" spans="1:10" s="37" customFormat="1" ht="15">
      <c r="A234" s="84"/>
      <c r="B234" s="85"/>
      <c r="C234" s="84"/>
      <c r="D234" s="86"/>
      <c r="E234" s="84"/>
      <c r="F234" s="84"/>
      <c r="G234" s="87"/>
      <c r="H234" s="87"/>
      <c r="I234" s="88"/>
      <c r="J234" s="88"/>
    </row>
    <row r="235" spans="1:10" s="37" customFormat="1" ht="15">
      <c r="A235" s="84"/>
      <c r="B235" s="85"/>
      <c r="C235" s="84"/>
      <c r="D235" s="86"/>
      <c r="E235" s="84"/>
      <c r="F235" s="84"/>
      <c r="G235" s="87"/>
      <c r="H235" s="87"/>
      <c r="I235" s="88"/>
      <c r="J235" s="88"/>
    </row>
    <row r="236" spans="1:10" s="37" customFormat="1" ht="15">
      <c r="A236" s="84"/>
      <c r="B236" s="85"/>
      <c r="C236" s="84"/>
      <c r="D236" s="86"/>
      <c r="E236" s="84"/>
      <c r="F236" s="84"/>
      <c r="G236" s="87"/>
      <c r="H236" s="87"/>
      <c r="I236" s="88"/>
      <c r="J236" s="88"/>
    </row>
    <row r="237" spans="1:10" s="37" customFormat="1" ht="15">
      <c r="A237" s="84"/>
      <c r="B237" s="85"/>
      <c r="C237" s="84"/>
      <c r="D237" s="86"/>
      <c r="E237" s="84"/>
      <c r="F237" s="84"/>
      <c r="G237" s="87"/>
      <c r="H237" s="87"/>
      <c r="I237" s="88"/>
      <c r="J237" s="88"/>
    </row>
    <row r="238" spans="1:10" s="37" customFormat="1" ht="15">
      <c r="A238" s="84"/>
      <c r="B238" s="85"/>
      <c r="C238" s="84"/>
      <c r="D238" s="86"/>
      <c r="E238" s="84"/>
      <c r="F238" s="84"/>
      <c r="G238" s="87"/>
      <c r="H238" s="87"/>
      <c r="I238" s="88"/>
      <c r="J238" s="88"/>
    </row>
    <row r="239" spans="1:10" s="37" customFormat="1" ht="15">
      <c r="A239" s="84"/>
      <c r="B239" s="85"/>
      <c r="C239" s="84"/>
      <c r="D239" s="86"/>
      <c r="E239" s="84"/>
      <c r="F239" s="84"/>
      <c r="G239" s="87"/>
      <c r="H239" s="87"/>
      <c r="I239" s="88"/>
      <c r="J239" s="88"/>
    </row>
    <row r="240" spans="1:10" s="37" customFormat="1" ht="15">
      <c r="A240" s="84"/>
      <c r="B240" s="85"/>
      <c r="C240" s="84"/>
      <c r="D240" s="86"/>
      <c r="E240" s="84"/>
      <c r="F240" s="84"/>
      <c r="G240" s="87"/>
      <c r="H240" s="87"/>
      <c r="I240" s="88"/>
      <c r="J240" s="88"/>
    </row>
    <row r="241" spans="1:10" s="37" customFormat="1" ht="15">
      <c r="A241" s="84"/>
      <c r="B241" s="85"/>
      <c r="C241" s="84"/>
      <c r="D241" s="86"/>
      <c r="E241" s="84"/>
      <c r="F241" s="84"/>
      <c r="G241" s="87"/>
      <c r="H241" s="87"/>
      <c r="I241" s="88"/>
      <c r="J241" s="88"/>
    </row>
    <row r="242" spans="1:10" s="37" customFormat="1" ht="15">
      <c r="A242" s="84"/>
      <c r="B242" s="85"/>
      <c r="C242" s="84"/>
      <c r="D242" s="86"/>
      <c r="E242" s="84"/>
      <c r="F242" s="84"/>
      <c r="G242" s="87"/>
      <c r="H242" s="87"/>
      <c r="I242" s="88"/>
      <c r="J242" s="88"/>
    </row>
    <row r="243" spans="1:10" s="37" customFormat="1" ht="15">
      <c r="A243" s="84"/>
      <c r="B243" s="85"/>
      <c r="C243" s="84"/>
      <c r="D243" s="86"/>
      <c r="E243" s="84"/>
      <c r="F243" s="84"/>
      <c r="G243" s="87"/>
      <c r="H243" s="87"/>
      <c r="I243" s="88"/>
      <c r="J243" s="88"/>
    </row>
    <row r="244" spans="1:10" s="37" customFormat="1" ht="15">
      <c r="A244" s="84"/>
      <c r="B244" s="85"/>
      <c r="C244" s="84"/>
      <c r="D244" s="86"/>
      <c r="E244" s="84"/>
      <c r="F244" s="84"/>
      <c r="G244" s="87"/>
      <c r="H244" s="87"/>
      <c r="I244" s="88"/>
      <c r="J244" s="88"/>
    </row>
    <row r="245" spans="1:10" s="37" customFormat="1" ht="15">
      <c r="A245" s="84"/>
      <c r="B245" s="85"/>
      <c r="C245" s="84"/>
      <c r="D245" s="86"/>
      <c r="E245" s="84"/>
      <c r="F245" s="84"/>
      <c r="G245" s="87"/>
      <c r="H245" s="87"/>
      <c r="I245" s="88"/>
      <c r="J245" s="88"/>
    </row>
    <row r="246" spans="1:10" s="37" customFormat="1" ht="15">
      <c r="A246" s="84"/>
      <c r="B246" s="85"/>
      <c r="C246" s="84"/>
      <c r="D246" s="86"/>
      <c r="E246" s="84"/>
      <c r="F246" s="84"/>
      <c r="G246" s="87"/>
      <c r="H246" s="87"/>
      <c r="I246" s="88"/>
      <c r="J246" s="88"/>
    </row>
    <row r="247" spans="1:10" s="37" customFormat="1" ht="15">
      <c r="A247" s="84"/>
      <c r="B247" s="85"/>
      <c r="C247" s="84"/>
      <c r="D247" s="86"/>
      <c r="E247" s="84"/>
      <c r="F247" s="84"/>
      <c r="G247" s="87"/>
      <c r="H247" s="87"/>
      <c r="I247" s="88"/>
      <c r="J247" s="88"/>
    </row>
    <row r="248" spans="1:10" s="37" customFormat="1" ht="15">
      <c r="A248" s="84"/>
      <c r="B248" s="85"/>
      <c r="C248" s="84"/>
      <c r="D248" s="86"/>
      <c r="E248" s="84"/>
      <c r="F248" s="84"/>
      <c r="G248" s="87"/>
      <c r="H248" s="87"/>
      <c r="I248" s="88"/>
      <c r="J248" s="88"/>
    </row>
    <row r="249" spans="1:10" s="37" customFormat="1" ht="15">
      <c r="A249" s="84"/>
      <c r="B249" s="85"/>
      <c r="C249" s="84"/>
      <c r="D249" s="86"/>
      <c r="E249" s="84"/>
      <c r="F249" s="84"/>
      <c r="G249" s="87"/>
      <c r="H249" s="87"/>
      <c r="I249" s="88"/>
      <c r="J249" s="88"/>
    </row>
    <row r="250" spans="1:10" s="37" customFormat="1" ht="15">
      <c r="A250" s="84"/>
      <c r="B250" s="85"/>
      <c r="C250" s="84"/>
      <c r="D250" s="86"/>
      <c r="E250" s="84"/>
      <c r="F250" s="84"/>
      <c r="G250" s="87"/>
      <c r="H250" s="87"/>
      <c r="I250" s="88"/>
      <c r="J250" s="88"/>
    </row>
    <row r="251" spans="1:10" s="37" customFormat="1" ht="15">
      <c r="A251" s="84"/>
      <c r="B251" s="85"/>
      <c r="C251" s="84"/>
      <c r="D251" s="86"/>
      <c r="E251" s="84"/>
      <c r="F251" s="84"/>
      <c r="G251" s="87"/>
      <c r="H251" s="87"/>
      <c r="I251" s="88"/>
      <c r="J251" s="88"/>
    </row>
    <row r="252" spans="1:10" s="37" customFormat="1" ht="15">
      <c r="A252" s="84"/>
      <c r="B252" s="85"/>
      <c r="C252" s="84"/>
      <c r="D252" s="86"/>
      <c r="E252" s="84"/>
      <c r="F252" s="84"/>
      <c r="G252" s="87"/>
      <c r="H252" s="87"/>
      <c r="I252" s="88"/>
      <c r="J252" s="88"/>
    </row>
    <row r="253" spans="1:10" s="37" customFormat="1" ht="15">
      <c r="A253" s="84"/>
      <c r="B253" s="85"/>
      <c r="C253" s="84"/>
      <c r="D253" s="86"/>
      <c r="E253" s="84"/>
      <c r="F253" s="84"/>
      <c r="G253" s="87"/>
      <c r="H253" s="87"/>
      <c r="I253" s="88"/>
      <c r="J253" s="88"/>
    </row>
    <row r="254" spans="1:10" s="37" customFormat="1" ht="15">
      <c r="A254" s="84"/>
      <c r="B254" s="85"/>
      <c r="C254" s="84"/>
      <c r="D254" s="86"/>
      <c r="E254" s="84"/>
      <c r="F254" s="84"/>
      <c r="G254" s="87"/>
      <c r="H254" s="87"/>
      <c r="I254" s="88"/>
      <c r="J254" s="88"/>
    </row>
    <row r="255" spans="1:10" s="37" customFormat="1" ht="15">
      <c r="A255" s="84"/>
      <c r="B255" s="85"/>
      <c r="C255" s="84"/>
      <c r="D255" s="86"/>
      <c r="E255" s="84"/>
      <c r="F255" s="84"/>
      <c r="G255" s="87"/>
      <c r="H255" s="87"/>
      <c r="I255" s="88"/>
      <c r="J255" s="88"/>
    </row>
    <row r="256" spans="1:10" s="37" customFormat="1" ht="15">
      <c r="A256" s="84"/>
      <c r="B256" s="85"/>
      <c r="C256" s="84"/>
      <c r="D256" s="86"/>
      <c r="E256" s="84"/>
      <c r="F256" s="84"/>
      <c r="G256" s="87"/>
      <c r="H256" s="87"/>
      <c r="I256" s="88"/>
      <c r="J256" s="88"/>
    </row>
    <row r="257" spans="1:10" s="37" customFormat="1" ht="15">
      <c r="A257" s="84"/>
      <c r="B257" s="85"/>
      <c r="C257" s="84"/>
      <c r="D257" s="86"/>
      <c r="E257" s="84"/>
      <c r="F257" s="84"/>
      <c r="G257" s="87"/>
      <c r="H257" s="87"/>
      <c r="I257" s="88"/>
      <c r="J257" s="88"/>
    </row>
    <row r="258" spans="1:10" s="37" customFormat="1" ht="15">
      <c r="A258" s="84"/>
      <c r="B258" s="85"/>
      <c r="C258" s="84"/>
      <c r="D258" s="86"/>
      <c r="E258" s="84"/>
      <c r="F258" s="84"/>
      <c r="G258" s="87"/>
      <c r="H258" s="87"/>
      <c r="I258" s="88"/>
      <c r="J258" s="88"/>
    </row>
    <row r="259" spans="1:10" s="37" customFormat="1" ht="15">
      <c r="A259" s="84"/>
      <c r="B259" s="85"/>
      <c r="C259" s="84"/>
      <c r="D259" s="86"/>
      <c r="E259" s="84"/>
      <c r="F259" s="84"/>
      <c r="G259" s="87"/>
      <c r="H259" s="87"/>
      <c r="I259" s="88"/>
      <c r="J259" s="88"/>
    </row>
    <row r="260" spans="1:10" s="37" customFormat="1" ht="15">
      <c r="A260" s="84"/>
      <c r="B260" s="85"/>
      <c r="C260" s="84"/>
      <c r="D260" s="86"/>
      <c r="E260" s="84"/>
      <c r="F260" s="84"/>
      <c r="G260" s="87"/>
      <c r="H260" s="87"/>
      <c r="I260" s="88"/>
      <c r="J260" s="88"/>
    </row>
    <row r="261" spans="1:10" s="37" customFormat="1" ht="15">
      <c r="A261" s="84"/>
      <c r="B261" s="85"/>
      <c r="C261" s="84"/>
      <c r="D261" s="86"/>
      <c r="E261" s="84"/>
      <c r="F261" s="84"/>
      <c r="G261" s="87"/>
      <c r="H261" s="87"/>
      <c r="I261" s="88"/>
      <c r="J261" s="88"/>
    </row>
    <row r="262" spans="1:10" s="37" customFormat="1" ht="15">
      <c r="A262" s="84"/>
      <c r="B262" s="85"/>
      <c r="C262" s="84"/>
      <c r="D262" s="86"/>
      <c r="E262" s="84"/>
      <c r="F262" s="84"/>
      <c r="G262" s="87"/>
      <c r="H262" s="87"/>
      <c r="I262" s="88"/>
      <c r="J262" s="88"/>
    </row>
    <row r="263" spans="1:10" s="37" customFormat="1" ht="15">
      <c r="A263" s="84"/>
      <c r="B263" s="85"/>
      <c r="C263" s="84"/>
      <c r="D263" s="86"/>
      <c r="E263" s="84"/>
      <c r="F263" s="84"/>
      <c r="G263" s="87"/>
      <c r="H263" s="87"/>
      <c r="I263" s="88"/>
      <c r="J263" s="88"/>
    </row>
    <row r="264" spans="1:10" s="37" customFormat="1" ht="15">
      <c r="A264" s="84"/>
      <c r="B264" s="85"/>
      <c r="C264" s="84"/>
      <c r="D264" s="86"/>
      <c r="E264" s="84"/>
      <c r="F264" s="84"/>
      <c r="G264" s="87"/>
      <c r="H264" s="87"/>
      <c r="I264" s="88"/>
      <c r="J264" s="88"/>
    </row>
    <row r="265" spans="1:10" s="37" customFormat="1" ht="15">
      <c r="A265" s="84"/>
      <c r="B265" s="85"/>
      <c r="C265" s="84"/>
      <c r="D265" s="86"/>
      <c r="E265" s="84"/>
      <c r="F265" s="84"/>
      <c r="G265" s="87"/>
      <c r="H265" s="87"/>
      <c r="I265" s="88"/>
      <c r="J265" s="88"/>
    </row>
    <row r="266" spans="1:10" s="37" customFormat="1" ht="15">
      <c r="A266" s="84"/>
      <c r="B266" s="85"/>
      <c r="C266" s="84"/>
      <c r="D266" s="86"/>
      <c r="E266" s="84"/>
      <c r="F266" s="84"/>
      <c r="G266" s="87"/>
      <c r="H266" s="87"/>
      <c r="I266" s="88"/>
      <c r="J266" s="88"/>
    </row>
    <row r="267" spans="1:10" s="37" customFormat="1" ht="15">
      <c r="A267" s="84"/>
      <c r="B267" s="85"/>
      <c r="C267" s="84"/>
      <c r="D267" s="86"/>
      <c r="E267" s="84"/>
      <c r="F267" s="84"/>
      <c r="G267" s="87"/>
      <c r="H267" s="87"/>
      <c r="I267" s="88"/>
      <c r="J267" s="88"/>
    </row>
    <row r="268" spans="1:10" s="37" customFormat="1" ht="15">
      <c r="A268" s="84"/>
      <c r="B268" s="85"/>
      <c r="C268" s="84"/>
      <c r="D268" s="86"/>
      <c r="E268" s="84"/>
      <c r="F268" s="84"/>
      <c r="G268" s="87"/>
      <c r="H268" s="87"/>
      <c r="I268" s="88"/>
      <c r="J268" s="88"/>
    </row>
    <row r="269" spans="1:10" s="37" customFormat="1" ht="15">
      <c r="A269" s="84"/>
      <c r="B269" s="85"/>
      <c r="C269" s="84"/>
      <c r="D269" s="86"/>
      <c r="E269" s="84"/>
      <c r="F269" s="84"/>
      <c r="G269" s="87"/>
      <c r="H269" s="87"/>
      <c r="I269" s="88"/>
      <c r="J269" s="88"/>
    </row>
    <row r="270" spans="1:10" s="37" customFormat="1" ht="15">
      <c r="A270" s="84"/>
      <c r="B270" s="85"/>
      <c r="C270" s="84"/>
      <c r="D270" s="86"/>
      <c r="E270" s="84"/>
      <c r="F270" s="84"/>
      <c r="G270" s="87"/>
      <c r="H270" s="87"/>
      <c r="I270" s="88"/>
      <c r="J270" s="88"/>
    </row>
    <row r="271" spans="1:10" s="37" customFormat="1" ht="15">
      <c r="A271" s="84"/>
      <c r="B271" s="85"/>
      <c r="C271" s="84"/>
      <c r="D271" s="86"/>
      <c r="E271" s="84"/>
      <c r="F271" s="84"/>
      <c r="G271" s="87"/>
      <c r="H271" s="87"/>
      <c r="I271" s="88"/>
      <c r="J271" s="88"/>
    </row>
    <row r="272" spans="1:10" s="37" customFormat="1" ht="15">
      <c r="A272" s="84"/>
      <c r="B272" s="85"/>
      <c r="C272" s="84"/>
      <c r="D272" s="86"/>
      <c r="E272" s="84"/>
      <c r="F272" s="84"/>
      <c r="G272" s="87"/>
      <c r="H272" s="87"/>
      <c r="I272" s="88"/>
      <c r="J272" s="88"/>
    </row>
    <row r="273" spans="1:10" s="37" customFormat="1" ht="15">
      <c r="A273" s="84"/>
      <c r="B273" s="85"/>
      <c r="C273" s="84"/>
      <c r="D273" s="86"/>
      <c r="E273" s="84"/>
      <c r="F273" s="84"/>
      <c r="G273" s="87"/>
      <c r="H273" s="87"/>
      <c r="I273" s="88"/>
      <c r="J273" s="88"/>
    </row>
    <row r="274" spans="1:10" s="37" customFormat="1" ht="15">
      <c r="A274" s="84"/>
      <c r="B274" s="85"/>
      <c r="C274" s="84"/>
      <c r="D274" s="86"/>
      <c r="E274" s="84"/>
      <c r="F274" s="84"/>
      <c r="G274" s="87"/>
      <c r="H274" s="87"/>
      <c r="I274" s="88"/>
      <c r="J274" s="88"/>
    </row>
    <row r="275" spans="1:10" s="37" customFormat="1" ht="15">
      <c r="A275" s="84"/>
      <c r="B275" s="85"/>
      <c r="C275" s="84"/>
      <c r="D275" s="86"/>
      <c r="E275" s="84"/>
      <c r="F275" s="84"/>
      <c r="G275" s="87"/>
      <c r="H275" s="87"/>
      <c r="I275" s="88"/>
      <c r="J275" s="88"/>
    </row>
    <row r="276" spans="1:10" s="37" customFormat="1" ht="15">
      <c r="A276" s="84"/>
      <c r="B276" s="85"/>
      <c r="C276" s="84"/>
      <c r="D276" s="86"/>
      <c r="E276" s="84"/>
      <c r="F276" s="84"/>
      <c r="G276" s="87"/>
      <c r="H276" s="87"/>
      <c r="I276" s="88"/>
      <c r="J276" s="88"/>
    </row>
    <row r="277" spans="1:10" s="37" customFormat="1" ht="15">
      <c r="A277" s="84"/>
      <c r="B277" s="85"/>
      <c r="C277" s="84"/>
      <c r="D277" s="86"/>
      <c r="E277" s="84"/>
      <c r="F277" s="84"/>
      <c r="G277" s="87"/>
      <c r="H277" s="87"/>
      <c r="I277" s="88"/>
      <c r="J277" s="88"/>
    </row>
    <row r="278" spans="1:10" s="37" customFormat="1" ht="15">
      <c r="A278" s="84"/>
      <c r="B278" s="85"/>
      <c r="C278" s="84"/>
      <c r="D278" s="86"/>
      <c r="E278" s="84"/>
      <c r="F278" s="84"/>
      <c r="G278" s="87"/>
      <c r="H278" s="87"/>
      <c r="I278" s="88"/>
      <c r="J278" s="88"/>
    </row>
    <row r="279" spans="1:10" s="37" customFormat="1" ht="15">
      <c r="A279" s="84"/>
      <c r="B279" s="85"/>
      <c r="C279" s="84"/>
      <c r="D279" s="86"/>
      <c r="E279" s="84"/>
      <c r="F279" s="84"/>
      <c r="G279" s="87"/>
      <c r="H279" s="87"/>
      <c r="I279" s="88"/>
      <c r="J279" s="88"/>
    </row>
    <row r="280" spans="1:10" s="37" customFormat="1" ht="15">
      <c r="A280" s="84"/>
      <c r="B280" s="85"/>
      <c r="C280" s="84"/>
      <c r="D280" s="86"/>
      <c r="E280" s="84"/>
      <c r="F280" s="84"/>
      <c r="G280" s="87"/>
      <c r="H280" s="87"/>
      <c r="I280" s="88"/>
      <c r="J280" s="88"/>
    </row>
    <row r="281" spans="1:10" s="37" customFormat="1" ht="15">
      <c r="A281" s="84"/>
      <c r="B281" s="85"/>
      <c r="C281" s="84"/>
      <c r="D281" s="86"/>
      <c r="E281" s="84"/>
      <c r="F281" s="84"/>
      <c r="G281" s="87"/>
      <c r="H281" s="87"/>
      <c r="I281" s="88"/>
      <c r="J281" s="88"/>
    </row>
    <row r="282" spans="1:10" s="37" customFormat="1" ht="15">
      <c r="A282" s="84"/>
      <c r="B282" s="85"/>
      <c r="C282" s="84"/>
      <c r="D282" s="86"/>
      <c r="E282" s="84"/>
      <c r="F282" s="84"/>
      <c r="G282" s="87"/>
      <c r="H282" s="87"/>
      <c r="I282" s="88"/>
      <c r="J282" s="88"/>
    </row>
    <row r="283" spans="1:10" s="37" customFormat="1" ht="15">
      <c r="A283" s="84"/>
      <c r="B283" s="85"/>
      <c r="C283" s="84"/>
      <c r="D283" s="86"/>
      <c r="E283" s="84"/>
      <c r="F283" s="84"/>
      <c r="G283" s="87"/>
      <c r="H283" s="87"/>
      <c r="I283" s="88"/>
      <c r="J283" s="88"/>
    </row>
    <row r="284" spans="1:10" s="37" customFormat="1" ht="15">
      <c r="A284" s="84"/>
      <c r="B284" s="85"/>
      <c r="C284" s="84"/>
      <c r="D284" s="86"/>
      <c r="E284" s="84"/>
      <c r="F284" s="84"/>
      <c r="G284" s="87"/>
      <c r="H284" s="87"/>
      <c r="I284" s="88"/>
      <c r="J284" s="88"/>
    </row>
    <row r="285" spans="1:10" s="37" customFormat="1" ht="15">
      <c r="A285" s="84"/>
      <c r="B285" s="85"/>
      <c r="C285" s="84"/>
      <c r="D285" s="86"/>
      <c r="E285" s="84"/>
      <c r="F285" s="84"/>
      <c r="G285" s="87"/>
      <c r="H285" s="87"/>
      <c r="I285" s="88"/>
      <c r="J285" s="88"/>
    </row>
    <row r="286" spans="1:10" s="37" customFormat="1" ht="15">
      <c r="A286" s="84"/>
      <c r="B286" s="85"/>
      <c r="C286" s="84"/>
      <c r="D286" s="86"/>
      <c r="E286" s="84"/>
      <c r="F286" s="84"/>
      <c r="G286" s="87"/>
      <c r="H286" s="87"/>
      <c r="I286" s="88"/>
      <c r="J286" s="88"/>
    </row>
    <row r="287" spans="1:10" s="37" customFormat="1" ht="15">
      <c r="A287" s="84"/>
      <c r="B287" s="85"/>
      <c r="C287" s="84"/>
      <c r="D287" s="86"/>
      <c r="E287" s="84"/>
      <c r="F287" s="84"/>
      <c r="G287" s="87"/>
      <c r="H287" s="87"/>
      <c r="I287" s="88"/>
      <c r="J287" s="88"/>
    </row>
    <row r="288" spans="1:10" s="37" customFormat="1" ht="15">
      <c r="A288" s="84"/>
      <c r="B288" s="85"/>
      <c r="C288" s="84"/>
      <c r="D288" s="86"/>
      <c r="E288" s="84"/>
      <c r="F288" s="84"/>
      <c r="G288" s="87"/>
      <c r="H288" s="87"/>
      <c r="I288" s="88"/>
      <c r="J288" s="88"/>
    </row>
    <row r="289" spans="1:10" s="37" customFormat="1" ht="15">
      <c r="A289" s="84"/>
      <c r="B289" s="85"/>
      <c r="C289" s="84"/>
      <c r="D289" s="86"/>
      <c r="E289" s="84"/>
      <c r="F289" s="84"/>
      <c r="G289" s="87"/>
      <c r="H289" s="87"/>
      <c r="I289" s="88"/>
      <c r="J289" s="88"/>
    </row>
    <row r="290" spans="1:10" s="37" customFormat="1" ht="15">
      <c r="A290" s="84"/>
      <c r="B290" s="85"/>
      <c r="C290" s="84"/>
      <c r="D290" s="86"/>
      <c r="E290" s="84"/>
      <c r="F290" s="84"/>
      <c r="G290" s="87"/>
      <c r="H290" s="87"/>
      <c r="I290" s="88"/>
      <c r="J290" s="88"/>
    </row>
    <row r="291" spans="1:10" s="37" customFormat="1" ht="15">
      <c r="A291" s="84"/>
      <c r="B291" s="85"/>
      <c r="C291" s="84"/>
      <c r="D291" s="86"/>
      <c r="E291" s="84"/>
      <c r="F291" s="84"/>
      <c r="G291" s="87"/>
      <c r="H291" s="87"/>
      <c r="I291" s="88"/>
      <c r="J291" s="88"/>
    </row>
    <row r="292" spans="1:10" s="37" customFormat="1" ht="15">
      <c r="A292" s="84"/>
      <c r="B292" s="85"/>
      <c r="C292" s="84"/>
      <c r="D292" s="86"/>
      <c r="E292" s="84"/>
      <c r="F292" s="84"/>
      <c r="G292" s="87"/>
      <c r="H292" s="87"/>
      <c r="I292" s="88"/>
      <c r="J292" s="88"/>
    </row>
    <row r="293" spans="1:10" s="37" customFormat="1" ht="15">
      <c r="A293" s="84"/>
      <c r="B293" s="85"/>
      <c r="C293" s="84"/>
      <c r="D293" s="86"/>
      <c r="E293" s="84"/>
      <c r="F293" s="84"/>
      <c r="G293" s="87"/>
      <c r="H293" s="87"/>
      <c r="I293" s="88"/>
      <c r="J293" s="88"/>
    </row>
    <row r="294" spans="1:10" s="37" customFormat="1" ht="15">
      <c r="A294" s="84"/>
      <c r="B294" s="85"/>
      <c r="C294" s="84"/>
      <c r="D294" s="86"/>
      <c r="E294" s="84"/>
      <c r="F294" s="84"/>
      <c r="G294" s="87"/>
      <c r="H294" s="87"/>
      <c r="I294" s="88"/>
      <c r="J294" s="88"/>
    </row>
    <row r="295" spans="1:10" s="37" customFormat="1" ht="15">
      <c r="A295" s="84"/>
      <c r="B295" s="85"/>
      <c r="C295" s="84"/>
      <c r="D295" s="86"/>
      <c r="E295" s="84"/>
      <c r="F295" s="84"/>
      <c r="G295" s="87"/>
      <c r="H295" s="87"/>
      <c r="I295" s="88"/>
      <c r="J295" s="88"/>
    </row>
    <row r="296" spans="1:10" s="37" customFormat="1" ht="15">
      <c r="A296" s="84"/>
      <c r="B296" s="85"/>
      <c r="C296" s="84"/>
      <c r="D296" s="86"/>
      <c r="E296" s="84"/>
      <c r="F296" s="84"/>
      <c r="G296" s="87"/>
      <c r="H296" s="87"/>
      <c r="I296" s="88"/>
      <c r="J296" s="88"/>
    </row>
    <row r="297" spans="1:10" s="37" customFormat="1" ht="15">
      <c r="A297" s="84"/>
      <c r="B297" s="85"/>
      <c r="C297" s="84"/>
      <c r="D297" s="86"/>
      <c r="E297" s="84"/>
      <c r="F297" s="84"/>
      <c r="G297" s="87"/>
      <c r="H297" s="87"/>
      <c r="I297" s="88"/>
      <c r="J297" s="88"/>
    </row>
    <row r="298" spans="1:10" s="37" customFormat="1" ht="15">
      <c r="A298" s="84"/>
      <c r="B298" s="85"/>
      <c r="C298" s="84"/>
      <c r="D298" s="86"/>
      <c r="E298" s="84"/>
      <c r="F298" s="84"/>
      <c r="G298" s="87"/>
      <c r="H298" s="87"/>
      <c r="I298" s="88"/>
      <c r="J298" s="88"/>
    </row>
    <row r="299" spans="1:10" s="37" customFormat="1" ht="15">
      <c r="A299" s="84"/>
      <c r="B299" s="85"/>
      <c r="C299" s="84"/>
      <c r="D299" s="86"/>
      <c r="E299" s="84"/>
      <c r="F299" s="84"/>
      <c r="G299" s="87"/>
      <c r="H299" s="87"/>
      <c r="I299" s="88"/>
      <c r="J299" s="88"/>
    </row>
    <row r="300" spans="1:10" s="37" customFormat="1" ht="15">
      <c r="A300" s="84"/>
      <c r="B300" s="85"/>
      <c r="C300" s="84"/>
      <c r="D300" s="86"/>
      <c r="E300" s="84"/>
      <c r="F300" s="84"/>
      <c r="G300" s="87"/>
      <c r="H300" s="87"/>
      <c r="I300" s="88"/>
      <c r="J300" s="88"/>
    </row>
    <row r="301" spans="1:10" s="37" customFormat="1" ht="15">
      <c r="A301" s="84"/>
      <c r="B301" s="85"/>
      <c r="C301" s="84"/>
      <c r="D301" s="86"/>
      <c r="E301" s="84"/>
      <c r="F301" s="84"/>
      <c r="G301" s="87"/>
      <c r="H301" s="87"/>
      <c r="I301" s="88"/>
      <c r="J301" s="88"/>
    </row>
    <row r="302" spans="1:10" s="37" customFormat="1" ht="15">
      <c r="A302" s="84"/>
      <c r="B302" s="85"/>
      <c r="C302" s="84"/>
      <c r="D302" s="86"/>
      <c r="E302" s="84"/>
      <c r="F302" s="84"/>
      <c r="G302" s="87"/>
      <c r="H302" s="87"/>
      <c r="I302" s="88"/>
      <c r="J302" s="88"/>
    </row>
    <row r="303" spans="1:10" s="37" customFormat="1" ht="15">
      <c r="A303" s="84"/>
      <c r="B303" s="85"/>
      <c r="C303" s="84"/>
      <c r="D303" s="86"/>
      <c r="E303" s="84"/>
      <c r="F303" s="84"/>
      <c r="G303" s="87"/>
      <c r="H303" s="87"/>
      <c r="I303" s="88"/>
      <c r="J303" s="88"/>
    </row>
    <row r="304" spans="1:10" s="37" customFormat="1" ht="15">
      <c r="A304" s="84"/>
      <c r="B304" s="85"/>
      <c r="C304" s="84"/>
      <c r="D304" s="86"/>
      <c r="E304" s="84"/>
      <c r="F304" s="84"/>
      <c r="G304" s="87"/>
      <c r="H304" s="87"/>
      <c r="I304" s="88"/>
      <c r="J304" s="88"/>
    </row>
    <row r="305" spans="1:10" s="37" customFormat="1" ht="15">
      <c r="A305" s="84"/>
      <c r="B305" s="85"/>
      <c r="C305" s="84"/>
      <c r="D305" s="86"/>
      <c r="E305" s="84"/>
      <c r="F305" s="84"/>
      <c r="G305" s="87"/>
      <c r="H305" s="87"/>
      <c r="I305" s="88"/>
      <c r="J305" s="88"/>
    </row>
    <row r="306" spans="1:10" s="37" customFormat="1" ht="15">
      <c r="A306" s="84"/>
      <c r="B306" s="85"/>
      <c r="C306" s="84"/>
      <c r="D306" s="86"/>
      <c r="E306" s="84"/>
      <c r="F306" s="84"/>
      <c r="G306" s="87"/>
      <c r="H306" s="87"/>
      <c r="I306" s="88"/>
      <c r="J306" s="88"/>
    </row>
    <row r="307" spans="1:10" s="37" customFormat="1" ht="15">
      <c r="A307" s="84"/>
      <c r="B307" s="85"/>
      <c r="C307" s="84"/>
      <c r="D307" s="86"/>
      <c r="E307" s="84"/>
      <c r="F307" s="84"/>
      <c r="G307" s="87"/>
      <c r="H307" s="87"/>
      <c r="I307" s="88"/>
      <c r="J307" s="88"/>
    </row>
    <row r="308" spans="1:10" s="37" customFormat="1" ht="15">
      <c r="A308" s="84"/>
      <c r="B308" s="85"/>
      <c r="C308" s="84"/>
      <c r="D308" s="86"/>
      <c r="E308" s="84"/>
      <c r="F308" s="84"/>
      <c r="G308" s="87"/>
      <c r="H308" s="87"/>
      <c r="I308" s="88"/>
      <c r="J308" s="88"/>
    </row>
    <row r="309" spans="1:10" s="37" customFormat="1" ht="15">
      <c r="A309" s="84"/>
      <c r="B309" s="85"/>
      <c r="C309" s="84"/>
      <c r="D309" s="86"/>
      <c r="E309" s="84"/>
      <c r="F309" s="84"/>
      <c r="G309" s="87"/>
      <c r="H309" s="87"/>
      <c r="I309" s="88"/>
      <c r="J309" s="88"/>
    </row>
    <row r="310" spans="1:10" s="37" customFormat="1" ht="15">
      <c r="A310" s="84"/>
      <c r="B310" s="85"/>
      <c r="C310" s="84"/>
      <c r="D310" s="86"/>
      <c r="E310" s="84"/>
      <c r="F310" s="84"/>
      <c r="G310" s="87"/>
      <c r="H310" s="87"/>
      <c r="I310" s="88"/>
      <c r="J310" s="88"/>
    </row>
    <row r="311" spans="1:10" s="37" customFormat="1" ht="15">
      <c r="A311" s="84"/>
      <c r="B311" s="85"/>
      <c r="C311" s="84"/>
      <c r="D311" s="86"/>
      <c r="E311" s="84"/>
      <c r="F311" s="84"/>
      <c r="G311" s="87"/>
      <c r="H311" s="87"/>
      <c r="I311" s="88"/>
      <c r="J311" s="88"/>
    </row>
    <row r="312" spans="1:10" s="37" customFormat="1" ht="15">
      <c r="A312" s="84"/>
      <c r="B312" s="85"/>
      <c r="C312" s="84"/>
      <c r="D312" s="86"/>
      <c r="E312" s="84"/>
      <c r="F312" s="84"/>
      <c r="G312" s="87"/>
      <c r="H312" s="87"/>
      <c r="I312" s="88"/>
      <c r="J312" s="88"/>
    </row>
    <row r="313" spans="1:10" s="37" customFormat="1" ht="15">
      <c r="A313" s="84"/>
      <c r="B313" s="85"/>
      <c r="C313" s="84"/>
      <c r="D313" s="86"/>
      <c r="E313" s="84"/>
      <c r="F313" s="84"/>
      <c r="G313" s="87"/>
      <c r="H313" s="87"/>
      <c r="I313" s="88"/>
      <c r="J313" s="88"/>
    </row>
    <row r="314" spans="1:10" s="37" customFormat="1" ht="15">
      <c r="A314" s="84"/>
      <c r="B314" s="85"/>
      <c r="C314" s="84"/>
      <c r="D314" s="86"/>
      <c r="E314" s="84"/>
      <c r="F314" s="84"/>
      <c r="G314" s="87"/>
      <c r="H314" s="87"/>
      <c r="I314" s="88"/>
      <c r="J314" s="88"/>
    </row>
    <row r="315" spans="1:10" s="37" customFormat="1" ht="15">
      <c r="A315" s="84"/>
      <c r="B315" s="85"/>
      <c r="C315" s="84"/>
      <c r="D315" s="86"/>
      <c r="E315" s="84"/>
      <c r="F315" s="84"/>
      <c r="G315" s="87"/>
      <c r="H315" s="87"/>
      <c r="I315" s="88"/>
      <c r="J315" s="88"/>
    </row>
    <row r="316" spans="1:10" s="37" customFormat="1" ht="15">
      <c r="A316" s="84"/>
      <c r="B316" s="85"/>
      <c r="C316" s="84"/>
      <c r="D316" s="86"/>
      <c r="E316" s="84"/>
      <c r="F316" s="84"/>
      <c r="G316" s="87"/>
      <c r="H316" s="87"/>
      <c r="I316" s="88"/>
      <c r="J316" s="88"/>
    </row>
    <row r="317" spans="1:10" s="37" customFormat="1" ht="15">
      <c r="A317" s="84"/>
      <c r="B317" s="85"/>
      <c r="C317" s="84"/>
      <c r="D317" s="86"/>
      <c r="E317" s="84"/>
      <c r="F317" s="84"/>
      <c r="G317" s="87"/>
      <c r="H317" s="87"/>
      <c r="I317" s="88"/>
      <c r="J317" s="88"/>
    </row>
    <row r="318" spans="1:10" s="37" customFormat="1" ht="15">
      <c r="A318" s="84"/>
      <c r="B318" s="85"/>
      <c r="C318" s="84"/>
      <c r="D318" s="86"/>
      <c r="E318" s="84"/>
      <c r="F318" s="84"/>
      <c r="G318" s="87"/>
      <c r="H318" s="87"/>
      <c r="I318" s="88"/>
      <c r="J318" s="88"/>
    </row>
    <row r="319" spans="1:10" s="37" customFormat="1" ht="15">
      <c r="A319" s="84"/>
      <c r="B319" s="85"/>
      <c r="C319" s="84"/>
      <c r="D319" s="86"/>
      <c r="E319" s="84"/>
      <c r="F319" s="84"/>
      <c r="G319" s="87"/>
      <c r="H319" s="87"/>
      <c r="I319" s="88"/>
      <c r="J319" s="88"/>
    </row>
    <row r="320" spans="1:10" s="37" customFormat="1" ht="15">
      <c r="A320" s="84"/>
      <c r="B320" s="85"/>
      <c r="C320" s="84"/>
      <c r="D320" s="86"/>
      <c r="E320" s="84"/>
      <c r="F320" s="84"/>
      <c r="G320" s="87"/>
      <c r="H320" s="87"/>
      <c r="I320" s="88"/>
      <c r="J320" s="88"/>
    </row>
    <row r="321" spans="1:10" s="37" customFormat="1" ht="15">
      <c r="A321" s="84"/>
      <c r="B321" s="85"/>
      <c r="C321" s="84"/>
      <c r="D321" s="86"/>
      <c r="E321" s="84"/>
      <c r="F321" s="84"/>
      <c r="G321" s="87"/>
      <c r="H321" s="87"/>
      <c r="I321" s="88"/>
      <c r="J321" s="88"/>
    </row>
    <row r="322" spans="1:10" s="37" customFormat="1" ht="15">
      <c r="A322" s="84"/>
      <c r="B322" s="85"/>
      <c r="C322" s="84"/>
      <c r="D322" s="86"/>
      <c r="E322" s="84"/>
      <c r="F322" s="84"/>
      <c r="G322" s="87"/>
      <c r="H322" s="87"/>
      <c r="I322" s="88"/>
      <c r="J322" s="88"/>
    </row>
    <row r="323" spans="1:10" s="37" customFormat="1" ht="15">
      <c r="A323" s="84"/>
      <c r="B323" s="85"/>
      <c r="C323" s="84"/>
      <c r="D323" s="86"/>
      <c r="E323" s="84"/>
      <c r="F323" s="84"/>
      <c r="G323" s="87"/>
      <c r="H323" s="87"/>
      <c r="I323" s="88"/>
      <c r="J323" s="88"/>
    </row>
    <row r="324" spans="1:10" s="37" customFormat="1" ht="15">
      <c r="A324" s="84"/>
      <c r="B324" s="85"/>
      <c r="C324" s="84"/>
      <c r="D324" s="86"/>
      <c r="E324" s="84"/>
      <c r="F324" s="84"/>
      <c r="G324" s="87"/>
      <c r="H324" s="87"/>
      <c r="I324" s="88"/>
      <c r="J324" s="88"/>
    </row>
    <row r="325" spans="1:10" s="37" customFormat="1" ht="15">
      <c r="A325" s="84"/>
      <c r="B325" s="85"/>
      <c r="C325" s="84"/>
      <c r="D325" s="86"/>
      <c r="E325" s="84"/>
      <c r="F325" s="84"/>
      <c r="G325" s="87"/>
      <c r="H325" s="87"/>
      <c r="I325" s="88"/>
      <c r="J325" s="88"/>
    </row>
    <row r="326" spans="1:10" s="37" customFormat="1" ht="15">
      <c r="A326" s="84"/>
      <c r="B326" s="85"/>
      <c r="C326" s="84"/>
      <c r="D326" s="86"/>
      <c r="E326" s="84"/>
      <c r="F326" s="84"/>
      <c r="G326" s="87"/>
      <c r="H326" s="87"/>
      <c r="I326" s="88"/>
      <c r="J326" s="88"/>
    </row>
    <row r="327" spans="1:10" s="37" customFormat="1" ht="15">
      <c r="A327" s="84"/>
      <c r="B327" s="85"/>
      <c r="C327" s="84"/>
      <c r="D327" s="86"/>
      <c r="E327" s="84"/>
      <c r="F327" s="84"/>
      <c r="G327" s="87"/>
      <c r="H327" s="87"/>
      <c r="I327" s="88"/>
      <c r="J327" s="88"/>
    </row>
    <row r="328" spans="1:10" s="37" customFormat="1" ht="15">
      <c r="A328" s="84"/>
      <c r="B328" s="85"/>
      <c r="C328" s="84"/>
      <c r="D328" s="86"/>
      <c r="E328" s="84"/>
      <c r="F328" s="84"/>
      <c r="G328" s="87"/>
      <c r="H328" s="87"/>
      <c r="I328" s="88"/>
      <c r="J328" s="88"/>
    </row>
    <row r="329" spans="1:10" s="37" customFormat="1" ht="15">
      <c r="A329" s="84"/>
      <c r="B329" s="85"/>
      <c r="C329" s="84"/>
      <c r="D329" s="86"/>
      <c r="E329" s="84"/>
      <c r="F329" s="84"/>
      <c r="G329" s="87"/>
      <c r="H329" s="87"/>
      <c r="I329" s="88"/>
      <c r="J329" s="88"/>
    </row>
    <row r="330" spans="1:10" s="37" customFormat="1" ht="15">
      <c r="A330" s="84"/>
      <c r="B330" s="85"/>
      <c r="C330" s="84"/>
      <c r="D330" s="86"/>
      <c r="E330" s="84"/>
      <c r="F330" s="84"/>
      <c r="G330" s="87"/>
      <c r="H330" s="87"/>
      <c r="I330" s="88"/>
      <c r="J330" s="88"/>
    </row>
    <row r="331" spans="1:10" s="37" customFormat="1" ht="15">
      <c r="A331" s="84"/>
      <c r="B331" s="85"/>
      <c r="C331" s="84"/>
      <c r="D331" s="86"/>
      <c r="E331" s="84"/>
      <c r="F331" s="84"/>
      <c r="G331" s="87"/>
      <c r="H331" s="87"/>
      <c r="I331" s="88"/>
      <c r="J331" s="88"/>
    </row>
    <row r="332" spans="1:10" s="37" customFormat="1" ht="15">
      <c r="A332" s="84"/>
      <c r="B332" s="85"/>
      <c r="C332" s="84"/>
      <c r="D332" s="86"/>
      <c r="E332" s="84"/>
      <c r="F332" s="84"/>
      <c r="G332" s="87"/>
      <c r="H332" s="87"/>
      <c r="I332" s="88"/>
      <c r="J332" s="88"/>
    </row>
    <row r="333" spans="1:10" s="37" customFormat="1" ht="15">
      <c r="A333" s="84"/>
      <c r="B333" s="85"/>
      <c r="C333" s="84"/>
      <c r="D333" s="86"/>
      <c r="E333" s="84"/>
      <c r="F333" s="84"/>
      <c r="G333" s="87"/>
      <c r="H333" s="87"/>
      <c r="I333" s="88"/>
      <c r="J333" s="88"/>
    </row>
    <row r="334" spans="1:10" s="37" customFormat="1" ht="15">
      <c r="A334" s="84"/>
      <c r="B334" s="85"/>
      <c r="C334" s="84"/>
      <c r="D334" s="86"/>
      <c r="E334" s="84"/>
      <c r="F334" s="84"/>
      <c r="G334" s="87"/>
      <c r="H334" s="87"/>
      <c r="I334" s="88"/>
      <c r="J334" s="88"/>
    </row>
    <row r="335" spans="1:10" s="37" customFormat="1" ht="15">
      <c r="A335" s="84"/>
      <c r="B335" s="85"/>
      <c r="C335" s="84"/>
      <c r="D335" s="86"/>
      <c r="E335" s="84"/>
      <c r="F335" s="84"/>
      <c r="G335" s="87"/>
      <c r="H335" s="87"/>
      <c r="I335" s="88"/>
      <c r="J335" s="88"/>
    </row>
    <row r="336" spans="1:10" s="37" customFormat="1" ht="15">
      <c r="A336" s="84"/>
      <c r="B336" s="85"/>
      <c r="C336" s="84"/>
      <c r="D336" s="86"/>
      <c r="E336" s="84"/>
      <c r="F336" s="84"/>
      <c r="G336" s="87"/>
      <c r="H336" s="87"/>
      <c r="I336" s="88"/>
      <c r="J336" s="88"/>
    </row>
    <row r="337" spans="1:10" s="37" customFormat="1" ht="15">
      <c r="A337" s="84"/>
      <c r="B337" s="85"/>
      <c r="C337" s="84"/>
      <c r="D337" s="86"/>
      <c r="E337" s="84"/>
      <c r="F337" s="84"/>
      <c r="G337" s="87"/>
      <c r="H337" s="87"/>
      <c r="I337" s="88"/>
      <c r="J337" s="88"/>
    </row>
    <row r="338" spans="1:10" s="37" customFormat="1" ht="15">
      <c r="A338" s="84"/>
      <c r="B338" s="85"/>
      <c r="C338" s="84"/>
      <c r="D338" s="86"/>
      <c r="E338" s="84"/>
      <c r="F338" s="84"/>
      <c r="G338" s="87"/>
      <c r="H338" s="87"/>
      <c r="I338" s="88"/>
      <c r="J338" s="88"/>
    </row>
    <row r="339" spans="1:10" s="37" customFormat="1" ht="15">
      <c r="A339" s="84"/>
      <c r="B339" s="85"/>
      <c r="C339" s="84"/>
      <c r="D339" s="86"/>
      <c r="E339" s="84"/>
      <c r="F339" s="84"/>
      <c r="G339" s="87"/>
      <c r="H339" s="87"/>
      <c r="I339" s="88"/>
      <c r="J339" s="88"/>
    </row>
    <row r="340" spans="1:10" s="37" customFormat="1" ht="15">
      <c r="A340" s="84"/>
      <c r="B340" s="85"/>
      <c r="C340" s="84"/>
      <c r="D340" s="86"/>
      <c r="E340" s="84"/>
      <c r="F340" s="84"/>
      <c r="G340" s="87"/>
      <c r="H340" s="87"/>
      <c r="I340" s="88"/>
      <c r="J340" s="88"/>
    </row>
    <row r="341" spans="1:10" s="37" customFormat="1" ht="15">
      <c r="A341" s="84"/>
      <c r="B341" s="85"/>
      <c r="C341" s="84"/>
      <c r="D341" s="86"/>
      <c r="E341" s="84"/>
      <c r="F341" s="84"/>
      <c r="G341" s="87"/>
      <c r="H341" s="87"/>
      <c r="I341" s="88"/>
      <c r="J341" s="88"/>
    </row>
    <row r="342" spans="1:10" s="37" customFormat="1" ht="15">
      <c r="A342" s="84"/>
      <c r="B342" s="85"/>
      <c r="C342" s="84"/>
      <c r="D342" s="86"/>
      <c r="E342" s="84"/>
      <c r="F342" s="84"/>
      <c r="G342" s="87"/>
      <c r="H342" s="87"/>
      <c r="I342" s="88"/>
      <c r="J342" s="88"/>
    </row>
    <row r="343" spans="1:10" s="37" customFormat="1" ht="15">
      <c r="A343" s="84"/>
      <c r="B343" s="85"/>
      <c r="C343" s="84"/>
      <c r="D343" s="86"/>
      <c r="E343" s="84"/>
      <c r="F343" s="84"/>
      <c r="G343" s="87"/>
      <c r="H343" s="87"/>
      <c r="I343" s="88"/>
      <c r="J343" s="88"/>
    </row>
    <row r="344" spans="1:10" s="37" customFormat="1" ht="15">
      <c r="A344" s="84"/>
      <c r="B344" s="85"/>
      <c r="C344" s="84"/>
      <c r="D344" s="86"/>
      <c r="E344" s="84"/>
      <c r="F344" s="84"/>
      <c r="G344" s="87"/>
      <c r="H344" s="87"/>
      <c r="I344" s="88"/>
      <c r="J344" s="88"/>
    </row>
    <row r="345" spans="1:10" s="37" customFormat="1" ht="15">
      <c r="A345" s="84"/>
      <c r="B345" s="85"/>
      <c r="C345" s="84"/>
      <c r="D345" s="86"/>
      <c r="E345" s="84"/>
      <c r="F345" s="84"/>
      <c r="G345" s="87"/>
      <c r="H345" s="87"/>
      <c r="I345" s="88"/>
      <c r="J345" s="88"/>
    </row>
    <row r="346" spans="1:10" s="37" customFormat="1" ht="15">
      <c r="A346" s="84"/>
      <c r="B346" s="85"/>
      <c r="C346" s="84"/>
      <c r="D346" s="86"/>
      <c r="E346" s="84"/>
      <c r="F346" s="84"/>
      <c r="G346" s="87"/>
      <c r="H346" s="87"/>
      <c r="I346" s="88"/>
      <c r="J346" s="88"/>
    </row>
    <row r="347" spans="1:10" s="37" customFormat="1" ht="15">
      <c r="A347" s="84"/>
      <c r="B347" s="85"/>
      <c r="C347" s="84"/>
      <c r="D347" s="86"/>
      <c r="E347" s="84"/>
      <c r="F347" s="84"/>
      <c r="G347" s="87"/>
      <c r="H347" s="87"/>
      <c r="I347" s="88"/>
      <c r="J347" s="88"/>
    </row>
    <row r="348" spans="1:10" s="37" customFormat="1" ht="15">
      <c r="A348" s="84"/>
      <c r="B348" s="85"/>
      <c r="C348" s="84"/>
      <c r="D348" s="86"/>
      <c r="E348" s="84"/>
      <c r="F348" s="84"/>
      <c r="G348" s="87"/>
      <c r="H348" s="87"/>
      <c r="I348" s="88"/>
      <c r="J348" s="88"/>
    </row>
    <row r="349" spans="1:10" s="37" customFormat="1" ht="15">
      <c r="A349" s="84"/>
      <c r="B349" s="85"/>
      <c r="C349" s="84"/>
      <c r="D349" s="86"/>
      <c r="E349" s="84"/>
      <c r="F349" s="84"/>
      <c r="G349" s="87"/>
      <c r="H349" s="87"/>
      <c r="I349" s="88"/>
      <c r="J349" s="88"/>
    </row>
    <row r="350" spans="1:10" s="37" customFormat="1" ht="15">
      <c r="A350" s="84"/>
      <c r="B350" s="85"/>
      <c r="C350" s="84"/>
      <c r="D350" s="86"/>
      <c r="E350" s="84"/>
      <c r="F350" s="84"/>
      <c r="G350" s="87"/>
      <c r="H350" s="87"/>
      <c r="I350" s="88"/>
      <c r="J350" s="88"/>
    </row>
    <row r="351" spans="1:10" s="37" customFormat="1" ht="15">
      <c r="A351" s="84"/>
      <c r="B351" s="85"/>
      <c r="C351" s="84"/>
      <c r="D351" s="86"/>
      <c r="E351" s="84"/>
      <c r="F351" s="84"/>
      <c r="G351" s="87"/>
      <c r="H351" s="87"/>
      <c r="I351" s="88"/>
      <c r="J351" s="88"/>
    </row>
    <row r="352" spans="1:10" s="37" customFormat="1" ht="15">
      <c r="A352" s="84"/>
      <c r="B352" s="85"/>
      <c r="C352" s="84"/>
      <c r="D352" s="86"/>
      <c r="E352" s="84"/>
      <c r="F352" s="84"/>
      <c r="G352" s="87"/>
      <c r="H352" s="87"/>
      <c r="I352" s="88"/>
      <c r="J352" s="88"/>
    </row>
    <row r="353" spans="1:10" s="37" customFormat="1" ht="15">
      <c r="A353" s="84"/>
      <c r="B353" s="85"/>
      <c r="C353" s="84"/>
      <c r="D353" s="86"/>
      <c r="E353" s="84"/>
      <c r="F353" s="84"/>
      <c r="G353" s="87"/>
      <c r="H353" s="87"/>
      <c r="I353" s="88"/>
      <c r="J353" s="88"/>
    </row>
    <row r="354" spans="1:10" s="37" customFormat="1" ht="15">
      <c r="A354" s="84"/>
      <c r="B354" s="85"/>
      <c r="C354" s="84"/>
      <c r="D354" s="86"/>
      <c r="E354" s="84"/>
      <c r="F354" s="84"/>
      <c r="G354" s="87"/>
      <c r="H354" s="87"/>
      <c r="I354" s="88"/>
      <c r="J354" s="88"/>
    </row>
    <row r="355" spans="1:10" s="37" customFormat="1" ht="15">
      <c r="A355" s="84"/>
      <c r="B355" s="85"/>
      <c r="C355" s="84"/>
      <c r="D355" s="86"/>
      <c r="E355" s="84"/>
      <c r="F355" s="84"/>
      <c r="G355" s="87"/>
      <c r="H355" s="87"/>
      <c r="I355" s="88"/>
      <c r="J355" s="88"/>
    </row>
    <row r="356" spans="1:10" s="37" customFormat="1" ht="15">
      <c r="A356" s="84"/>
      <c r="B356" s="85"/>
      <c r="C356" s="84"/>
      <c r="D356" s="86"/>
      <c r="E356" s="84"/>
      <c r="F356" s="84"/>
      <c r="G356" s="87"/>
      <c r="H356" s="87"/>
      <c r="I356" s="88"/>
      <c r="J356" s="88"/>
    </row>
    <row r="357" spans="1:10" s="37" customFormat="1" ht="15">
      <c r="A357" s="84"/>
      <c r="B357" s="85"/>
      <c r="C357" s="84"/>
      <c r="D357" s="86"/>
      <c r="E357" s="84"/>
      <c r="F357" s="84"/>
      <c r="G357" s="87"/>
      <c r="H357" s="87"/>
      <c r="I357" s="88"/>
      <c r="J357" s="88"/>
    </row>
    <row r="358" spans="1:10" ht="15">
      <c r="A358" s="84"/>
      <c r="B358" s="85"/>
      <c r="C358" s="84"/>
      <c r="D358" s="86"/>
      <c r="E358" s="84"/>
      <c r="F358" s="84"/>
      <c r="G358" s="87"/>
      <c r="H358" s="87"/>
      <c r="I358" s="88"/>
      <c r="J358" s="88"/>
    </row>
    <row r="359" spans="1:10" ht="15">
      <c r="A359" s="84"/>
      <c r="B359" s="85"/>
      <c r="C359" s="84"/>
      <c r="D359" s="86"/>
      <c r="E359" s="84"/>
      <c r="F359" s="84"/>
      <c r="G359" s="87"/>
      <c r="H359" s="87"/>
      <c r="I359" s="88"/>
      <c r="J359" s="88"/>
    </row>
    <row r="360" spans="1:10" ht="15">
      <c r="A360" s="84"/>
      <c r="B360" s="85"/>
      <c r="C360" s="84"/>
      <c r="D360" s="86"/>
      <c r="E360" s="84"/>
      <c r="F360" s="84"/>
      <c r="G360" s="87"/>
      <c r="H360" s="87"/>
      <c r="I360" s="88"/>
      <c r="J360" s="88"/>
    </row>
    <row r="361" spans="1:10" ht="15">
      <c r="A361" s="84"/>
      <c r="B361" s="85"/>
      <c r="C361" s="84"/>
      <c r="D361" s="86"/>
      <c r="E361" s="84"/>
      <c r="F361" s="84"/>
      <c r="G361" s="87"/>
      <c r="H361" s="87"/>
      <c r="I361" s="88"/>
      <c r="J361" s="88"/>
    </row>
    <row r="362" spans="1:10" ht="15">
      <c r="A362" s="84"/>
      <c r="B362" s="85"/>
      <c r="C362" s="84"/>
      <c r="D362" s="86"/>
      <c r="E362" s="84"/>
      <c r="F362" s="84"/>
      <c r="G362" s="87"/>
      <c r="H362" s="87"/>
      <c r="I362" s="88"/>
      <c r="J362" s="88"/>
    </row>
    <row r="363" spans="1:10" ht="15">
      <c r="A363" s="84"/>
      <c r="B363" s="85"/>
      <c r="C363" s="84"/>
      <c r="D363" s="86"/>
      <c r="E363" s="84"/>
      <c r="F363" s="84"/>
      <c r="G363" s="87"/>
      <c r="H363" s="87"/>
      <c r="I363" s="88"/>
      <c r="J363" s="88"/>
    </row>
    <row r="364" spans="1:10" ht="15">
      <c r="A364" s="84"/>
      <c r="B364" s="85"/>
      <c r="C364" s="84"/>
      <c r="D364" s="86"/>
      <c r="E364" s="84"/>
      <c r="F364" s="84"/>
      <c r="G364" s="87"/>
      <c r="H364" s="87"/>
      <c r="I364" s="88"/>
      <c r="J364" s="88"/>
    </row>
    <row r="365" spans="1:10" ht="15">
      <c r="A365" s="84"/>
      <c r="B365" s="85"/>
      <c r="C365" s="84"/>
      <c r="D365" s="86"/>
      <c r="E365" s="84"/>
      <c r="F365" s="84"/>
      <c r="G365" s="87"/>
      <c r="H365" s="87"/>
      <c r="I365" s="88"/>
      <c r="J365" s="88"/>
    </row>
    <row r="366" spans="1:10" ht="15">
      <c r="A366" s="84"/>
      <c r="B366" s="85"/>
      <c r="C366" s="84"/>
      <c r="D366" s="86"/>
      <c r="E366" s="84"/>
      <c r="F366" s="84"/>
      <c r="G366" s="87"/>
      <c r="H366" s="87"/>
      <c r="I366" s="88"/>
      <c r="J366" s="88"/>
    </row>
    <row r="367" spans="1:10" ht="15">
      <c r="A367" s="84"/>
      <c r="B367" s="85"/>
      <c r="C367" s="84"/>
      <c r="D367" s="86"/>
      <c r="E367" s="84"/>
      <c r="F367" s="84"/>
      <c r="G367" s="87"/>
      <c r="H367" s="87"/>
      <c r="I367" s="88"/>
      <c r="J367" s="88"/>
    </row>
    <row r="368" spans="1:10" ht="15">
      <c r="A368" s="84"/>
      <c r="B368" s="85"/>
      <c r="C368" s="84"/>
      <c r="D368" s="86"/>
      <c r="E368" s="84"/>
      <c r="F368" s="84"/>
      <c r="G368" s="87"/>
      <c r="H368" s="87"/>
      <c r="I368" s="88"/>
      <c r="J368" s="88"/>
    </row>
    <row r="369" spans="1:10" ht="15">
      <c r="A369" s="84"/>
      <c r="B369" s="85"/>
      <c r="C369" s="84"/>
      <c r="D369" s="86"/>
      <c r="E369" s="84"/>
      <c r="F369" s="84"/>
      <c r="G369" s="87"/>
      <c r="H369" s="87"/>
      <c r="I369" s="88"/>
      <c r="J369" s="88"/>
    </row>
    <row r="370" spans="1:10" ht="15">
      <c r="A370" s="84"/>
      <c r="B370" s="85"/>
      <c r="C370" s="84"/>
      <c r="D370" s="86"/>
      <c r="E370" s="84"/>
      <c r="F370" s="84"/>
      <c r="G370" s="87"/>
      <c r="H370" s="87"/>
      <c r="I370" s="88"/>
      <c r="J370" s="88"/>
    </row>
    <row r="371" spans="1:10" ht="15">
      <c r="A371" s="84"/>
      <c r="B371" s="85"/>
      <c r="C371" s="84"/>
      <c r="D371" s="86"/>
      <c r="E371" s="84"/>
      <c r="F371" s="84"/>
      <c r="G371" s="87"/>
      <c r="H371" s="87"/>
      <c r="I371" s="88"/>
      <c r="J371" s="88"/>
    </row>
    <row r="372" spans="1:10" ht="15">
      <c r="A372" s="84"/>
      <c r="B372" s="85"/>
      <c r="C372" s="84"/>
      <c r="D372" s="86"/>
      <c r="E372" s="84"/>
      <c r="F372" s="84"/>
      <c r="G372" s="87"/>
      <c r="H372" s="87"/>
      <c r="I372" s="88"/>
      <c r="J372" s="88"/>
    </row>
    <row r="373" spans="1:10" ht="15">
      <c r="A373" s="84"/>
      <c r="B373" s="85"/>
      <c r="C373" s="84"/>
      <c r="D373" s="86"/>
      <c r="E373" s="84"/>
      <c r="F373" s="84"/>
      <c r="G373" s="87"/>
      <c r="H373" s="87"/>
      <c r="I373" s="88"/>
      <c r="J373" s="88"/>
    </row>
    <row r="374" spans="1:10" ht="15">
      <c r="A374" s="84"/>
      <c r="B374" s="85"/>
      <c r="C374" s="84"/>
      <c r="D374" s="86"/>
      <c r="E374" s="84"/>
      <c r="F374" s="84"/>
      <c r="G374" s="87"/>
      <c r="H374" s="87"/>
      <c r="I374" s="88"/>
      <c r="J374" s="88"/>
    </row>
    <row r="375" spans="1:10" ht="15">
      <c r="A375" s="84"/>
      <c r="B375" s="85"/>
      <c r="C375" s="84"/>
      <c r="D375" s="86"/>
      <c r="E375" s="84"/>
      <c r="F375" s="84"/>
      <c r="G375" s="87"/>
      <c r="H375" s="87"/>
      <c r="I375" s="88"/>
      <c r="J375" s="88"/>
    </row>
    <row r="376" spans="1:10" ht="15">
      <c r="A376" s="84"/>
      <c r="B376" s="85"/>
      <c r="C376" s="84"/>
      <c r="D376" s="86"/>
      <c r="E376" s="84"/>
      <c r="F376" s="84"/>
      <c r="G376" s="87"/>
      <c r="H376" s="87"/>
      <c r="I376" s="88"/>
      <c r="J376" s="88"/>
    </row>
    <row r="377" spans="1:10" ht="15">
      <c r="A377" s="84"/>
      <c r="B377" s="85"/>
      <c r="C377" s="84"/>
      <c r="D377" s="86"/>
      <c r="E377" s="84"/>
      <c r="F377" s="84"/>
      <c r="G377" s="87"/>
      <c r="H377" s="87"/>
      <c r="I377" s="88"/>
      <c r="J377" s="88"/>
    </row>
    <row r="378" spans="1:10" ht="15">
      <c r="A378" s="84"/>
      <c r="B378" s="85"/>
      <c r="C378" s="84"/>
      <c r="D378" s="86"/>
      <c r="E378" s="84"/>
      <c r="F378" s="84"/>
      <c r="G378" s="87"/>
      <c r="H378" s="87"/>
      <c r="I378" s="88"/>
      <c r="J378" s="88"/>
    </row>
    <row r="379" spans="1:10" ht="15">
      <c r="A379" s="84"/>
      <c r="B379" s="85"/>
      <c r="C379" s="84"/>
      <c r="D379" s="86"/>
      <c r="E379" s="84"/>
      <c r="F379" s="84"/>
      <c r="G379" s="87"/>
      <c r="H379" s="87"/>
      <c r="I379" s="88"/>
      <c r="J379" s="88"/>
    </row>
    <row r="380" spans="1:10" ht="15">
      <c r="A380" s="84"/>
      <c r="B380" s="85"/>
      <c r="C380" s="84"/>
      <c r="D380" s="86"/>
      <c r="E380" s="84"/>
      <c r="F380" s="84"/>
      <c r="G380" s="87"/>
      <c r="H380" s="87"/>
      <c r="I380" s="88"/>
      <c r="J380" s="88"/>
    </row>
    <row r="381" spans="1:10" ht="15">
      <c r="A381" s="84"/>
      <c r="B381" s="85"/>
      <c r="C381" s="84"/>
      <c r="D381" s="86"/>
      <c r="E381" s="84"/>
      <c r="F381" s="84"/>
      <c r="G381" s="87"/>
      <c r="H381" s="87"/>
      <c r="I381" s="88"/>
      <c r="J381" s="88"/>
    </row>
    <row r="382" spans="1:10" ht="15">
      <c r="A382" s="84"/>
      <c r="B382" s="85"/>
      <c r="C382" s="84"/>
      <c r="D382" s="86"/>
      <c r="E382" s="84"/>
      <c r="F382" s="84"/>
      <c r="G382" s="87"/>
      <c r="H382" s="87"/>
      <c r="I382" s="88"/>
      <c r="J382" s="88"/>
    </row>
    <row r="383" spans="1:10" ht="15">
      <c r="A383" s="84"/>
      <c r="B383" s="85"/>
      <c r="C383" s="84"/>
      <c r="D383" s="86"/>
      <c r="E383" s="84"/>
      <c r="F383" s="84"/>
      <c r="G383" s="87"/>
      <c r="H383" s="87"/>
      <c r="I383" s="88"/>
      <c r="J383" s="88"/>
    </row>
    <row r="384" spans="1:10" ht="15">
      <c r="A384" s="84"/>
      <c r="B384" s="85"/>
      <c r="C384" s="84"/>
      <c r="D384" s="86"/>
      <c r="E384" s="84"/>
      <c r="F384" s="84"/>
      <c r="G384" s="87"/>
      <c r="H384" s="87"/>
      <c r="I384" s="88"/>
      <c r="J384" s="88"/>
    </row>
    <row r="385" spans="1:10" ht="15">
      <c r="A385" s="84"/>
      <c r="B385" s="85"/>
      <c r="C385" s="84"/>
      <c r="D385" s="86"/>
      <c r="E385" s="84"/>
      <c r="F385" s="84"/>
      <c r="G385" s="87"/>
      <c r="H385" s="87"/>
      <c r="I385" s="88"/>
      <c r="J385" s="88"/>
    </row>
    <row r="386" spans="1:10" ht="15">
      <c r="A386" s="84"/>
      <c r="B386" s="85"/>
      <c r="C386" s="84"/>
      <c r="D386" s="86"/>
      <c r="E386" s="84"/>
      <c r="F386" s="84"/>
      <c r="G386" s="87"/>
      <c r="H386" s="87"/>
      <c r="I386" s="88"/>
      <c r="J386" s="88"/>
    </row>
    <row r="387" spans="1:10" ht="15">
      <c r="A387" s="84"/>
      <c r="B387" s="85"/>
      <c r="C387" s="84"/>
      <c r="D387" s="86"/>
      <c r="E387" s="84"/>
      <c r="F387" s="84"/>
      <c r="G387" s="87"/>
      <c r="H387" s="87"/>
      <c r="I387" s="88"/>
      <c r="J387" s="88"/>
    </row>
    <row r="388" spans="1:10" ht="15">
      <c r="A388" s="84"/>
      <c r="B388" s="85"/>
      <c r="C388" s="84"/>
      <c r="D388" s="86"/>
      <c r="E388" s="84"/>
      <c r="F388" s="84"/>
      <c r="G388" s="87"/>
      <c r="H388" s="87"/>
      <c r="I388" s="88"/>
      <c r="J388" s="88"/>
    </row>
    <row r="389" spans="1:10" ht="15">
      <c r="A389" s="84"/>
      <c r="B389" s="85"/>
      <c r="C389" s="84"/>
      <c r="D389" s="86"/>
      <c r="E389" s="84"/>
      <c r="F389" s="84"/>
      <c r="G389" s="87"/>
      <c r="H389" s="87"/>
      <c r="I389" s="88"/>
      <c r="J389" s="88"/>
    </row>
    <row r="390" spans="1:10" ht="15">
      <c r="A390" s="84"/>
      <c r="B390" s="85"/>
      <c r="C390" s="84"/>
      <c r="D390" s="86"/>
      <c r="E390" s="84"/>
      <c r="F390" s="84"/>
      <c r="G390" s="87"/>
      <c r="H390" s="87"/>
      <c r="I390" s="88"/>
      <c r="J390" s="88"/>
    </row>
    <row r="391" spans="1:10" ht="15">
      <c r="A391" s="84"/>
      <c r="B391" s="85"/>
      <c r="C391" s="84"/>
      <c r="D391" s="86"/>
      <c r="E391" s="84"/>
      <c r="F391" s="84"/>
      <c r="G391" s="87"/>
      <c r="H391" s="87"/>
      <c r="I391" s="88"/>
      <c r="J391" s="88"/>
    </row>
    <row r="392" spans="1:10" ht="15">
      <c r="A392" s="84"/>
      <c r="B392" s="85"/>
      <c r="C392" s="84"/>
      <c r="D392" s="86"/>
      <c r="E392" s="84"/>
      <c r="F392" s="84"/>
      <c r="G392" s="87"/>
      <c r="H392" s="87"/>
      <c r="I392" s="88"/>
      <c r="J392" s="88"/>
    </row>
    <row r="393" spans="1:10" ht="15">
      <c r="A393" s="84"/>
      <c r="B393" s="85"/>
      <c r="C393" s="84"/>
      <c r="D393" s="86"/>
      <c r="E393" s="84"/>
      <c r="F393" s="84"/>
      <c r="G393" s="87"/>
      <c r="H393" s="87"/>
      <c r="I393" s="88"/>
      <c r="J393" s="88"/>
    </row>
    <row r="394" spans="1:10" ht="15">
      <c r="A394" s="84"/>
      <c r="B394" s="85"/>
      <c r="C394" s="84"/>
      <c r="D394" s="86"/>
      <c r="E394" s="84"/>
      <c r="F394" s="84"/>
      <c r="G394" s="87"/>
      <c r="H394" s="87"/>
      <c r="I394" s="88"/>
      <c r="J394" s="88"/>
    </row>
    <row r="395" spans="1:10" ht="15">
      <c r="A395" s="84"/>
      <c r="B395" s="85"/>
      <c r="C395" s="84"/>
      <c r="D395" s="86"/>
      <c r="E395" s="84"/>
      <c r="F395" s="84"/>
      <c r="G395" s="87"/>
      <c r="H395" s="87"/>
      <c r="I395" s="88"/>
      <c r="J395" s="88"/>
    </row>
    <row r="396" spans="1:10" ht="15">
      <c r="A396" s="84"/>
      <c r="B396" s="85"/>
      <c r="C396" s="84"/>
      <c r="D396" s="86"/>
      <c r="E396" s="84"/>
      <c r="F396" s="84"/>
      <c r="G396" s="87"/>
      <c r="H396" s="87"/>
      <c r="I396" s="88"/>
      <c r="J396" s="88"/>
    </row>
    <row r="397" spans="1:10" ht="15">
      <c r="A397" s="84"/>
      <c r="B397" s="85"/>
      <c r="C397" s="84"/>
      <c r="D397" s="86"/>
      <c r="E397" s="84"/>
      <c r="F397" s="84"/>
      <c r="G397" s="87"/>
      <c r="H397" s="87"/>
      <c r="I397" s="88"/>
      <c r="J397" s="88"/>
    </row>
    <row r="398" spans="1:10" ht="15">
      <c r="A398" s="84"/>
      <c r="B398" s="85"/>
      <c r="C398" s="84"/>
      <c r="D398" s="86"/>
      <c r="E398" s="84"/>
      <c r="F398" s="84"/>
      <c r="G398" s="87"/>
      <c r="H398" s="87"/>
      <c r="I398" s="88"/>
      <c r="J398" s="88"/>
    </row>
    <row r="399" spans="1:10" ht="15">
      <c r="A399" s="84"/>
      <c r="B399" s="85"/>
      <c r="C399" s="84"/>
      <c r="D399" s="86"/>
      <c r="E399" s="84"/>
      <c r="F399" s="84"/>
      <c r="G399" s="87"/>
      <c r="H399" s="87"/>
      <c r="I399" s="88"/>
      <c r="J399" s="88"/>
    </row>
    <row r="400" spans="1:10" ht="15">
      <c r="A400" s="84"/>
      <c r="B400" s="85"/>
      <c r="C400" s="84"/>
      <c r="D400" s="86"/>
      <c r="E400" s="84"/>
      <c r="F400" s="84"/>
      <c r="G400" s="87"/>
      <c r="H400" s="87"/>
      <c r="I400" s="88"/>
      <c r="J400" s="88"/>
    </row>
    <row r="401" spans="1:10" ht="15">
      <c r="A401" s="84"/>
      <c r="B401" s="85"/>
      <c r="C401" s="84"/>
      <c r="D401" s="86"/>
      <c r="E401" s="84"/>
      <c r="F401" s="84"/>
      <c r="G401" s="87"/>
      <c r="H401" s="87"/>
      <c r="I401" s="88"/>
      <c r="J401" s="88"/>
    </row>
    <row r="402" spans="1:10" ht="15">
      <c r="A402" s="84"/>
      <c r="B402" s="85"/>
      <c r="C402" s="84"/>
      <c r="D402" s="86"/>
      <c r="E402" s="84"/>
      <c r="F402" s="84"/>
      <c r="G402" s="87"/>
      <c r="H402" s="87"/>
      <c r="I402" s="88"/>
      <c r="J402" s="88"/>
    </row>
    <row r="403" spans="1:10" ht="15">
      <c r="A403" s="84"/>
      <c r="B403" s="85"/>
      <c r="C403" s="84"/>
      <c r="D403" s="86"/>
      <c r="E403" s="84"/>
      <c r="F403" s="84"/>
      <c r="G403" s="87"/>
      <c r="H403" s="87"/>
      <c r="I403" s="88"/>
      <c r="J403" s="88"/>
    </row>
    <row r="404" spans="1:10" ht="15">
      <c r="A404" s="84"/>
      <c r="B404" s="85"/>
      <c r="C404" s="84"/>
      <c r="D404" s="86"/>
      <c r="E404" s="84"/>
      <c r="F404" s="84"/>
      <c r="G404" s="87"/>
      <c r="H404" s="87"/>
      <c r="I404" s="88"/>
      <c r="J404" s="88"/>
    </row>
    <row r="405" spans="1:10" ht="15">
      <c r="A405" s="84"/>
      <c r="B405" s="85"/>
      <c r="C405" s="84"/>
      <c r="D405" s="86"/>
      <c r="E405" s="84"/>
      <c r="F405" s="84"/>
      <c r="G405" s="87"/>
      <c r="H405" s="87"/>
      <c r="I405" s="88"/>
      <c r="J405" s="88"/>
    </row>
    <row r="406" spans="1:10" ht="15">
      <c r="A406" s="84"/>
      <c r="B406" s="85"/>
      <c r="C406" s="84"/>
      <c r="D406" s="86"/>
      <c r="E406" s="84"/>
      <c r="F406" s="84"/>
      <c r="G406" s="87"/>
      <c r="H406" s="87"/>
      <c r="I406" s="88"/>
      <c r="J406" s="88"/>
    </row>
    <row r="407" spans="1:10" ht="15">
      <c r="A407" s="84"/>
      <c r="B407" s="85"/>
      <c r="C407" s="84"/>
      <c r="D407" s="86"/>
      <c r="E407" s="84"/>
      <c r="F407" s="84"/>
      <c r="G407" s="87"/>
      <c r="H407" s="87"/>
      <c r="I407" s="88"/>
      <c r="J407" s="88"/>
    </row>
    <row r="408" spans="1:10" ht="15">
      <c r="A408" s="84"/>
      <c r="B408" s="85"/>
      <c r="C408" s="84"/>
      <c r="D408" s="86"/>
      <c r="E408" s="84"/>
      <c r="F408" s="84"/>
      <c r="G408" s="87"/>
      <c r="H408" s="87"/>
      <c r="I408" s="88"/>
      <c r="J408" s="88"/>
    </row>
    <row r="409" spans="1:10" ht="15">
      <c r="A409" s="84"/>
      <c r="B409" s="85"/>
      <c r="C409" s="84"/>
      <c r="D409" s="86"/>
      <c r="E409" s="84"/>
      <c r="F409" s="84"/>
      <c r="G409" s="87"/>
      <c r="H409" s="87"/>
      <c r="I409" s="88"/>
      <c r="J409" s="88"/>
    </row>
    <row r="410" spans="1:10" ht="15">
      <c r="A410" s="84"/>
      <c r="B410" s="85"/>
      <c r="C410" s="84"/>
      <c r="D410" s="86"/>
      <c r="E410" s="84"/>
      <c r="F410" s="84"/>
      <c r="G410" s="87"/>
      <c r="H410" s="87"/>
      <c r="I410" s="88"/>
      <c r="J410" s="88"/>
    </row>
    <row r="411" spans="1:10" ht="15">
      <c r="A411" s="84"/>
      <c r="B411" s="85"/>
      <c r="C411" s="84"/>
      <c r="D411" s="86"/>
      <c r="E411" s="84"/>
      <c r="F411" s="84"/>
      <c r="G411" s="87"/>
      <c r="H411" s="87"/>
      <c r="I411" s="88"/>
      <c r="J411" s="88"/>
    </row>
    <row r="412" spans="1:10" ht="15">
      <c r="A412" s="84"/>
      <c r="B412" s="85"/>
      <c r="C412" s="84"/>
      <c r="D412" s="86"/>
      <c r="E412" s="84"/>
      <c r="F412" s="84"/>
      <c r="G412" s="87"/>
      <c r="H412" s="87"/>
      <c r="I412" s="88"/>
      <c r="J412" s="88"/>
    </row>
    <row r="413" spans="1:10" ht="15">
      <c r="A413" s="84"/>
      <c r="B413" s="85"/>
      <c r="C413" s="84"/>
      <c r="D413" s="86"/>
      <c r="E413" s="84"/>
      <c r="F413" s="84"/>
      <c r="G413" s="87"/>
      <c r="H413" s="87"/>
      <c r="I413" s="88"/>
      <c r="J413" s="88"/>
    </row>
    <row r="414" spans="1:10" ht="15">
      <c r="A414" s="84"/>
      <c r="B414" s="85"/>
      <c r="C414" s="84"/>
      <c r="D414" s="86"/>
      <c r="E414" s="84"/>
      <c r="F414" s="84"/>
      <c r="G414" s="87"/>
      <c r="H414" s="87"/>
      <c r="I414" s="88"/>
      <c r="J414" s="88"/>
    </row>
    <row r="415" spans="1:10" ht="15">
      <c r="A415" s="84"/>
      <c r="B415" s="85"/>
      <c r="C415" s="84"/>
      <c r="D415" s="86"/>
      <c r="E415" s="84"/>
      <c r="F415" s="84"/>
      <c r="G415" s="87"/>
      <c r="H415" s="87"/>
      <c r="I415" s="88"/>
      <c r="J415" s="88"/>
    </row>
    <row r="416" spans="1:10" ht="15">
      <c r="A416" s="84"/>
      <c r="B416" s="85"/>
      <c r="C416" s="84"/>
      <c r="D416" s="86"/>
      <c r="E416" s="84"/>
      <c r="F416" s="84"/>
      <c r="G416" s="87"/>
      <c r="H416" s="87"/>
      <c r="I416" s="88"/>
      <c r="J416" s="88"/>
    </row>
    <row r="417" spans="1:10" ht="15">
      <c r="A417" s="84"/>
      <c r="B417" s="85"/>
      <c r="C417" s="84"/>
      <c r="D417" s="86"/>
      <c r="E417" s="84"/>
      <c r="F417" s="84"/>
      <c r="G417" s="87"/>
      <c r="H417" s="87"/>
      <c r="I417" s="88"/>
      <c r="J417" s="88"/>
    </row>
    <row r="418" spans="1:10" ht="15">
      <c r="A418" s="84"/>
      <c r="B418" s="85"/>
      <c r="C418" s="84"/>
      <c r="D418" s="86"/>
      <c r="E418" s="84"/>
      <c r="F418" s="84"/>
      <c r="G418" s="87"/>
      <c r="H418" s="87"/>
      <c r="I418" s="88"/>
      <c r="J418" s="88"/>
    </row>
    <row r="419" spans="1:10" ht="15">
      <c r="A419" s="84"/>
      <c r="B419" s="85"/>
      <c r="C419" s="84"/>
      <c r="D419" s="86"/>
      <c r="E419" s="84"/>
      <c r="F419" s="84"/>
      <c r="G419" s="87"/>
      <c r="H419" s="87"/>
      <c r="I419" s="88"/>
      <c r="J419" s="88"/>
    </row>
    <row r="420" spans="1:10" ht="15">
      <c r="A420" s="84"/>
      <c r="B420" s="85"/>
      <c r="C420" s="84"/>
      <c r="D420" s="86"/>
      <c r="E420" s="84"/>
      <c r="F420" s="84"/>
      <c r="G420" s="87"/>
      <c r="H420" s="87"/>
      <c r="I420" s="88"/>
      <c r="J420" s="88"/>
    </row>
    <row r="421" spans="1:10" ht="15">
      <c r="A421" s="84"/>
      <c r="B421" s="85"/>
      <c r="C421" s="84"/>
      <c r="D421" s="86"/>
      <c r="E421" s="84"/>
      <c r="F421" s="84"/>
      <c r="G421" s="87"/>
      <c r="H421" s="87"/>
      <c r="I421" s="88"/>
      <c r="J421" s="88"/>
    </row>
    <row r="422" spans="1:10" ht="15">
      <c r="A422" s="84"/>
      <c r="B422" s="85"/>
      <c r="C422" s="84"/>
      <c r="D422" s="86"/>
      <c r="E422" s="84"/>
      <c r="F422" s="84"/>
      <c r="G422" s="87"/>
      <c r="H422" s="87"/>
      <c r="I422" s="88"/>
      <c r="J422" s="88"/>
    </row>
    <row r="423" spans="1:10" ht="15">
      <c r="A423" s="84"/>
      <c r="B423" s="85"/>
      <c r="C423" s="84"/>
      <c r="D423" s="86"/>
      <c r="E423" s="84"/>
      <c r="F423" s="84"/>
      <c r="G423" s="87"/>
      <c r="H423" s="87"/>
      <c r="I423" s="88"/>
      <c r="J423" s="88"/>
    </row>
    <row r="424" spans="1:10" ht="15">
      <c r="A424" s="84"/>
      <c r="B424" s="85"/>
      <c r="C424" s="84"/>
      <c r="D424" s="86"/>
      <c r="E424" s="84"/>
      <c r="F424" s="84"/>
      <c r="G424" s="87"/>
      <c r="H424" s="87"/>
      <c r="I424" s="88"/>
      <c r="J424" s="88"/>
    </row>
    <row r="425" spans="1:10" ht="15">
      <c r="A425" s="84"/>
      <c r="B425" s="85"/>
      <c r="C425" s="84"/>
      <c r="D425" s="86"/>
      <c r="E425" s="84"/>
      <c r="F425" s="84"/>
      <c r="G425" s="87"/>
      <c r="H425" s="87"/>
      <c r="I425" s="88"/>
      <c r="J425" s="88"/>
    </row>
    <row r="426" spans="1:10" ht="15">
      <c r="A426" s="84"/>
      <c r="B426" s="85"/>
      <c r="C426" s="84"/>
      <c r="D426" s="86"/>
      <c r="E426" s="84"/>
      <c r="F426" s="84"/>
      <c r="G426" s="87"/>
      <c r="H426" s="87"/>
      <c r="I426" s="88"/>
      <c r="J426" s="88"/>
    </row>
    <row r="427" spans="1:10" ht="15">
      <c r="A427" s="84"/>
      <c r="B427" s="85"/>
      <c r="C427" s="84"/>
      <c r="D427" s="86"/>
      <c r="E427" s="84"/>
      <c r="F427" s="84"/>
      <c r="G427" s="87"/>
      <c r="H427" s="87"/>
      <c r="I427" s="88"/>
      <c r="J427" s="88"/>
    </row>
    <row r="428" spans="1:10" ht="15">
      <c r="A428" s="84"/>
      <c r="B428" s="85"/>
      <c r="C428" s="84"/>
      <c r="D428" s="86"/>
      <c r="E428" s="84"/>
      <c r="F428" s="84"/>
      <c r="G428" s="87"/>
      <c r="H428" s="87"/>
      <c r="I428" s="88"/>
      <c r="J428" s="88"/>
    </row>
    <row r="429" spans="1:10" ht="15">
      <c r="A429" s="84"/>
      <c r="B429" s="85"/>
      <c r="C429" s="84"/>
      <c r="D429" s="86"/>
      <c r="E429" s="84"/>
      <c r="F429" s="84"/>
      <c r="G429" s="87"/>
      <c r="H429" s="87"/>
      <c r="I429" s="88"/>
      <c r="J429" s="88"/>
    </row>
    <row r="430" spans="1:10" ht="15">
      <c r="A430" s="84"/>
      <c r="B430" s="85"/>
      <c r="C430" s="84"/>
      <c r="D430" s="86"/>
      <c r="E430" s="84"/>
      <c r="F430" s="84"/>
      <c r="G430" s="87"/>
      <c r="H430" s="87"/>
      <c r="I430" s="88"/>
      <c r="J430" s="88"/>
    </row>
    <row r="431" spans="1:10" ht="15">
      <c r="A431" s="84"/>
      <c r="B431" s="85"/>
      <c r="C431" s="84"/>
      <c r="D431" s="86"/>
      <c r="E431" s="84"/>
      <c r="F431" s="84"/>
      <c r="G431" s="87"/>
      <c r="H431" s="87"/>
      <c r="I431" s="88"/>
      <c r="J431" s="88"/>
    </row>
    <row r="432" spans="1:10" ht="15">
      <c r="A432" s="84"/>
      <c r="B432" s="85"/>
      <c r="C432" s="84"/>
      <c r="D432" s="86"/>
      <c r="E432" s="84"/>
      <c r="F432" s="84"/>
      <c r="G432" s="87"/>
      <c r="H432" s="87"/>
      <c r="I432" s="88"/>
      <c r="J432" s="88"/>
    </row>
    <row r="433" spans="1:10" ht="15">
      <c r="A433" s="84"/>
      <c r="B433" s="85"/>
      <c r="C433" s="84"/>
      <c r="D433" s="86"/>
      <c r="E433" s="84"/>
      <c r="F433" s="84"/>
      <c r="G433" s="87"/>
      <c r="H433" s="87"/>
      <c r="I433" s="88"/>
      <c r="J433" s="88"/>
    </row>
    <row r="434" spans="1:10" ht="15">
      <c r="A434" s="84"/>
      <c r="B434" s="85"/>
      <c r="C434" s="84"/>
      <c r="D434" s="86"/>
      <c r="E434" s="84"/>
      <c r="F434" s="84"/>
      <c r="G434" s="87"/>
      <c r="H434" s="87"/>
      <c r="I434" s="88"/>
      <c r="J434" s="88"/>
    </row>
    <row r="435" spans="1:10" ht="15">
      <c r="A435" s="84"/>
      <c r="B435" s="85"/>
      <c r="C435" s="84"/>
      <c r="D435" s="86"/>
      <c r="E435" s="84"/>
      <c r="F435" s="84"/>
      <c r="G435" s="87"/>
      <c r="H435" s="87"/>
      <c r="I435" s="88"/>
      <c r="J435" s="88"/>
    </row>
    <row r="436" spans="1:10" ht="15">
      <c r="A436" s="84"/>
      <c r="B436" s="85"/>
      <c r="C436" s="84"/>
      <c r="D436" s="86"/>
      <c r="E436" s="84"/>
      <c r="F436" s="84"/>
      <c r="G436" s="87"/>
      <c r="H436" s="87"/>
      <c r="I436" s="88"/>
      <c r="J436" s="88"/>
    </row>
    <row r="437" spans="1:10" ht="15">
      <c r="A437" s="84"/>
      <c r="B437" s="85"/>
      <c r="C437" s="84"/>
      <c r="D437" s="86"/>
      <c r="E437" s="84"/>
      <c r="F437" s="84"/>
      <c r="G437" s="87"/>
      <c r="H437" s="87"/>
      <c r="I437" s="88"/>
      <c r="J437" s="88"/>
    </row>
    <row r="438" spans="1:10" ht="15">
      <c r="A438" s="84"/>
      <c r="B438" s="85"/>
      <c r="C438" s="84"/>
      <c r="D438" s="86"/>
      <c r="E438" s="84"/>
      <c r="F438" s="84"/>
      <c r="G438" s="87"/>
      <c r="H438" s="87"/>
      <c r="I438" s="88"/>
      <c r="J438" s="88"/>
    </row>
    <row r="439" spans="1:10" ht="15">
      <c r="A439" s="84"/>
      <c r="B439" s="85"/>
      <c r="C439" s="84"/>
      <c r="D439" s="86"/>
      <c r="E439" s="84"/>
      <c r="F439" s="84"/>
      <c r="G439" s="87"/>
      <c r="H439" s="87"/>
      <c r="I439" s="88"/>
      <c r="J439" s="88"/>
    </row>
    <row r="440" spans="1:10" ht="15">
      <c r="A440" s="84"/>
      <c r="B440" s="85"/>
      <c r="C440" s="84"/>
      <c r="D440" s="86"/>
      <c r="E440" s="84"/>
      <c r="F440" s="84"/>
      <c r="G440" s="87"/>
      <c r="H440" s="87"/>
      <c r="I440" s="88"/>
      <c r="J440" s="88"/>
    </row>
    <row r="441" spans="1:10" ht="15">
      <c r="A441" s="84"/>
      <c r="B441" s="85"/>
      <c r="C441" s="84"/>
      <c r="D441" s="86"/>
      <c r="E441" s="84"/>
      <c r="F441" s="84"/>
      <c r="G441" s="87"/>
      <c r="H441" s="87"/>
      <c r="I441" s="88"/>
      <c r="J441" s="88"/>
    </row>
    <row r="442" spans="1:10" ht="15">
      <c r="A442" s="84"/>
      <c r="B442" s="85"/>
      <c r="C442" s="84"/>
      <c r="D442" s="86"/>
      <c r="E442" s="84"/>
      <c r="F442" s="84"/>
      <c r="G442" s="87"/>
      <c r="H442" s="87"/>
      <c r="I442" s="88"/>
      <c r="J442" s="88"/>
    </row>
    <row r="443" spans="1:10" ht="15">
      <c r="A443" s="84"/>
      <c r="B443" s="85"/>
      <c r="C443" s="84"/>
      <c r="D443" s="86"/>
      <c r="E443" s="84"/>
      <c r="F443" s="84"/>
      <c r="G443" s="87"/>
      <c r="H443" s="87"/>
      <c r="I443" s="88"/>
      <c r="J443" s="88"/>
    </row>
    <row r="444" spans="1:10" ht="15">
      <c r="A444" s="84"/>
      <c r="B444" s="85"/>
      <c r="C444" s="84"/>
      <c r="D444" s="86"/>
      <c r="E444" s="84"/>
      <c r="F444" s="84"/>
      <c r="G444" s="87"/>
      <c r="H444" s="87"/>
      <c r="I444" s="88"/>
      <c r="J444" s="88"/>
    </row>
    <row r="445" spans="1:10" ht="15">
      <c r="A445" s="84"/>
      <c r="B445" s="85"/>
      <c r="C445" s="84"/>
      <c r="D445" s="86"/>
      <c r="E445" s="84"/>
      <c r="F445" s="84"/>
      <c r="G445" s="87"/>
      <c r="H445" s="87"/>
      <c r="I445" s="88"/>
      <c r="J445" s="88"/>
    </row>
    <row r="446" spans="1:10" ht="15">
      <c r="A446" s="84"/>
      <c r="B446" s="85"/>
      <c r="C446" s="84"/>
      <c r="D446" s="86"/>
      <c r="E446" s="84"/>
      <c r="F446" s="84"/>
      <c r="G446" s="87"/>
      <c r="H446" s="87"/>
      <c r="I446" s="88"/>
      <c r="J446" s="88"/>
    </row>
    <row r="447" spans="1:10" ht="15">
      <c r="A447" s="84"/>
      <c r="B447" s="85"/>
      <c r="C447" s="84"/>
      <c r="D447" s="86"/>
      <c r="E447" s="84"/>
      <c r="F447" s="84"/>
      <c r="G447" s="87"/>
      <c r="H447" s="87"/>
      <c r="I447" s="88"/>
      <c r="J447" s="88"/>
    </row>
    <row r="448" spans="1:10" ht="15">
      <c r="A448" s="84"/>
      <c r="B448" s="85"/>
      <c r="C448" s="84"/>
      <c r="D448" s="86"/>
      <c r="E448" s="84"/>
      <c r="F448" s="84"/>
      <c r="G448" s="87"/>
      <c r="H448" s="87"/>
      <c r="I448" s="88"/>
      <c r="J448" s="88"/>
    </row>
    <row r="449" spans="1:10" ht="15">
      <c r="A449" s="84"/>
      <c r="B449" s="85"/>
      <c r="C449" s="84"/>
      <c r="D449" s="86"/>
      <c r="E449" s="84"/>
      <c r="F449" s="84"/>
      <c r="G449" s="87"/>
      <c r="H449" s="87"/>
      <c r="I449" s="88"/>
      <c r="J449" s="88"/>
    </row>
    <row r="450" spans="1:10" ht="15">
      <c r="A450" s="84"/>
      <c r="B450" s="85"/>
      <c r="C450" s="84"/>
      <c r="D450" s="86"/>
      <c r="E450" s="84"/>
      <c r="F450" s="84"/>
      <c r="G450" s="87"/>
      <c r="H450" s="87"/>
      <c r="I450" s="88"/>
      <c r="J450" s="88"/>
    </row>
    <row r="451" spans="1:10" ht="15">
      <c r="A451" s="84"/>
      <c r="B451" s="85"/>
      <c r="C451" s="84"/>
      <c r="D451" s="86"/>
      <c r="E451" s="84"/>
      <c r="F451" s="84"/>
      <c r="G451" s="87"/>
      <c r="H451" s="87"/>
      <c r="I451" s="88"/>
      <c r="J451" s="88"/>
    </row>
    <row r="452" spans="1:10" ht="15">
      <c r="A452" s="84"/>
      <c r="B452" s="85"/>
      <c r="C452" s="84"/>
      <c r="D452" s="86"/>
      <c r="E452" s="84"/>
      <c r="F452" s="84"/>
      <c r="G452" s="87"/>
      <c r="H452" s="87"/>
      <c r="I452" s="88"/>
      <c r="J452" s="88"/>
    </row>
    <row r="453" spans="1:10" ht="15">
      <c r="A453" s="84"/>
      <c r="B453" s="85"/>
      <c r="C453" s="84"/>
      <c r="D453" s="86"/>
      <c r="E453" s="84"/>
      <c r="F453" s="84"/>
      <c r="G453" s="87"/>
      <c r="H453" s="87"/>
      <c r="I453" s="88"/>
      <c r="J453" s="88"/>
    </row>
    <row r="454" spans="1:10" ht="15">
      <c r="A454" s="84"/>
      <c r="B454" s="85"/>
      <c r="C454" s="84"/>
      <c r="D454" s="86"/>
      <c r="E454" s="84"/>
      <c r="F454" s="84"/>
      <c r="G454" s="87"/>
      <c r="H454" s="87"/>
      <c r="I454" s="88"/>
      <c r="J454" s="88"/>
    </row>
    <row r="455" spans="1:10" ht="15">
      <c r="A455" s="84"/>
      <c r="B455" s="85"/>
      <c r="C455" s="84"/>
      <c r="D455" s="86"/>
      <c r="E455" s="84"/>
      <c r="F455" s="84"/>
      <c r="G455" s="87"/>
      <c r="H455" s="87"/>
      <c r="I455" s="88"/>
      <c r="J455" s="88"/>
    </row>
    <row r="456" spans="1:10" ht="15">
      <c r="A456" s="84"/>
      <c r="B456" s="85"/>
      <c r="C456" s="84"/>
      <c r="D456" s="86"/>
      <c r="E456" s="84"/>
      <c r="F456" s="84"/>
      <c r="G456" s="87"/>
      <c r="H456" s="87"/>
      <c r="I456" s="88"/>
      <c r="J456" s="88"/>
    </row>
    <row r="457" spans="1:10" ht="15">
      <c r="A457" s="84"/>
      <c r="B457" s="85"/>
      <c r="C457" s="84"/>
      <c r="D457" s="86"/>
      <c r="E457" s="84"/>
      <c r="F457" s="84"/>
      <c r="G457" s="87"/>
      <c r="H457" s="87"/>
      <c r="I457" s="88"/>
      <c r="J457" s="88"/>
    </row>
    <row r="458" spans="1:10" ht="15">
      <c r="A458" s="84"/>
      <c r="B458" s="85"/>
      <c r="C458" s="84"/>
      <c r="D458" s="86"/>
      <c r="E458" s="84"/>
      <c r="F458" s="84"/>
      <c r="G458" s="87"/>
      <c r="H458" s="87"/>
      <c r="I458" s="88"/>
      <c r="J458" s="88"/>
    </row>
    <row r="459" spans="1:10" ht="15">
      <c r="A459" s="84"/>
      <c r="B459" s="85"/>
      <c r="C459" s="84"/>
      <c r="D459" s="86"/>
      <c r="E459" s="84"/>
      <c r="F459" s="84"/>
      <c r="G459" s="87"/>
      <c r="H459" s="87"/>
      <c r="I459" s="88"/>
      <c r="J459" s="88"/>
    </row>
    <row r="460" spans="1:10" ht="15">
      <c r="A460" s="84"/>
      <c r="B460" s="85"/>
      <c r="C460" s="84"/>
      <c r="D460" s="86"/>
      <c r="E460" s="84"/>
      <c r="F460" s="84"/>
      <c r="G460" s="87"/>
      <c r="H460" s="87"/>
      <c r="I460" s="88"/>
      <c r="J460" s="88"/>
    </row>
    <row r="461" spans="1:10" ht="15">
      <c r="A461" s="84"/>
      <c r="B461" s="85"/>
      <c r="C461" s="84"/>
      <c r="D461" s="86"/>
      <c r="E461" s="84"/>
      <c r="F461" s="84"/>
      <c r="G461" s="87"/>
      <c r="H461" s="87"/>
      <c r="I461" s="88"/>
      <c r="J461" s="88"/>
    </row>
    <row r="462" spans="1:10" ht="15">
      <c r="A462" s="84"/>
      <c r="B462" s="85"/>
      <c r="C462" s="84"/>
      <c r="D462" s="86"/>
      <c r="E462" s="84"/>
      <c r="F462" s="84"/>
      <c r="G462" s="87"/>
      <c r="H462" s="87"/>
      <c r="I462" s="88"/>
      <c r="J462" s="88"/>
    </row>
    <row r="463" spans="1:10" ht="15">
      <c r="A463" s="84"/>
      <c r="B463" s="85"/>
      <c r="C463" s="84"/>
      <c r="D463" s="86"/>
      <c r="E463" s="84"/>
      <c r="F463" s="84"/>
      <c r="G463" s="87"/>
      <c r="H463" s="87"/>
      <c r="I463" s="88"/>
      <c r="J463" s="88"/>
    </row>
    <row r="464" spans="1:10" ht="15">
      <c r="A464" s="84"/>
      <c r="B464" s="85"/>
      <c r="C464" s="84"/>
      <c r="D464" s="86"/>
      <c r="E464" s="84"/>
      <c r="F464" s="84"/>
      <c r="G464" s="87"/>
      <c r="H464" s="87"/>
      <c r="I464" s="88"/>
      <c r="J464" s="88"/>
    </row>
    <row r="465" spans="1:10" ht="15">
      <c r="A465" s="84"/>
      <c r="B465" s="85"/>
      <c r="C465" s="84"/>
      <c r="D465" s="86"/>
      <c r="E465" s="84"/>
      <c r="F465" s="84"/>
      <c r="G465" s="87"/>
      <c r="H465" s="87"/>
      <c r="I465" s="88"/>
      <c r="J465" s="88"/>
    </row>
    <row r="466" spans="1:10" ht="15">
      <c r="A466" s="84"/>
      <c r="B466" s="85"/>
      <c r="C466" s="84"/>
      <c r="D466" s="86"/>
      <c r="E466" s="84"/>
      <c r="F466" s="84"/>
      <c r="G466" s="87"/>
      <c r="H466" s="87"/>
      <c r="I466" s="88"/>
      <c r="J466" s="88"/>
    </row>
    <row r="467" spans="1:10" ht="15">
      <c r="A467" s="84"/>
      <c r="B467" s="85"/>
      <c r="C467" s="84"/>
      <c r="D467" s="86"/>
      <c r="E467" s="84"/>
      <c r="F467" s="84"/>
      <c r="G467" s="87"/>
      <c r="H467" s="87"/>
      <c r="I467" s="88"/>
      <c r="J467" s="88"/>
    </row>
    <row r="468" spans="1:10" ht="15">
      <c r="A468" s="84"/>
      <c r="B468" s="85"/>
      <c r="C468" s="84"/>
      <c r="D468" s="86"/>
      <c r="E468" s="84"/>
      <c r="F468" s="84"/>
      <c r="G468" s="87"/>
      <c r="H468" s="87"/>
      <c r="I468" s="88"/>
      <c r="J468" s="88"/>
    </row>
    <row r="469" spans="1:10" ht="15">
      <c r="A469" s="84"/>
      <c r="B469" s="85"/>
      <c r="C469" s="84"/>
      <c r="D469" s="86"/>
      <c r="E469" s="84"/>
      <c r="F469" s="84"/>
      <c r="G469" s="87"/>
      <c r="H469" s="87"/>
      <c r="I469" s="88"/>
      <c r="J469" s="88"/>
    </row>
    <row r="470" spans="1:10" ht="15">
      <c r="A470" s="84"/>
      <c r="B470" s="85"/>
      <c r="C470" s="84"/>
      <c r="D470" s="86"/>
      <c r="E470" s="84"/>
      <c r="F470" s="84"/>
      <c r="G470" s="87"/>
      <c r="H470" s="87"/>
      <c r="I470" s="88"/>
      <c r="J470" s="88"/>
    </row>
    <row r="471" spans="1:10" ht="15">
      <c r="A471" s="84"/>
      <c r="B471" s="85"/>
      <c r="C471" s="84"/>
      <c r="D471" s="86"/>
      <c r="E471" s="84"/>
      <c r="F471" s="84"/>
      <c r="G471" s="87"/>
      <c r="H471" s="87"/>
      <c r="I471" s="88"/>
      <c r="J471" s="88"/>
    </row>
    <row r="472" spans="1:10" ht="15">
      <c r="A472" s="84"/>
      <c r="B472" s="85"/>
      <c r="C472" s="84"/>
      <c r="D472" s="86"/>
      <c r="E472" s="84"/>
      <c r="F472" s="84"/>
      <c r="G472" s="87"/>
      <c r="H472" s="87"/>
      <c r="I472" s="88"/>
      <c r="J472" s="88"/>
    </row>
    <row r="473" spans="1:10" ht="15">
      <c r="A473" s="84"/>
      <c r="B473" s="85"/>
      <c r="C473" s="84"/>
      <c r="D473" s="86"/>
      <c r="E473" s="84"/>
      <c r="F473" s="84"/>
      <c r="G473" s="87"/>
      <c r="H473" s="87"/>
      <c r="I473" s="88"/>
      <c r="J473" s="88"/>
    </row>
    <row r="474" spans="1:10" ht="15">
      <c r="A474" s="84"/>
      <c r="B474" s="85"/>
      <c r="C474" s="84"/>
      <c r="D474" s="86"/>
      <c r="E474" s="84"/>
      <c r="F474" s="84"/>
      <c r="G474" s="87"/>
      <c r="H474" s="87"/>
      <c r="I474" s="88"/>
      <c r="J474" s="88"/>
    </row>
    <row r="475" spans="1:10" ht="15">
      <c r="A475" s="84"/>
      <c r="B475" s="85"/>
      <c r="C475" s="84"/>
      <c r="D475" s="86"/>
      <c r="E475" s="84"/>
      <c r="F475" s="84"/>
      <c r="G475" s="87"/>
      <c r="H475" s="87"/>
      <c r="I475" s="88"/>
      <c r="J475" s="88"/>
    </row>
    <row r="476" spans="1:10" ht="15">
      <c r="A476" s="84"/>
      <c r="B476" s="85"/>
      <c r="C476" s="84"/>
      <c r="D476" s="86"/>
      <c r="E476" s="84"/>
      <c r="F476" s="84"/>
      <c r="G476" s="87"/>
      <c r="H476" s="87"/>
      <c r="I476" s="88"/>
      <c r="J476" s="88"/>
    </row>
    <row r="477" spans="1:10" ht="15">
      <c r="A477" s="84"/>
      <c r="B477" s="85"/>
      <c r="C477" s="84"/>
      <c r="D477" s="86"/>
      <c r="E477" s="84"/>
      <c r="F477" s="84"/>
      <c r="G477" s="87"/>
      <c r="H477" s="87"/>
      <c r="I477" s="88"/>
      <c r="J477" s="88"/>
    </row>
    <row r="478" spans="1:10" ht="15">
      <c r="A478" s="84"/>
      <c r="B478" s="85"/>
      <c r="C478" s="84"/>
      <c r="D478" s="86"/>
      <c r="E478" s="84"/>
      <c r="F478" s="84"/>
      <c r="G478" s="87"/>
      <c r="H478" s="87"/>
      <c r="I478" s="88"/>
      <c r="J478" s="88"/>
    </row>
    <row r="479" spans="1:10" ht="15">
      <c r="A479" s="84"/>
      <c r="B479" s="85"/>
      <c r="C479" s="84"/>
      <c r="D479" s="86"/>
      <c r="E479" s="84"/>
      <c r="F479" s="84"/>
      <c r="G479" s="87"/>
      <c r="H479" s="87"/>
      <c r="I479" s="88"/>
      <c r="J479" s="88"/>
    </row>
    <row r="480" spans="1:10" ht="15">
      <c r="A480" s="84"/>
      <c r="B480" s="85"/>
      <c r="C480" s="84"/>
      <c r="D480" s="86"/>
      <c r="E480" s="84"/>
      <c r="F480" s="84"/>
      <c r="G480" s="87"/>
      <c r="H480" s="87"/>
      <c r="I480" s="88"/>
      <c r="J480" s="88"/>
    </row>
    <row r="481" spans="1:10" ht="15">
      <c r="A481" s="84"/>
      <c r="B481" s="85"/>
      <c r="C481" s="84"/>
      <c r="D481" s="86"/>
      <c r="E481" s="84"/>
      <c r="F481" s="84"/>
      <c r="G481" s="87"/>
      <c r="H481" s="87"/>
      <c r="I481" s="88"/>
      <c r="J481" s="88"/>
    </row>
    <row r="482" spans="1:10" ht="15">
      <c r="A482" s="84"/>
      <c r="B482" s="85"/>
      <c r="C482" s="84"/>
      <c r="D482" s="86"/>
      <c r="E482" s="84"/>
      <c r="F482" s="84"/>
      <c r="G482" s="87"/>
      <c r="H482" s="87"/>
      <c r="I482" s="88"/>
      <c r="J482" s="88"/>
    </row>
    <row r="483" spans="1:10" ht="15">
      <c r="A483" s="84"/>
      <c r="B483" s="85"/>
      <c r="C483" s="84"/>
      <c r="D483" s="86"/>
      <c r="E483" s="84"/>
      <c r="F483" s="84"/>
      <c r="G483" s="87"/>
      <c r="H483" s="87"/>
      <c r="I483" s="88"/>
      <c r="J483" s="88"/>
    </row>
    <row r="484" spans="1:10" ht="15">
      <c r="A484" s="84"/>
      <c r="B484" s="85"/>
      <c r="C484" s="84"/>
      <c r="D484" s="86"/>
      <c r="E484" s="84"/>
      <c r="F484" s="84"/>
      <c r="G484" s="87"/>
      <c r="H484" s="87"/>
      <c r="I484" s="88"/>
      <c r="J484" s="88"/>
    </row>
    <row r="485" spans="1:10" ht="15">
      <c r="A485" s="84"/>
      <c r="B485" s="85"/>
      <c r="C485" s="84"/>
      <c r="D485" s="86"/>
      <c r="E485" s="84"/>
      <c r="F485" s="84"/>
      <c r="G485" s="87"/>
      <c r="H485" s="87"/>
      <c r="I485" s="88"/>
      <c r="J485" s="88"/>
    </row>
    <row r="486" spans="1:10" ht="15">
      <c r="A486" s="84"/>
      <c r="B486" s="85"/>
      <c r="C486" s="84"/>
      <c r="D486" s="86"/>
      <c r="E486" s="84"/>
      <c r="F486" s="84"/>
      <c r="G486" s="87"/>
      <c r="H486" s="87"/>
      <c r="I486" s="88"/>
      <c r="J486" s="88"/>
    </row>
    <row r="487" spans="1:10" ht="15">
      <c r="A487" s="84"/>
      <c r="B487" s="85"/>
      <c r="C487" s="84"/>
      <c r="D487" s="86"/>
      <c r="E487" s="84"/>
      <c r="F487" s="84"/>
      <c r="G487" s="87"/>
      <c r="H487" s="87"/>
      <c r="I487" s="88"/>
      <c r="J487" s="88"/>
    </row>
    <row r="488" spans="1:10" ht="15">
      <c r="A488" s="84"/>
      <c r="B488" s="85"/>
      <c r="C488" s="84"/>
      <c r="D488" s="86"/>
      <c r="E488" s="84"/>
      <c r="F488" s="84"/>
      <c r="G488" s="87"/>
      <c r="H488" s="87"/>
      <c r="I488" s="88"/>
      <c r="J488" s="88"/>
    </row>
    <row r="489" spans="1:10" ht="15">
      <c r="A489" s="84"/>
      <c r="B489" s="85"/>
      <c r="C489" s="84"/>
      <c r="D489" s="86"/>
      <c r="E489" s="84"/>
      <c r="F489" s="84"/>
      <c r="G489" s="87"/>
      <c r="H489" s="87"/>
      <c r="I489" s="88"/>
      <c r="J489" s="88"/>
    </row>
    <row r="490" spans="1:10" ht="15">
      <c r="A490" s="84"/>
      <c r="B490" s="85"/>
      <c r="C490" s="84"/>
      <c r="D490" s="86"/>
      <c r="E490" s="84"/>
      <c r="F490" s="84"/>
      <c r="G490" s="87"/>
      <c r="H490" s="87"/>
      <c r="I490" s="88"/>
      <c r="J490" s="88"/>
    </row>
    <row r="491" spans="1:10" ht="15">
      <c r="A491" s="84"/>
      <c r="B491" s="85"/>
      <c r="C491" s="84"/>
      <c r="D491" s="86"/>
      <c r="E491" s="84"/>
      <c r="F491" s="84"/>
      <c r="G491" s="87"/>
      <c r="H491" s="87"/>
      <c r="I491" s="88"/>
      <c r="J491" s="88"/>
    </row>
    <row r="492" spans="1:10" ht="15">
      <c r="A492" s="84"/>
      <c r="B492" s="85"/>
      <c r="C492" s="84"/>
      <c r="D492" s="86"/>
      <c r="E492" s="84"/>
      <c r="F492" s="84"/>
      <c r="G492" s="87"/>
      <c r="H492" s="87"/>
      <c r="I492" s="88"/>
      <c r="J492" s="88"/>
    </row>
    <row r="493" spans="1:10" ht="15">
      <c r="A493" s="84"/>
      <c r="B493" s="85"/>
      <c r="C493" s="84"/>
      <c r="D493" s="86"/>
      <c r="E493" s="84"/>
      <c r="F493" s="84"/>
      <c r="G493" s="87"/>
      <c r="H493" s="87"/>
      <c r="I493" s="88"/>
      <c r="J493" s="88"/>
    </row>
    <row r="494" spans="1:10" ht="15">
      <c r="A494" s="84"/>
      <c r="B494" s="85"/>
      <c r="C494" s="84"/>
      <c r="D494" s="86"/>
      <c r="E494" s="84"/>
      <c r="F494" s="84"/>
      <c r="G494" s="87"/>
      <c r="H494" s="87"/>
      <c r="I494" s="88"/>
      <c r="J494" s="88"/>
    </row>
    <row r="495" spans="1:10" ht="15">
      <c r="A495" s="84"/>
      <c r="B495" s="85"/>
      <c r="C495" s="84"/>
      <c r="D495" s="86"/>
      <c r="E495" s="84"/>
      <c r="F495" s="84"/>
      <c r="G495" s="87"/>
      <c r="H495" s="87"/>
      <c r="I495" s="88"/>
      <c r="J495" s="88"/>
    </row>
    <row r="496" spans="1:10" ht="15">
      <c r="A496" s="84"/>
      <c r="B496" s="85"/>
      <c r="C496" s="84"/>
      <c r="D496" s="86"/>
      <c r="E496" s="84"/>
      <c r="F496" s="84"/>
      <c r="G496" s="87"/>
      <c r="H496" s="87"/>
      <c r="I496" s="88"/>
      <c r="J496" s="88"/>
    </row>
    <row r="497" spans="1:10" ht="15">
      <c r="A497" s="84"/>
      <c r="B497" s="85"/>
      <c r="C497" s="84"/>
      <c r="D497" s="86"/>
      <c r="E497" s="84"/>
      <c r="F497" s="84"/>
      <c r="G497" s="87"/>
      <c r="H497" s="87"/>
      <c r="I497" s="88"/>
      <c r="J497" s="88"/>
    </row>
    <row r="498" spans="1:10" ht="15">
      <c r="A498" s="84"/>
      <c r="B498" s="85"/>
      <c r="C498" s="84"/>
      <c r="D498" s="86"/>
      <c r="E498" s="84"/>
      <c r="F498" s="84"/>
      <c r="G498" s="87"/>
      <c r="H498" s="87"/>
      <c r="I498" s="88"/>
      <c r="J498" s="88"/>
    </row>
    <row r="499" spans="1:10" ht="15">
      <c r="A499" s="84"/>
      <c r="B499" s="85"/>
      <c r="C499" s="84"/>
      <c r="D499" s="86"/>
      <c r="E499" s="84"/>
      <c r="F499" s="84"/>
      <c r="G499" s="87"/>
      <c r="H499" s="87"/>
      <c r="I499" s="88"/>
      <c r="J499" s="88"/>
    </row>
    <row r="500" spans="1:10" ht="15">
      <c r="A500" s="84"/>
      <c r="B500" s="85"/>
      <c r="C500" s="84"/>
      <c r="D500" s="86"/>
      <c r="E500" s="84"/>
      <c r="F500" s="84"/>
      <c r="G500" s="87"/>
      <c r="H500" s="87"/>
      <c r="I500" s="88"/>
      <c r="J500" s="88"/>
    </row>
    <row r="501" spans="1:10" ht="15">
      <c r="A501" s="84"/>
      <c r="B501" s="85"/>
      <c r="C501" s="84"/>
      <c r="D501" s="86"/>
      <c r="E501" s="84"/>
      <c r="F501" s="84"/>
      <c r="G501" s="87"/>
      <c r="H501" s="87"/>
      <c r="I501" s="88"/>
      <c r="J501" s="88"/>
    </row>
    <row r="502" spans="1:10" ht="15">
      <c r="A502" s="84"/>
      <c r="B502" s="85"/>
      <c r="C502" s="84"/>
      <c r="D502" s="86"/>
      <c r="E502" s="84"/>
      <c r="F502" s="84"/>
      <c r="G502" s="87"/>
      <c r="H502" s="87"/>
      <c r="I502" s="88"/>
      <c r="J502" s="88"/>
    </row>
    <row r="503" spans="1:10" ht="15">
      <c r="A503" s="84"/>
      <c r="B503" s="85"/>
      <c r="C503" s="84"/>
      <c r="D503" s="86"/>
      <c r="E503" s="84"/>
      <c r="F503" s="84"/>
      <c r="G503" s="87"/>
      <c r="H503" s="87"/>
      <c r="I503" s="88"/>
      <c r="J503" s="88"/>
    </row>
    <row r="504" spans="1:10" ht="15">
      <c r="A504" s="84"/>
      <c r="B504" s="85"/>
      <c r="C504" s="84"/>
      <c r="D504" s="86"/>
      <c r="E504" s="84"/>
      <c r="F504" s="84"/>
      <c r="G504" s="87"/>
      <c r="H504" s="87"/>
      <c r="I504" s="88"/>
      <c r="J504" s="88"/>
    </row>
    <row r="505" spans="1:10" ht="15">
      <c r="A505" s="84"/>
      <c r="B505" s="85"/>
      <c r="C505" s="84"/>
      <c r="D505" s="86"/>
      <c r="E505" s="84"/>
      <c r="F505" s="84"/>
      <c r="G505" s="87"/>
      <c r="H505" s="87"/>
      <c r="I505" s="88"/>
      <c r="J505" s="88"/>
    </row>
    <row r="506" spans="1:10" ht="15">
      <c r="A506" s="84"/>
      <c r="B506" s="85"/>
      <c r="C506" s="84"/>
      <c r="D506" s="86"/>
      <c r="E506" s="84"/>
      <c r="F506" s="84"/>
      <c r="G506" s="87"/>
      <c r="H506" s="87"/>
      <c r="I506" s="88"/>
      <c r="J506" s="88"/>
    </row>
  </sheetData>
  <sheetProtection/>
  <mergeCells count="20">
    <mergeCell ref="G25:J25"/>
    <mergeCell ref="G26:J26"/>
    <mergeCell ref="A1:J1"/>
    <mergeCell ref="A2:J2"/>
    <mergeCell ref="A3:J3"/>
    <mergeCell ref="A4:J4"/>
    <mergeCell ref="D6:E6"/>
    <mergeCell ref="A5:J5"/>
    <mergeCell ref="A6:A7"/>
    <mergeCell ref="B6:B7"/>
    <mergeCell ref="C6:C7"/>
    <mergeCell ref="G24:J24"/>
    <mergeCell ref="A21:J21"/>
    <mergeCell ref="J6:J7"/>
    <mergeCell ref="A9:J9"/>
    <mergeCell ref="F6:F7"/>
    <mergeCell ref="G6:G7"/>
    <mergeCell ref="I6:I7"/>
    <mergeCell ref="H6:H7"/>
    <mergeCell ref="A16:J16"/>
  </mergeCells>
  <conditionalFormatting sqref="B10:B13">
    <cfRule type="duplicateValues" priority="14" dxfId="0" stopIfTrue="1">
      <formula>AND(COUNTIF($B$10:$B$13,B10)&gt;1,NOT(ISBLANK(B10)))</formula>
    </cfRule>
  </conditionalFormatting>
  <printOptions/>
  <pageMargins left="0.9448818897637796" right="1.141732283464567" top="0.984251968503937" bottom="0.984251968503937" header="0" footer="0"/>
  <pageSetup horizontalDpi="600" verticalDpi="600" orientation="landscape" paperSize="9" r:id="rId1"/>
  <headerFooter alignWithMargins="0">
    <oddFooter>&amp;CСтр. &amp;P от &amp;[1&amp;R&amp;9ДИРЕКТОР НА ОД "ЗЕМЕДЕЛИЕ" - ПЛЕВЕН:....................           
/НОРА СТОЕВА/</oddFooter>
  </headerFooter>
  <ignoredErrors>
    <ignoredError sqref="A8 F8 H8 G11:G13 G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31">
      <selection activeCell="I57" sqref="I57"/>
    </sheetView>
  </sheetViews>
  <sheetFormatPr defaultColWidth="9.140625" defaultRowHeight="12.75"/>
  <cols>
    <col min="1" max="1" width="17.28125" style="37" customWidth="1"/>
    <col min="2" max="2" width="11.00390625" style="48" customWidth="1"/>
    <col min="3" max="3" width="18.7109375" style="44" bestFit="1" customWidth="1"/>
    <col min="4" max="4" width="10.7109375" style="40" customWidth="1"/>
    <col min="5" max="6" width="8.8515625" style="37" customWidth="1"/>
    <col min="7" max="8" width="7.00390625" style="45" customWidth="1"/>
    <col min="9" max="9" width="9.00390625" style="49" bestFit="1" customWidth="1"/>
    <col min="10" max="10" width="8.57421875" style="9" customWidth="1"/>
    <col min="11" max="16384" width="9.140625" style="37" customWidth="1"/>
  </cols>
  <sheetData>
    <row r="1" spans="1:10" ht="15.75">
      <c r="A1" s="647" t="s">
        <v>28</v>
      </c>
      <c r="B1" s="647"/>
      <c r="C1" s="647"/>
      <c r="D1" s="647"/>
      <c r="E1" s="647"/>
      <c r="F1" s="647"/>
      <c r="G1" s="647"/>
      <c r="H1" s="647"/>
      <c r="I1" s="647"/>
      <c r="J1" s="647"/>
    </row>
    <row r="2" spans="1:10" ht="15" customHeight="1">
      <c r="A2" s="648" t="s">
        <v>262</v>
      </c>
      <c r="B2" s="648"/>
      <c r="C2" s="648"/>
      <c r="D2" s="648"/>
      <c r="E2" s="648"/>
      <c r="F2" s="648"/>
      <c r="G2" s="648"/>
      <c r="H2" s="648"/>
      <c r="I2" s="648"/>
      <c r="J2" s="648"/>
    </row>
    <row r="3" spans="1:10" ht="15">
      <c r="A3" s="648" t="s">
        <v>899</v>
      </c>
      <c r="B3" s="648"/>
      <c r="C3" s="648"/>
      <c r="D3" s="648"/>
      <c r="E3" s="648"/>
      <c r="F3" s="648"/>
      <c r="G3" s="648"/>
      <c r="H3" s="648"/>
      <c r="I3" s="648"/>
      <c r="J3" s="648"/>
    </row>
    <row r="4" spans="1:10" ht="22.5" customHeight="1">
      <c r="A4" s="649" t="s">
        <v>984</v>
      </c>
      <c r="B4" s="649"/>
      <c r="C4" s="649"/>
      <c r="D4" s="649"/>
      <c r="E4" s="649"/>
      <c r="F4" s="649"/>
      <c r="G4" s="649"/>
      <c r="H4" s="649"/>
      <c r="I4" s="649"/>
      <c r="J4" s="649"/>
    </row>
    <row r="5" spans="1:10" s="44" customFormat="1" ht="12.75">
      <c r="A5" s="650" t="s">
        <v>0</v>
      </c>
      <c r="B5" s="650"/>
      <c r="C5" s="650"/>
      <c r="D5" s="650"/>
      <c r="E5" s="650"/>
      <c r="F5" s="650"/>
      <c r="G5" s="650"/>
      <c r="H5" s="650"/>
      <c r="I5" s="650"/>
      <c r="J5" s="650"/>
    </row>
    <row r="6" spans="1:10" s="44" customFormat="1" ht="12.75" customHeight="1">
      <c r="A6" s="639" t="s">
        <v>1</v>
      </c>
      <c r="B6" s="651" t="s">
        <v>2</v>
      </c>
      <c r="C6" s="639" t="s">
        <v>3</v>
      </c>
      <c r="D6" s="639" t="s">
        <v>4</v>
      </c>
      <c r="E6" s="639"/>
      <c r="F6" s="639" t="s">
        <v>52</v>
      </c>
      <c r="G6" s="644" t="s">
        <v>5</v>
      </c>
      <c r="H6" s="646" t="s">
        <v>6</v>
      </c>
      <c r="I6" s="645" t="s">
        <v>35</v>
      </c>
      <c r="J6" s="642" t="s">
        <v>39</v>
      </c>
    </row>
    <row r="7" spans="1:10" s="44" customFormat="1" ht="45.75" customHeight="1">
      <c r="A7" s="639"/>
      <c r="B7" s="651"/>
      <c r="C7" s="639"/>
      <c r="D7" s="1" t="s">
        <v>8</v>
      </c>
      <c r="E7" s="1" t="s">
        <v>32</v>
      </c>
      <c r="F7" s="639"/>
      <c r="G7" s="644"/>
      <c r="H7" s="646"/>
      <c r="I7" s="645"/>
      <c r="J7" s="642"/>
    </row>
    <row r="8" spans="1:10" s="44" customFormat="1" ht="12.75">
      <c r="A8" s="2" t="s">
        <v>29</v>
      </c>
      <c r="B8" s="5">
        <v>2</v>
      </c>
      <c r="C8" s="2">
        <v>3</v>
      </c>
      <c r="D8" s="7" t="s">
        <v>9</v>
      </c>
      <c r="E8" s="2" t="s">
        <v>10</v>
      </c>
      <c r="F8" s="2" t="s">
        <v>36</v>
      </c>
      <c r="G8" s="5">
        <v>6</v>
      </c>
      <c r="H8" s="2" t="s">
        <v>37</v>
      </c>
      <c r="I8" s="5">
        <v>8</v>
      </c>
      <c r="J8" s="6">
        <v>9</v>
      </c>
    </row>
    <row r="9" spans="1:10" s="44" customFormat="1" ht="15.75">
      <c r="A9" s="643" t="s">
        <v>13</v>
      </c>
      <c r="B9" s="643"/>
      <c r="C9" s="643"/>
      <c r="D9" s="643"/>
      <c r="E9" s="643"/>
      <c r="F9" s="643"/>
      <c r="G9" s="643"/>
      <c r="H9" s="643"/>
      <c r="I9" s="643"/>
      <c r="J9" s="643"/>
    </row>
    <row r="10" spans="1:10" ht="12.75">
      <c r="A10" s="174" t="s">
        <v>171</v>
      </c>
      <c r="B10" s="374" t="s">
        <v>553</v>
      </c>
      <c r="C10" s="410" t="s">
        <v>164</v>
      </c>
      <c r="D10" s="172">
        <v>4.901</v>
      </c>
      <c r="E10" s="348"/>
      <c r="F10" s="311">
        <v>54</v>
      </c>
      <c r="G10" s="173">
        <v>4</v>
      </c>
      <c r="H10" s="537" t="s">
        <v>11</v>
      </c>
      <c r="I10" s="169">
        <f>D10*F10</f>
        <v>264.654</v>
      </c>
      <c r="J10" s="170">
        <f>I10*20%</f>
        <v>52.930800000000005</v>
      </c>
    </row>
    <row r="11" spans="1:10" s="44" customFormat="1" ht="12.75">
      <c r="A11" s="38" t="s">
        <v>20</v>
      </c>
      <c r="B11" s="181">
        <v>1</v>
      </c>
      <c r="C11" s="350" t="s">
        <v>27</v>
      </c>
      <c r="D11" s="350">
        <f>SUM(D10:D10)</f>
        <v>4.901</v>
      </c>
      <c r="E11" s="351" t="s">
        <v>47</v>
      </c>
      <c r="F11" s="311"/>
      <c r="G11" s="173"/>
      <c r="H11" s="173"/>
      <c r="I11" s="169"/>
      <c r="J11" s="170"/>
    </row>
    <row r="12" spans="1:10" s="44" customFormat="1" ht="25.5">
      <c r="A12" s="144" t="s">
        <v>21</v>
      </c>
      <c r="B12" s="286">
        <v>1</v>
      </c>
      <c r="C12" s="284" t="s">
        <v>27</v>
      </c>
      <c r="D12" s="285">
        <f>D11</f>
        <v>4.901</v>
      </c>
      <c r="E12" s="206" t="s">
        <v>47</v>
      </c>
      <c r="F12" s="2"/>
      <c r="G12" s="5"/>
      <c r="H12" s="5"/>
      <c r="I12" s="5"/>
      <c r="J12" s="6"/>
    </row>
    <row r="13" spans="1:10" s="44" customFormat="1" ht="15.75">
      <c r="A13" s="652" t="s">
        <v>915</v>
      </c>
      <c r="B13" s="655"/>
      <c r="C13" s="655"/>
      <c r="D13" s="655"/>
      <c r="E13" s="655"/>
      <c r="F13" s="655"/>
      <c r="G13" s="655"/>
      <c r="H13" s="655"/>
      <c r="I13" s="655"/>
      <c r="J13" s="656"/>
    </row>
    <row r="14" spans="1:10" s="44" customFormat="1" ht="12.75">
      <c r="A14" s="613" t="s">
        <v>916</v>
      </c>
      <c r="B14" s="614" t="s">
        <v>917</v>
      </c>
      <c r="C14" s="229" t="s">
        <v>164</v>
      </c>
      <c r="D14" s="615">
        <v>16.501</v>
      </c>
      <c r="E14" s="593"/>
      <c r="F14" s="616">
        <v>54</v>
      </c>
      <c r="G14" s="617" t="s">
        <v>98</v>
      </c>
      <c r="H14" s="506" t="s">
        <v>11</v>
      </c>
      <c r="I14" s="618">
        <f>D14*F14</f>
        <v>891.0540000000001</v>
      </c>
      <c r="J14" s="618">
        <f>I14*20%</f>
        <v>178.21080000000003</v>
      </c>
    </row>
    <row r="15" spans="1:10" s="44" customFormat="1" ht="12.75">
      <c r="A15" s="38" t="s">
        <v>20</v>
      </c>
      <c r="B15" s="181">
        <v>1</v>
      </c>
      <c r="C15" s="350" t="s">
        <v>27</v>
      </c>
      <c r="D15" s="350">
        <f>SUM(D14:D14)</f>
        <v>16.501</v>
      </c>
      <c r="E15" s="351" t="s">
        <v>47</v>
      </c>
      <c r="F15" s="311"/>
      <c r="G15" s="173"/>
      <c r="H15" s="173"/>
      <c r="I15" s="169"/>
      <c r="J15" s="170"/>
    </row>
    <row r="16" spans="1:10" s="44" customFormat="1" ht="25.5">
      <c r="A16" s="144" t="s">
        <v>918</v>
      </c>
      <c r="B16" s="286">
        <f>B15</f>
        <v>1</v>
      </c>
      <c r="C16" s="284" t="s">
        <v>27</v>
      </c>
      <c r="D16" s="285">
        <f>D15</f>
        <v>16.501</v>
      </c>
      <c r="E16" s="206" t="s">
        <v>47</v>
      </c>
      <c r="F16" s="2"/>
      <c r="G16" s="5"/>
      <c r="H16" s="5"/>
      <c r="I16" s="5"/>
      <c r="J16" s="6"/>
    </row>
    <row r="17" spans="1:10" s="12" customFormat="1" ht="15.75">
      <c r="A17" s="652" t="s">
        <v>18</v>
      </c>
      <c r="B17" s="653"/>
      <c r="C17" s="653"/>
      <c r="D17" s="653"/>
      <c r="E17" s="653"/>
      <c r="F17" s="653"/>
      <c r="G17" s="653"/>
      <c r="H17" s="653"/>
      <c r="I17" s="653"/>
      <c r="J17" s="654"/>
    </row>
    <row r="18" spans="1:10" s="12" customFormat="1" ht="12.75">
      <c r="A18" s="257" t="s">
        <v>42</v>
      </c>
      <c r="B18" s="377" t="s">
        <v>205</v>
      </c>
      <c r="C18" s="258" t="s">
        <v>164</v>
      </c>
      <c r="D18" s="249">
        <v>3.315</v>
      </c>
      <c r="E18" s="250"/>
      <c r="F18" s="230">
        <v>54</v>
      </c>
      <c r="G18" s="231">
        <v>3</v>
      </c>
      <c r="H18" s="537" t="s">
        <v>11</v>
      </c>
      <c r="I18" s="251">
        <f>D18*F18</f>
        <v>179.01</v>
      </c>
      <c r="J18" s="251">
        <f>I18*20%</f>
        <v>35.802</v>
      </c>
    </row>
    <row r="19" spans="1:10" s="12" customFormat="1" ht="12.75">
      <c r="A19" s="257" t="s">
        <v>42</v>
      </c>
      <c r="B19" s="377" t="s">
        <v>172</v>
      </c>
      <c r="C19" s="258" t="s">
        <v>164</v>
      </c>
      <c r="D19" s="249">
        <v>7.671</v>
      </c>
      <c r="E19" s="250"/>
      <c r="F19" s="230">
        <v>54</v>
      </c>
      <c r="G19" s="231">
        <v>3</v>
      </c>
      <c r="H19" s="537" t="s">
        <v>11</v>
      </c>
      <c r="I19" s="251">
        <f>D19*F19</f>
        <v>414.23400000000004</v>
      </c>
      <c r="J19" s="251">
        <f>I19*20%</f>
        <v>82.84680000000002</v>
      </c>
    </row>
    <row r="20" spans="1:10" ht="12.75">
      <c r="A20" s="257" t="s">
        <v>42</v>
      </c>
      <c r="B20" s="377" t="s">
        <v>173</v>
      </c>
      <c r="C20" s="258" t="s">
        <v>164</v>
      </c>
      <c r="D20" s="249">
        <v>7.67</v>
      </c>
      <c r="E20" s="250"/>
      <c r="F20" s="230">
        <v>54</v>
      </c>
      <c r="G20" s="231">
        <v>3</v>
      </c>
      <c r="H20" s="537" t="s">
        <v>11</v>
      </c>
      <c r="I20" s="251">
        <f>D20*F20</f>
        <v>414.18</v>
      </c>
      <c r="J20" s="251">
        <f>I20*20%</f>
        <v>82.83600000000001</v>
      </c>
    </row>
    <row r="21" spans="1:10" ht="12.75">
      <c r="A21" s="257" t="s">
        <v>42</v>
      </c>
      <c r="B21" s="377" t="s">
        <v>174</v>
      </c>
      <c r="C21" s="258" t="s">
        <v>164</v>
      </c>
      <c r="D21" s="249">
        <v>7.669</v>
      </c>
      <c r="E21" s="250"/>
      <c r="F21" s="230">
        <v>54</v>
      </c>
      <c r="G21" s="231">
        <v>3</v>
      </c>
      <c r="H21" s="537" t="s">
        <v>11</v>
      </c>
      <c r="I21" s="251">
        <f>D21*F21</f>
        <v>414.126</v>
      </c>
      <c r="J21" s="251">
        <f>I21*20%</f>
        <v>82.8252</v>
      </c>
    </row>
    <row r="22" spans="1:10" ht="12.75">
      <c r="A22" s="257" t="s">
        <v>42</v>
      </c>
      <c r="B22" s="377" t="s">
        <v>175</v>
      </c>
      <c r="C22" s="258" t="s">
        <v>164</v>
      </c>
      <c r="D22" s="249">
        <v>7.67</v>
      </c>
      <c r="E22" s="250"/>
      <c r="F22" s="230">
        <v>54</v>
      </c>
      <c r="G22" s="231">
        <v>3</v>
      </c>
      <c r="H22" s="537" t="s">
        <v>11</v>
      </c>
      <c r="I22" s="251">
        <f>D22*F22</f>
        <v>414.18</v>
      </c>
      <c r="J22" s="251">
        <f>I22*20%</f>
        <v>82.83600000000001</v>
      </c>
    </row>
    <row r="23" spans="1:10" s="12" customFormat="1" ht="12.75">
      <c r="A23" s="18" t="s">
        <v>20</v>
      </c>
      <c r="B23" s="43">
        <v>5</v>
      </c>
      <c r="C23" s="30" t="s">
        <v>27</v>
      </c>
      <c r="D23" s="19">
        <f>SUM(D18:D22)</f>
        <v>33.995</v>
      </c>
      <c r="E23" s="31" t="s">
        <v>47</v>
      </c>
      <c r="F23" s="321"/>
      <c r="G23" s="231"/>
      <c r="H23" s="231"/>
      <c r="I23" s="251"/>
      <c r="J23" s="251"/>
    </row>
    <row r="24" spans="1:10" s="81" customFormat="1" ht="14.25" customHeight="1">
      <c r="A24" s="239" t="s">
        <v>56</v>
      </c>
      <c r="B24" s="377" t="s">
        <v>176</v>
      </c>
      <c r="C24" s="248" t="s">
        <v>164</v>
      </c>
      <c r="D24" s="249">
        <v>11.046</v>
      </c>
      <c r="E24" s="250"/>
      <c r="F24" s="230">
        <v>54</v>
      </c>
      <c r="G24" s="231">
        <v>3</v>
      </c>
      <c r="H24" s="537" t="s">
        <v>11</v>
      </c>
      <c r="I24" s="251">
        <f>D24*F24</f>
        <v>596.4839999999999</v>
      </c>
      <c r="J24" s="251">
        <f>I24*20%</f>
        <v>119.29679999999999</v>
      </c>
    </row>
    <row r="25" spans="1:10" ht="12.75">
      <c r="A25" s="18" t="s">
        <v>20</v>
      </c>
      <c r="B25" s="43">
        <v>1</v>
      </c>
      <c r="C25" s="30" t="s">
        <v>27</v>
      </c>
      <c r="D25" s="19">
        <f>SUM(D24:D24)</f>
        <v>11.046</v>
      </c>
      <c r="E25" s="31" t="s">
        <v>47</v>
      </c>
      <c r="F25" s="32"/>
      <c r="G25" s="33"/>
      <c r="H25" s="33"/>
      <c r="I25" s="251"/>
      <c r="J25" s="251"/>
    </row>
    <row r="26" spans="1:10" ht="25.5">
      <c r="A26" s="95" t="s">
        <v>25</v>
      </c>
      <c r="B26" s="112">
        <f>B23+B25</f>
        <v>6</v>
      </c>
      <c r="C26" s="112" t="s">
        <v>27</v>
      </c>
      <c r="D26" s="98">
        <f>D23+D25</f>
        <v>45.041</v>
      </c>
      <c r="E26" s="99" t="s">
        <v>47</v>
      </c>
      <c r="F26" s="100"/>
      <c r="G26" s="101"/>
      <c r="H26" s="101"/>
      <c r="I26" s="102"/>
      <c r="J26" s="103"/>
    </row>
    <row r="27" spans="1:10" s="393" customFormat="1" ht="15.75">
      <c r="A27" s="643" t="s">
        <v>19</v>
      </c>
      <c r="B27" s="643"/>
      <c r="C27" s="643"/>
      <c r="D27" s="643"/>
      <c r="E27" s="643"/>
      <c r="F27" s="643"/>
      <c r="G27" s="643"/>
      <c r="H27" s="643"/>
      <c r="I27" s="643"/>
      <c r="J27" s="643"/>
    </row>
    <row r="28" spans="1:10" s="393" customFormat="1" ht="12.75">
      <c r="A28" s="272" t="s">
        <v>128</v>
      </c>
      <c r="B28" s="333" t="s">
        <v>304</v>
      </c>
      <c r="C28" s="229" t="s">
        <v>164</v>
      </c>
      <c r="D28" s="273">
        <v>1.999</v>
      </c>
      <c r="E28" s="496"/>
      <c r="F28" s="328">
        <v>60</v>
      </c>
      <c r="G28" s="275">
        <v>3</v>
      </c>
      <c r="H28" s="527" t="s">
        <v>11</v>
      </c>
      <c r="I28" s="441">
        <f aca="true" t="shared" si="0" ref="I28:I33">D28*F28</f>
        <v>119.94000000000001</v>
      </c>
      <c r="J28" s="441">
        <f aca="true" t="shared" si="1" ref="J28:J33">I28*20%</f>
        <v>23.988000000000003</v>
      </c>
    </row>
    <row r="29" spans="1:10" s="393" customFormat="1" ht="12.75">
      <c r="A29" s="272" t="s">
        <v>128</v>
      </c>
      <c r="B29" s="333" t="s">
        <v>305</v>
      </c>
      <c r="C29" s="229" t="s">
        <v>164</v>
      </c>
      <c r="D29" s="273">
        <v>2.506</v>
      </c>
      <c r="E29" s="496"/>
      <c r="F29" s="328">
        <v>60</v>
      </c>
      <c r="G29" s="275">
        <v>8</v>
      </c>
      <c r="H29" s="527" t="s">
        <v>11</v>
      </c>
      <c r="I29" s="441">
        <f t="shared" si="0"/>
        <v>150.35999999999999</v>
      </c>
      <c r="J29" s="441">
        <f t="shared" si="1"/>
        <v>30.072</v>
      </c>
    </row>
    <row r="30" spans="1:10" s="393" customFormat="1" ht="12.75">
      <c r="A30" s="272" t="s">
        <v>128</v>
      </c>
      <c r="B30" s="333" t="s">
        <v>306</v>
      </c>
      <c r="C30" s="229" t="s">
        <v>164</v>
      </c>
      <c r="D30" s="273">
        <v>2.199</v>
      </c>
      <c r="E30" s="496"/>
      <c r="F30" s="328">
        <v>60</v>
      </c>
      <c r="G30" s="275">
        <v>8</v>
      </c>
      <c r="H30" s="527" t="s">
        <v>11</v>
      </c>
      <c r="I30" s="441">
        <f t="shared" si="0"/>
        <v>131.94</v>
      </c>
      <c r="J30" s="441">
        <f t="shared" si="1"/>
        <v>26.388</v>
      </c>
    </row>
    <row r="31" spans="1:10" s="393" customFormat="1" ht="12.75">
      <c r="A31" s="272" t="s">
        <v>128</v>
      </c>
      <c r="B31" s="333" t="s">
        <v>307</v>
      </c>
      <c r="C31" s="229" t="s">
        <v>164</v>
      </c>
      <c r="D31" s="273">
        <v>0.843</v>
      </c>
      <c r="E31" s="496"/>
      <c r="F31" s="328">
        <v>60</v>
      </c>
      <c r="G31" s="275">
        <v>8</v>
      </c>
      <c r="H31" s="527" t="s">
        <v>11</v>
      </c>
      <c r="I31" s="441">
        <f t="shared" si="0"/>
        <v>50.58</v>
      </c>
      <c r="J31" s="441">
        <f t="shared" si="1"/>
        <v>10.116</v>
      </c>
    </row>
    <row r="32" spans="1:10" s="393" customFormat="1" ht="12.75">
      <c r="A32" s="272" t="s">
        <v>128</v>
      </c>
      <c r="B32" s="333" t="s">
        <v>308</v>
      </c>
      <c r="C32" s="229" t="s">
        <v>248</v>
      </c>
      <c r="D32" s="273">
        <v>2.506</v>
      </c>
      <c r="E32" s="496"/>
      <c r="F32" s="328">
        <v>60</v>
      </c>
      <c r="G32" s="275">
        <v>8</v>
      </c>
      <c r="H32" s="527" t="s">
        <v>11</v>
      </c>
      <c r="I32" s="441">
        <f t="shared" si="0"/>
        <v>150.35999999999999</v>
      </c>
      <c r="J32" s="441">
        <f t="shared" si="1"/>
        <v>30.072</v>
      </c>
    </row>
    <row r="33" spans="1:10" s="393" customFormat="1" ht="12.75">
      <c r="A33" s="272" t="s">
        <v>128</v>
      </c>
      <c r="B33" s="380" t="s">
        <v>309</v>
      </c>
      <c r="C33" s="229" t="s">
        <v>164</v>
      </c>
      <c r="D33" s="273">
        <v>3.001</v>
      </c>
      <c r="E33" s="496"/>
      <c r="F33" s="328">
        <v>60</v>
      </c>
      <c r="G33" s="275">
        <v>3</v>
      </c>
      <c r="H33" s="527" t="s">
        <v>11</v>
      </c>
      <c r="I33" s="441">
        <f t="shared" si="0"/>
        <v>180.06</v>
      </c>
      <c r="J33" s="441">
        <f t="shared" si="1"/>
        <v>36.012</v>
      </c>
    </row>
    <row r="34" spans="1:10" ht="12.75">
      <c r="A34" s="108" t="s">
        <v>20</v>
      </c>
      <c r="B34" s="164">
        <v>6</v>
      </c>
      <c r="C34" s="108" t="s">
        <v>27</v>
      </c>
      <c r="D34" s="277">
        <f>SUM(D28:D33)</f>
        <v>13.053999999999998</v>
      </c>
      <c r="E34" s="108" t="s">
        <v>47</v>
      </c>
      <c r="F34" s="274"/>
      <c r="G34" s="278"/>
      <c r="H34" s="278"/>
      <c r="I34" s="441"/>
      <c r="J34" s="441"/>
    </row>
    <row r="35" spans="1:10" ht="12.75">
      <c r="A35" s="272" t="s">
        <v>864</v>
      </c>
      <c r="B35" s="333" t="s">
        <v>873</v>
      </c>
      <c r="C35" s="229" t="s">
        <v>164</v>
      </c>
      <c r="D35" s="273">
        <v>2.298</v>
      </c>
      <c r="E35" s="496"/>
      <c r="F35" s="328">
        <v>60</v>
      </c>
      <c r="G35" s="275">
        <v>3</v>
      </c>
      <c r="H35" s="527" t="s">
        <v>11</v>
      </c>
      <c r="I35" s="441">
        <f>D35*F35</f>
        <v>137.88</v>
      </c>
      <c r="J35" s="441">
        <f>I35*20%</f>
        <v>27.576</v>
      </c>
    </row>
    <row r="36" spans="1:10" ht="12.75">
      <c r="A36" s="108" t="s">
        <v>20</v>
      </c>
      <c r="B36" s="164">
        <v>1</v>
      </c>
      <c r="C36" s="108" t="s">
        <v>27</v>
      </c>
      <c r="D36" s="277">
        <f>SUM(D35:D35)</f>
        <v>2.298</v>
      </c>
      <c r="E36" s="108" t="s">
        <v>47</v>
      </c>
      <c r="F36" s="274"/>
      <c r="G36" s="278"/>
      <c r="H36" s="527"/>
      <c r="I36" s="441"/>
      <c r="J36" s="441"/>
    </row>
    <row r="37" spans="1:10" ht="12.75">
      <c r="A37" s="272" t="s">
        <v>131</v>
      </c>
      <c r="B37" s="380" t="s">
        <v>310</v>
      </c>
      <c r="C37" s="229" t="s">
        <v>164</v>
      </c>
      <c r="D37" s="273">
        <v>1.44</v>
      </c>
      <c r="E37" s="496"/>
      <c r="F37" s="328">
        <v>60</v>
      </c>
      <c r="G37" s="275">
        <v>6</v>
      </c>
      <c r="H37" s="527" t="s">
        <v>11</v>
      </c>
      <c r="I37" s="441">
        <f>D37*F37</f>
        <v>86.39999999999999</v>
      </c>
      <c r="J37" s="441">
        <f>I37*20%</f>
        <v>17.279999999999998</v>
      </c>
    </row>
    <row r="38" spans="1:10" ht="12.75">
      <c r="A38" s="272" t="s">
        <v>131</v>
      </c>
      <c r="B38" s="380" t="s">
        <v>311</v>
      </c>
      <c r="C38" s="229" t="s">
        <v>164</v>
      </c>
      <c r="D38" s="273">
        <v>0.2</v>
      </c>
      <c r="E38" s="496"/>
      <c r="F38" s="328">
        <v>60</v>
      </c>
      <c r="G38" s="275">
        <v>6</v>
      </c>
      <c r="H38" s="527" t="s">
        <v>11</v>
      </c>
      <c r="I38" s="441">
        <f>D38*F38</f>
        <v>12</v>
      </c>
      <c r="J38" s="441">
        <f>I38*20%</f>
        <v>2.4000000000000004</v>
      </c>
    </row>
    <row r="39" spans="1:10" ht="12.75">
      <c r="A39" s="272" t="s">
        <v>131</v>
      </c>
      <c r="B39" s="380" t="s">
        <v>312</v>
      </c>
      <c r="C39" s="229" t="s">
        <v>164</v>
      </c>
      <c r="D39" s="273">
        <v>1.248</v>
      </c>
      <c r="E39" s="496"/>
      <c r="F39" s="328">
        <v>60</v>
      </c>
      <c r="G39" s="275">
        <v>6</v>
      </c>
      <c r="H39" s="527" t="s">
        <v>11</v>
      </c>
      <c r="I39" s="441">
        <f>D39*F39</f>
        <v>74.88</v>
      </c>
      <c r="J39" s="441">
        <f>I39*20%</f>
        <v>14.975999999999999</v>
      </c>
    </row>
    <row r="40" spans="1:10" ht="12.75">
      <c r="A40" s="108" t="s">
        <v>20</v>
      </c>
      <c r="B40" s="164">
        <v>3</v>
      </c>
      <c r="C40" s="108" t="s">
        <v>27</v>
      </c>
      <c r="D40" s="277">
        <f>SUM(D37:D39)</f>
        <v>2.888</v>
      </c>
      <c r="E40" s="108" t="s">
        <v>47</v>
      </c>
      <c r="F40" s="274"/>
      <c r="G40" s="275"/>
      <c r="H40" s="275"/>
      <c r="I40" s="441"/>
      <c r="J40" s="441"/>
    </row>
    <row r="41" spans="1:10" ht="12.75">
      <c r="A41" s="272" t="s">
        <v>129</v>
      </c>
      <c r="B41" s="333" t="s">
        <v>313</v>
      </c>
      <c r="C41" s="229" t="s">
        <v>164</v>
      </c>
      <c r="D41" s="273">
        <v>1.238</v>
      </c>
      <c r="E41" s="496"/>
      <c r="F41" s="328">
        <v>60</v>
      </c>
      <c r="G41" s="275">
        <v>6</v>
      </c>
      <c r="H41" s="527" t="s">
        <v>11</v>
      </c>
      <c r="I41" s="441">
        <f>D41*F41</f>
        <v>74.28</v>
      </c>
      <c r="J41" s="441">
        <f>I41*20%</f>
        <v>14.856000000000002</v>
      </c>
    </row>
    <row r="42" spans="1:10" ht="12.75">
      <c r="A42" s="272" t="s">
        <v>129</v>
      </c>
      <c r="B42" s="333" t="s">
        <v>314</v>
      </c>
      <c r="C42" s="229" t="s">
        <v>164</v>
      </c>
      <c r="D42" s="273">
        <v>0.46</v>
      </c>
      <c r="E42" s="496"/>
      <c r="F42" s="328">
        <v>60</v>
      </c>
      <c r="G42" s="275">
        <v>3</v>
      </c>
      <c r="H42" s="527" t="s">
        <v>11</v>
      </c>
      <c r="I42" s="441">
        <f>D42*F42</f>
        <v>27.6</v>
      </c>
      <c r="J42" s="441">
        <f>I42*20%</f>
        <v>5.5200000000000005</v>
      </c>
    </row>
    <row r="43" spans="1:10" ht="12.75">
      <c r="A43" s="272" t="s">
        <v>129</v>
      </c>
      <c r="B43" s="333" t="s">
        <v>315</v>
      </c>
      <c r="C43" s="229" t="s">
        <v>164</v>
      </c>
      <c r="D43" s="273">
        <v>0.416</v>
      </c>
      <c r="E43" s="496"/>
      <c r="F43" s="328">
        <v>60</v>
      </c>
      <c r="G43" s="275">
        <v>6</v>
      </c>
      <c r="H43" s="527" t="s">
        <v>11</v>
      </c>
      <c r="I43" s="441">
        <f>D43*F43</f>
        <v>24.959999999999997</v>
      </c>
      <c r="J43" s="441">
        <f>I43*20%</f>
        <v>4.992</v>
      </c>
    </row>
    <row r="44" spans="1:10" ht="12.75">
      <c r="A44" s="272" t="s">
        <v>129</v>
      </c>
      <c r="B44" s="333" t="s">
        <v>316</v>
      </c>
      <c r="C44" s="229" t="s">
        <v>248</v>
      </c>
      <c r="D44" s="273">
        <v>2.609</v>
      </c>
      <c r="E44" s="496"/>
      <c r="F44" s="328">
        <v>60</v>
      </c>
      <c r="G44" s="275">
        <v>5</v>
      </c>
      <c r="H44" s="527" t="s">
        <v>11</v>
      </c>
      <c r="I44" s="441">
        <f>D44*F44</f>
        <v>156.54</v>
      </c>
      <c r="J44" s="441">
        <f>I44*20%</f>
        <v>31.308</v>
      </c>
    </row>
    <row r="45" spans="1:10" ht="12.75">
      <c r="A45" s="272" t="s">
        <v>129</v>
      </c>
      <c r="B45" s="380" t="s">
        <v>317</v>
      </c>
      <c r="C45" s="229" t="s">
        <v>164</v>
      </c>
      <c r="D45" s="273">
        <v>0.615</v>
      </c>
      <c r="E45" s="496"/>
      <c r="F45" s="328">
        <v>60</v>
      </c>
      <c r="G45" s="275">
        <v>3</v>
      </c>
      <c r="H45" s="527" t="s">
        <v>11</v>
      </c>
      <c r="I45" s="441">
        <f>D45*F45</f>
        <v>36.9</v>
      </c>
      <c r="J45" s="441">
        <f>I45*20%</f>
        <v>7.38</v>
      </c>
    </row>
    <row r="46" spans="1:10" ht="12.75">
      <c r="A46" s="41" t="s">
        <v>20</v>
      </c>
      <c r="B46" s="82">
        <v>5</v>
      </c>
      <c r="C46" s="30" t="s">
        <v>27</v>
      </c>
      <c r="D46" s="36">
        <f>SUM(D41:D45)</f>
        <v>5.338</v>
      </c>
      <c r="E46" s="31" t="s">
        <v>47</v>
      </c>
      <c r="F46" s="32"/>
      <c r="G46" s="275"/>
      <c r="H46" s="275"/>
      <c r="I46" s="441"/>
      <c r="J46" s="441"/>
    </row>
    <row r="47" spans="1:10" ht="25.5">
      <c r="A47" s="279" t="s">
        <v>26</v>
      </c>
      <c r="B47" s="138">
        <f>B34+B40+B46+B36</f>
        <v>15</v>
      </c>
      <c r="C47" s="122" t="s">
        <v>27</v>
      </c>
      <c r="D47" s="126">
        <f>D34+D40+D46+D36</f>
        <v>23.577999999999996</v>
      </c>
      <c r="E47" s="161" t="s">
        <v>47</v>
      </c>
      <c r="F47" s="67"/>
      <c r="G47" s="68"/>
      <c r="H47" s="68"/>
      <c r="I47" s="69"/>
      <c r="J47" s="62"/>
    </row>
    <row r="48" spans="1:10" ht="28.5">
      <c r="A48" s="71" t="s">
        <v>31</v>
      </c>
      <c r="B48" s="72">
        <f>B12+B26+B47+B16</f>
        <v>23</v>
      </c>
      <c r="C48" s="73" t="s">
        <v>27</v>
      </c>
      <c r="D48" s="74">
        <f>D12+D26+D47+D16</f>
        <v>90.02099999999999</v>
      </c>
      <c r="E48" s="75" t="s">
        <v>47</v>
      </c>
      <c r="F48" s="76"/>
      <c r="G48" s="77"/>
      <c r="H48" s="77"/>
      <c r="I48" s="79"/>
      <c r="J48" s="80"/>
    </row>
    <row r="49" spans="1:10" ht="15">
      <c r="A49" s="384"/>
      <c r="B49" s="385"/>
      <c r="C49" s="386"/>
      <c r="D49" s="387"/>
      <c r="E49" s="388"/>
      <c r="F49" s="389"/>
      <c r="G49" s="390"/>
      <c r="H49" s="390"/>
      <c r="I49" s="391"/>
      <c r="J49" s="392"/>
    </row>
    <row r="50" spans="9:10" ht="12.75">
      <c r="I50" s="37"/>
      <c r="J50" s="37"/>
    </row>
    <row r="51" spans="1:5" ht="12.75">
      <c r="A51" s="281"/>
      <c r="B51" s="158"/>
      <c r="C51" s="166"/>
      <c r="D51" s="157"/>
      <c r="E51" s="12"/>
    </row>
    <row r="52" spans="1:10" ht="12.75">
      <c r="A52" s="281"/>
      <c r="B52" s="158"/>
      <c r="C52" s="166"/>
      <c r="D52" s="157"/>
      <c r="E52" s="12"/>
      <c r="F52" s="46"/>
      <c r="G52" s="640" t="s">
        <v>30</v>
      </c>
      <c r="H52" s="640"/>
      <c r="I52" s="640"/>
      <c r="J52" s="640"/>
    </row>
    <row r="53" spans="1:10" ht="12.75">
      <c r="A53" s="281"/>
      <c r="B53" s="158"/>
      <c r="C53" s="166"/>
      <c r="D53" s="157"/>
      <c r="G53" s="640" t="s">
        <v>985</v>
      </c>
      <c r="H53" s="640"/>
      <c r="I53" s="640"/>
      <c r="J53" s="640"/>
    </row>
    <row r="54" spans="1:10" ht="12.75">
      <c r="A54" s="281"/>
      <c r="B54" s="158"/>
      <c r="C54" s="166"/>
      <c r="D54" s="157"/>
      <c r="G54" s="640" t="s">
        <v>983</v>
      </c>
      <c r="H54" s="640"/>
      <c r="I54" s="640"/>
      <c r="J54" s="640"/>
    </row>
    <row r="55" spans="1:10" ht="12.75">
      <c r="A55" s="281"/>
      <c r="B55" s="21"/>
      <c r="C55" s="24"/>
      <c r="D55" s="22"/>
      <c r="G55" s="37"/>
      <c r="H55" s="37"/>
      <c r="I55" s="47"/>
      <c r="J55" s="47"/>
    </row>
    <row r="56" spans="1:10" ht="15">
      <c r="A56" s="637"/>
      <c r="B56" s="85"/>
      <c r="C56" s="84"/>
      <c r="D56" s="86"/>
      <c r="E56" s="20"/>
      <c r="F56" s="20"/>
      <c r="G56" s="23"/>
      <c r="H56" s="23"/>
      <c r="I56" s="47"/>
      <c r="J56" s="47"/>
    </row>
  </sheetData>
  <sheetProtection/>
  <mergeCells count="21">
    <mergeCell ref="H6:H7"/>
    <mergeCell ref="A9:J9"/>
    <mergeCell ref="J6:J7"/>
    <mergeCell ref="A6:A7"/>
    <mergeCell ref="A13:J13"/>
    <mergeCell ref="B6:B7"/>
    <mergeCell ref="A1:J1"/>
    <mergeCell ref="A2:J2"/>
    <mergeCell ref="A3:J3"/>
    <mergeCell ref="A4:J4"/>
    <mergeCell ref="A5:J5"/>
    <mergeCell ref="F6:F7"/>
    <mergeCell ref="D6:E6"/>
    <mergeCell ref="G53:J53"/>
    <mergeCell ref="I6:I7"/>
    <mergeCell ref="G54:J54"/>
    <mergeCell ref="A17:J17"/>
    <mergeCell ref="A27:J27"/>
    <mergeCell ref="G6:G7"/>
    <mergeCell ref="C6:C7"/>
    <mergeCell ref="G52:J52"/>
  </mergeCells>
  <printOptions/>
  <pageMargins left="0.7480314960629921" right="0.7480314960629921" top="0.5905511811023623" bottom="0.5905511811023623" header="0" footer="0"/>
  <pageSetup horizontalDpi="600" verticalDpi="600" orientation="landscape" paperSize="9" r:id="rId1"/>
  <headerFooter alignWithMargins="0">
    <oddFooter>&amp;CСтр. &amp;P от &amp;[2&amp;RДИРЕКТОР НА ОД "ЗЕМЕДЕЛИЕ" - ПЛЕВЕН: ................
/НОРА СТОЕВА/</oddFooter>
  </headerFooter>
  <ignoredErrors>
    <ignoredError sqref="F8 A8 H8 G14" numberStoredAsText="1"/>
    <ignoredError sqref="D4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0:K153"/>
  <sheetViews>
    <sheetView workbookViewId="0" topLeftCell="A1">
      <selection activeCell="N16" sqref="N16"/>
    </sheetView>
  </sheetViews>
  <sheetFormatPr defaultColWidth="9.140625" defaultRowHeight="12.75"/>
  <cols>
    <col min="1" max="1" width="17.28125" style="37" customWidth="1"/>
    <col min="2" max="2" width="12.7109375" style="381" customWidth="1"/>
    <col min="3" max="3" width="18.7109375" style="44" bestFit="1" customWidth="1"/>
    <col min="4" max="4" width="10.7109375" style="40" customWidth="1"/>
    <col min="5" max="6" width="8.8515625" style="37" customWidth="1"/>
    <col min="7" max="8" width="7.00390625" style="45" customWidth="1"/>
    <col min="9" max="9" width="9.140625" style="49" customWidth="1"/>
    <col min="10" max="10" width="8.57421875" style="9" customWidth="1"/>
    <col min="11" max="16384" width="9.140625" style="37" customWidth="1"/>
  </cols>
  <sheetData>
    <row r="10" spans="1:10" ht="15.75" customHeight="1">
      <c r="A10" s="647" t="s">
        <v>28</v>
      </c>
      <c r="B10" s="647"/>
      <c r="C10" s="647"/>
      <c r="D10" s="647"/>
      <c r="E10" s="647"/>
      <c r="F10" s="647"/>
      <c r="G10" s="647"/>
      <c r="H10" s="647"/>
      <c r="I10" s="647"/>
      <c r="J10" s="647"/>
    </row>
    <row r="11" spans="1:10" ht="15" customHeight="1">
      <c r="A11" s="648" t="s">
        <v>261</v>
      </c>
      <c r="B11" s="648"/>
      <c r="C11" s="648"/>
      <c r="D11" s="648"/>
      <c r="E11" s="648"/>
      <c r="F11" s="648"/>
      <c r="G11" s="648"/>
      <c r="H11" s="648"/>
      <c r="I11" s="648"/>
      <c r="J11" s="648"/>
    </row>
    <row r="12" spans="1:10" ht="15">
      <c r="A12" s="648" t="s">
        <v>900</v>
      </c>
      <c r="B12" s="648"/>
      <c r="C12" s="648"/>
      <c r="D12" s="648"/>
      <c r="E12" s="648"/>
      <c r="F12" s="648"/>
      <c r="G12" s="648"/>
      <c r="H12" s="648"/>
      <c r="I12" s="648"/>
      <c r="J12" s="648"/>
    </row>
    <row r="13" spans="1:10" ht="15">
      <c r="A13" s="649" t="s">
        <v>984</v>
      </c>
      <c r="B13" s="649"/>
      <c r="C13" s="649"/>
      <c r="D13" s="649"/>
      <c r="E13" s="649"/>
      <c r="F13" s="649"/>
      <c r="G13" s="649"/>
      <c r="H13" s="649"/>
      <c r="I13" s="649"/>
      <c r="J13" s="649"/>
    </row>
    <row r="14" spans="1:10" ht="15">
      <c r="A14" s="329"/>
      <c r="B14" s="373"/>
      <c r="C14" s="329"/>
      <c r="D14" s="329"/>
      <c r="E14" s="329"/>
      <c r="F14" s="329"/>
      <c r="G14" s="329"/>
      <c r="H14" s="329"/>
      <c r="I14" s="395"/>
      <c r="J14" s="395"/>
    </row>
    <row r="15" spans="1:10" s="44" customFormat="1" ht="12.75">
      <c r="A15" s="650" t="s">
        <v>0</v>
      </c>
      <c r="B15" s="650"/>
      <c r="C15" s="650"/>
      <c r="D15" s="650"/>
      <c r="E15" s="650"/>
      <c r="F15" s="650"/>
      <c r="G15" s="650"/>
      <c r="H15" s="650"/>
      <c r="I15" s="650"/>
      <c r="J15" s="650"/>
    </row>
    <row r="16" spans="1:10" s="44" customFormat="1" ht="12.75" customHeight="1">
      <c r="A16" s="639" t="s">
        <v>1</v>
      </c>
      <c r="B16" s="660" t="s">
        <v>2</v>
      </c>
      <c r="C16" s="639" t="s">
        <v>3</v>
      </c>
      <c r="D16" s="639" t="s">
        <v>4</v>
      </c>
      <c r="E16" s="639"/>
      <c r="F16" s="639" t="s">
        <v>52</v>
      </c>
      <c r="G16" s="644" t="s">
        <v>5</v>
      </c>
      <c r="H16" s="646" t="s">
        <v>6</v>
      </c>
      <c r="I16" s="645" t="s">
        <v>35</v>
      </c>
      <c r="J16" s="642" t="s">
        <v>39</v>
      </c>
    </row>
    <row r="17" spans="1:10" s="44" customFormat="1" ht="52.5" customHeight="1">
      <c r="A17" s="639"/>
      <c r="B17" s="660"/>
      <c r="C17" s="639"/>
      <c r="D17" s="1" t="s">
        <v>8</v>
      </c>
      <c r="E17" s="1" t="s">
        <v>32</v>
      </c>
      <c r="F17" s="639"/>
      <c r="G17" s="644"/>
      <c r="H17" s="646"/>
      <c r="I17" s="645"/>
      <c r="J17" s="642"/>
    </row>
    <row r="18" spans="1:10" s="44" customFormat="1" ht="12.75">
      <c r="A18" s="2" t="s">
        <v>29</v>
      </c>
      <c r="B18" s="43">
        <v>2</v>
      </c>
      <c r="C18" s="2">
        <v>3</v>
      </c>
      <c r="D18" s="7" t="s">
        <v>9</v>
      </c>
      <c r="E18" s="2" t="s">
        <v>10</v>
      </c>
      <c r="F18" s="2" t="s">
        <v>36</v>
      </c>
      <c r="G18" s="5">
        <v>6</v>
      </c>
      <c r="H18" s="2" t="s">
        <v>37</v>
      </c>
      <c r="I18" s="5">
        <v>8</v>
      </c>
      <c r="J18" s="6">
        <v>9</v>
      </c>
    </row>
    <row r="19" spans="1:10" ht="15.75">
      <c r="A19" s="657" t="s">
        <v>12</v>
      </c>
      <c r="B19" s="658"/>
      <c r="C19" s="658"/>
      <c r="D19" s="658"/>
      <c r="E19" s="658"/>
      <c r="F19" s="658"/>
      <c r="G19" s="658"/>
      <c r="H19" s="658"/>
      <c r="I19" s="658"/>
      <c r="J19" s="659"/>
    </row>
    <row r="20" spans="1:10" ht="12.75">
      <c r="A20" s="416" t="s">
        <v>43</v>
      </c>
      <c r="B20" s="423" t="s">
        <v>949</v>
      </c>
      <c r="C20" s="530" t="s">
        <v>551</v>
      </c>
      <c r="D20" s="341">
        <v>6.1</v>
      </c>
      <c r="E20" s="336"/>
      <c r="F20" s="448">
        <v>60</v>
      </c>
      <c r="G20" s="231">
        <v>6</v>
      </c>
      <c r="H20" s="232" t="s">
        <v>11</v>
      </c>
      <c r="I20" s="559">
        <f>D20*F20</f>
        <v>366</v>
      </c>
      <c r="J20" s="559">
        <f>I20*20%</f>
        <v>73.2</v>
      </c>
    </row>
    <row r="21" spans="1:10" ht="12.75">
      <c r="A21" s="416" t="s">
        <v>43</v>
      </c>
      <c r="B21" s="423" t="s">
        <v>950</v>
      </c>
      <c r="C21" s="530" t="s">
        <v>164</v>
      </c>
      <c r="D21" s="341">
        <v>7.9</v>
      </c>
      <c r="E21" s="336"/>
      <c r="F21" s="448">
        <v>60</v>
      </c>
      <c r="G21" s="231">
        <v>6</v>
      </c>
      <c r="H21" s="232" t="s">
        <v>11</v>
      </c>
      <c r="I21" s="559">
        <f>D21*F21</f>
        <v>474</v>
      </c>
      <c r="J21" s="559">
        <f>I21*20%</f>
        <v>94.80000000000001</v>
      </c>
    </row>
    <row r="22" spans="1:10" ht="12.75">
      <c r="A22" s="211" t="s">
        <v>20</v>
      </c>
      <c r="B22" s="606">
        <v>2</v>
      </c>
      <c r="C22" s="607" t="s">
        <v>27</v>
      </c>
      <c r="D22" s="608">
        <f>SUM(D20:D21)</f>
        <v>14</v>
      </c>
      <c r="E22" s="607" t="s">
        <v>47</v>
      </c>
      <c r="F22" s="609"/>
      <c r="G22" s="216"/>
      <c r="H22" s="216"/>
      <c r="I22" s="314"/>
      <c r="J22" s="314"/>
    </row>
    <row r="23" spans="1:10" ht="12.75">
      <c r="A23" s="336" t="s">
        <v>247</v>
      </c>
      <c r="B23" s="470" t="s">
        <v>622</v>
      </c>
      <c r="C23" s="468" t="s">
        <v>164</v>
      </c>
      <c r="D23" s="438">
        <v>78.507</v>
      </c>
      <c r="E23" s="469"/>
      <c r="F23" s="448">
        <v>60</v>
      </c>
      <c r="G23" s="429">
        <v>5</v>
      </c>
      <c r="H23" s="173" t="s">
        <v>11</v>
      </c>
      <c r="I23" s="315">
        <f>D23*F23</f>
        <v>4710.42</v>
      </c>
      <c r="J23" s="315">
        <f>I23*20%</f>
        <v>942.0840000000001</v>
      </c>
    </row>
    <row r="24" spans="1:10" ht="12.75">
      <c r="A24" s="29" t="s">
        <v>20</v>
      </c>
      <c r="B24" s="556">
        <v>1</v>
      </c>
      <c r="C24" s="39" t="s">
        <v>27</v>
      </c>
      <c r="D24" s="39">
        <f>SUM(D23:D23)</f>
        <v>78.507</v>
      </c>
      <c r="E24" s="114" t="s">
        <v>47</v>
      </c>
      <c r="F24" s="557"/>
      <c r="G24" s="549"/>
      <c r="H24" s="191"/>
      <c r="I24" s="93"/>
      <c r="J24" s="93"/>
    </row>
    <row r="25" spans="1:10" ht="12.75">
      <c r="A25" s="416" t="s">
        <v>243</v>
      </c>
      <c r="B25" s="423" t="s">
        <v>951</v>
      </c>
      <c r="C25" s="530" t="s">
        <v>164</v>
      </c>
      <c r="D25" s="341">
        <v>18.912</v>
      </c>
      <c r="E25" s="336"/>
      <c r="F25" s="448">
        <v>60</v>
      </c>
      <c r="G25" s="231">
        <v>5</v>
      </c>
      <c r="H25" s="232" t="s">
        <v>11</v>
      </c>
      <c r="I25" s="315">
        <f>D25*F25</f>
        <v>1134.72</v>
      </c>
      <c r="J25" s="315">
        <f>I25*20%</f>
        <v>226.94400000000002</v>
      </c>
    </row>
    <row r="26" spans="1:10" ht="12.75">
      <c r="A26" s="416" t="s">
        <v>243</v>
      </c>
      <c r="B26" s="423" t="s">
        <v>952</v>
      </c>
      <c r="C26" s="530" t="s">
        <v>164</v>
      </c>
      <c r="D26" s="341">
        <v>22.003</v>
      </c>
      <c r="E26" s="336"/>
      <c r="F26" s="448">
        <v>60</v>
      </c>
      <c r="G26" s="231">
        <v>4</v>
      </c>
      <c r="H26" s="232" t="s">
        <v>11</v>
      </c>
      <c r="I26" s="315">
        <f aca="true" t="shared" si="0" ref="I26:I44">D26*F26</f>
        <v>1320.18</v>
      </c>
      <c r="J26" s="315">
        <f aca="true" t="shared" si="1" ref="J26:J44">I26*20%</f>
        <v>264.036</v>
      </c>
    </row>
    <row r="27" spans="1:10" ht="12.75">
      <c r="A27" s="416" t="s">
        <v>243</v>
      </c>
      <c r="B27" s="423" t="s">
        <v>953</v>
      </c>
      <c r="C27" s="530" t="s">
        <v>164</v>
      </c>
      <c r="D27" s="341">
        <v>3.523</v>
      </c>
      <c r="E27" s="336"/>
      <c r="F27" s="448">
        <v>60</v>
      </c>
      <c r="G27" s="231">
        <v>4</v>
      </c>
      <c r="H27" s="232" t="s">
        <v>11</v>
      </c>
      <c r="I27" s="315">
        <f t="shared" si="0"/>
        <v>211.38</v>
      </c>
      <c r="J27" s="315">
        <f t="shared" si="1"/>
        <v>42.276</v>
      </c>
    </row>
    <row r="28" spans="1:10" ht="12.75">
      <c r="A28" s="416" t="s">
        <v>243</v>
      </c>
      <c r="B28" s="423" t="s">
        <v>954</v>
      </c>
      <c r="C28" s="530" t="s">
        <v>164</v>
      </c>
      <c r="D28" s="341">
        <v>15.312</v>
      </c>
      <c r="E28" s="336"/>
      <c r="F28" s="448">
        <v>60</v>
      </c>
      <c r="G28" s="231">
        <v>4</v>
      </c>
      <c r="H28" s="232" t="s">
        <v>11</v>
      </c>
      <c r="I28" s="315">
        <f t="shared" si="0"/>
        <v>918.7199999999999</v>
      </c>
      <c r="J28" s="315">
        <f t="shared" si="1"/>
        <v>183.744</v>
      </c>
    </row>
    <row r="29" spans="1:10" ht="12.75">
      <c r="A29" s="416" t="s">
        <v>243</v>
      </c>
      <c r="B29" s="423" t="s">
        <v>955</v>
      </c>
      <c r="C29" s="530" t="s">
        <v>164</v>
      </c>
      <c r="D29" s="341">
        <v>30.847</v>
      </c>
      <c r="E29" s="336"/>
      <c r="F29" s="448">
        <v>60</v>
      </c>
      <c r="G29" s="231">
        <v>4</v>
      </c>
      <c r="H29" s="232" t="s">
        <v>11</v>
      </c>
      <c r="I29" s="315">
        <f t="shared" si="0"/>
        <v>1850.8200000000002</v>
      </c>
      <c r="J29" s="315">
        <f t="shared" si="1"/>
        <v>370.16400000000004</v>
      </c>
    </row>
    <row r="30" spans="1:10" ht="12.75">
      <c r="A30" s="416" t="s">
        <v>243</v>
      </c>
      <c r="B30" s="423" t="s">
        <v>956</v>
      </c>
      <c r="C30" s="530" t="s">
        <v>164</v>
      </c>
      <c r="D30" s="341">
        <v>22.003</v>
      </c>
      <c r="E30" s="336"/>
      <c r="F30" s="448">
        <v>60</v>
      </c>
      <c r="G30" s="231">
        <v>5</v>
      </c>
      <c r="H30" s="232" t="s">
        <v>11</v>
      </c>
      <c r="I30" s="315">
        <f t="shared" si="0"/>
        <v>1320.18</v>
      </c>
      <c r="J30" s="315">
        <f t="shared" si="1"/>
        <v>264.036</v>
      </c>
    </row>
    <row r="31" spans="1:10" ht="12.75">
      <c r="A31" s="336" t="s">
        <v>243</v>
      </c>
      <c r="B31" s="470" t="s">
        <v>623</v>
      </c>
      <c r="C31" s="468" t="s">
        <v>164</v>
      </c>
      <c r="D31" s="438">
        <v>10.745</v>
      </c>
      <c r="E31" s="469"/>
      <c r="F31" s="448">
        <v>60</v>
      </c>
      <c r="G31" s="429">
        <v>5</v>
      </c>
      <c r="H31" s="173" t="s">
        <v>11</v>
      </c>
      <c r="I31" s="315">
        <f t="shared" si="0"/>
        <v>644.6999999999999</v>
      </c>
      <c r="J31" s="315">
        <f t="shared" si="1"/>
        <v>128.94</v>
      </c>
    </row>
    <row r="32" spans="1:10" ht="12.75">
      <c r="A32" s="336" t="s">
        <v>243</v>
      </c>
      <c r="B32" s="470" t="s">
        <v>624</v>
      </c>
      <c r="C32" s="468" t="s">
        <v>164</v>
      </c>
      <c r="D32" s="438">
        <v>15.538</v>
      </c>
      <c r="E32" s="469"/>
      <c r="F32" s="448">
        <v>60</v>
      </c>
      <c r="G32" s="429">
        <v>5</v>
      </c>
      <c r="H32" s="173" t="s">
        <v>11</v>
      </c>
      <c r="I32" s="315">
        <f t="shared" si="0"/>
        <v>932.28</v>
      </c>
      <c r="J32" s="315">
        <f t="shared" si="1"/>
        <v>186.45600000000002</v>
      </c>
    </row>
    <row r="33" spans="1:10" ht="12.75">
      <c r="A33" s="416" t="s">
        <v>243</v>
      </c>
      <c r="B33" s="423" t="s">
        <v>957</v>
      </c>
      <c r="C33" s="530" t="s">
        <v>164</v>
      </c>
      <c r="D33" s="341">
        <v>27.56</v>
      </c>
      <c r="E33" s="336"/>
      <c r="F33" s="448">
        <v>60</v>
      </c>
      <c r="G33" s="231">
        <v>4</v>
      </c>
      <c r="H33" s="232" t="s">
        <v>11</v>
      </c>
      <c r="I33" s="315">
        <f t="shared" si="0"/>
        <v>1653.6</v>
      </c>
      <c r="J33" s="315">
        <f t="shared" si="1"/>
        <v>330.72</v>
      </c>
    </row>
    <row r="34" spans="1:10" ht="12.75">
      <c r="A34" s="416" t="s">
        <v>243</v>
      </c>
      <c r="B34" s="423" t="s">
        <v>958</v>
      </c>
      <c r="C34" s="530" t="s">
        <v>164</v>
      </c>
      <c r="D34" s="341">
        <v>7.581</v>
      </c>
      <c r="E34" s="336"/>
      <c r="F34" s="448">
        <v>60</v>
      </c>
      <c r="G34" s="231">
        <v>4</v>
      </c>
      <c r="H34" s="232" t="s">
        <v>11</v>
      </c>
      <c r="I34" s="315">
        <f t="shared" si="0"/>
        <v>454.86</v>
      </c>
      <c r="J34" s="315">
        <f t="shared" si="1"/>
        <v>90.97200000000001</v>
      </c>
    </row>
    <row r="35" spans="1:10" ht="12.75">
      <c r="A35" s="416" t="s">
        <v>243</v>
      </c>
      <c r="B35" s="423" t="s">
        <v>959</v>
      </c>
      <c r="C35" s="530" t="s">
        <v>164</v>
      </c>
      <c r="D35" s="341">
        <v>32.585</v>
      </c>
      <c r="E35" s="336"/>
      <c r="F35" s="448">
        <v>60</v>
      </c>
      <c r="G35" s="231">
        <v>6</v>
      </c>
      <c r="H35" s="232" t="s">
        <v>11</v>
      </c>
      <c r="I35" s="315">
        <f t="shared" si="0"/>
        <v>1955.1000000000001</v>
      </c>
      <c r="J35" s="315">
        <f t="shared" si="1"/>
        <v>391.02000000000004</v>
      </c>
    </row>
    <row r="36" spans="1:10" ht="12.75">
      <c r="A36" s="416" t="s">
        <v>243</v>
      </c>
      <c r="B36" s="423" t="s">
        <v>960</v>
      </c>
      <c r="C36" s="530" t="s">
        <v>164</v>
      </c>
      <c r="D36" s="341">
        <v>6.526</v>
      </c>
      <c r="E36" s="336"/>
      <c r="F36" s="448">
        <v>60</v>
      </c>
      <c r="G36" s="231">
        <v>4</v>
      </c>
      <c r="H36" s="232" t="s">
        <v>11</v>
      </c>
      <c r="I36" s="315">
        <f t="shared" si="0"/>
        <v>391.56</v>
      </c>
      <c r="J36" s="315">
        <f t="shared" si="1"/>
        <v>78.31200000000001</v>
      </c>
    </row>
    <row r="37" spans="1:10" ht="12.75">
      <c r="A37" s="416" t="s">
        <v>243</v>
      </c>
      <c r="B37" s="423" t="s">
        <v>961</v>
      </c>
      <c r="C37" s="530" t="s">
        <v>164</v>
      </c>
      <c r="D37" s="341">
        <v>4.501</v>
      </c>
      <c r="E37" s="336"/>
      <c r="F37" s="448">
        <v>60</v>
      </c>
      <c r="G37" s="231">
        <v>4</v>
      </c>
      <c r="H37" s="232" t="s">
        <v>11</v>
      </c>
      <c r="I37" s="315">
        <f t="shared" si="0"/>
        <v>270.06</v>
      </c>
      <c r="J37" s="315">
        <f t="shared" si="1"/>
        <v>54.012</v>
      </c>
    </row>
    <row r="38" spans="1:10" ht="12.75">
      <c r="A38" s="416" t="s">
        <v>243</v>
      </c>
      <c r="B38" s="423" t="s">
        <v>962</v>
      </c>
      <c r="C38" s="530" t="s">
        <v>164</v>
      </c>
      <c r="D38" s="341">
        <v>3.841</v>
      </c>
      <c r="E38" s="336"/>
      <c r="F38" s="448">
        <v>60</v>
      </c>
      <c r="G38" s="231">
        <v>3</v>
      </c>
      <c r="H38" s="232" t="s">
        <v>11</v>
      </c>
      <c r="I38" s="315">
        <f t="shared" si="0"/>
        <v>230.46</v>
      </c>
      <c r="J38" s="315">
        <f t="shared" si="1"/>
        <v>46.092000000000006</v>
      </c>
    </row>
    <row r="39" spans="1:10" ht="12.75">
      <c r="A39" s="416" t="s">
        <v>243</v>
      </c>
      <c r="B39" s="423" t="s">
        <v>963</v>
      </c>
      <c r="C39" s="530" t="s">
        <v>164</v>
      </c>
      <c r="D39" s="341">
        <v>4.409</v>
      </c>
      <c r="E39" s="336"/>
      <c r="F39" s="448">
        <v>60</v>
      </c>
      <c r="G39" s="231">
        <v>6</v>
      </c>
      <c r="H39" s="232" t="s">
        <v>11</v>
      </c>
      <c r="I39" s="315">
        <f t="shared" si="0"/>
        <v>264.53999999999996</v>
      </c>
      <c r="J39" s="315">
        <f t="shared" si="1"/>
        <v>52.907999999999994</v>
      </c>
    </row>
    <row r="40" spans="1:10" ht="12.75">
      <c r="A40" s="416" t="s">
        <v>243</v>
      </c>
      <c r="B40" s="423" t="s">
        <v>964</v>
      </c>
      <c r="C40" s="530" t="s">
        <v>164</v>
      </c>
      <c r="D40" s="341">
        <v>36.267</v>
      </c>
      <c r="E40" s="336"/>
      <c r="F40" s="448">
        <v>60</v>
      </c>
      <c r="G40" s="231">
        <v>6</v>
      </c>
      <c r="H40" s="232" t="s">
        <v>11</v>
      </c>
      <c r="I40" s="315">
        <f t="shared" si="0"/>
        <v>2176.02</v>
      </c>
      <c r="J40" s="315">
        <f t="shared" si="1"/>
        <v>435.204</v>
      </c>
    </row>
    <row r="41" spans="1:10" ht="12.75">
      <c r="A41" s="416" t="s">
        <v>243</v>
      </c>
      <c r="B41" s="423" t="s">
        <v>965</v>
      </c>
      <c r="C41" s="530" t="s">
        <v>164</v>
      </c>
      <c r="D41" s="341">
        <v>31.69</v>
      </c>
      <c r="E41" s="336"/>
      <c r="F41" s="448">
        <v>60</v>
      </c>
      <c r="G41" s="231">
        <v>4</v>
      </c>
      <c r="H41" s="232" t="s">
        <v>11</v>
      </c>
      <c r="I41" s="315">
        <f t="shared" si="0"/>
        <v>1901.4</v>
      </c>
      <c r="J41" s="315">
        <f t="shared" si="1"/>
        <v>380.28000000000003</v>
      </c>
    </row>
    <row r="42" spans="1:10" ht="12.75">
      <c r="A42" s="336" t="s">
        <v>243</v>
      </c>
      <c r="B42" s="470" t="s">
        <v>626</v>
      </c>
      <c r="C42" s="468" t="s">
        <v>164</v>
      </c>
      <c r="D42" s="438">
        <v>14.941</v>
      </c>
      <c r="E42" s="469"/>
      <c r="F42" s="448">
        <v>60</v>
      </c>
      <c r="G42" s="429">
        <v>3</v>
      </c>
      <c r="H42" s="610" t="s">
        <v>11</v>
      </c>
      <c r="I42" s="315">
        <f t="shared" si="0"/>
        <v>896.46</v>
      </c>
      <c r="J42" s="315">
        <f t="shared" si="1"/>
        <v>179.29200000000003</v>
      </c>
    </row>
    <row r="43" spans="1:10" ht="12.75">
      <c r="A43" s="416" t="s">
        <v>243</v>
      </c>
      <c r="B43" s="423" t="s">
        <v>966</v>
      </c>
      <c r="C43" s="530" t="s">
        <v>164</v>
      </c>
      <c r="D43" s="341">
        <v>69.19</v>
      </c>
      <c r="E43" s="336"/>
      <c r="F43" s="448">
        <v>60</v>
      </c>
      <c r="G43" s="231">
        <v>6</v>
      </c>
      <c r="H43" s="232" t="s">
        <v>11</v>
      </c>
      <c r="I43" s="315">
        <f t="shared" si="0"/>
        <v>4151.4</v>
      </c>
      <c r="J43" s="315">
        <f t="shared" si="1"/>
        <v>830.28</v>
      </c>
    </row>
    <row r="44" spans="1:10" ht="12.75">
      <c r="A44" s="416" t="s">
        <v>243</v>
      </c>
      <c r="B44" s="423" t="s">
        <v>967</v>
      </c>
      <c r="C44" s="530" t="s">
        <v>164</v>
      </c>
      <c r="D44" s="341">
        <v>66.284</v>
      </c>
      <c r="E44" s="336"/>
      <c r="F44" s="448">
        <v>60</v>
      </c>
      <c r="G44" s="231">
        <v>6</v>
      </c>
      <c r="H44" s="232" t="s">
        <v>11</v>
      </c>
      <c r="I44" s="315">
        <f t="shared" si="0"/>
        <v>3977.0400000000004</v>
      </c>
      <c r="J44" s="315">
        <f t="shared" si="1"/>
        <v>795.4080000000001</v>
      </c>
    </row>
    <row r="45" spans="1:10" ht="12.75">
      <c r="A45" s="108" t="s">
        <v>105</v>
      </c>
      <c r="B45" s="558">
        <v>20</v>
      </c>
      <c r="C45" s="39" t="s">
        <v>27</v>
      </c>
      <c r="D45" s="39">
        <f>SUM(D25:D44)</f>
        <v>444.258</v>
      </c>
      <c r="E45" s="114" t="s">
        <v>47</v>
      </c>
      <c r="F45" s="557"/>
      <c r="G45" s="549"/>
      <c r="H45" s="191"/>
      <c r="I45" s="93"/>
      <c r="J45" s="93"/>
    </row>
    <row r="46" spans="1:10" ht="12.75">
      <c r="A46" s="336" t="s">
        <v>44</v>
      </c>
      <c r="B46" s="470" t="s">
        <v>627</v>
      </c>
      <c r="C46" s="468" t="s">
        <v>164</v>
      </c>
      <c r="D46" s="438">
        <v>4.47</v>
      </c>
      <c r="E46" s="469"/>
      <c r="F46" s="448">
        <v>60</v>
      </c>
      <c r="G46" s="429">
        <v>5</v>
      </c>
      <c r="H46" s="173" t="s">
        <v>11</v>
      </c>
      <c r="I46" s="559">
        <f>D46*F46</f>
        <v>268.2</v>
      </c>
      <c r="J46" s="559">
        <f>I46*20%</f>
        <v>53.64</v>
      </c>
    </row>
    <row r="47" spans="1:10" ht="12.75">
      <c r="A47" s="336" t="s">
        <v>44</v>
      </c>
      <c r="B47" s="470" t="s">
        <v>628</v>
      </c>
      <c r="C47" s="468" t="s">
        <v>164</v>
      </c>
      <c r="D47" s="438">
        <v>4.47</v>
      </c>
      <c r="E47" s="469"/>
      <c r="F47" s="448">
        <v>60</v>
      </c>
      <c r="G47" s="429">
        <v>5</v>
      </c>
      <c r="H47" s="173" t="s">
        <v>11</v>
      </c>
      <c r="I47" s="559">
        <f>D47*F47</f>
        <v>268.2</v>
      </c>
      <c r="J47" s="559">
        <f>I47*20%</f>
        <v>53.64</v>
      </c>
    </row>
    <row r="48" spans="1:10" ht="12.75">
      <c r="A48" s="336" t="s">
        <v>44</v>
      </c>
      <c r="B48" s="470" t="s">
        <v>629</v>
      </c>
      <c r="C48" s="468" t="s">
        <v>164</v>
      </c>
      <c r="D48" s="438">
        <v>3.487</v>
      </c>
      <c r="E48" s="469"/>
      <c r="F48" s="448">
        <v>60</v>
      </c>
      <c r="G48" s="429">
        <v>4</v>
      </c>
      <c r="H48" s="173" t="s">
        <v>11</v>
      </c>
      <c r="I48" s="559">
        <f>D48*F48</f>
        <v>209.22</v>
      </c>
      <c r="J48" s="559">
        <f>I48*20%</f>
        <v>41.844</v>
      </c>
    </row>
    <row r="49" spans="1:10" ht="12.75">
      <c r="A49" s="108" t="s">
        <v>105</v>
      </c>
      <c r="B49" s="556">
        <v>3</v>
      </c>
      <c r="C49" s="39" t="s">
        <v>27</v>
      </c>
      <c r="D49" s="39">
        <f>SUM(D46:D48)</f>
        <v>12.427</v>
      </c>
      <c r="E49" s="114" t="s">
        <v>47</v>
      </c>
      <c r="F49" s="557"/>
      <c r="G49" s="549"/>
      <c r="H49" s="191"/>
      <c r="I49" s="93"/>
      <c r="J49" s="93"/>
    </row>
    <row r="50" spans="1:10" ht="12.75">
      <c r="A50" s="416" t="s">
        <v>41</v>
      </c>
      <c r="B50" s="423" t="s">
        <v>517</v>
      </c>
      <c r="C50" s="530" t="s">
        <v>551</v>
      </c>
      <c r="D50" s="341">
        <v>6.541</v>
      </c>
      <c r="E50" s="336"/>
      <c r="F50" s="448">
        <v>60</v>
      </c>
      <c r="G50" s="231">
        <v>5</v>
      </c>
      <c r="H50" s="173" t="s">
        <v>11</v>
      </c>
      <c r="I50" s="559">
        <f>D50*F50</f>
        <v>392.46000000000004</v>
      </c>
      <c r="J50" s="559">
        <f>I50*20%</f>
        <v>78.49200000000002</v>
      </c>
    </row>
    <row r="51" spans="1:10" ht="12.75">
      <c r="A51" s="416" t="s">
        <v>41</v>
      </c>
      <c r="B51" s="423" t="s">
        <v>630</v>
      </c>
      <c r="C51" s="530" t="s">
        <v>551</v>
      </c>
      <c r="D51" s="341">
        <v>5.75</v>
      </c>
      <c r="E51" s="336"/>
      <c r="F51" s="448">
        <v>60</v>
      </c>
      <c r="G51" s="231">
        <v>5</v>
      </c>
      <c r="H51" s="173" t="s">
        <v>11</v>
      </c>
      <c r="I51" s="559">
        <f aca="true" t="shared" si="2" ref="I51:I56">D51*F51</f>
        <v>345</v>
      </c>
      <c r="J51" s="559">
        <f aca="true" t="shared" si="3" ref="J51:J56">I51*20%</f>
        <v>69</v>
      </c>
    </row>
    <row r="52" spans="1:10" ht="12.75">
      <c r="A52" s="416" t="s">
        <v>41</v>
      </c>
      <c r="B52" s="423" t="s">
        <v>518</v>
      </c>
      <c r="C52" s="530" t="s">
        <v>551</v>
      </c>
      <c r="D52" s="341">
        <v>12.623</v>
      </c>
      <c r="E52" s="336"/>
      <c r="F52" s="448">
        <v>60</v>
      </c>
      <c r="G52" s="231">
        <v>5</v>
      </c>
      <c r="H52" s="173" t="s">
        <v>11</v>
      </c>
      <c r="I52" s="559">
        <f t="shared" si="2"/>
        <v>757.38</v>
      </c>
      <c r="J52" s="559">
        <f t="shared" si="3"/>
        <v>151.476</v>
      </c>
    </row>
    <row r="53" spans="1:10" ht="22.5" customHeight="1">
      <c r="A53" s="416" t="s">
        <v>41</v>
      </c>
      <c r="B53" s="423" t="s">
        <v>969</v>
      </c>
      <c r="C53" s="530" t="s">
        <v>970</v>
      </c>
      <c r="D53" s="406">
        <v>60.442</v>
      </c>
      <c r="E53" s="336"/>
      <c r="F53" s="448">
        <v>60</v>
      </c>
      <c r="G53" s="231">
        <v>5</v>
      </c>
      <c r="H53" s="232" t="s">
        <v>11</v>
      </c>
      <c r="I53" s="559">
        <f t="shared" si="2"/>
        <v>3626.52</v>
      </c>
      <c r="J53" s="559">
        <f t="shared" si="3"/>
        <v>725.3040000000001</v>
      </c>
    </row>
    <row r="54" spans="1:10" ht="12.75">
      <c r="A54" s="416" t="s">
        <v>41</v>
      </c>
      <c r="B54" s="423" t="s">
        <v>520</v>
      </c>
      <c r="C54" s="530" t="s">
        <v>164</v>
      </c>
      <c r="D54" s="341">
        <v>65.694</v>
      </c>
      <c r="E54" s="336"/>
      <c r="F54" s="448">
        <v>60</v>
      </c>
      <c r="G54" s="231">
        <v>6</v>
      </c>
      <c r="H54" s="173" t="s">
        <v>11</v>
      </c>
      <c r="I54" s="559">
        <f t="shared" si="2"/>
        <v>3941.6400000000003</v>
      </c>
      <c r="J54" s="559">
        <f t="shared" si="3"/>
        <v>788.3280000000001</v>
      </c>
    </row>
    <row r="55" spans="1:10" ht="12.75">
      <c r="A55" s="416" t="s">
        <v>41</v>
      </c>
      <c r="B55" s="423" t="s">
        <v>971</v>
      </c>
      <c r="C55" s="530" t="s">
        <v>164</v>
      </c>
      <c r="D55" s="341">
        <v>54.023</v>
      </c>
      <c r="E55" s="336"/>
      <c r="F55" s="448">
        <v>60</v>
      </c>
      <c r="G55" s="231">
        <v>5</v>
      </c>
      <c r="H55" s="232" t="s">
        <v>11</v>
      </c>
      <c r="I55" s="559">
        <f t="shared" si="2"/>
        <v>3241.38</v>
      </c>
      <c r="J55" s="559">
        <f t="shared" si="3"/>
        <v>648.2760000000001</v>
      </c>
    </row>
    <row r="56" spans="1:10" ht="12.75">
      <c r="A56" s="416" t="s">
        <v>41</v>
      </c>
      <c r="B56" s="423" t="s">
        <v>888</v>
      </c>
      <c r="C56" s="530" t="s">
        <v>164</v>
      </c>
      <c r="D56" s="341">
        <v>28.664</v>
      </c>
      <c r="E56" s="336"/>
      <c r="F56" s="448">
        <v>60</v>
      </c>
      <c r="G56" s="231">
        <v>5</v>
      </c>
      <c r="H56" s="173" t="s">
        <v>11</v>
      </c>
      <c r="I56" s="559">
        <f t="shared" si="2"/>
        <v>1719.8400000000001</v>
      </c>
      <c r="J56" s="559">
        <f t="shared" si="3"/>
        <v>343.9680000000001</v>
      </c>
    </row>
    <row r="57" spans="1:10" ht="12.75">
      <c r="A57" s="211" t="s">
        <v>20</v>
      </c>
      <c r="B57" s="606">
        <v>7</v>
      </c>
      <c r="C57" s="607" t="s">
        <v>27</v>
      </c>
      <c r="D57" s="608">
        <f>SUM(D50:D56)</f>
        <v>233.73700000000002</v>
      </c>
      <c r="E57" s="607" t="s">
        <v>47</v>
      </c>
      <c r="F57" s="609"/>
      <c r="G57" s="216"/>
      <c r="H57" s="216"/>
      <c r="I57" s="314"/>
      <c r="J57" s="314"/>
    </row>
    <row r="58" spans="1:10" ht="12.75">
      <c r="A58" s="416" t="s">
        <v>244</v>
      </c>
      <c r="B58" s="423" t="s">
        <v>613</v>
      </c>
      <c r="C58" s="530" t="s">
        <v>551</v>
      </c>
      <c r="D58" s="341">
        <v>2.49</v>
      </c>
      <c r="E58" s="336"/>
      <c r="F58" s="448">
        <v>60</v>
      </c>
      <c r="G58" s="231">
        <v>4</v>
      </c>
      <c r="H58" s="232" t="s">
        <v>11</v>
      </c>
      <c r="I58" s="559">
        <f>D58*F58</f>
        <v>149.4</v>
      </c>
      <c r="J58" s="559">
        <f>I58*20%</f>
        <v>29.880000000000003</v>
      </c>
    </row>
    <row r="59" spans="1:10" ht="12.75">
      <c r="A59" s="416" t="s">
        <v>244</v>
      </c>
      <c r="B59" s="423" t="s">
        <v>631</v>
      </c>
      <c r="C59" s="530" t="s">
        <v>168</v>
      </c>
      <c r="D59" s="341">
        <v>1.238</v>
      </c>
      <c r="E59" s="336"/>
      <c r="F59" s="448">
        <v>60</v>
      </c>
      <c r="G59" s="231">
        <v>4</v>
      </c>
      <c r="H59" s="232" t="s">
        <v>11</v>
      </c>
      <c r="I59" s="559">
        <f>D59*F59</f>
        <v>74.28</v>
      </c>
      <c r="J59" s="559">
        <f>I59*20%</f>
        <v>14.856000000000002</v>
      </c>
    </row>
    <row r="60" spans="1:10" ht="12.75">
      <c r="A60" s="416" t="s">
        <v>244</v>
      </c>
      <c r="B60" s="423" t="s">
        <v>526</v>
      </c>
      <c r="C60" s="530" t="s">
        <v>968</v>
      </c>
      <c r="D60" s="341">
        <v>18.236</v>
      </c>
      <c r="E60" s="336"/>
      <c r="F60" s="448">
        <v>60</v>
      </c>
      <c r="G60" s="231">
        <v>4</v>
      </c>
      <c r="H60" s="232" t="s">
        <v>11</v>
      </c>
      <c r="I60" s="559">
        <f>D60*F60</f>
        <v>1094.16</v>
      </c>
      <c r="J60" s="559">
        <f>I60*20%</f>
        <v>218.83200000000002</v>
      </c>
    </row>
    <row r="61" spans="1:10" ht="12.75">
      <c r="A61" s="416" t="s">
        <v>244</v>
      </c>
      <c r="B61" s="423" t="s">
        <v>527</v>
      </c>
      <c r="C61" s="530" t="s">
        <v>168</v>
      </c>
      <c r="D61" s="341">
        <v>1.823</v>
      </c>
      <c r="E61" s="336"/>
      <c r="F61" s="448">
        <v>60</v>
      </c>
      <c r="G61" s="231">
        <v>4</v>
      </c>
      <c r="H61" s="232" t="s">
        <v>11</v>
      </c>
      <c r="I61" s="559">
        <f>D61*F61</f>
        <v>109.38</v>
      </c>
      <c r="J61" s="559">
        <f>I61*20%</f>
        <v>21.876</v>
      </c>
    </row>
    <row r="62" spans="1:10" ht="12.75">
      <c r="A62" s="211" t="s">
        <v>20</v>
      </c>
      <c r="B62" s="606">
        <v>4</v>
      </c>
      <c r="C62" s="607" t="s">
        <v>27</v>
      </c>
      <c r="D62" s="608">
        <f>SUM(D58:D61)</f>
        <v>23.787000000000003</v>
      </c>
      <c r="E62" s="607" t="s">
        <v>47</v>
      </c>
      <c r="F62" s="609"/>
      <c r="G62" s="216"/>
      <c r="H62" s="216"/>
      <c r="I62" s="314"/>
      <c r="J62" s="314"/>
    </row>
    <row r="63" spans="1:10" ht="12.75">
      <c r="A63" s="416" t="s">
        <v>40</v>
      </c>
      <c r="B63" s="423" t="s">
        <v>530</v>
      </c>
      <c r="C63" s="530" t="s">
        <v>164</v>
      </c>
      <c r="D63" s="341">
        <v>4.501</v>
      </c>
      <c r="E63" s="336"/>
      <c r="F63" s="448">
        <v>60</v>
      </c>
      <c r="G63" s="231">
        <v>4</v>
      </c>
      <c r="H63" s="232" t="s">
        <v>11</v>
      </c>
      <c r="I63" s="559">
        <f>D63*F63</f>
        <v>270.06</v>
      </c>
      <c r="J63" s="559">
        <f>I63*20%</f>
        <v>54.012</v>
      </c>
    </row>
    <row r="64" spans="1:10" ht="12.75">
      <c r="A64" s="211" t="s">
        <v>20</v>
      </c>
      <c r="B64" s="606">
        <v>1</v>
      </c>
      <c r="C64" s="607" t="s">
        <v>27</v>
      </c>
      <c r="D64" s="608">
        <f>SUM(D63:D63)</f>
        <v>4.501</v>
      </c>
      <c r="E64" s="607" t="s">
        <v>47</v>
      </c>
      <c r="F64" s="609"/>
      <c r="G64" s="216"/>
      <c r="H64" s="216"/>
      <c r="I64" s="314"/>
      <c r="J64" s="314"/>
    </row>
    <row r="65" spans="1:10" ht="25.5">
      <c r="A65" s="144" t="s">
        <v>90</v>
      </c>
      <c r="B65" s="127">
        <f>B22+B24+B45+B49+B57+B62+B64</f>
        <v>38</v>
      </c>
      <c r="C65" s="122" t="s">
        <v>27</v>
      </c>
      <c r="D65" s="129">
        <f>D22+D24+D45+D49+D57+D62+D64</f>
        <v>811.2170000000001</v>
      </c>
      <c r="E65" s="177" t="s">
        <v>47</v>
      </c>
      <c r="F65" s="140"/>
      <c r="G65" s="178"/>
      <c r="H65" s="178"/>
      <c r="I65" s="57"/>
      <c r="J65" s="397"/>
    </row>
    <row r="66" spans="1:10" ht="15.75">
      <c r="A66" s="657" t="s">
        <v>33</v>
      </c>
      <c r="B66" s="658"/>
      <c r="C66" s="658"/>
      <c r="D66" s="658"/>
      <c r="E66" s="658"/>
      <c r="F66" s="658"/>
      <c r="G66" s="658"/>
      <c r="H66" s="658"/>
      <c r="I66" s="658"/>
      <c r="J66" s="659"/>
    </row>
    <row r="67" spans="1:10" ht="12.75">
      <c r="A67" s="563" t="s">
        <v>107</v>
      </c>
      <c r="B67" s="333" t="s">
        <v>920</v>
      </c>
      <c r="C67" s="229" t="s">
        <v>158</v>
      </c>
      <c r="D67" s="280">
        <v>1.4</v>
      </c>
      <c r="E67" s="564"/>
      <c r="F67" s="448">
        <v>60</v>
      </c>
      <c r="G67" s="620" t="s">
        <v>98</v>
      </c>
      <c r="H67" s="173" t="s">
        <v>11</v>
      </c>
      <c r="I67" s="396">
        <f aca="true" t="shared" si="4" ref="I67:I72">D67*F67</f>
        <v>84</v>
      </c>
      <c r="J67" s="462">
        <f aca="true" t="shared" si="5" ref="J67:J72">I67*20%</f>
        <v>16.8</v>
      </c>
    </row>
    <row r="68" spans="1:10" ht="12.75">
      <c r="A68" s="563" t="s">
        <v>107</v>
      </c>
      <c r="B68" s="333" t="s">
        <v>572</v>
      </c>
      <c r="C68" s="229" t="s">
        <v>158</v>
      </c>
      <c r="D68" s="280">
        <v>1.5</v>
      </c>
      <c r="E68" s="564"/>
      <c r="F68" s="448">
        <v>60</v>
      </c>
      <c r="G68" s="428" t="s">
        <v>98</v>
      </c>
      <c r="H68" s="173" t="s">
        <v>11</v>
      </c>
      <c r="I68" s="396">
        <f t="shared" si="4"/>
        <v>90</v>
      </c>
      <c r="J68" s="462">
        <f t="shared" si="5"/>
        <v>18</v>
      </c>
    </row>
    <row r="69" spans="1:10" ht="12.75">
      <c r="A69" s="563" t="s">
        <v>107</v>
      </c>
      <c r="B69" s="333" t="s">
        <v>921</v>
      </c>
      <c r="C69" s="229" t="s">
        <v>158</v>
      </c>
      <c r="D69" s="280">
        <v>3</v>
      </c>
      <c r="E69" s="514"/>
      <c r="F69" s="448">
        <v>60</v>
      </c>
      <c r="G69" s="565" t="s">
        <v>95</v>
      </c>
      <c r="H69" s="173" t="s">
        <v>11</v>
      </c>
      <c r="I69" s="396">
        <f t="shared" si="4"/>
        <v>180</v>
      </c>
      <c r="J69" s="462">
        <f t="shared" si="5"/>
        <v>36</v>
      </c>
    </row>
    <row r="70" spans="1:10" ht="12.75">
      <c r="A70" s="560" t="s">
        <v>107</v>
      </c>
      <c r="B70" s="333" t="s">
        <v>922</v>
      </c>
      <c r="C70" s="229" t="s">
        <v>158</v>
      </c>
      <c r="D70" s="280">
        <v>2.077</v>
      </c>
      <c r="E70" s="564"/>
      <c r="F70" s="448">
        <v>60</v>
      </c>
      <c r="G70" s="565" t="s">
        <v>95</v>
      </c>
      <c r="H70" s="173" t="s">
        <v>11</v>
      </c>
      <c r="I70" s="396">
        <f t="shared" si="4"/>
        <v>124.62</v>
      </c>
      <c r="J70" s="462">
        <f t="shared" si="5"/>
        <v>24.924000000000003</v>
      </c>
    </row>
    <row r="71" spans="1:10" ht="12.75">
      <c r="A71" s="560" t="s">
        <v>107</v>
      </c>
      <c r="B71" s="333" t="s">
        <v>573</v>
      </c>
      <c r="C71" s="229" t="s">
        <v>571</v>
      </c>
      <c r="D71" s="280">
        <v>19.419</v>
      </c>
      <c r="E71" s="514"/>
      <c r="F71" s="448">
        <v>60</v>
      </c>
      <c r="G71" s="565" t="s">
        <v>96</v>
      </c>
      <c r="H71" s="173" t="s">
        <v>11</v>
      </c>
      <c r="I71" s="396">
        <f t="shared" si="4"/>
        <v>1165.14</v>
      </c>
      <c r="J71" s="462">
        <f t="shared" si="5"/>
        <v>233.02800000000002</v>
      </c>
    </row>
    <row r="72" spans="1:10" ht="12.75">
      <c r="A72" s="563" t="s">
        <v>107</v>
      </c>
      <c r="B72" s="333" t="s">
        <v>925</v>
      </c>
      <c r="C72" s="229" t="s">
        <v>158</v>
      </c>
      <c r="D72" s="280">
        <v>3.6</v>
      </c>
      <c r="E72" s="564"/>
      <c r="F72" s="448">
        <v>60</v>
      </c>
      <c r="G72" s="565" t="s">
        <v>95</v>
      </c>
      <c r="H72" s="173" t="s">
        <v>11</v>
      </c>
      <c r="I72" s="396">
        <f t="shared" si="4"/>
        <v>216</v>
      </c>
      <c r="J72" s="462">
        <f t="shared" si="5"/>
        <v>43.2</v>
      </c>
    </row>
    <row r="73" spans="1:10" ht="12.75">
      <c r="A73" s="90" t="s">
        <v>20</v>
      </c>
      <c r="B73" s="352">
        <v>6</v>
      </c>
      <c r="C73" s="108" t="s">
        <v>27</v>
      </c>
      <c r="D73" s="550">
        <f>SUM(D67:D72)</f>
        <v>30.996000000000002</v>
      </c>
      <c r="E73" s="118" t="s">
        <v>47</v>
      </c>
      <c r="F73" s="162"/>
      <c r="G73" s="561"/>
      <c r="H73" s="561"/>
      <c r="I73" s="562"/>
      <c r="J73" s="162"/>
    </row>
    <row r="74" spans="1:10" ht="25.5">
      <c r="A74" s="566" t="s">
        <v>34</v>
      </c>
      <c r="B74" s="567">
        <f>B73</f>
        <v>6</v>
      </c>
      <c r="C74" s="26" t="s">
        <v>27</v>
      </c>
      <c r="D74" s="568">
        <f>D73</f>
        <v>30.996000000000002</v>
      </c>
      <c r="E74" s="56" t="s">
        <v>47</v>
      </c>
      <c r="F74" s="566"/>
      <c r="G74" s="569"/>
      <c r="H74" s="569"/>
      <c r="I74" s="570"/>
      <c r="J74" s="571"/>
    </row>
    <row r="75" spans="1:10" ht="15.75">
      <c r="A75" s="643" t="s">
        <v>15</v>
      </c>
      <c r="B75" s="643"/>
      <c r="C75" s="643"/>
      <c r="D75" s="643"/>
      <c r="E75" s="643"/>
      <c r="F75" s="643"/>
      <c r="G75" s="643"/>
      <c r="H75" s="643"/>
      <c r="I75" s="643"/>
      <c r="J75" s="643"/>
    </row>
    <row r="76" spans="1:10" ht="12.75">
      <c r="A76" s="175" t="s">
        <v>159</v>
      </c>
      <c r="B76" s="430" t="s">
        <v>580</v>
      </c>
      <c r="C76" s="229" t="s">
        <v>158</v>
      </c>
      <c r="D76" s="273">
        <v>9.832</v>
      </c>
      <c r="E76" s="461"/>
      <c r="F76" s="448">
        <v>60</v>
      </c>
      <c r="G76" s="428" t="s">
        <v>98</v>
      </c>
      <c r="H76" s="173" t="s">
        <v>11</v>
      </c>
      <c r="I76" s="396">
        <f>D76*F76</f>
        <v>589.9200000000001</v>
      </c>
      <c r="J76" s="462">
        <f>I76*20%</f>
        <v>117.98400000000002</v>
      </c>
    </row>
    <row r="77" spans="1:10" ht="12.75">
      <c r="A77" s="90" t="s">
        <v>20</v>
      </c>
      <c r="B77" s="375">
        <v>1</v>
      </c>
      <c r="C77" s="185" t="s">
        <v>27</v>
      </c>
      <c r="D77" s="182">
        <f>SUM(D76:D76)</f>
        <v>9.832</v>
      </c>
      <c r="E77" s="461" t="s">
        <v>47</v>
      </c>
      <c r="F77" s="176"/>
      <c r="G77" s="173"/>
      <c r="H77" s="173"/>
      <c r="I77" s="396"/>
      <c r="J77" s="462"/>
    </row>
    <row r="78" spans="1:10" ht="25.5">
      <c r="A78" s="144" t="s">
        <v>111</v>
      </c>
      <c r="B78" s="127">
        <f>B77</f>
        <v>1</v>
      </c>
      <c r="C78" s="122" t="s">
        <v>27</v>
      </c>
      <c r="D78" s="129">
        <f>D77</f>
        <v>9.832</v>
      </c>
      <c r="E78" s="177" t="s">
        <v>47</v>
      </c>
      <c r="F78" s="140"/>
      <c r="G78" s="178"/>
      <c r="H78" s="178"/>
      <c r="I78" s="57"/>
      <c r="J78" s="397"/>
    </row>
    <row r="79" spans="1:10" ht="15.75">
      <c r="A79" s="657" t="s">
        <v>16</v>
      </c>
      <c r="B79" s="658"/>
      <c r="C79" s="658"/>
      <c r="D79" s="658"/>
      <c r="E79" s="658"/>
      <c r="F79" s="658"/>
      <c r="G79" s="658"/>
      <c r="H79" s="658"/>
      <c r="I79" s="658"/>
      <c r="J79" s="659"/>
    </row>
    <row r="80" spans="1:10" ht="12.75">
      <c r="A80" s="336" t="s">
        <v>874</v>
      </c>
      <c r="B80" s="333" t="s">
        <v>890</v>
      </c>
      <c r="C80" s="415" t="s">
        <v>158</v>
      </c>
      <c r="D80" s="273">
        <v>10.001</v>
      </c>
      <c r="E80" s="337"/>
      <c r="F80" s="448">
        <v>60</v>
      </c>
      <c r="G80" s="335" t="s">
        <v>97</v>
      </c>
      <c r="H80" s="173" t="s">
        <v>11</v>
      </c>
      <c r="I80" s="315">
        <f>D80*F80</f>
        <v>600.06</v>
      </c>
      <c r="J80" s="315">
        <f>I80*20%</f>
        <v>120.012</v>
      </c>
    </row>
    <row r="81" spans="1:10" ht="12.75">
      <c r="A81" s="450" t="s">
        <v>20</v>
      </c>
      <c r="B81" s="83">
        <v>1</v>
      </c>
      <c r="C81" s="118" t="s">
        <v>27</v>
      </c>
      <c r="D81" s="39">
        <f>SUM(D80:D80)</f>
        <v>10.001</v>
      </c>
      <c r="E81" s="461" t="s">
        <v>47</v>
      </c>
      <c r="F81" s="572"/>
      <c r="G81" s="427"/>
      <c r="H81" s="427"/>
      <c r="I81" s="93"/>
      <c r="J81" s="93"/>
    </row>
    <row r="82" spans="1:10" ht="25.5">
      <c r="A82" s="144" t="s">
        <v>23</v>
      </c>
      <c r="B82" s="127">
        <f>B81</f>
        <v>1</v>
      </c>
      <c r="C82" s="128" t="s">
        <v>27</v>
      </c>
      <c r="D82" s="129">
        <f>D81</f>
        <v>10.001</v>
      </c>
      <c r="E82" s="130" t="s">
        <v>47</v>
      </c>
      <c r="F82" s="209"/>
      <c r="G82" s="209"/>
      <c r="H82" s="209"/>
      <c r="I82" s="397"/>
      <c r="J82" s="398"/>
    </row>
    <row r="83" spans="1:10" ht="15.75">
      <c r="A83" s="652" t="s">
        <v>17</v>
      </c>
      <c r="B83" s="655"/>
      <c r="C83" s="655"/>
      <c r="D83" s="655"/>
      <c r="E83" s="655"/>
      <c r="F83" s="655"/>
      <c r="G83" s="655"/>
      <c r="H83" s="655"/>
      <c r="I83" s="655"/>
      <c r="J83" s="656"/>
    </row>
    <row r="84" spans="1:10" ht="12.75">
      <c r="A84" s="442" t="s">
        <v>61</v>
      </c>
      <c r="B84" s="436" t="s">
        <v>632</v>
      </c>
      <c r="C84" s="437" t="s">
        <v>158</v>
      </c>
      <c r="D84" s="254">
        <v>13.904</v>
      </c>
      <c r="E84" s="440"/>
      <c r="F84" s="439">
        <v>54</v>
      </c>
      <c r="G84" s="275">
        <v>6</v>
      </c>
      <c r="H84" s="173" t="s">
        <v>11</v>
      </c>
      <c r="I84" s="459">
        <f>D84*F84</f>
        <v>750.816</v>
      </c>
      <c r="J84" s="441">
        <f>I84*20%</f>
        <v>150.16320000000002</v>
      </c>
    </row>
    <row r="85" spans="1:10" ht="12.75">
      <c r="A85" s="440" t="s">
        <v>20</v>
      </c>
      <c r="B85" s="520">
        <v>1</v>
      </c>
      <c r="C85" s="547" t="s">
        <v>27</v>
      </c>
      <c r="D85" s="31">
        <f>SUM(D84:D84)</f>
        <v>13.904</v>
      </c>
      <c r="E85" s="440" t="s">
        <v>47</v>
      </c>
      <c r="F85" s="448"/>
      <c r="G85" s="573"/>
      <c r="H85" s="573"/>
      <c r="I85" s="523"/>
      <c r="J85" s="441"/>
    </row>
    <row r="86" spans="1:10" ht="12.75">
      <c r="A86" s="443" t="s">
        <v>46</v>
      </c>
      <c r="B86" s="444" t="s">
        <v>582</v>
      </c>
      <c r="C86" s="437" t="s">
        <v>158</v>
      </c>
      <c r="D86" s="445">
        <v>11.001</v>
      </c>
      <c r="E86" s="446"/>
      <c r="F86" s="439">
        <v>54</v>
      </c>
      <c r="G86" s="437" t="s">
        <v>95</v>
      </c>
      <c r="H86" s="173" t="s">
        <v>11</v>
      </c>
      <c r="I86" s="459">
        <f>D86*F86</f>
        <v>594.054</v>
      </c>
      <c r="J86" s="441">
        <f>I86*20%</f>
        <v>118.8108</v>
      </c>
    </row>
    <row r="87" spans="1:10" ht="12.75">
      <c r="A87" s="18" t="s">
        <v>20</v>
      </c>
      <c r="B87" s="226">
        <v>1</v>
      </c>
      <c r="C87" s="145" t="s">
        <v>27</v>
      </c>
      <c r="D87" s="17">
        <f>SUM(D86:D86)</f>
        <v>11.001</v>
      </c>
      <c r="E87" s="18" t="s">
        <v>47</v>
      </c>
      <c r="F87" s="17"/>
      <c r="G87" s="227"/>
      <c r="H87" s="227"/>
      <c r="I87" s="113"/>
      <c r="J87" s="312"/>
    </row>
    <row r="88" spans="1:10" ht="25.5">
      <c r="A88" s="161" t="s">
        <v>24</v>
      </c>
      <c r="B88" s="121">
        <f>B85+B87</f>
        <v>2</v>
      </c>
      <c r="C88" s="195" t="s">
        <v>27</v>
      </c>
      <c r="D88" s="126">
        <f>D85+D87</f>
        <v>24.905</v>
      </c>
      <c r="E88" s="161" t="s">
        <v>47</v>
      </c>
      <c r="F88" s="161"/>
      <c r="G88" s="123"/>
      <c r="H88" s="123"/>
      <c r="I88" s="196"/>
      <c r="J88" s="52"/>
    </row>
    <row r="89" spans="1:10" ht="15.75">
      <c r="A89" s="652" t="s">
        <v>18</v>
      </c>
      <c r="B89" s="655"/>
      <c r="C89" s="655"/>
      <c r="D89" s="655"/>
      <c r="E89" s="655"/>
      <c r="F89" s="655"/>
      <c r="G89" s="655"/>
      <c r="H89" s="655"/>
      <c r="I89" s="655"/>
      <c r="J89" s="656"/>
    </row>
    <row r="90" spans="1:10" ht="12.75">
      <c r="A90" s="236" t="s">
        <v>947</v>
      </c>
      <c r="B90" s="333" t="s">
        <v>948</v>
      </c>
      <c r="C90" s="229" t="s">
        <v>164</v>
      </c>
      <c r="D90" s="273">
        <v>14.649</v>
      </c>
      <c r="E90" s="337"/>
      <c r="F90" s="439">
        <v>54</v>
      </c>
      <c r="G90" s="231">
        <v>3</v>
      </c>
      <c r="H90" s="173" t="s">
        <v>11</v>
      </c>
      <c r="I90" s="574">
        <f>D90*F90</f>
        <v>791.0459999999999</v>
      </c>
      <c r="J90" s="574">
        <f>I90*20%</f>
        <v>158.2092</v>
      </c>
    </row>
    <row r="91" spans="1:10" ht="12.75">
      <c r="A91" s="440" t="s">
        <v>20</v>
      </c>
      <c r="B91" s="352">
        <v>1</v>
      </c>
      <c r="C91" s="30" t="s">
        <v>27</v>
      </c>
      <c r="D91" s="550">
        <f>SUM(D90:D90)</f>
        <v>14.649</v>
      </c>
      <c r="E91" s="31" t="s">
        <v>47</v>
      </c>
      <c r="F91" s="32"/>
      <c r="G91" s="231"/>
      <c r="H91" s="231"/>
      <c r="I91" s="474"/>
      <c r="J91" s="474"/>
    </row>
    <row r="92" spans="1:10" ht="12.75">
      <c r="A92" s="236" t="s">
        <v>57</v>
      </c>
      <c r="B92" s="333" t="s">
        <v>936</v>
      </c>
      <c r="C92" s="229" t="s">
        <v>164</v>
      </c>
      <c r="D92" s="273">
        <v>9.16</v>
      </c>
      <c r="E92" s="337"/>
      <c r="F92" s="439">
        <v>54</v>
      </c>
      <c r="G92" s="231">
        <v>6</v>
      </c>
      <c r="H92" s="173" t="s">
        <v>11</v>
      </c>
      <c r="I92" s="574">
        <f>D92*F92</f>
        <v>494.64</v>
      </c>
      <c r="J92" s="574">
        <f>I92*20%</f>
        <v>98.928</v>
      </c>
    </row>
    <row r="93" spans="1:10" ht="12.75">
      <c r="A93" s="440" t="s">
        <v>20</v>
      </c>
      <c r="B93" s="352">
        <v>1</v>
      </c>
      <c r="C93" s="30" t="s">
        <v>27</v>
      </c>
      <c r="D93" s="550">
        <f>SUM(D92:D92)</f>
        <v>9.16</v>
      </c>
      <c r="E93" s="31" t="s">
        <v>47</v>
      </c>
      <c r="F93" s="429"/>
      <c r="G93" s="231"/>
      <c r="H93" s="231"/>
      <c r="I93" s="474"/>
      <c r="J93" s="474"/>
    </row>
    <row r="94" spans="1:10" ht="12.75">
      <c r="A94" s="236" t="s">
        <v>178</v>
      </c>
      <c r="B94" s="333" t="s">
        <v>937</v>
      </c>
      <c r="C94" s="229" t="s">
        <v>164</v>
      </c>
      <c r="D94" s="273">
        <v>12</v>
      </c>
      <c r="E94" s="337"/>
      <c r="F94" s="439">
        <v>54</v>
      </c>
      <c r="G94" s="231">
        <v>3</v>
      </c>
      <c r="H94" s="173" t="s">
        <v>11</v>
      </c>
      <c r="I94" s="574">
        <f>D94*F94</f>
        <v>648</v>
      </c>
      <c r="J94" s="574">
        <f>I94*20%</f>
        <v>129.6</v>
      </c>
    </row>
    <row r="95" spans="1:10" ht="12.75">
      <c r="A95" s="440" t="s">
        <v>20</v>
      </c>
      <c r="B95" s="352">
        <v>1</v>
      </c>
      <c r="C95" s="30" t="s">
        <v>27</v>
      </c>
      <c r="D95" s="550">
        <f>SUM(D94:D94)</f>
        <v>12</v>
      </c>
      <c r="E95" s="31" t="s">
        <v>47</v>
      </c>
      <c r="F95" s="328"/>
      <c r="G95" s="231"/>
      <c r="H95" s="231"/>
      <c r="I95" s="474"/>
      <c r="J95" s="474"/>
    </row>
    <row r="96" spans="1:10" ht="12.75">
      <c r="A96" s="236" t="s">
        <v>180</v>
      </c>
      <c r="B96" s="378" t="s">
        <v>938</v>
      </c>
      <c r="C96" s="232" t="s">
        <v>158</v>
      </c>
      <c r="D96" s="342">
        <v>15.707</v>
      </c>
      <c r="E96" s="254"/>
      <c r="F96" s="439">
        <v>54</v>
      </c>
      <c r="G96" s="231">
        <v>3</v>
      </c>
      <c r="H96" s="231" t="s">
        <v>11</v>
      </c>
      <c r="I96" s="474">
        <f>D96*F96</f>
        <v>848.178</v>
      </c>
      <c r="J96" s="474">
        <f>I96*20%</f>
        <v>169.6356</v>
      </c>
    </row>
    <row r="97" spans="1:10" ht="12.75">
      <c r="A97" s="236" t="s">
        <v>180</v>
      </c>
      <c r="B97" s="333" t="s">
        <v>181</v>
      </c>
      <c r="C97" s="229" t="s">
        <v>633</v>
      </c>
      <c r="D97" s="273">
        <v>55.435</v>
      </c>
      <c r="E97" s="337"/>
      <c r="F97" s="439">
        <v>54</v>
      </c>
      <c r="G97" s="231">
        <v>5</v>
      </c>
      <c r="H97" s="173" t="s">
        <v>11</v>
      </c>
      <c r="I97" s="474">
        <f>D97*F97</f>
        <v>2993.4900000000002</v>
      </c>
      <c r="J97" s="474">
        <f>I97*20%</f>
        <v>598.6980000000001</v>
      </c>
    </row>
    <row r="98" spans="1:10" ht="12.75">
      <c r="A98" s="440" t="s">
        <v>20</v>
      </c>
      <c r="B98" s="352">
        <v>2</v>
      </c>
      <c r="C98" s="30" t="s">
        <v>27</v>
      </c>
      <c r="D98" s="550">
        <f>SUM(D96:D97)</f>
        <v>71.142</v>
      </c>
      <c r="E98" s="31" t="s">
        <v>47</v>
      </c>
      <c r="F98" s="32"/>
      <c r="G98" s="33"/>
      <c r="H98" s="33"/>
      <c r="I98" s="474"/>
      <c r="J98" s="474"/>
    </row>
    <row r="99" spans="1:10" ht="12.75">
      <c r="A99" s="236" t="s">
        <v>183</v>
      </c>
      <c r="B99" s="333" t="s">
        <v>634</v>
      </c>
      <c r="C99" s="229" t="s">
        <v>164</v>
      </c>
      <c r="D99" s="273">
        <v>1.4</v>
      </c>
      <c r="E99" s="337"/>
      <c r="F99" s="439">
        <v>54</v>
      </c>
      <c r="G99" s="231">
        <v>5</v>
      </c>
      <c r="H99" s="173" t="s">
        <v>11</v>
      </c>
      <c r="I99" s="474">
        <f>D99*F99</f>
        <v>75.6</v>
      </c>
      <c r="J99" s="474">
        <f>I99*20%</f>
        <v>15.12</v>
      </c>
    </row>
    <row r="100" spans="1:10" ht="12.75">
      <c r="A100" s="440" t="s">
        <v>20</v>
      </c>
      <c r="B100" s="352">
        <v>1</v>
      </c>
      <c r="C100" s="30" t="s">
        <v>27</v>
      </c>
      <c r="D100" s="550">
        <f>SUM(D99:D99)</f>
        <v>1.4</v>
      </c>
      <c r="E100" s="31" t="s">
        <v>47</v>
      </c>
      <c r="F100" s="32"/>
      <c r="G100" s="33"/>
      <c r="H100" s="33"/>
      <c r="I100" s="474"/>
      <c r="J100" s="474"/>
    </row>
    <row r="101" spans="1:10" ht="12.75">
      <c r="A101" s="383" t="s">
        <v>48</v>
      </c>
      <c r="B101" s="378" t="s">
        <v>187</v>
      </c>
      <c r="C101" s="232" t="s">
        <v>164</v>
      </c>
      <c r="D101" s="342">
        <v>3.996</v>
      </c>
      <c r="E101" s="254"/>
      <c r="F101" s="439">
        <v>54</v>
      </c>
      <c r="G101" s="231">
        <v>3</v>
      </c>
      <c r="H101" s="173" t="s">
        <v>11</v>
      </c>
      <c r="I101" s="474">
        <f>D101*F101</f>
        <v>215.784</v>
      </c>
      <c r="J101" s="474">
        <f>I101*20%</f>
        <v>43.156800000000004</v>
      </c>
    </row>
    <row r="102" spans="1:10" ht="12.75">
      <c r="A102" s="383" t="s">
        <v>48</v>
      </c>
      <c r="B102" s="378" t="s">
        <v>635</v>
      </c>
      <c r="C102" s="232" t="s">
        <v>164</v>
      </c>
      <c r="D102" s="342">
        <v>20.662</v>
      </c>
      <c r="E102" s="254"/>
      <c r="F102" s="439">
        <v>54</v>
      </c>
      <c r="G102" s="231">
        <v>4</v>
      </c>
      <c r="H102" s="173" t="s">
        <v>11</v>
      </c>
      <c r="I102" s="474">
        <f>D102*F102</f>
        <v>1115.748</v>
      </c>
      <c r="J102" s="474">
        <f>I102*20%</f>
        <v>223.14960000000002</v>
      </c>
    </row>
    <row r="103" spans="1:10" ht="12.75">
      <c r="A103" s="236" t="s">
        <v>48</v>
      </c>
      <c r="B103" s="333" t="s">
        <v>192</v>
      </c>
      <c r="C103" s="229" t="s">
        <v>164</v>
      </c>
      <c r="D103" s="273">
        <v>13.243</v>
      </c>
      <c r="E103" s="337"/>
      <c r="F103" s="439">
        <v>54</v>
      </c>
      <c r="G103" s="231">
        <v>4</v>
      </c>
      <c r="H103" s="173" t="s">
        <v>11</v>
      </c>
      <c r="I103" s="474">
        <f>D103*F103</f>
        <v>715.1220000000001</v>
      </c>
      <c r="J103" s="474">
        <f>I103*20%</f>
        <v>143.0244</v>
      </c>
    </row>
    <row r="104" spans="1:10" ht="12.75">
      <c r="A104" s="440" t="s">
        <v>20</v>
      </c>
      <c r="B104" s="352">
        <v>3</v>
      </c>
      <c r="C104" s="30" t="s">
        <v>27</v>
      </c>
      <c r="D104" s="550">
        <f>SUM(D101:D103)</f>
        <v>37.900999999999996</v>
      </c>
      <c r="E104" s="31" t="s">
        <v>47</v>
      </c>
      <c r="F104" s="32"/>
      <c r="G104" s="33"/>
      <c r="H104" s="33"/>
      <c r="I104" s="474"/>
      <c r="J104" s="474"/>
    </row>
    <row r="105" spans="1:10" ht="12.75">
      <c r="A105" s="383" t="s">
        <v>85</v>
      </c>
      <c r="B105" s="378" t="s">
        <v>889</v>
      </c>
      <c r="C105" s="232" t="s">
        <v>158</v>
      </c>
      <c r="D105" s="342">
        <v>6.971</v>
      </c>
      <c r="E105" s="254"/>
      <c r="F105" s="439">
        <v>54</v>
      </c>
      <c r="G105" s="231">
        <v>5</v>
      </c>
      <c r="H105" s="232" t="s">
        <v>11</v>
      </c>
      <c r="I105" s="474">
        <f>D105*F105</f>
        <v>376.434</v>
      </c>
      <c r="J105" s="474">
        <f>I105*20%</f>
        <v>75.28680000000001</v>
      </c>
    </row>
    <row r="106" spans="1:10" ht="12.75">
      <c r="A106" s="440" t="s">
        <v>20</v>
      </c>
      <c r="B106" s="352">
        <v>1</v>
      </c>
      <c r="C106" s="30" t="s">
        <v>27</v>
      </c>
      <c r="D106" s="550">
        <f>SUM(D105:D105)</f>
        <v>6.971</v>
      </c>
      <c r="E106" s="31" t="s">
        <v>47</v>
      </c>
      <c r="F106" s="32"/>
      <c r="G106" s="33"/>
      <c r="H106" s="33"/>
      <c r="I106" s="474"/>
      <c r="J106" s="474"/>
    </row>
    <row r="107" spans="1:10" ht="12.75">
      <c r="A107" s="383" t="s">
        <v>42</v>
      </c>
      <c r="B107" s="378" t="s">
        <v>609</v>
      </c>
      <c r="C107" s="232" t="s">
        <v>164</v>
      </c>
      <c r="D107" s="342">
        <v>3.5</v>
      </c>
      <c r="E107" s="254"/>
      <c r="F107" s="439">
        <v>54</v>
      </c>
      <c r="G107" s="429">
        <v>3</v>
      </c>
      <c r="H107" s="173" t="s">
        <v>11</v>
      </c>
      <c r="I107" s="474">
        <f>D107*F107</f>
        <v>189</v>
      </c>
      <c r="J107" s="474">
        <f>I107*20%</f>
        <v>37.800000000000004</v>
      </c>
    </row>
    <row r="108" spans="1:10" ht="12.75">
      <c r="A108" s="416" t="s">
        <v>42</v>
      </c>
      <c r="B108" s="345" t="s">
        <v>610</v>
      </c>
      <c r="C108" s="242" t="s">
        <v>164</v>
      </c>
      <c r="D108" s="341">
        <v>4.675</v>
      </c>
      <c r="E108" s="475"/>
      <c r="F108" s="439">
        <v>54</v>
      </c>
      <c r="G108" s="473">
        <v>4</v>
      </c>
      <c r="H108" s="173" t="s">
        <v>11</v>
      </c>
      <c r="I108" s="474">
        <f>D108*F108</f>
        <v>252.45</v>
      </c>
      <c r="J108" s="474">
        <f>I108*20%</f>
        <v>50.49</v>
      </c>
    </row>
    <row r="109" spans="1:10" ht="12.75">
      <c r="A109" s="416" t="s">
        <v>42</v>
      </c>
      <c r="B109" s="345" t="s">
        <v>939</v>
      </c>
      <c r="C109" s="242" t="s">
        <v>164</v>
      </c>
      <c r="D109" s="341">
        <v>13.015</v>
      </c>
      <c r="E109" s="475"/>
      <c r="F109" s="439">
        <v>54</v>
      </c>
      <c r="G109" s="473">
        <v>3</v>
      </c>
      <c r="H109" s="173" t="s">
        <v>11</v>
      </c>
      <c r="I109" s="474">
        <f>D109*F109</f>
        <v>702.8100000000001</v>
      </c>
      <c r="J109" s="474">
        <f>I109*20%</f>
        <v>140.562</v>
      </c>
    </row>
    <row r="110" spans="1:10" ht="12.75">
      <c r="A110" s="440" t="s">
        <v>20</v>
      </c>
      <c r="B110" s="352">
        <v>3</v>
      </c>
      <c r="C110" s="30" t="s">
        <v>27</v>
      </c>
      <c r="D110" s="550">
        <f>SUM(D107:D109)</f>
        <v>21.19</v>
      </c>
      <c r="E110" s="31" t="s">
        <v>47</v>
      </c>
      <c r="F110" s="328"/>
      <c r="G110" s="231"/>
      <c r="H110" s="231"/>
      <c r="I110" s="474"/>
      <c r="J110" s="474"/>
    </row>
    <row r="111" spans="1:10" ht="12.75">
      <c r="A111" s="383" t="s">
        <v>302</v>
      </c>
      <c r="B111" s="378" t="s">
        <v>940</v>
      </c>
      <c r="C111" s="232" t="s">
        <v>164</v>
      </c>
      <c r="D111" s="342">
        <v>5.3</v>
      </c>
      <c r="E111" s="254"/>
      <c r="F111" s="439">
        <v>54</v>
      </c>
      <c r="G111" s="231">
        <v>5</v>
      </c>
      <c r="H111" s="231" t="s">
        <v>11</v>
      </c>
      <c r="I111" s="474">
        <f>D111*F111</f>
        <v>286.2</v>
      </c>
      <c r="J111" s="474">
        <f>I111*20%</f>
        <v>57.24</v>
      </c>
    </row>
    <row r="112" spans="1:10" ht="12.75">
      <c r="A112" s="383" t="s">
        <v>302</v>
      </c>
      <c r="B112" s="378" t="s">
        <v>941</v>
      </c>
      <c r="C112" s="232" t="s">
        <v>164</v>
      </c>
      <c r="D112" s="342">
        <v>6.498</v>
      </c>
      <c r="E112" s="254"/>
      <c r="F112" s="439">
        <v>54</v>
      </c>
      <c r="G112" s="231">
        <v>5</v>
      </c>
      <c r="H112" s="231" t="s">
        <v>11</v>
      </c>
      <c r="I112" s="474">
        <f>D112*F112</f>
        <v>350.892</v>
      </c>
      <c r="J112" s="474">
        <f>I112*20%</f>
        <v>70.1784</v>
      </c>
    </row>
    <row r="113" spans="1:10" ht="12.75">
      <c r="A113" s="236" t="s">
        <v>302</v>
      </c>
      <c r="B113" s="411" t="s">
        <v>303</v>
      </c>
      <c r="C113" s="229" t="s">
        <v>164</v>
      </c>
      <c r="D113" s="405">
        <v>2.714</v>
      </c>
      <c r="E113" s="337"/>
      <c r="F113" s="439">
        <v>54</v>
      </c>
      <c r="G113" s="231">
        <v>3</v>
      </c>
      <c r="H113" s="173" t="s">
        <v>11</v>
      </c>
      <c r="I113" s="474">
        <f>D113*F113</f>
        <v>146.556</v>
      </c>
      <c r="J113" s="474">
        <f>I113*20%</f>
        <v>29.311200000000003</v>
      </c>
    </row>
    <row r="114" spans="1:10" ht="12.75">
      <c r="A114" s="236" t="s">
        <v>302</v>
      </c>
      <c r="B114" s="411" t="s">
        <v>942</v>
      </c>
      <c r="C114" s="229" t="s">
        <v>158</v>
      </c>
      <c r="D114" s="405">
        <v>10.499</v>
      </c>
      <c r="E114" s="337"/>
      <c r="F114" s="439">
        <v>54</v>
      </c>
      <c r="G114" s="231">
        <v>4</v>
      </c>
      <c r="H114" s="173" t="s">
        <v>11</v>
      </c>
      <c r="I114" s="474">
        <f>D114*F114</f>
        <v>566.946</v>
      </c>
      <c r="J114" s="474">
        <f>I114*20%</f>
        <v>113.38920000000002</v>
      </c>
    </row>
    <row r="115" spans="1:10" ht="12.75">
      <c r="A115" s="236" t="s">
        <v>302</v>
      </c>
      <c r="B115" s="411" t="s">
        <v>943</v>
      </c>
      <c r="C115" s="229" t="s">
        <v>164</v>
      </c>
      <c r="D115" s="405">
        <v>2.001</v>
      </c>
      <c r="E115" s="337"/>
      <c r="F115" s="439">
        <v>54</v>
      </c>
      <c r="G115" s="231">
        <v>6</v>
      </c>
      <c r="H115" s="173" t="s">
        <v>11</v>
      </c>
      <c r="I115" s="474">
        <f>D115*F115</f>
        <v>108.05399999999999</v>
      </c>
      <c r="J115" s="474">
        <f>I115*20%</f>
        <v>21.610799999999998</v>
      </c>
    </row>
    <row r="116" spans="1:10" ht="12.75">
      <c r="A116" s="440" t="s">
        <v>20</v>
      </c>
      <c r="B116" s="352">
        <v>5</v>
      </c>
      <c r="C116" s="30" t="s">
        <v>27</v>
      </c>
      <c r="D116" s="550">
        <f>SUM(D111:D115)</f>
        <v>27.012000000000004</v>
      </c>
      <c r="E116" s="31" t="s">
        <v>47</v>
      </c>
      <c r="F116" s="32"/>
      <c r="G116" s="33"/>
      <c r="H116" s="33"/>
      <c r="I116" s="474"/>
      <c r="J116" s="474"/>
    </row>
    <row r="117" spans="1:10" ht="25.5">
      <c r="A117" s="95" t="s">
        <v>25</v>
      </c>
      <c r="B117" s="379">
        <f>B93+B95+B98+B100+B104+B106+B110+B116+B91</f>
        <v>18</v>
      </c>
      <c r="C117" s="112" t="s">
        <v>27</v>
      </c>
      <c r="D117" s="98">
        <f>D93+D95+D98+D100+D104+D106+D110+D116+D91</f>
        <v>201.425</v>
      </c>
      <c r="E117" s="99" t="s">
        <v>47</v>
      </c>
      <c r="F117" s="100"/>
      <c r="G117" s="140"/>
      <c r="H117" s="101"/>
      <c r="I117" s="102"/>
      <c r="J117" s="103"/>
    </row>
    <row r="118" spans="1:10" ht="15.75">
      <c r="A118" s="657" t="s">
        <v>53</v>
      </c>
      <c r="B118" s="658"/>
      <c r="C118" s="658"/>
      <c r="D118" s="658"/>
      <c r="E118" s="658"/>
      <c r="F118" s="658"/>
      <c r="G118" s="658"/>
      <c r="H118" s="658"/>
      <c r="I118" s="658"/>
      <c r="J118" s="659"/>
    </row>
    <row r="119" spans="1:10" ht="12.75">
      <c r="A119" s="460" t="s">
        <v>121</v>
      </c>
      <c r="B119" s="333" t="s">
        <v>619</v>
      </c>
      <c r="C119" s="229" t="s">
        <v>164</v>
      </c>
      <c r="D119" s="280">
        <v>4.898</v>
      </c>
      <c r="E119" s="91"/>
      <c r="F119" s="274">
        <v>60</v>
      </c>
      <c r="G119" s="275">
        <v>4</v>
      </c>
      <c r="H119" s="173" t="s">
        <v>11</v>
      </c>
      <c r="I119" s="315">
        <f>D119*F119</f>
        <v>293.88</v>
      </c>
      <c r="J119" s="315">
        <f>I119*20%</f>
        <v>58.776</v>
      </c>
    </row>
    <row r="120" spans="1:10" ht="12.75">
      <c r="A120" s="440" t="s">
        <v>20</v>
      </c>
      <c r="B120" s="51">
        <v>1</v>
      </c>
      <c r="C120" s="30" t="s">
        <v>27</v>
      </c>
      <c r="D120" s="277">
        <f>SUM(D119:D119)</f>
        <v>4.898</v>
      </c>
      <c r="E120" s="91" t="s">
        <v>47</v>
      </c>
      <c r="F120" s="328"/>
      <c r="G120" s="310"/>
      <c r="H120" s="310"/>
      <c r="I120" s="315"/>
      <c r="J120" s="315"/>
    </row>
    <row r="121" spans="1:10" ht="25.5">
      <c r="A121" s="144" t="s">
        <v>54</v>
      </c>
      <c r="B121" s="127">
        <f>B120</f>
        <v>1</v>
      </c>
      <c r="C121" s="122" t="s">
        <v>27</v>
      </c>
      <c r="D121" s="129">
        <f>D120</f>
        <v>4.898</v>
      </c>
      <c r="E121" s="177" t="s">
        <v>47</v>
      </c>
      <c r="F121" s="140"/>
      <c r="G121" s="178"/>
      <c r="H121" s="178"/>
      <c r="I121" s="57"/>
      <c r="J121" s="397"/>
    </row>
    <row r="122" spans="1:10" ht="15.75">
      <c r="A122" s="657" t="s">
        <v>19</v>
      </c>
      <c r="B122" s="658"/>
      <c r="C122" s="658"/>
      <c r="D122" s="658"/>
      <c r="E122" s="658"/>
      <c r="F122" s="658"/>
      <c r="G122" s="658"/>
      <c r="H122" s="658"/>
      <c r="I122" s="658"/>
      <c r="J122" s="659"/>
    </row>
    <row r="123" spans="1:10" ht="12.75">
      <c r="A123" s="272" t="s">
        <v>132</v>
      </c>
      <c r="B123" s="497" t="s">
        <v>574</v>
      </c>
      <c r="C123" s="229" t="s">
        <v>164</v>
      </c>
      <c r="D123" s="280">
        <v>32.009</v>
      </c>
      <c r="E123" s="108"/>
      <c r="F123" s="274">
        <v>60</v>
      </c>
      <c r="G123" s="275">
        <v>4</v>
      </c>
      <c r="H123" s="173" t="s">
        <v>11</v>
      </c>
      <c r="I123" s="459">
        <f>D123*F123</f>
        <v>1920.54</v>
      </c>
      <c r="J123" s="459">
        <f>I123*20%</f>
        <v>384.108</v>
      </c>
    </row>
    <row r="124" spans="1:10" ht="12.75">
      <c r="A124" s="108" t="s">
        <v>20</v>
      </c>
      <c r="B124" s="164">
        <v>1</v>
      </c>
      <c r="C124" s="108" t="s">
        <v>27</v>
      </c>
      <c r="D124" s="277">
        <f>SUM(D123:D123)</f>
        <v>32.009</v>
      </c>
      <c r="E124" s="108" t="s">
        <v>47</v>
      </c>
      <c r="F124" s="328"/>
      <c r="G124" s="275"/>
      <c r="H124" s="278"/>
      <c r="I124" s="441"/>
      <c r="J124" s="441"/>
    </row>
    <row r="125" spans="1:10" ht="12.75">
      <c r="A125" s="272" t="s">
        <v>133</v>
      </c>
      <c r="B125" s="333" t="s">
        <v>636</v>
      </c>
      <c r="C125" s="530" t="s">
        <v>158</v>
      </c>
      <c r="D125" s="273">
        <v>3.141</v>
      </c>
      <c r="E125" s="496"/>
      <c r="F125" s="274">
        <v>60</v>
      </c>
      <c r="G125" s="275">
        <v>4</v>
      </c>
      <c r="H125" s="173" t="s">
        <v>11</v>
      </c>
      <c r="I125" s="441">
        <f>D125*F125</f>
        <v>188.46</v>
      </c>
      <c r="J125" s="441">
        <f>I125*20%</f>
        <v>37.692</v>
      </c>
    </row>
    <row r="126" spans="1:10" ht="12.75">
      <c r="A126" s="108" t="s">
        <v>20</v>
      </c>
      <c r="B126" s="164">
        <v>1</v>
      </c>
      <c r="C126" s="108" t="s">
        <v>27</v>
      </c>
      <c r="D126" s="277">
        <f>SUM(D125:D125)</f>
        <v>3.141</v>
      </c>
      <c r="E126" s="108" t="s">
        <v>47</v>
      </c>
      <c r="F126" s="274"/>
      <c r="G126" s="275"/>
      <c r="H126" s="278"/>
      <c r="I126" s="441"/>
      <c r="J126" s="441"/>
    </row>
    <row r="127" spans="1:10" ht="12.75">
      <c r="A127" s="272" t="s">
        <v>878</v>
      </c>
      <c r="B127" s="497" t="s">
        <v>879</v>
      </c>
      <c r="C127" s="229" t="s">
        <v>164</v>
      </c>
      <c r="D127" s="280">
        <v>2.294</v>
      </c>
      <c r="E127" s="108"/>
      <c r="F127" s="274">
        <v>60</v>
      </c>
      <c r="G127" s="275">
        <v>3</v>
      </c>
      <c r="H127" s="275" t="s">
        <v>11</v>
      </c>
      <c r="I127" s="441">
        <f>D127*F127</f>
        <v>137.64000000000001</v>
      </c>
      <c r="J127" s="441">
        <f>I127*20%</f>
        <v>27.528000000000006</v>
      </c>
    </row>
    <row r="128" spans="1:10" ht="12.75">
      <c r="A128" s="272" t="s">
        <v>878</v>
      </c>
      <c r="B128" s="497" t="s">
        <v>880</v>
      </c>
      <c r="C128" s="229" t="s">
        <v>164</v>
      </c>
      <c r="D128" s="280">
        <v>3.002</v>
      </c>
      <c r="E128" s="108"/>
      <c r="F128" s="274">
        <v>60</v>
      </c>
      <c r="G128" s="275">
        <v>3</v>
      </c>
      <c r="H128" s="275" t="s">
        <v>11</v>
      </c>
      <c r="I128" s="441">
        <f>D128*F128</f>
        <v>180.11999999999998</v>
      </c>
      <c r="J128" s="441">
        <f>I128*20%</f>
        <v>36.023999999999994</v>
      </c>
    </row>
    <row r="129" spans="1:10" ht="12.75">
      <c r="A129" s="272" t="s">
        <v>878</v>
      </c>
      <c r="B129" s="497" t="s">
        <v>881</v>
      </c>
      <c r="C129" s="229" t="s">
        <v>164</v>
      </c>
      <c r="D129" s="280">
        <v>5.186</v>
      </c>
      <c r="E129" s="108"/>
      <c r="F129" s="274">
        <v>60</v>
      </c>
      <c r="G129" s="275">
        <v>5</v>
      </c>
      <c r="H129" s="275" t="s">
        <v>11</v>
      </c>
      <c r="I129" s="441">
        <f>D129*F129</f>
        <v>311.15999999999997</v>
      </c>
      <c r="J129" s="441">
        <f>I129*20%</f>
        <v>62.232</v>
      </c>
    </row>
    <row r="130" spans="1:10" ht="12.75">
      <c r="A130" s="108" t="s">
        <v>20</v>
      </c>
      <c r="B130" s="164">
        <v>3</v>
      </c>
      <c r="C130" s="548" t="s">
        <v>27</v>
      </c>
      <c r="D130" s="277">
        <f>SUM(D127:D129)</f>
        <v>10.482</v>
      </c>
      <c r="E130" s="108" t="s">
        <v>47</v>
      </c>
      <c r="F130" s="274"/>
      <c r="G130" s="275"/>
      <c r="H130" s="275"/>
      <c r="I130" s="441"/>
      <c r="J130" s="441"/>
    </row>
    <row r="131" spans="1:10" ht="12.75">
      <c r="A131" s="272" t="s">
        <v>136</v>
      </c>
      <c r="B131" s="497" t="s">
        <v>882</v>
      </c>
      <c r="C131" s="229" t="s">
        <v>164</v>
      </c>
      <c r="D131" s="280">
        <v>5.002</v>
      </c>
      <c r="E131" s="108"/>
      <c r="F131" s="274">
        <v>60</v>
      </c>
      <c r="G131" s="275">
        <v>4</v>
      </c>
      <c r="H131" s="275" t="s">
        <v>11</v>
      </c>
      <c r="I131" s="441">
        <f>D131*F131</f>
        <v>300.12</v>
      </c>
      <c r="J131" s="441">
        <f>I131*20%</f>
        <v>60.024</v>
      </c>
    </row>
    <row r="132" spans="1:10" ht="12.75">
      <c r="A132" s="108" t="s">
        <v>20</v>
      </c>
      <c r="B132" s="164">
        <v>1</v>
      </c>
      <c r="C132" s="548" t="s">
        <v>27</v>
      </c>
      <c r="D132" s="277">
        <f>SUM(D131:D131)</f>
        <v>5.002</v>
      </c>
      <c r="E132" s="108" t="s">
        <v>47</v>
      </c>
      <c r="F132" s="274"/>
      <c r="G132" s="275"/>
      <c r="H132" s="275"/>
      <c r="I132" s="441"/>
      <c r="J132" s="441"/>
    </row>
    <row r="133" spans="1:10" ht="12.75">
      <c r="A133" s="272" t="s">
        <v>135</v>
      </c>
      <c r="B133" s="497" t="s">
        <v>883</v>
      </c>
      <c r="C133" s="229" t="s">
        <v>158</v>
      </c>
      <c r="D133" s="280">
        <v>21.977</v>
      </c>
      <c r="E133" s="108"/>
      <c r="F133" s="274">
        <v>60</v>
      </c>
      <c r="G133" s="275">
        <v>3</v>
      </c>
      <c r="H133" s="275" t="s">
        <v>11</v>
      </c>
      <c r="I133" s="441">
        <f aca="true" t="shared" si="6" ref="I133:I138">D133*F133</f>
        <v>1318.6200000000001</v>
      </c>
      <c r="J133" s="441">
        <f aca="true" t="shared" si="7" ref="J133:J138">I133*20%</f>
        <v>263.72400000000005</v>
      </c>
    </row>
    <row r="134" spans="1:10" ht="12.75">
      <c r="A134" s="272" t="s">
        <v>135</v>
      </c>
      <c r="B134" s="497" t="s">
        <v>638</v>
      </c>
      <c r="C134" s="229" t="s">
        <v>158</v>
      </c>
      <c r="D134" s="280">
        <v>5.402</v>
      </c>
      <c r="E134" s="108"/>
      <c r="F134" s="274">
        <v>60</v>
      </c>
      <c r="G134" s="275">
        <v>3</v>
      </c>
      <c r="H134" s="173" t="s">
        <v>11</v>
      </c>
      <c r="I134" s="441">
        <f t="shared" si="6"/>
        <v>324.12</v>
      </c>
      <c r="J134" s="441">
        <f t="shared" si="7"/>
        <v>64.824</v>
      </c>
    </row>
    <row r="135" spans="1:10" ht="12.75">
      <c r="A135" s="272" t="s">
        <v>135</v>
      </c>
      <c r="B135" s="497" t="s">
        <v>884</v>
      </c>
      <c r="C135" s="229" t="s">
        <v>158</v>
      </c>
      <c r="D135" s="280">
        <v>2.854</v>
      </c>
      <c r="E135" s="108"/>
      <c r="F135" s="274">
        <v>60</v>
      </c>
      <c r="G135" s="275">
        <v>4</v>
      </c>
      <c r="H135" s="275" t="s">
        <v>11</v>
      </c>
      <c r="I135" s="441">
        <f t="shared" si="6"/>
        <v>171.24</v>
      </c>
      <c r="J135" s="441">
        <f t="shared" si="7"/>
        <v>34.248000000000005</v>
      </c>
    </row>
    <row r="136" spans="1:10" ht="12.75">
      <c r="A136" s="272" t="s">
        <v>135</v>
      </c>
      <c r="B136" s="497" t="s">
        <v>885</v>
      </c>
      <c r="C136" s="229" t="s">
        <v>158</v>
      </c>
      <c r="D136" s="280">
        <v>4.32</v>
      </c>
      <c r="E136" s="108"/>
      <c r="F136" s="274">
        <v>60</v>
      </c>
      <c r="G136" s="275">
        <v>4</v>
      </c>
      <c r="H136" s="173" t="s">
        <v>11</v>
      </c>
      <c r="I136" s="441">
        <f t="shared" si="6"/>
        <v>259.20000000000005</v>
      </c>
      <c r="J136" s="441">
        <f t="shared" si="7"/>
        <v>51.84000000000001</v>
      </c>
    </row>
    <row r="137" spans="1:10" ht="12.75">
      <c r="A137" s="272" t="s">
        <v>135</v>
      </c>
      <c r="B137" s="497" t="s">
        <v>886</v>
      </c>
      <c r="C137" s="229" t="s">
        <v>158</v>
      </c>
      <c r="D137" s="280">
        <v>5.401</v>
      </c>
      <c r="E137" s="108"/>
      <c r="F137" s="274">
        <v>60</v>
      </c>
      <c r="G137" s="275">
        <v>4</v>
      </c>
      <c r="H137" s="173" t="s">
        <v>11</v>
      </c>
      <c r="I137" s="441">
        <f t="shared" si="6"/>
        <v>324.06</v>
      </c>
      <c r="J137" s="441">
        <f t="shared" si="7"/>
        <v>64.812</v>
      </c>
    </row>
    <row r="138" spans="1:10" ht="12.75">
      <c r="A138" s="272" t="s">
        <v>135</v>
      </c>
      <c r="B138" s="497" t="s">
        <v>887</v>
      </c>
      <c r="C138" s="229" t="s">
        <v>158</v>
      </c>
      <c r="D138" s="280">
        <v>5.412</v>
      </c>
      <c r="E138" s="108"/>
      <c r="F138" s="274">
        <v>60</v>
      </c>
      <c r="G138" s="275">
        <v>5</v>
      </c>
      <c r="H138" s="173" t="s">
        <v>11</v>
      </c>
      <c r="I138" s="441">
        <f t="shared" si="6"/>
        <v>324.71999999999997</v>
      </c>
      <c r="J138" s="441">
        <f t="shared" si="7"/>
        <v>64.944</v>
      </c>
    </row>
    <row r="139" spans="1:10" ht="12.75">
      <c r="A139" s="108" t="s">
        <v>20</v>
      </c>
      <c r="B139" s="164">
        <v>6</v>
      </c>
      <c r="C139" s="108" t="s">
        <v>27</v>
      </c>
      <c r="D139" s="277">
        <f>SUM(D133:D138)</f>
        <v>45.36599999999999</v>
      </c>
      <c r="E139" s="108" t="s">
        <v>47</v>
      </c>
      <c r="F139" s="328"/>
      <c r="G139" s="275"/>
      <c r="H139" s="278"/>
      <c r="I139" s="441"/>
      <c r="J139" s="441"/>
    </row>
    <row r="140" spans="1:11" ht="12.75">
      <c r="A140" s="272" t="s">
        <v>129</v>
      </c>
      <c r="B140" s="497" t="s">
        <v>914</v>
      </c>
      <c r="C140" s="229" t="s">
        <v>158</v>
      </c>
      <c r="D140" s="280">
        <v>5.021</v>
      </c>
      <c r="E140" s="272"/>
      <c r="F140" s="274">
        <v>60</v>
      </c>
      <c r="G140" s="275">
        <v>3</v>
      </c>
      <c r="H140" s="278" t="s">
        <v>11</v>
      </c>
      <c r="I140" s="441">
        <f>D140*F140</f>
        <v>301.26</v>
      </c>
      <c r="J140" s="441">
        <f>I140*20%</f>
        <v>60.252</v>
      </c>
      <c r="K140" s="325"/>
    </row>
    <row r="141" spans="1:10" ht="12.75">
      <c r="A141" s="108" t="s">
        <v>20</v>
      </c>
      <c r="B141" s="164">
        <v>1</v>
      </c>
      <c r="C141" s="108" t="s">
        <v>27</v>
      </c>
      <c r="D141" s="277">
        <f>SUM(D140:D140)</f>
        <v>5.021</v>
      </c>
      <c r="E141" s="272" t="s">
        <v>47</v>
      </c>
      <c r="F141" s="328"/>
      <c r="G141" s="275"/>
      <c r="H141" s="278"/>
      <c r="I141" s="441"/>
      <c r="J141" s="441"/>
    </row>
    <row r="142" spans="1:10" ht="25.5">
      <c r="A142" s="279" t="s">
        <v>26</v>
      </c>
      <c r="B142" s="138">
        <f>B124+B126+B130+B132+B139+B141</f>
        <v>13</v>
      </c>
      <c r="C142" s="122" t="s">
        <v>27</v>
      </c>
      <c r="D142" s="126">
        <f>D124+D126+D130+D132+D139+D141</f>
        <v>101.021</v>
      </c>
      <c r="E142" s="161" t="s">
        <v>47</v>
      </c>
      <c r="F142" s="67"/>
      <c r="G142" s="68"/>
      <c r="H142" s="68"/>
      <c r="I142" s="69"/>
      <c r="J142" s="62"/>
    </row>
    <row r="143" spans="1:10" ht="28.5">
      <c r="A143" s="71" t="s">
        <v>31</v>
      </c>
      <c r="B143" s="72">
        <f>B65+B74+B78+B82+B88+B117+B121+B142</f>
        <v>80</v>
      </c>
      <c r="C143" s="73" t="s">
        <v>27</v>
      </c>
      <c r="D143" s="74">
        <f>D65+D74+D78+D82+D88+D117+D121+D142</f>
        <v>1194.2949999999998</v>
      </c>
      <c r="E143" s="75" t="s">
        <v>47</v>
      </c>
      <c r="F143" s="76"/>
      <c r="G143" s="77"/>
      <c r="H143" s="77"/>
      <c r="I143" s="79"/>
      <c r="J143" s="80"/>
    </row>
    <row r="144" spans="1:10" ht="15">
      <c r="A144" s="384"/>
      <c r="B144" s="385"/>
      <c r="C144" s="386"/>
      <c r="D144" s="546"/>
      <c r="E144" s="388"/>
      <c r="F144" s="389"/>
      <c r="G144" s="390"/>
      <c r="H144" s="390"/>
      <c r="I144" s="391"/>
      <c r="J144" s="392"/>
    </row>
    <row r="146" spans="1:4" ht="12.75">
      <c r="A146" s="281"/>
      <c r="B146" s="158"/>
      <c r="C146" s="166"/>
      <c r="D146" s="157"/>
    </row>
    <row r="147" spans="1:10" ht="12.75">
      <c r="A147" s="281"/>
      <c r="B147" s="158"/>
      <c r="C147" s="166"/>
      <c r="D147" s="157"/>
      <c r="E147" s="12"/>
      <c r="F147" s="46"/>
      <c r="G147" s="640" t="s">
        <v>30</v>
      </c>
      <c r="H147" s="640"/>
      <c r="I147" s="640"/>
      <c r="J147" s="640"/>
    </row>
    <row r="148" spans="1:10" ht="12.75">
      <c r="A148" s="281"/>
      <c r="B148" s="158"/>
      <c r="C148" s="166"/>
      <c r="D148" s="157"/>
      <c r="G148" s="640" t="s">
        <v>986</v>
      </c>
      <c r="H148" s="640"/>
      <c r="I148" s="640"/>
      <c r="J148" s="640"/>
    </row>
    <row r="149" spans="1:10" ht="12.75">
      <c r="A149" s="281"/>
      <c r="B149" s="21"/>
      <c r="C149" s="24"/>
      <c r="D149" s="22"/>
      <c r="G149" s="640" t="s">
        <v>983</v>
      </c>
      <c r="H149" s="640"/>
      <c r="I149" s="640"/>
      <c r="J149" s="640"/>
    </row>
    <row r="150" spans="1:9" ht="15">
      <c r="A150" s="637"/>
      <c r="B150" s="85"/>
      <c r="C150" s="84"/>
      <c r="D150" s="86"/>
      <c r="F150" s="640"/>
      <c r="G150" s="640"/>
      <c r="H150" s="640"/>
      <c r="I150" s="640"/>
    </row>
    <row r="151" spans="6:9" ht="12.75">
      <c r="F151" s="640"/>
      <c r="G151" s="640"/>
      <c r="H151" s="640"/>
      <c r="I151" s="640"/>
    </row>
    <row r="152" spans="6:9" ht="12.75">
      <c r="F152" s="640"/>
      <c r="G152" s="640"/>
      <c r="H152" s="640"/>
      <c r="I152" s="640"/>
    </row>
    <row r="153" spans="6:9" ht="12.75">
      <c r="F153" s="20"/>
      <c r="G153" s="24"/>
      <c r="H153" s="20"/>
      <c r="I153" s="399"/>
    </row>
  </sheetData>
  <sheetProtection/>
  <autoFilter ref="A18:J18"/>
  <mergeCells count="28">
    <mergeCell ref="A75:J75"/>
    <mergeCell ref="A10:J10"/>
    <mergeCell ref="A11:J11"/>
    <mergeCell ref="A12:J12"/>
    <mergeCell ref="A13:J13"/>
    <mergeCell ref="A16:A17"/>
    <mergeCell ref="J16:J17"/>
    <mergeCell ref="A15:J15"/>
    <mergeCell ref="I16:I17"/>
    <mergeCell ref="A83:J83"/>
    <mergeCell ref="D16:E16"/>
    <mergeCell ref="B16:B17"/>
    <mergeCell ref="F16:F17"/>
    <mergeCell ref="G16:G17"/>
    <mergeCell ref="C16:C17"/>
    <mergeCell ref="H16:H17"/>
    <mergeCell ref="A66:J66"/>
    <mergeCell ref="A19:J19"/>
    <mergeCell ref="G149:J149"/>
    <mergeCell ref="F152:I152"/>
    <mergeCell ref="A122:J122"/>
    <mergeCell ref="A89:J89"/>
    <mergeCell ref="A79:J79"/>
    <mergeCell ref="A118:J118"/>
    <mergeCell ref="F151:I151"/>
    <mergeCell ref="F150:I150"/>
    <mergeCell ref="G147:J147"/>
    <mergeCell ref="G148:J148"/>
  </mergeCells>
  <printOptions/>
  <pageMargins left="0.7480314960629921" right="0.7480314960629921" top="0" bottom="0.5511811023622047" header="0" footer="0"/>
  <pageSetup horizontalDpi="600" verticalDpi="600" orientation="landscape" paperSize="9" scale="85" r:id="rId1"/>
  <headerFooter>
    <oddFooter>&amp;CСтр. &amp;P от &amp;N&amp;R&amp;9ДИРЕКТОР НА ОД "ЗЕМЕДЕЛИЕ" - ПЛЕВЕН: ..................
/НОРА СТОЕВА/</oddFooter>
  </headerFooter>
  <ignoredErrors>
    <ignoredError sqref="F18 A18 G86 G76 G67:G72 G8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395"/>
  <sheetViews>
    <sheetView workbookViewId="0" topLeftCell="A366">
      <selection activeCell="O391" sqref="O391"/>
    </sheetView>
  </sheetViews>
  <sheetFormatPr defaultColWidth="9.140625" defaultRowHeight="12.75"/>
  <cols>
    <col min="1" max="1" width="15.140625" style="0" customWidth="1"/>
    <col min="2" max="2" width="20.57421875" style="0" customWidth="1"/>
    <col min="3" max="3" width="14.00390625" style="0" customWidth="1"/>
    <col min="4" max="4" width="13.7109375" style="0" customWidth="1"/>
    <col min="5" max="5" width="12.57421875" style="0" customWidth="1"/>
    <col min="6" max="6" width="12.00390625" style="0" customWidth="1"/>
    <col min="10" max="10" width="11.28125" style="0" customWidth="1"/>
  </cols>
  <sheetData>
    <row r="2" spans="1:10" ht="15.75">
      <c r="A2" s="647" t="s">
        <v>28</v>
      </c>
      <c r="B2" s="647"/>
      <c r="C2" s="647"/>
      <c r="D2" s="647"/>
      <c r="E2" s="647"/>
      <c r="F2" s="647"/>
      <c r="G2" s="647"/>
      <c r="H2" s="647"/>
      <c r="I2" s="647"/>
      <c r="J2" s="647"/>
    </row>
    <row r="3" spans="1:10" ht="15.75">
      <c r="A3" s="636"/>
      <c r="B3" s="636"/>
      <c r="C3" s="636"/>
      <c r="D3" s="636"/>
      <c r="E3" s="636"/>
      <c r="F3" s="636"/>
      <c r="G3" s="636"/>
      <c r="H3" s="636"/>
      <c r="I3" s="636"/>
      <c r="J3" s="636"/>
    </row>
    <row r="4" spans="1:10" ht="15">
      <c r="A4" s="648" t="s">
        <v>261</v>
      </c>
      <c r="B4" s="648"/>
      <c r="C4" s="648"/>
      <c r="D4" s="648"/>
      <c r="E4" s="648"/>
      <c r="F4" s="648"/>
      <c r="G4" s="648"/>
      <c r="H4" s="648"/>
      <c r="I4" s="648"/>
      <c r="J4" s="648"/>
    </row>
    <row r="5" spans="1:10" ht="15">
      <c r="A5" s="648" t="s">
        <v>901</v>
      </c>
      <c r="B5" s="648"/>
      <c r="C5" s="648"/>
      <c r="D5" s="648"/>
      <c r="E5" s="648"/>
      <c r="F5" s="648"/>
      <c r="G5" s="648"/>
      <c r="H5" s="648"/>
      <c r="I5" s="648"/>
      <c r="J5" s="648"/>
    </row>
    <row r="6" spans="1:10" ht="15">
      <c r="A6" s="648" t="s">
        <v>640</v>
      </c>
      <c r="B6" s="661"/>
      <c r="C6" s="661"/>
      <c r="D6" s="661"/>
      <c r="E6" s="661"/>
      <c r="F6" s="661"/>
      <c r="G6" s="661"/>
      <c r="H6" s="661"/>
      <c r="I6" s="661"/>
      <c r="J6" s="84"/>
    </row>
    <row r="7" spans="1:10" ht="15">
      <c r="A7" s="661"/>
      <c r="B7" s="661"/>
      <c r="C7" s="661"/>
      <c r="D7" s="661"/>
      <c r="E7" s="661"/>
      <c r="F7" s="661"/>
      <c r="G7" s="661"/>
      <c r="H7" s="661"/>
      <c r="I7" s="661"/>
      <c r="J7" s="84"/>
    </row>
    <row r="8" spans="1:10" ht="15">
      <c r="A8" s="649" t="s">
        <v>984</v>
      </c>
      <c r="B8" s="649"/>
      <c r="C8" s="649"/>
      <c r="D8" s="649"/>
      <c r="E8" s="649"/>
      <c r="F8" s="649"/>
      <c r="G8" s="649"/>
      <c r="H8" s="649"/>
      <c r="I8" s="649"/>
      <c r="J8" s="649"/>
    </row>
    <row r="9" spans="1:10" ht="15">
      <c r="A9" s="329"/>
      <c r="B9" s="329"/>
      <c r="C9" s="329"/>
      <c r="D9" s="329"/>
      <c r="E9" s="329"/>
      <c r="F9" s="329"/>
      <c r="G9" s="329"/>
      <c r="H9" s="329"/>
      <c r="I9" s="329"/>
      <c r="J9" s="329"/>
    </row>
    <row r="10" spans="1:10" ht="15">
      <c r="A10" s="329"/>
      <c r="B10" s="373"/>
      <c r="C10" s="329"/>
      <c r="D10" s="329"/>
      <c r="E10" s="329"/>
      <c r="F10" s="329"/>
      <c r="G10" s="329"/>
      <c r="H10" s="329"/>
      <c r="I10" s="395"/>
      <c r="J10" s="395"/>
    </row>
    <row r="11" spans="1:10" ht="12.75">
      <c r="A11" s="650" t="s">
        <v>0</v>
      </c>
      <c r="B11" s="650"/>
      <c r="C11" s="650"/>
      <c r="D11" s="650"/>
      <c r="E11" s="650"/>
      <c r="F11" s="650"/>
      <c r="G11" s="650"/>
      <c r="H11" s="650"/>
      <c r="I11" s="650"/>
      <c r="J11" s="650"/>
    </row>
    <row r="12" spans="1:10" ht="12.75">
      <c r="A12" s="639" t="s">
        <v>1</v>
      </c>
      <c r="B12" s="660" t="s">
        <v>2</v>
      </c>
      <c r="C12" s="639" t="s">
        <v>3</v>
      </c>
      <c r="D12" s="639" t="s">
        <v>4</v>
      </c>
      <c r="E12" s="639"/>
      <c r="F12" s="639" t="s">
        <v>52</v>
      </c>
      <c r="G12" s="644" t="s">
        <v>5</v>
      </c>
      <c r="H12" s="646" t="s">
        <v>6</v>
      </c>
      <c r="I12" s="645" t="s">
        <v>35</v>
      </c>
      <c r="J12" s="642" t="s">
        <v>39</v>
      </c>
    </row>
    <row r="13" spans="1:10" ht="43.5" customHeight="1">
      <c r="A13" s="639"/>
      <c r="B13" s="660"/>
      <c r="C13" s="639"/>
      <c r="D13" s="1" t="s">
        <v>8</v>
      </c>
      <c r="E13" s="1" t="s">
        <v>32</v>
      </c>
      <c r="F13" s="639"/>
      <c r="G13" s="644"/>
      <c r="H13" s="646"/>
      <c r="I13" s="645"/>
      <c r="J13" s="642"/>
    </row>
    <row r="14" spans="1:10" ht="12.75">
      <c r="A14" s="2" t="s">
        <v>29</v>
      </c>
      <c r="B14" s="43">
        <v>2</v>
      </c>
      <c r="C14" s="2">
        <v>3</v>
      </c>
      <c r="D14" s="7" t="s">
        <v>9</v>
      </c>
      <c r="E14" s="2" t="s">
        <v>10</v>
      </c>
      <c r="F14" s="2" t="s">
        <v>36</v>
      </c>
      <c r="G14" s="5">
        <v>6</v>
      </c>
      <c r="H14" s="2" t="s">
        <v>37</v>
      </c>
      <c r="I14" s="5">
        <v>8</v>
      </c>
      <c r="J14" s="6">
        <v>9</v>
      </c>
    </row>
    <row r="15" spans="1:10" ht="15.75">
      <c r="A15" s="643" t="s">
        <v>13</v>
      </c>
      <c r="B15" s="643"/>
      <c r="C15" s="643"/>
      <c r="D15" s="643"/>
      <c r="E15" s="643"/>
      <c r="F15" s="643"/>
      <c r="G15" s="643"/>
      <c r="H15" s="643"/>
      <c r="I15" s="643"/>
      <c r="J15" s="643"/>
    </row>
    <row r="16" spans="1:10" ht="12.75">
      <c r="A16" s="416" t="s">
        <v>171</v>
      </c>
      <c r="B16" s="499" t="s">
        <v>641</v>
      </c>
      <c r="C16" s="341" t="s">
        <v>164</v>
      </c>
      <c r="D16" s="341">
        <v>8.302</v>
      </c>
      <c r="E16" s="406"/>
      <c r="F16" s="439">
        <v>27</v>
      </c>
      <c r="G16" s="231">
        <v>5</v>
      </c>
      <c r="H16" s="349" t="s">
        <v>11</v>
      </c>
      <c r="I16" s="234">
        <f>F16*D16</f>
        <v>224.154</v>
      </c>
      <c r="J16" s="315">
        <f>I16*20%</f>
        <v>44.8308</v>
      </c>
    </row>
    <row r="17" spans="1:10" ht="12.75">
      <c r="A17" s="38" t="s">
        <v>20</v>
      </c>
      <c r="B17" s="375">
        <v>1</v>
      </c>
      <c r="C17" s="185" t="s">
        <v>27</v>
      </c>
      <c r="D17" s="183">
        <f>D16</f>
        <v>8.302</v>
      </c>
      <c r="E17" s="180" t="s">
        <v>47</v>
      </c>
      <c r="F17" s="500"/>
      <c r="G17" s="500"/>
      <c r="H17" s="500"/>
      <c r="I17" s="500"/>
      <c r="J17" s="500"/>
    </row>
    <row r="18" spans="1:10" ht="12.75">
      <c r="A18" s="175" t="s">
        <v>642</v>
      </c>
      <c r="B18" s="501" t="s">
        <v>643</v>
      </c>
      <c r="C18" s="502" t="s">
        <v>164</v>
      </c>
      <c r="D18" s="503">
        <v>178.843</v>
      </c>
      <c r="E18" s="504"/>
      <c r="F18" s="439">
        <v>27</v>
      </c>
      <c r="G18" s="173">
        <v>4</v>
      </c>
      <c r="H18" s="349" t="s">
        <v>11</v>
      </c>
      <c r="I18" s="169">
        <f>F18*D18</f>
        <v>4828.7609999999995</v>
      </c>
      <c r="J18" s="396">
        <f>I18*20%</f>
        <v>965.7521999999999</v>
      </c>
    </row>
    <row r="19" spans="1:10" ht="12.75">
      <c r="A19" s="38" t="s">
        <v>20</v>
      </c>
      <c r="B19" s="375">
        <v>1</v>
      </c>
      <c r="C19" s="185" t="s">
        <v>27</v>
      </c>
      <c r="D19" s="183">
        <f>D18</f>
        <v>178.843</v>
      </c>
      <c r="E19" s="180" t="s">
        <v>47</v>
      </c>
      <c r="F19" s="500"/>
      <c r="G19" s="500"/>
      <c r="H19" s="500"/>
      <c r="I19" s="500"/>
      <c r="J19" s="500"/>
    </row>
    <row r="20" spans="1:10" ht="25.5">
      <c r="A20" s="144" t="s">
        <v>21</v>
      </c>
      <c r="B20" s="127">
        <f>B17+B19</f>
        <v>2</v>
      </c>
      <c r="C20" s="122" t="s">
        <v>27</v>
      </c>
      <c r="D20" s="129">
        <f>D17+D19</f>
        <v>187.14499999999998</v>
      </c>
      <c r="E20" s="177" t="s">
        <v>47</v>
      </c>
      <c r="F20" s="140"/>
      <c r="G20" s="178"/>
      <c r="H20" s="505"/>
      <c r="I20" s="57"/>
      <c r="J20" s="397"/>
    </row>
    <row r="21" spans="1:10" ht="15.75">
      <c r="A21" s="643" t="s">
        <v>14</v>
      </c>
      <c r="B21" s="643"/>
      <c r="C21" s="643"/>
      <c r="D21" s="643"/>
      <c r="E21" s="643"/>
      <c r="F21" s="643"/>
      <c r="G21" s="643"/>
      <c r="H21" s="643"/>
      <c r="I21" s="643"/>
      <c r="J21" s="643"/>
    </row>
    <row r="22" spans="1:10" ht="12.75">
      <c r="A22" s="463" t="s">
        <v>112</v>
      </c>
      <c r="B22" s="464" t="s">
        <v>644</v>
      </c>
      <c r="C22" s="229" t="s">
        <v>158</v>
      </c>
      <c r="D22" s="438">
        <v>1.028</v>
      </c>
      <c r="E22" s="450"/>
      <c r="F22" s="439">
        <v>27</v>
      </c>
      <c r="G22" s="231">
        <v>4</v>
      </c>
      <c r="H22" s="232" t="s">
        <v>11</v>
      </c>
      <c r="I22" s="315">
        <f aca="true" t="shared" si="0" ref="I22:I45">D22*F22</f>
        <v>27.756</v>
      </c>
      <c r="J22" s="315">
        <f aca="true" t="shared" si="1" ref="J22:J45">I22*20%</f>
        <v>5.551200000000001</v>
      </c>
    </row>
    <row r="23" spans="1:10" ht="12.75">
      <c r="A23" s="463" t="s">
        <v>112</v>
      </c>
      <c r="B23" s="464" t="s">
        <v>645</v>
      </c>
      <c r="C23" s="229" t="s">
        <v>158</v>
      </c>
      <c r="D23" s="438">
        <v>0.136</v>
      </c>
      <c r="E23" s="450"/>
      <c r="F23" s="439">
        <v>27</v>
      </c>
      <c r="G23" s="231">
        <v>4</v>
      </c>
      <c r="H23" s="232" t="s">
        <v>11</v>
      </c>
      <c r="I23" s="315">
        <f t="shared" si="0"/>
        <v>3.672</v>
      </c>
      <c r="J23" s="315">
        <f t="shared" si="1"/>
        <v>0.7344</v>
      </c>
    </row>
    <row r="24" spans="1:10" ht="12.75">
      <c r="A24" s="463" t="s">
        <v>112</v>
      </c>
      <c r="B24" s="464" t="s">
        <v>646</v>
      </c>
      <c r="C24" s="229" t="s">
        <v>158</v>
      </c>
      <c r="D24" s="438">
        <v>3.776</v>
      </c>
      <c r="E24" s="450"/>
      <c r="F24" s="439">
        <v>27</v>
      </c>
      <c r="G24" s="231">
        <v>4</v>
      </c>
      <c r="H24" s="232" t="s">
        <v>11</v>
      </c>
      <c r="I24" s="315">
        <f t="shared" si="0"/>
        <v>101.952</v>
      </c>
      <c r="J24" s="315">
        <f t="shared" si="1"/>
        <v>20.3904</v>
      </c>
    </row>
    <row r="25" spans="1:10" ht="12.75">
      <c r="A25" s="463" t="s">
        <v>112</v>
      </c>
      <c r="B25" s="464" t="s">
        <v>647</v>
      </c>
      <c r="C25" s="229" t="s">
        <v>158</v>
      </c>
      <c r="D25" s="438">
        <v>5.739</v>
      </c>
      <c r="E25" s="450"/>
      <c r="F25" s="439">
        <v>27</v>
      </c>
      <c r="G25" s="231">
        <v>4</v>
      </c>
      <c r="H25" s="232" t="s">
        <v>11</v>
      </c>
      <c r="I25" s="315">
        <f t="shared" si="0"/>
        <v>154.953</v>
      </c>
      <c r="J25" s="315">
        <f t="shared" si="1"/>
        <v>30.9906</v>
      </c>
    </row>
    <row r="26" spans="1:10" ht="12.75">
      <c r="A26" s="463" t="s">
        <v>112</v>
      </c>
      <c r="B26" s="464" t="s">
        <v>648</v>
      </c>
      <c r="C26" s="229" t="s">
        <v>158</v>
      </c>
      <c r="D26" s="438">
        <v>7</v>
      </c>
      <c r="E26" s="450"/>
      <c r="F26" s="439">
        <v>27</v>
      </c>
      <c r="G26" s="231">
        <v>4</v>
      </c>
      <c r="H26" s="232" t="s">
        <v>11</v>
      </c>
      <c r="I26" s="315">
        <f t="shared" si="0"/>
        <v>189</v>
      </c>
      <c r="J26" s="315">
        <f t="shared" si="1"/>
        <v>37.800000000000004</v>
      </c>
    </row>
    <row r="27" spans="1:10" ht="12.75">
      <c r="A27" s="463" t="s">
        <v>112</v>
      </c>
      <c r="B27" s="464" t="s">
        <v>649</v>
      </c>
      <c r="C27" s="229" t="s">
        <v>158</v>
      </c>
      <c r="D27" s="438">
        <v>3.559</v>
      </c>
      <c r="E27" s="450"/>
      <c r="F27" s="439">
        <v>27</v>
      </c>
      <c r="G27" s="231">
        <v>4</v>
      </c>
      <c r="H27" s="232" t="s">
        <v>11</v>
      </c>
      <c r="I27" s="315">
        <f t="shared" si="0"/>
        <v>96.093</v>
      </c>
      <c r="J27" s="315">
        <f t="shared" si="1"/>
        <v>19.218600000000002</v>
      </c>
    </row>
    <row r="28" spans="1:10" ht="12.75">
      <c r="A28" s="463" t="s">
        <v>112</v>
      </c>
      <c r="B28" s="464" t="s">
        <v>650</v>
      </c>
      <c r="C28" s="229" t="s">
        <v>158</v>
      </c>
      <c r="D28" s="438">
        <v>13.102</v>
      </c>
      <c r="E28" s="450"/>
      <c r="F28" s="439">
        <v>27</v>
      </c>
      <c r="G28" s="231">
        <v>4</v>
      </c>
      <c r="H28" s="232" t="s">
        <v>11</v>
      </c>
      <c r="I28" s="315">
        <f t="shared" si="0"/>
        <v>353.754</v>
      </c>
      <c r="J28" s="315">
        <f t="shared" si="1"/>
        <v>70.75080000000001</v>
      </c>
    </row>
    <row r="29" spans="1:10" ht="12.75">
      <c r="A29" s="463" t="s">
        <v>112</v>
      </c>
      <c r="B29" s="464" t="s">
        <v>651</v>
      </c>
      <c r="C29" s="229" t="s">
        <v>158</v>
      </c>
      <c r="D29" s="438">
        <v>3.801</v>
      </c>
      <c r="E29" s="450"/>
      <c r="F29" s="439">
        <v>27</v>
      </c>
      <c r="G29" s="231">
        <v>4</v>
      </c>
      <c r="H29" s="232" t="s">
        <v>11</v>
      </c>
      <c r="I29" s="315">
        <f t="shared" si="0"/>
        <v>102.62700000000001</v>
      </c>
      <c r="J29" s="315">
        <f t="shared" si="1"/>
        <v>20.525400000000005</v>
      </c>
    </row>
    <row r="30" spans="1:10" ht="12.75">
      <c r="A30" s="463" t="s">
        <v>112</v>
      </c>
      <c r="B30" s="464" t="s">
        <v>652</v>
      </c>
      <c r="C30" s="229" t="s">
        <v>158</v>
      </c>
      <c r="D30" s="438">
        <v>4.002</v>
      </c>
      <c r="E30" s="450"/>
      <c r="F30" s="439">
        <v>27</v>
      </c>
      <c r="G30" s="231">
        <v>4</v>
      </c>
      <c r="H30" s="232" t="s">
        <v>11</v>
      </c>
      <c r="I30" s="315">
        <f t="shared" si="0"/>
        <v>108.05399999999999</v>
      </c>
      <c r="J30" s="315">
        <f t="shared" si="1"/>
        <v>21.610799999999998</v>
      </c>
    </row>
    <row r="31" spans="1:10" ht="12.75">
      <c r="A31" s="463" t="s">
        <v>112</v>
      </c>
      <c r="B31" s="464" t="s">
        <v>653</v>
      </c>
      <c r="C31" s="229" t="s">
        <v>158</v>
      </c>
      <c r="D31" s="438">
        <v>2.758</v>
      </c>
      <c r="E31" s="450"/>
      <c r="F31" s="439">
        <v>27</v>
      </c>
      <c r="G31" s="231">
        <v>4</v>
      </c>
      <c r="H31" s="232" t="s">
        <v>11</v>
      </c>
      <c r="I31" s="315">
        <f t="shared" si="0"/>
        <v>74.466</v>
      </c>
      <c r="J31" s="315">
        <f t="shared" si="1"/>
        <v>14.8932</v>
      </c>
    </row>
    <row r="32" spans="1:10" ht="12.75">
      <c r="A32" s="463" t="s">
        <v>112</v>
      </c>
      <c r="B32" s="464" t="s">
        <v>654</v>
      </c>
      <c r="C32" s="229" t="s">
        <v>158</v>
      </c>
      <c r="D32" s="438">
        <v>3.002</v>
      </c>
      <c r="E32" s="450"/>
      <c r="F32" s="439">
        <v>27</v>
      </c>
      <c r="G32" s="231">
        <v>4</v>
      </c>
      <c r="H32" s="232" t="s">
        <v>11</v>
      </c>
      <c r="I32" s="315">
        <f t="shared" si="0"/>
        <v>81.05399999999999</v>
      </c>
      <c r="J32" s="315">
        <f t="shared" si="1"/>
        <v>16.2108</v>
      </c>
    </row>
    <row r="33" spans="1:10" ht="12.75">
      <c r="A33" s="463" t="s">
        <v>112</v>
      </c>
      <c r="B33" s="464" t="s">
        <v>655</v>
      </c>
      <c r="C33" s="229" t="s">
        <v>158</v>
      </c>
      <c r="D33" s="438">
        <v>0.9</v>
      </c>
      <c r="E33" s="450"/>
      <c r="F33" s="439">
        <v>27</v>
      </c>
      <c r="G33" s="231">
        <v>4</v>
      </c>
      <c r="H33" s="232" t="s">
        <v>11</v>
      </c>
      <c r="I33" s="315">
        <f t="shared" si="0"/>
        <v>24.3</v>
      </c>
      <c r="J33" s="315">
        <f t="shared" si="1"/>
        <v>4.86</v>
      </c>
    </row>
    <row r="34" spans="1:10" ht="12.75">
      <c r="A34" s="463" t="s">
        <v>112</v>
      </c>
      <c r="B34" s="464" t="s">
        <v>656</v>
      </c>
      <c r="C34" s="229" t="s">
        <v>158</v>
      </c>
      <c r="D34" s="438">
        <v>4.002</v>
      </c>
      <c r="E34" s="450"/>
      <c r="F34" s="439">
        <v>27</v>
      </c>
      <c r="G34" s="231">
        <v>4</v>
      </c>
      <c r="H34" s="232" t="s">
        <v>11</v>
      </c>
      <c r="I34" s="315">
        <f t="shared" si="0"/>
        <v>108.05399999999999</v>
      </c>
      <c r="J34" s="315">
        <f t="shared" si="1"/>
        <v>21.610799999999998</v>
      </c>
    </row>
    <row r="35" spans="1:10" ht="12.75">
      <c r="A35" s="463" t="s">
        <v>112</v>
      </c>
      <c r="B35" s="464" t="s">
        <v>657</v>
      </c>
      <c r="C35" s="229" t="s">
        <v>158</v>
      </c>
      <c r="D35" s="438">
        <v>4.888</v>
      </c>
      <c r="E35" s="450"/>
      <c r="F35" s="439">
        <v>27</v>
      </c>
      <c r="G35" s="231">
        <v>4</v>
      </c>
      <c r="H35" s="232" t="s">
        <v>11</v>
      </c>
      <c r="I35" s="315">
        <f t="shared" si="0"/>
        <v>131.976</v>
      </c>
      <c r="J35" s="315">
        <f t="shared" si="1"/>
        <v>26.395200000000003</v>
      </c>
    </row>
    <row r="36" spans="1:10" ht="12.75">
      <c r="A36" s="463" t="s">
        <v>112</v>
      </c>
      <c r="B36" s="464" t="s">
        <v>658</v>
      </c>
      <c r="C36" s="229" t="s">
        <v>158</v>
      </c>
      <c r="D36" s="438">
        <v>5.001</v>
      </c>
      <c r="E36" s="450"/>
      <c r="F36" s="439">
        <v>27</v>
      </c>
      <c r="G36" s="231">
        <v>4</v>
      </c>
      <c r="H36" s="232" t="s">
        <v>11</v>
      </c>
      <c r="I36" s="315">
        <f t="shared" si="0"/>
        <v>135.02700000000002</v>
      </c>
      <c r="J36" s="315">
        <f t="shared" si="1"/>
        <v>27.005400000000005</v>
      </c>
    </row>
    <row r="37" spans="1:10" ht="12.75">
      <c r="A37" s="463" t="s">
        <v>112</v>
      </c>
      <c r="B37" s="464" t="s">
        <v>659</v>
      </c>
      <c r="C37" s="229" t="s">
        <v>158</v>
      </c>
      <c r="D37" s="438">
        <v>8.272</v>
      </c>
      <c r="E37" s="450"/>
      <c r="F37" s="439">
        <v>27</v>
      </c>
      <c r="G37" s="231">
        <v>4</v>
      </c>
      <c r="H37" s="232" t="s">
        <v>11</v>
      </c>
      <c r="I37" s="315">
        <f t="shared" si="0"/>
        <v>223.344</v>
      </c>
      <c r="J37" s="315">
        <f t="shared" si="1"/>
        <v>44.668800000000005</v>
      </c>
    </row>
    <row r="38" spans="1:10" ht="12.75">
      <c r="A38" s="463" t="s">
        <v>112</v>
      </c>
      <c r="B38" s="464" t="s">
        <v>660</v>
      </c>
      <c r="C38" s="229" t="s">
        <v>158</v>
      </c>
      <c r="D38" s="438">
        <v>8.4</v>
      </c>
      <c r="E38" s="450"/>
      <c r="F38" s="439">
        <v>27</v>
      </c>
      <c r="G38" s="231">
        <v>4</v>
      </c>
      <c r="H38" s="232" t="s">
        <v>11</v>
      </c>
      <c r="I38" s="315">
        <f t="shared" si="0"/>
        <v>226.8</v>
      </c>
      <c r="J38" s="315">
        <f t="shared" si="1"/>
        <v>45.36000000000001</v>
      </c>
    </row>
    <row r="39" spans="1:10" ht="12.75">
      <c r="A39" s="463" t="s">
        <v>112</v>
      </c>
      <c r="B39" s="464" t="s">
        <v>661</v>
      </c>
      <c r="C39" s="229" t="s">
        <v>158</v>
      </c>
      <c r="D39" s="438">
        <v>8.412</v>
      </c>
      <c r="E39" s="450"/>
      <c r="F39" s="439">
        <v>27</v>
      </c>
      <c r="G39" s="231">
        <v>4</v>
      </c>
      <c r="H39" s="232" t="s">
        <v>11</v>
      </c>
      <c r="I39" s="315">
        <f t="shared" si="0"/>
        <v>227.12400000000002</v>
      </c>
      <c r="J39" s="315">
        <f t="shared" si="1"/>
        <v>45.424800000000005</v>
      </c>
    </row>
    <row r="40" spans="1:10" ht="12.75">
      <c r="A40" s="463" t="s">
        <v>112</v>
      </c>
      <c r="B40" s="464" t="s">
        <v>662</v>
      </c>
      <c r="C40" s="229" t="s">
        <v>158</v>
      </c>
      <c r="D40" s="438">
        <v>10.072</v>
      </c>
      <c r="E40" s="450"/>
      <c r="F40" s="439">
        <v>27</v>
      </c>
      <c r="G40" s="231">
        <v>4</v>
      </c>
      <c r="H40" s="232" t="s">
        <v>11</v>
      </c>
      <c r="I40" s="315">
        <f t="shared" si="0"/>
        <v>271.94399999999996</v>
      </c>
      <c r="J40" s="315">
        <f t="shared" si="1"/>
        <v>54.388799999999996</v>
      </c>
    </row>
    <row r="41" spans="1:10" ht="12.75">
      <c r="A41" s="463" t="s">
        <v>112</v>
      </c>
      <c r="B41" s="464" t="s">
        <v>663</v>
      </c>
      <c r="C41" s="229" t="s">
        <v>158</v>
      </c>
      <c r="D41" s="438">
        <v>10.126</v>
      </c>
      <c r="E41" s="450"/>
      <c r="F41" s="439">
        <v>27</v>
      </c>
      <c r="G41" s="231">
        <v>4</v>
      </c>
      <c r="H41" s="232" t="s">
        <v>11</v>
      </c>
      <c r="I41" s="315">
        <f t="shared" si="0"/>
        <v>273.402</v>
      </c>
      <c r="J41" s="315">
        <f t="shared" si="1"/>
        <v>54.6804</v>
      </c>
    </row>
    <row r="42" spans="1:10" ht="12.75">
      <c r="A42" s="463" t="s">
        <v>112</v>
      </c>
      <c r="B42" s="464" t="s">
        <v>905</v>
      </c>
      <c r="C42" s="229" t="s">
        <v>164</v>
      </c>
      <c r="D42" s="438">
        <v>4</v>
      </c>
      <c r="E42" s="450"/>
      <c r="F42" s="439">
        <v>27</v>
      </c>
      <c r="G42" s="231">
        <v>3</v>
      </c>
      <c r="H42" s="232" t="s">
        <v>11</v>
      </c>
      <c r="I42" s="315">
        <f t="shared" si="0"/>
        <v>108</v>
      </c>
      <c r="J42" s="315">
        <f t="shared" si="1"/>
        <v>21.6</v>
      </c>
    </row>
    <row r="43" spans="1:10" ht="12.75">
      <c r="A43" s="463" t="s">
        <v>112</v>
      </c>
      <c r="B43" s="464" t="s">
        <v>664</v>
      </c>
      <c r="C43" s="229" t="s">
        <v>158</v>
      </c>
      <c r="D43" s="438">
        <v>2.999</v>
      </c>
      <c r="E43" s="450"/>
      <c r="F43" s="439">
        <v>27</v>
      </c>
      <c r="G43" s="231">
        <v>3</v>
      </c>
      <c r="H43" s="232" t="s">
        <v>11</v>
      </c>
      <c r="I43" s="315">
        <f t="shared" si="0"/>
        <v>80.973</v>
      </c>
      <c r="J43" s="315">
        <f t="shared" si="1"/>
        <v>16.1946</v>
      </c>
    </row>
    <row r="44" spans="1:10" ht="12.75">
      <c r="A44" s="463" t="s">
        <v>112</v>
      </c>
      <c r="B44" s="464" t="s">
        <v>665</v>
      </c>
      <c r="C44" s="229" t="s">
        <v>158</v>
      </c>
      <c r="D44" s="438">
        <v>3</v>
      </c>
      <c r="E44" s="450"/>
      <c r="F44" s="439">
        <v>27</v>
      </c>
      <c r="G44" s="231">
        <v>4</v>
      </c>
      <c r="H44" s="232" t="s">
        <v>11</v>
      </c>
      <c r="I44" s="315">
        <f t="shared" si="0"/>
        <v>81</v>
      </c>
      <c r="J44" s="315">
        <f t="shared" si="1"/>
        <v>16.2</v>
      </c>
    </row>
    <row r="45" spans="1:10" ht="12.75">
      <c r="A45" s="463" t="s">
        <v>112</v>
      </c>
      <c r="B45" s="464" t="s">
        <v>666</v>
      </c>
      <c r="C45" s="229" t="s">
        <v>158</v>
      </c>
      <c r="D45" s="438">
        <v>1.998</v>
      </c>
      <c r="E45" s="450"/>
      <c r="F45" s="439">
        <v>27</v>
      </c>
      <c r="G45" s="231">
        <v>4</v>
      </c>
      <c r="H45" s="232" t="s">
        <v>11</v>
      </c>
      <c r="I45" s="315">
        <f t="shared" si="0"/>
        <v>53.946</v>
      </c>
      <c r="J45" s="315">
        <f t="shared" si="1"/>
        <v>10.789200000000001</v>
      </c>
    </row>
    <row r="46" spans="1:10" ht="12.75">
      <c r="A46" s="90" t="s">
        <v>20</v>
      </c>
      <c r="B46" s="375">
        <v>24</v>
      </c>
      <c r="C46" s="185" t="s">
        <v>27</v>
      </c>
      <c r="D46" s="183">
        <f>SUM(D22:D45)</f>
        <v>119.97300000000003</v>
      </c>
      <c r="E46" s="461" t="s">
        <v>47</v>
      </c>
      <c r="F46" s="576"/>
      <c r="G46" s="576"/>
      <c r="H46" s="576"/>
      <c r="I46" s="576"/>
      <c r="J46" s="576"/>
    </row>
    <row r="47" spans="1:10" ht="12.75">
      <c r="A47" s="467" t="s">
        <v>118</v>
      </c>
      <c r="B47" s="464" t="s">
        <v>340</v>
      </c>
      <c r="C47" s="229" t="s">
        <v>158</v>
      </c>
      <c r="D47" s="342">
        <v>6.393</v>
      </c>
      <c r="E47" s="334"/>
      <c r="F47" s="439">
        <v>27</v>
      </c>
      <c r="G47" s="429">
        <v>4</v>
      </c>
      <c r="H47" s="173" t="s">
        <v>11</v>
      </c>
      <c r="I47" s="315">
        <f>D47*F47</f>
        <v>172.611</v>
      </c>
      <c r="J47" s="315">
        <f>I47*20%</f>
        <v>34.5222</v>
      </c>
    </row>
    <row r="48" spans="1:10" ht="12.75">
      <c r="A48" s="467" t="s">
        <v>118</v>
      </c>
      <c r="B48" s="464" t="s">
        <v>667</v>
      </c>
      <c r="C48" s="229" t="s">
        <v>158</v>
      </c>
      <c r="D48" s="342">
        <v>1.997</v>
      </c>
      <c r="E48" s="334"/>
      <c r="F48" s="439">
        <v>27</v>
      </c>
      <c r="G48" s="429">
        <v>3</v>
      </c>
      <c r="H48" s="506" t="s">
        <v>11</v>
      </c>
      <c r="I48" s="315">
        <f>D48*F48</f>
        <v>53.919000000000004</v>
      </c>
      <c r="J48" s="315">
        <f>I48*20%</f>
        <v>10.783800000000001</v>
      </c>
    </row>
    <row r="49" spans="1:10" ht="12.75">
      <c r="A49" s="467" t="s">
        <v>118</v>
      </c>
      <c r="B49" s="464" t="s">
        <v>668</v>
      </c>
      <c r="C49" s="229" t="s">
        <v>158</v>
      </c>
      <c r="D49" s="342">
        <v>5.052</v>
      </c>
      <c r="E49" s="334"/>
      <c r="F49" s="439">
        <v>27</v>
      </c>
      <c r="G49" s="429">
        <v>7</v>
      </c>
      <c r="H49" s="506" t="s">
        <v>11</v>
      </c>
      <c r="I49" s="315">
        <f>D49*F49</f>
        <v>136.404</v>
      </c>
      <c r="J49" s="315">
        <f>I49*20%</f>
        <v>27.2808</v>
      </c>
    </row>
    <row r="50" spans="1:10" ht="12.75">
      <c r="A50" s="467" t="s">
        <v>118</v>
      </c>
      <c r="B50" s="464" t="s">
        <v>669</v>
      </c>
      <c r="C50" s="229" t="s">
        <v>158</v>
      </c>
      <c r="D50" s="342">
        <v>1</v>
      </c>
      <c r="E50" s="334"/>
      <c r="F50" s="439">
        <v>27</v>
      </c>
      <c r="G50" s="429">
        <v>5</v>
      </c>
      <c r="H50" s="506" t="s">
        <v>11</v>
      </c>
      <c r="I50" s="315">
        <f>D50*F50</f>
        <v>27</v>
      </c>
      <c r="J50" s="315">
        <f>I50*20%</f>
        <v>5.4</v>
      </c>
    </row>
    <row r="51" spans="1:10" ht="12.75">
      <c r="A51" s="90" t="s">
        <v>20</v>
      </c>
      <c r="B51" s="375">
        <v>4</v>
      </c>
      <c r="C51" s="185" t="s">
        <v>27</v>
      </c>
      <c r="D51" s="183">
        <f>SUM(D47:D50)</f>
        <v>14.442</v>
      </c>
      <c r="E51" s="461" t="s">
        <v>47</v>
      </c>
      <c r="F51" s="576"/>
      <c r="G51" s="576"/>
      <c r="H51" s="576"/>
      <c r="I51" s="576"/>
      <c r="J51" s="576"/>
    </row>
    <row r="52" spans="1:10" ht="12.75">
      <c r="A52" s="331" t="s">
        <v>113</v>
      </c>
      <c r="B52" s="426" t="s">
        <v>670</v>
      </c>
      <c r="C52" s="229" t="s">
        <v>158</v>
      </c>
      <c r="D52" s="438">
        <v>12.989</v>
      </c>
      <c r="E52" s="31"/>
      <c r="F52" s="439">
        <v>27</v>
      </c>
      <c r="G52" s="429">
        <v>3</v>
      </c>
      <c r="H52" s="506" t="s">
        <v>11</v>
      </c>
      <c r="I52" s="315">
        <f>D52*F52</f>
        <v>350.70300000000003</v>
      </c>
      <c r="J52" s="315">
        <f>I52*20%</f>
        <v>70.1406</v>
      </c>
    </row>
    <row r="53" spans="1:10" ht="12.75">
      <c r="A53" s="331" t="s">
        <v>113</v>
      </c>
      <c r="B53" s="426" t="s">
        <v>257</v>
      </c>
      <c r="C53" s="229" t="s">
        <v>158</v>
      </c>
      <c r="D53" s="438">
        <v>7.067</v>
      </c>
      <c r="E53" s="31"/>
      <c r="F53" s="439">
        <v>27</v>
      </c>
      <c r="G53" s="429">
        <v>4</v>
      </c>
      <c r="H53" s="173" t="s">
        <v>11</v>
      </c>
      <c r="I53" s="315">
        <f>D53*F53</f>
        <v>190.809</v>
      </c>
      <c r="J53" s="315">
        <f>I53*20%</f>
        <v>38.1618</v>
      </c>
    </row>
    <row r="54" spans="1:10" ht="12.75">
      <c r="A54" s="331" t="s">
        <v>113</v>
      </c>
      <c r="B54" s="426" t="s">
        <v>671</v>
      </c>
      <c r="C54" s="229" t="s">
        <v>158</v>
      </c>
      <c r="D54" s="438">
        <v>13.815</v>
      </c>
      <c r="E54" s="31"/>
      <c r="F54" s="439">
        <v>27</v>
      </c>
      <c r="G54" s="429">
        <v>5</v>
      </c>
      <c r="H54" s="506" t="s">
        <v>11</v>
      </c>
      <c r="I54" s="315">
        <f>D54*F54</f>
        <v>373.005</v>
      </c>
      <c r="J54" s="315">
        <f>I54*20%</f>
        <v>74.601</v>
      </c>
    </row>
    <row r="55" spans="1:10" ht="12.75">
      <c r="A55" s="90" t="s">
        <v>20</v>
      </c>
      <c r="B55" s="375">
        <v>3</v>
      </c>
      <c r="C55" s="185" t="s">
        <v>27</v>
      </c>
      <c r="D55" s="183">
        <f>SUM(D52:D54)</f>
        <v>33.871</v>
      </c>
      <c r="E55" s="461" t="s">
        <v>47</v>
      </c>
      <c r="F55" s="576"/>
      <c r="G55" s="576"/>
      <c r="H55" s="576"/>
      <c r="I55" s="576"/>
      <c r="J55" s="576"/>
    </row>
    <row r="56" spans="1:10" ht="12.75">
      <c r="A56" s="331" t="s">
        <v>114</v>
      </c>
      <c r="B56" s="340" t="s">
        <v>672</v>
      </c>
      <c r="C56" s="229" t="s">
        <v>158</v>
      </c>
      <c r="D56" s="438">
        <v>7.5</v>
      </c>
      <c r="E56" s="254"/>
      <c r="F56" s="439">
        <v>27</v>
      </c>
      <c r="G56" s="429">
        <v>4</v>
      </c>
      <c r="H56" s="232" t="s">
        <v>11</v>
      </c>
      <c r="I56" s="315">
        <f aca="true" t="shared" si="2" ref="I56:I95">D56*F56</f>
        <v>202.5</v>
      </c>
      <c r="J56" s="315">
        <f aca="true" t="shared" si="3" ref="J56:J95">I56*20%</f>
        <v>40.5</v>
      </c>
    </row>
    <row r="57" spans="1:10" ht="12.75">
      <c r="A57" s="331" t="s">
        <v>114</v>
      </c>
      <c r="B57" s="340" t="s">
        <v>673</v>
      </c>
      <c r="C57" s="229" t="s">
        <v>158</v>
      </c>
      <c r="D57" s="438">
        <v>7.303</v>
      </c>
      <c r="E57" s="254"/>
      <c r="F57" s="439">
        <v>27</v>
      </c>
      <c r="G57" s="429">
        <v>4</v>
      </c>
      <c r="H57" s="232" t="s">
        <v>11</v>
      </c>
      <c r="I57" s="315">
        <f t="shared" si="2"/>
        <v>197.181</v>
      </c>
      <c r="J57" s="315">
        <f t="shared" si="3"/>
        <v>39.43620000000001</v>
      </c>
    </row>
    <row r="58" spans="1:10" ht="12.75">
      <c r="A58" s="331" t="s">
        <v>114</v>
      </c>
      <c r="B58" s="340" t="s">
        <v>341</v>
      </c>
      <c r="C58" s="229" t="s">
        <v>158</v>
      </c>
      <c r="D58" s="438">
        <v>12.002</v>
      </c>
      <c r="E58" s="254"/>
      <c r="F58" s="439">
        <v>27</v>
      </c>
      <c r="G58" s="429">
        <v>4</v>
      </c>
      <c r="H58" s="173" t="s">
        <v>11</v>
      </c>
      <c r="I58" s="315">
        <f t="shared" si="2"/>
        <v>324.05400000000003</v>
      </c>
      <c r="J58" s="315">
        <f t="shared" si="3"/>
        <v>64.81080000000001</v>
      </c>
    </row>
    <row r="59" spans="1:13" ht="12.75">
      <c r="A59" s="331" t="s">
        <v>114</v>
      </c>
      <c r="B59" s="340" t="s">
        <v>674</v>
      </c>
      <c r="C59" s="229" t="s">
        <v>158</v>
      </c>
      <c r="D59" s="438">
        <v>5.001</v>
      </c>
      <c r="E59" s="254"/>
      <c r="F59" s="439">
        <v>27</v>
      </c>
      <c r="G59" s="429">
        <v>4</v>
      </c>
      <c r="H59" s="232" t="s">
        <v>11</v>
      </c>
      <c r="I59" s="315">
        <f t="shared" si="2"/>
        <v>135.02700000000002</v>
      </c>
      <c r="J59" s="315">
        <f t="shared" si="3"/>
        <v>27.005400000000005</v>
      </c>
      <c r="K59" s="551"/>
      <c r="L59" s="551"/>
      <c r="M59" s="551"/>
    </row>
    <row r="60" spans="1:13" ht="12.75">
      <c r="A60" s="331" t="s">
        <v>114</v>
      </c>
      <c r="B60" s="340" t="s">
        <v>675</v>
      </c>
      <c r="C60" s="229" t="s">
        <v>158</v>
      </c>
      <c r="D60" s="438">
        <v>5.501</v>
      </c>
      <c r="E60" s="254"/>
      <c r="F60" s="439">
        <v>27</v>
      </c>
      <c r="G60" s="429">
        <v>5</v>
      </c>
      <c r="H60" s="232" t="s">
        <v>11</v>
      </c>
      <c r="I60" s="315">
        <f t="shared" si="2"/>
        <v>148.52700000000002</v>
      </c>
      <c r="J60" s="315">
        <f t="shared" si="3"/>
        <v>29.705400000000004</v>
      </c>
      <c r="K60" s="551"/>
      <c r="L60" s="551"/>
      <c r="M60" s="551"/>
    </row>
    <row r="61" spans="1:10" ht="12.75">
      <c r="A61" s="331" t="s">
        <v>114</v>
      </c>
      <c r="B61" s="340" t="s">
        <v>676</v>
      </c>
      <c r="C61" s="229" t="s">
        <v>158</v>
      </c>
      <c r="D61" s="438">
        <v>3.31</v>
      </c>
      <c r="E61" s="254"/>
      <c r="F61" s="439">
        <v>27</v>
      </c>
      <c r="G61" s="429">
        <v>5</v>
      </c>
      <c r="H61" s="232" t="s">
        <v>11</v>
      </c>
      <c r="I61" s="315">
        <f t="shared" si="2"/>
        <v>89.37</v>
      </c>
      <c r="J61" s="315">
        <f t="shared" si="3"/>
        <v>17.874000000000002</v>
      </c>
    </row>
    <row r="62" spans="1:10" ht="12.75">
      <c r="A62" s="331" t="s">
        <v>114</v>
      </c>
      <c r="B62" s="340" t="s">
        <v>677</v>
      </c>
      <c r="C62" s="229" t="s">
        <v>158</v>
      </c>
      <c r="D62" s="438">
        <v>4.901</v>
      </c>
      <c r="E62" s="254"/>
      <c r="F62" s="439">
        <v>27</v>
      </c>
      <c r="G62" s="429">
        <v>5</v>
      </c>
      <c r="H62" s="232" t="s">
        <v>11</v>
      </c>
      <c r="I62" s="315">
        <f t="shared" si="2"/>
        <v>132.327</v>
      </c>
      <c r="J62" s="315">
        <f t="shared" si="3"/>
        <v>26.465400000000002</v>
      </c>
    </row>
    <row r="63" spans="1:10" ht="12.75">
      <c r="A63" s="331" t="s">
        <v>114</v>
      </c>
      <c r="B63" s="340" t="s">
        <v>678</v>
      </c>
      <c r="C63" s="229" t="s">
        <v>158</v>
      </c>
      <c r="D63" s="438">
        <v>5.151</v>
      </c>
      <c r="E63" s="254"/>
      <c r="F63" s="439">
        <v>27</v>
      </c>
      <c r="G63" s="429">
        <v>5</v>
      </c>
      <c r="H63" s="232" t="s">
        <v>11</v>
      </c>
      <c r="I63" s="315">
        <f t="shared" si="2"/>
        <v>139.077</v>
      </c>
      <c r="J63" s="315">
        <f t="shared" si="3"/>
        <v>27.8154</v>
      </c>
    </row>
    <row r="64" spans="1:10" ht="12.75">
      <c r="A64" s="331" t="s">
        <v>114</v>
      </c>
      <c r="B64" s="340" t="s">
        <v>679</v>
      </c>
      <c r="C64" s="229" t="s">
        <v>158</v>
      </c>
      <c r="D64" s="438">
        <v>15.727</v>
      </c>
      <c r="E64" s="254"/>
      <c r="F64" s="439">
        <v>27</v>
      </c>
      <c r="G64" s="429">
        <v>5</v>
      </c>
      <c r="H64" s="232" t="s">
        <v>11</v>
      </c>
      <c r="I64" s="315">
        <f t="shared" si="2"/>
        <v>424.629</v>
      </c>
      <c r="J64" s="315">
        <f t="shared" si="3"/>
        <v>84.92580000000001</v>
      </c>
    </row>
    <row r="65" spans="1:10" ht="12.75">
      <c r="A65" s="331" t="s">
        <v>114</v>
      </c>
      <c r="B65" s="340" t="s">
        <v>342</v>
      </c>
      <c r="C65" s="229" t="s">
        <v>158</v>
      </c>
      <c r="D65" s="438">
        <v>9.115</v>
      </c>
      <c r="E65" s="254"/>
      <c r="F65" s="439">
        <v>27</v>
      </c>
      <c r="G65" s="429">
        <v>4</v>
      </c>
      <c r="H65" s="173" t="s">
        <v>11</v>
      </c>
      <c r="I65" s="315">
        <f t="shared" si="2"/>
        <v>246.10500000000002</v>
      </c>
      <c r="J65" s="315">
        <f t="shared" si="3"/>
        <v>49.221000000000004</v>
      </c>
    </row>
    <row r="66" spans="1:10" ht="12.75">
      <c r="A66" s="331" t="s">
        <v>114</v>
      </c>
      <c r="B66" s="340" t="s">
        <v>680</v>
      </c>
      <c r="C66" s="229" t="s">
        <v>158</v>
      </c>
      <c r="D66" s="438">
        <v>3.866</v>
      </c>
      <c r="E66" s="254"/>
      <c r="F66" s="439">
        <v>27</v>
      </c>
      <c r="G66" s="429">
        <v>4</v>
      </c>
      <c r="H66" s="232" t="s">
        <v>11</v>
      </c>
      <c r="I66" s="315">
        <f t="shared" si="2"/>
        <v>104.382</v>
      </c>
      <c r="J66" s="315">
        <f t="shared" si="3"/>
        <v>20.876400000000004</v>
      </c>
    </row>
    <row r="67" spans="1:10" ht="12.75">
      <c r="A67" s="331" t="s">
        <v>114</v>
      </c>
      <c r="B67" s="340" t="s">
        <v>681</v>
      </c>
      <c r="C67" s="229" t="s">
        <v>158</v>
      </c>
      <c r="D67" s="438">
        <v>11.727</v>
      </c>
      <c r="E67" s="254"/>
      <c r="F67" s="439">
        <v>27</v>
      </c>
      <c r="G67" s="429">
        <v>4</v>
      </c>
      <c r="H67" s="232" t="s">
        <v>11</v>
      </c>
      <c r="I67" s="315">
        <f t="shared" si="2"/>
        <v>316.629</v>
      </c>
      <c r="J67" s="315">
        <f t="shared" si="3"/>
        <v>63.32580000000001</v>
      </c>
    </row>
    <row r="68" spans="1:10" ht="12.75">
      <c r="A68" s="331" t="s">
        <v>114</v>
      </c>
      <c r="B68" s="340" t="s">
        <v>682</v>
      </c>
      <c r="C68" s="229" t="s">
        <v>158</v>
      </c>
      <c r="D68" s="438">
        <v>6</v>
      </c>
      <c r="E68" s="254"/>
      <c r="F68" s="439">
        <v>27</v>
      </c>
      <c r="G68" s="429">
        <v>4</v>
      </c>
      <c r="H68" s="232" t="s">
        <v>11</v>
      </c>
      <c r="I68" s="315">
        <f t="shared" si="2"/>
        <v>162</v>
      </c>
      <c r="J68" s="315">
        <f t="shared" si="3"/>
        <v>32.4</v>
      </c>
    </row>
    <row r="69" spans="1:10" ht="12.75">
      <c r="A69" s="331" t="s">
        <v>114</v>
      </c>
      <c r="B69" s="340" t="s">
        <v>343</v>
      </c>
      <c r="C69" s="229" t="s">
        <v>158</v>
      </c>
      <c r="D69" s="438">
        <v>8.173</v>
      </c>
      <c r="E69" s="254"/>
      <c r="F69" s="439">
        <v>27</v>
      </c>
      <c r="G69" s="429">
        <v>4</v>
      </c>
      <c r="H69" s="173" t="s">
        <v>11</v>
      </c>
      <c r="I69" s="315">
        <f t="shared" si="2"/>
        <v>220.671</v>
      </c>
      <c r="J69" s="315">
        <f t="shared" si="3"/>
        <v>44.1342</v>
      </c>
    </row>
    <row r="70" spans="1:10" ht="12.75">
      <c r="A70" s="331" t="s">
        <v>114</v>
      </c>
      <c r="B70" s="340" t="s">
        <v>683</v>
      </c>
      <c r="C70" s="229" t="s">
        <v>158</v>
      </c>
      <c r="D70" s="438">
        <v>3.851</v>
      </c>
      <c r="E70" s="254"/>
      <c r="F70" s="439">
        <v>27</v>
      </c>
      <c r="G70" s="429">
        <v>4</v>
      </c>
      <c r="H70" s="232" t="s">
        <v>11</v>
      </c>
      <c r="I70" s="315">
        <f t="shared" si="2"/>
        <v>103.977</v>
      </c>
      <c r="J70" s="315">
        <f t="shared" si="3"/>
        <v>20.7954</v>
      </c>
    </row>
    <row r="71" spans="1:10" ht="12.75">
      <c r="A71" s="331" t="s">
        <v>114</v>
      </c>
      <c r="B71" s="340" t="s">
        <v>344</v>
      </c>
      <c r="C71" s="229" t="s">
        <v>158</v>
      </c>
      <c r="D71" s="438">
        <v>10.102</v>
      </c>
      <c r="E71" s="254"/>
      <c r="F71" s="439">
        <v>27</v>
      </c>
      <c r="G71" s="429">
        <v>4</v>
      </c>
      <c r="H71" s="173" t="s">
        <v>11</v>
      </c>
      <c r="I71" s="315">
        <f t="shared" si="2"/>
        <v>272.754</v>
      </c>
      <c r="J71" s="315">
        <f t="shared" si="3"/>
        <v>54.55080000000001</v>
      </c>
    </row>
    <row r="72" spans="1:10" ht="12.75">
      <c r="A72" s="331" t="s">
        <v>114</v>
      </c>
      <c r="B72" s="340" t="s">
        <v>345</v>
      </c>
      <c r="C72" s="229" t="s">
        <v>158</v>
      </c>
      <c r="D72" s="438">
        <v>12.827</v>
      </c>
      <c r="E72" s="254"/>
      <c r="F72" s="439">
        <v>27</v>
      </c>
      <c r="G72" s="429">
        <v>4</v>
      </c>
      <c r="H72" s="173" t="s">
        <v>11</v>
      </c>
      <c r="I72" s="315">
        <f t="shared" si="2"/>
        <v>346.329</v>
      </c>
      <c r="J72" s="315">
        <f t="shared" si="3"/>
        <v>69.2658</v>
      </c>
    </row>
    <row r="73" spans="1:10" ht="12.75">
      <c r="A73" s="331" t="s">
        <v>114</v>
      </c>
      <c r="B73" s="340" t="s">
        <v>346</v>
      </c>
      <c r="C73" s="229" t="s">
        <v>158</v>
      </c>
      <c r="D73" s="438">
        <v>5</v>
      </c>
      <c r="E73" s="254"/>
      <c r="F73" s="439">
        <v>27</v>
      </c>
      <c r="G73" s="429">
        <v>4</v>
      </c>
      <c r="H73" s="173" t="s">
        <v>11</v>
      </c>
      <c r="I73" s="315">
        <f t="shared" si="2"/>
        <v>135</v>
      </c>
      <c r="J73" s="315">
        <f t="shared" si="3"/>
        <v>27</v>
      </c>
    </row>
    <row r="74" spans="1:10" ht="12.75">
      <c r="A74" s="331" t="s">
        <v>114</v>
      </c>
      <c r="B74" s="340" t="s">
        <v>347</v>
      </c>
      <c r="C74" s="229" t="s">
        <v>158</v>
      </c>
      <c r="D74" s="438">
        <v>11.079</v>
      </c>
      <c r="E74" s="254"/>
      <c r="F74" s="439">
        <v>27</v>
      </c>
      <c r="G74" s="429">
        <v>4</v>
      </c>
      <c r="H74" s="173" t="s">
        <v>11</v>
      </c>
      <c r="I74" s="315">
        <f t="shared" si="2"/>
        <v>299.13300000000004</v>
      </c>
      <c r="J74" s="315">
        <f t="shared" si="3"/>
        <v>59.82660000000001</v>
      </c>
    </row>
    <row r="75" spans="1:10" ht="12.75">
      <c r="A75" s="331" t="s">
        <v>114</v>
      </c>
      <c r="B75" s="340" t="s">
        <v>348</v>
      </c>
      <c r="C75" s="229" t="s">
        <v>158</v>
      </c>
      <c r="D75" s="438">
        <v>3.046</v>
      </c>
      <c r="E75" s="254"/>
      <c r="F75" s="439">
        <v>27</v>
      </c>
      <c r="G75" s="429">
        <v>4</v>
      </c>
      <c r="H75" s="173" t="s">
        <v>11</v>
      </c>
      <c r="I75" s="315">
        <f t="shared" si="2"/>
        <v>82.24199999999999</v>
      </c>
      <c r="J75" s="315">
        <f t="shared" si="3"/>
        <v>16.4484</v>
      </c>
    </row>
    <row r="76" spans="1:10" ht="12.75">
      <c r="A76" s="331" t="s">
        <v>114</v>
      </c>
      <c r="B76" s="340" t="s">
        <v>349</v>
      </c>
      <c r="C76" s="229" t="s">
        <v>158</v>
      </c>
      <c r="D76" s="438">
        <v>4.49</v>
      </c>
      <c r="E76" s="254"/>
      <c r="F76" s="439">
        <v>27</v>
      </c>
      <c r="G76" s="429">
        <v>4</v>
      </c>
      <c r="H76" s="173" t="s">
        <v>11</v>
      </c>
      <c r="I76" s="315">
        <f t="shared" si="2"/>
        <v>121.23</v>
      </c>
      <c r="J76" s="315">
        <f t="shared" si="3"/>
        <v>24.246000000000002</v>
      </c>
    </row>
    <row r="77" spans="1:10" ht="12.75">
      <c r="A77" s="331" t="s">
        <v>114</v>
      </c>
      <c r="B77" s="340" t="s">
        <v>350</v>
      </c>
      <c r="C77" s="229" t="s">
        <v>158</v>
      </c>
      <c r="D77" s="438">
        <v>13.722</v>
      </c>
      <c r="E77" s="254"/>
      <c r="F77" s="439">
        <v>27</v>
      </c>
      <c r="G77" s="429">
        <v>4</v>
      </c>
      <c r="H77" s="173" t="s">
        <v>11</v>
      </c>
      <c r="I77" s="315">
        <f t="shared" si="2"/>
        <v>370.49399999999997</v>
      </c>
      <c r="J77" s="315">
        <f t="shared" si="3"/>
        <v>74.0988</v>
      </c>
    </row>
    <row r="78" spans="1:10" ht="12.75">
      <c r="A78" s="331" t="s">
        <v>114</v>
      </c>
      <c r="B78" s="340" t="s">
        <v>684</v>
      </c>
      <c r="C78" s="229" t="s">
        <v>158</v>
      </c>
      <c r="D78" s="438">
        <v>9.702</v>
      </c>
      <c r="E78" s="254"/>
      <c r="F78" s="439">
        <v>27</v>
      </c>
      <c r="G78" s="429">
        <v>4</v>
      </c>
      <c r="H78" s="232" t="s">
        <v>11</v>
      </c>
      <c r="I78" s="315">
        <f t="shared" si="2"/>
        <v>261.954</v>
      </c>
      <c r="J78" s="315">
        <f t="shared" si="3"/>
        <v>52.390800000000006</v>
      </c>
    </row>
    <row r="79" spans="1:10" ht="12.75">
      <c r="A79" s="331" t="s">
        <v>114</v>
      </c>
      <c r="B79" s="340" t="s">
        <v>685</v>
      </c>
      <c r="C79" s="229" t="s">
        <v>158</v>
      </c>
      <c r="D79" s="438">
        <v>3.301</v>
      </c>
      <c r="E79" s="254"/>
      <c r="F79" s="439">
        <v>27</v>
      </c>
      <c r="G79" s="429">
        <v>4</v>
      </c>
      <c r="H79" s="232" t="s">
        <v>11</v>
      </c>
      <c r="I79" s="315">
        <f t="shared" si="2"/>
        <v>89.12700000000001</v>
      </c>
      <c r="J79" s="315">
        <f t="shared" si="3"/>
        <v>17.825400000000002</v>
      </c>
    </row>
    <row r="80" spans="1:10" ht="12.75">
      <c r="A80" s="331" t="s">
        <v>114</v>
      </c>
      <c r="B80" s="340" t="s">
        <v>620</v>
      </c>
      <c r="C80" s="229" t="s">
        <v>158</v>
      </c>
      <c r="D80" s="438">
        <v>3.501</v>
      </c>
      <c r="E80" s="254"/>
      <c r="F80" s="439">
        <v>27</v>
      </c>
      <c r="G80" s="429">
        <v>4</v>
      </c>
      <c r="H80" s="173" t="s">
        <v>11</v>
      </c>
      <c r="I80" s="315">
        <f t="shared" si="2"/>
        <v>94.527</v>
      </c>
      <c r="J80" s="315">
        <f t="shared" si="3"/>
        <v>18.9054</v>
      </c>
    </row>
    <row r="81" spans="1:10" ht="12.75">
      <c r="A81" s="331" t="s">
        <v>114</v>
      </c>
      <c r="B81" s="340" t="s">
        <v>351</v>
      </c>
      <c r="C81" s="229" t="s">
        <v>158</v>
      </c>
      <c r="D81" s="438">
        <v>24.337</v>
      </c>
      <c r="E81" s="254"/>
      <c r="F81" s="439">
        <v>27</v>
      </c>
      <c r="G81" s="429">
        <v>4</v>
      </c>
      <c r="H81" s="173" t="s">
        <v>11</v>
      </c>
      <c r="I81" s="315">
        <f t="shared" si="2"/>
        <v>657.099</v>
      </c>
      <c r="J81" s="315">
        <f t="shared" si="3"/>
        <v>131.4198</v>
      </c>
    </row>
    <row r="82" spans="1:10" ht="12.75">
      <c r="A82" s="331" t="s">
        <v>114</v>
      </c>
      <c r="B82" s="340" t="s">
        <v>352</v>
      </c>
      <c r="C82" s="229" t="s">
        <v>158</v>
      </c>
      <c r="D82" s="438">
        <v>19.917</v>
      </c>
      <c r="E82" s="254"/>
      <c r="F82" s="439">
        <v>27</v>
      </c>
      <c r="G82" s="429">
        <v>4</v>
      </c>
      <c r="H82" s="173" t="s">
        <v>11</v>
      </c>
      <c r="I82" s="315">
        <f t="shared" si="2"/>
        <v>537.759</v>
      </c>
      <c r="J82" s="315">
        <f t="shared" si="3"/>
        <v>107.55180000000001</v>
      </c>
    </row>
    <row r="83" spans="1:10" ht="12.75">
      <c r="A83" s="331" t="s">
        <v>114</v>
      </c>
      <c r="B83" s="340" t="s">
        <v>686</v>
      </c>
      <c r="C83" s="229" t="s">
        <v>158</v>
      </c>
      <c r="D83" s="438">
        <v>3.85</v>
      </c>
      <c r="E83" s="254"/>
      <c r="F83" s="439">
        <v>27</v>
      </c>
      <c r="G83" s="429">
        <v>5</v>
      </c>
      <c r="H83" s="232" t="s">
        <v>11</v>
      </c>
      <c r="I83" s="315">
        <f t="shared" si="2"/>
        <v>103.95</v>
      </c>
      <c r="J83" s="315">
        <f t="shared" si="3"/>
        <v>20.790000000000003</v>
      </c>
    </row>
    <row r="84" spans="1:10" ht="12.75">
      <c r="A84" s="331" t="s">
        <v>114</v>
      </c>
      <c r="B84" s="340" t="s">
        <v>687</v>
      </c>
      <c r="C84" s="229" t="s">
        <v>158</v>
      </c>
      <c r="D84" s="438">
        <v>3</v>
      </c>
      <c r="E84" s="254"/>
      <c r="F84" s="439">
        <v>27</v>
      </c>
      <c r="G84" s="429">
        <v>5</v>
      </c>
      <c r="H84" s="232" t="s">
        <v>11</v>
      </c>
      <c r="I84" s="315">
        <f t="shared" si="2"/>
        <v>81</v>
      </c>
      <c r="J84" s="315">
        <f t="shared" si="3"/>
        <v>16.2</v>
      </c>
    </row>
    <row r="85" spans="1:10" ht="12.75">
      <c r="A85" s="331" t="s">
        <v>114</v>
      </c>
      <c r="B85" s="340" t="s">
        <v>688</v>
      </c>
      <c r="C85" s="229" t="s">
        <v>158</v>
      </c>
      <c r="D85" s="438">
        <v>7.001</v>
      </c>
      <c r="E85" s="254"/>
      <c r="F85" s="439">
        <v>27</v>
      </c>
      <c r="G85" s="429">
        <v>5</v>
      </c>
      <c r="H85" s="232" t="s">
        <v>11</v>
      </c>
      <c r="I85" s="315">
        <f t="shared" si="2"/>
        <v>189.02700000000002</v>
      </c>
      <c r="J85" s="315">
        <f t="shared" si="3"/>
        <v>37.805400000000006</v>
      </c>
    </row>
    <row r="86" spans="1:10" ht="12.75">
      <c r="A86" s="331" t="s">
        <v>114</v>
      </c>
      <c r="B86" s="340" t="s">
        <v>689</v>
      </c>
      <c r="C86" s="229" t="s">
        <v>158</v>
      </c>
      <c r="D86" s="438">
        <v>13.777</v>
      </c>
      <c r="E86" s="254"/>
      <c r="F86" s="439">
        <v>27</v>
      </c>
      <c r="G86" s="429">
        <v>5</v>
      </c>
      <c r="H86" s="232" t="s">
        <v>11</v>
      </c>
      <c r="I86" s="315">
        <f t="shared" si="2"/>
        <v>371.979</v>
      </c>
      <c r="J86" s="315">
        <f t="shared" si="3"/>
        <v>74.3958</v>
      </c>
    </row>
    <row r="87" spans="1:10" ht="12.75">
      <c r="A87" s="331" t="s">
        <v>114</v>
      </c>
      <c r="B87" s="340" t="s">
        <v>690</v>
      </c>
      <c r="C87" s="229" t="s">
        <v>158</v>
      </c>
      <c r="D87" s="438">
        <v>3.956</v>
      </c>
      <c r="E87" s="254"/>
      <c r="F87" s="439">
        <v>27</v>
      </c>
      <c r="G87" s="429">
        <v>5</v>
      </c>
      <c r="H87" s="232" t="s">
        <v>11</v>
      </c>
      <c r="I87" s="315">
        <f t="shared" si="2"/>
        <v>106.812</v>
      </c>
      <c r="J87" s="315">
        <f t="shared" si="3"/>
        <v>21.3624</v>
      </c>
    </row>
    <row r="88" spans="1:10" ht="12.75">
      <c r="A88" s="331" t="s">
        <v>114</v>
      </c>
      <c r="B88" s="340" t="s">
        <v>691</v>
      </c>
      <c r="C88" s="229" t="s">
        <v>158</v>
      </c>
      <c r="D88" s="438">
        <v>7.591</v>
      </c>
      <c r="E88" s="254"/>
      <c r="F88" s="439">
        <v>27</v>
      </c>
      <c r="G88" s="429">
        <v>5</v>
      </c>
      <c r="H88" s="232" t="s">
        <v>11</v>
      </c>
      <c r="I88" s="315">
        <f t="shared" si="2"/>
        <v>204.957</v>
      </c>
      <c r="J88" s="315">
        <f t="shared" si="3"/>
        <v>40.9914</v>
      </c>
    </row>
    <row r="89" spans="1:10" ht="12.75">
      <c r="A89" s="331" t="s">
        <v>114</v>
      </c>
      <c r="B89" s="340" t="s">
        <v>541</v>
      </c>
      <c r="C89" s="229" t="s">
        <v>158</v>
      </c>
      <c r="D89" s="438">
        <v>7.591</v>
      </c>
      <c r="E89" s="254"/>
      <c r="F89" s="439">
        <v>27</v>
      </c>
      <c r="G89" s="429">
        <v>5</v>
      </c>
      <c r="H89" s="173" t="s">
        <v>11</v>
      </c>
      <c r="I89" s="315">
        <f t="shared" si="2"/>
        <v>204.957</v>
      </c>
      <c r="J89" s="315">
        <f t="shared" si="3"/>
        <v>40.9914</v>
      </c>
    </row>
    <row r="90" spans="1:10" ht="12.75">
      <c r="A90" s="331" t="s">
        <v>114</v>
      </c>
      <c r="B90" s="340" t="s">
        <v>692</v>
      </c>
      <c r="C90" s="229" t="s">
        <v>158</v>
      </c>
      <c r="D90" s="438">
        <v>7.397</v>
      </c>
      <c r="E90" s="254"/>
      <c r="F90" s="439">
        <v>27</v>
      </c>
      <c r="G90" s="429">
        <v>6</v>
      </c>
      <c r="H90" s="232" t="s">
        <v>11</v>
      </c>
      <c r="I90" s="315">
        <f t="shared" si="2"/>
        <v>199.719</v>
      </c>
      <c r="J90" s="315">
        <f t="shared" si="3"/>
        <v>39.9438</v>
      </c>
    </row>
    <row r="91" spans="1:10" ht="12.75">
      <c r="A91" s="331" t="s">
        <v>114</v>
      </c>
      <c r="B91" s="340" t="s">
        <v>693</v>
      </c>
      <c r="C91" s="229" t="s">
        <v>158</v>
      </c>
      <c r="D91" s="438">
        <v>3.045</v>
      </c>
      <c r="E91" s="254"/>
      <c r="F91" s="439">
        <v>27</v>
      </c>
      <c r="G91" s="429">
        <v>6</v>
      </c>
      <c r="H91" s="232" t="s">
        <v>11</v>
      </c>
      <c r="I91" s="315">
        <f t="shared" si="2"/>
        <v>82.215</v>
      </c>
      <c r="J91" s="315">
        <f t="shared" si="3"/>
        <v>16.443</v>
      </c>
    </row>
    <row r="92" spans="1:10" ht="12.75">
      <c r="A92" s="331" t="s">
        <v>114</v>
      </c>
      <c r="B92" s="340" t="s">
        <v>694</v>
      </c>
      <c r="C92" s="229" t="s">
        <v>158</v>
      </c>
      <c r="D92" s="438">
        <v>4.431</v>
      </c>
      <c r="E92" s="254"/>
      <c r="F92" s="439">
        <v>27</v>
      </c>
      <c r="G92" s="429">
        <v>6</v>
      </c>
      <c r="H92" s="232" t="s">
        <v>11</v>
      </c>
      <c r="I92" s="315">
        <f t="shared" si="2"/>
        <v>119.637</v>
      </c>
      <c r="J92" s="315">
        <f t="shared" si="3"/>
        <v>23.927400000000002</v>
      </c>
    </row>
    <row r="93" spans="1:10" ht="12.75">
      <c r="A93" s="331" t="s">
        <v>114</v>
      </c>
      <c r="B93" s="340" t="s">
        <v>695</v>
      </c>
      <c r="C93" s="229" t="s">
        <v>158</v>
      </c>
      <c r="D93" s="438">
        <v>5.401</v>
      </c>
      <c r="E93" s="254"/>
      <c r="F93" s="439">
        <v>27</v>
      </c>
      <c r="G93" s="429">
        <v>5</v>
      </c>
      <c r="H93" s="232" t="s">
        <v>11</v>
      </c>
      <c r="I93" s="315">
        <f t="shared" si="2"/>
        <v>145.827</v>
      </c>
      <c r="J93" s="315">
        <f t="shared" si="3"/>
        <v>29.1654</v>
      </c>
    </row>
    <row r="94" spans="1:10" ht="12.75">
      <c r="A94" s="331" t="s">
        <v>114</v>
      </c>
      <c r="B94" s="340" t="s">
        <v>906</v>
      </c>
      <c r="C94" s="229" t="s">
        <v>158</v>
      </c>
      <c r="D94" s="438">
        <v>18.636</v>
      </c>
      <c r="E94" s="254"/>
      <c r="F94" s="439">
        <v>27</v>
      </c>
      <c r="G94" s="429">
        <v>4</v>
      </c>
      <c r="H94" s="232" t="s">
        <v>11</v>
      </c>
      <c r="I94" s="315">
        <f t="shared" si="2"/>
        <v>503.17199999999997</v>
      </c>
      <c r="J94" s="315">
        <f t="shared" si="3"/>
        <v>100.6344</v>
      </c>
    </row>
    <row r="95" spans="1:10" ht="12.75">
      <c r="A95" s="331" t="s">
        <v>114</v>
      </c>
      <c r="B95" s="340" t="s">
        <v>696</v>
      </c>
      <c r="C95" s="229" t="s">
        <v>158</v>
      </c>
      <c r="D95" s="438">
        <v>4.501</v>
      </c>
      <c r="E95" s="254"/>
      <c r="F95" s="439">
        <v>27</v>
      </c>
      <c r="G95" s="429">
        <v>4</v>
      </c>
      <c r="H95" s="232" t="s">
        <v>11</v>
      </c>
      <c r="I95" s="315">
        <f t="shared" si="2"/>
        <v>121.52700000000002</v>
      </c>
      <c r="J95" s="315">
        <f t="shared" si="3"/>
        <v>24.305400000000006</v>
      </c>
    </row>
    <row r="96" spans="1:10" ht="12.75">
      <c r="A96" s="90" t="s">
        <v>20</v>
      </c>
      <c r="B96" s="375">
        <v>40</v>
      </c>
      <c r="C96" s="185" t="s">
        <v>27</v>
      </c>
      <c r="D96" s="183">
        <f>SUM(D56:D95)</f>
        <v>320.32900000000006</v>
      </c>
      <c r="E96" s="461" t="s">
        <v>47</v>
      </c>
      <c r="F96" s="576"/>
      <c r="G96" s="576"/>
      <c r="H96" s="576"/>
      <c r="I96" s="576"/>
      <c r="J96" s="576"/>
    </row>
    <row r="97" spans="1:10" ht="12.75">
      <c r="A97" s="331" t="s">
        <v>249</v>
      </c>
      <c r="B97" s="340" t="s">
        <v>697</v>
      </c>
      <c r="C97" s="229" t="s">
        <v>158</v>
      </c>
      <c r="D97" s="438">
        <v>15.681</v>
      </c>
      <c r="E97" s="336"/>
      <c r="F97" s="439">
        <v>27</v>
      </c>
      <c r="G97" s="231">
        <v>5</v>
      </c>
      <c r="H97" s="232" t="s">
        <v>11</v>
      </c>
      <c r="I97" s="315">
        <f>D97*F97</f>
        <v>423.387</v>
      </c>
      <c r="J97" s="315">
        <f>I97*20%</f>
        <v>84.6774</v>
      </c>
    </row>
    <row r="98" spans="1:10" ht="12.75">
      <c r="A98" s="331" t="s">
        <v>249</v>
      </c>
      <c r="B98" s="340" t="s">
        <v>698</v>
      </c>
      <c r="C98" s="229" t="s">
        <v>158</v>
      </c>
      <c r="D98" s="438">
        <v>9.007</v>
      </c>
      <c r="E98" s="336"/>
      <c r="F98" s="439">
        <v>27</v>
      </c>
      <c r="G98" s="231">
        <v>4</v>
      </c>
      <c r="H98" s="232" t="s">
        <v>11</v>
      </c>
      <c r="I98" s="315">
        <f>D98*F98</f>
        <v>243.189</v>
      </c>
      <c r="J98" s="315">
        <f>I98*20%</f>
        <v>48.6378</v>
      </c>
    </row>
    <row r="99" spans="1:10" ht="12.75">
      <c r="A99" s="331" t="s">
        <v>249</v>
      </c>
      <c r="B99" s="340" t="s">
        <v>699</v>
      </c>
      <c r="C99" s="229" t="s">
        <v>158</v>
      </c>
      <c r="D99" s="438">
        <v>47.89</v>
      </c>
      <c r="E99" s="336"/>
      <c r="F99" s="439">
        <v>27</v>
      </c>
      <c r="G99" s="231">
        <v>5</v>
      </c>
      <c r="H99" s="232" t="s">
        <v>11</v>
      </c>
      <c r="I99" s="315">
        <f>D99*F99</f>
        <v>1293.03</v>
      </c>
      <c r="J99" s="315">
        <f>I99*20%</f>
        <v>258.606</v>
      </c>
    </row>
    <row r="100" spans="1:10" ht="12.75">
      <c r="A100" s="90" t="s">
        <v>20</v>
      </c>
      <c r="B100" s="375">
        <v>3</v>
      </c>
      <c r="C100" s="185" t="s">
        <v>27</v>
      </c>
      <c r="D100" s="183">
        <f>SUM(D97:D99)</f>
        <v>72.578</v>
      </c>
      <c r="E100" s="461" t="s">
        <v>47</v>
      </c>
      <c r="F100" s="576"/>
      <c r="G100" s="576"/>
      <c r="H100" s="576"/>
      <c r="I100" s="576"/>
      <c r="J100" s="576"/>
    </row>
    <row r="101" spans="1:10" ht="12.75">
      <c r="A101" s="467" t="s">
        <v>115</v>
      </c>
      <c r="B101" s="464" t="s">
        <v>700</v>
      </c>
      <c r="C101" s="229" t="s">
        <v>158</v>
      </c>
      <c r="D101" s="342">
        <v>7.814</v>
      </c>
      <c r="E101" s="334"/>
      <c r="F101" s="439">
        <v>27</v>
      </c>
      <c r="G101" s="275">
        <v>4</v>
      </c>
      <c r="H101" s="506" t="s">
        <v>11</v>
      </c>
      <c r="I101" s="315">
        <f>D101*F101</f>
        <v>210.978</v>
      </c>
      <c r="J101" s="315">
        <f>I101*20%</f>
        <v>42.195600000000006</v>
      </c>
    </row>
    <row r="102" spans="1:10" ht="12.75">
      <c r="A102" s="467" t="s">
        <v>115</v>
      </c>
      <c r="B102" s="464" t="s">
        <v>701</v>
      </c>
      <c r="C102" s="229" t="s">
        <v>158</v>
      </c>
      <c r="D102" s="342">
        <v>28.912</v>
      </c>
      <c r="E102" s="334"/>
      <c r="F102" s="439">
        <v>27</v>
      </c>
      <c r="G102" s="275">
        <v>4</v>
      </c>
      <c r="H102" s="506" t="s">
        <v>11</v>
      </c>
      <c r="I102" s="315">
        <f>D102*F102</f>
        <v>780.624</v>
      </c>
      <c r="J102" s="315">
        <f>I102*20%</f>
        <v>156.12480000000002</v>
      </c>
    </row>
    <row r="103" spans="1:10" ht="12.75">
      <c r="A103" s="467" t="s">
        <v>115</v>
      </c>
      <c r="B103" s="464" t="s">
        <v>702</v>
      </c>
      <c r="C103" s="229" t="s">
        <v>158</v>
      </c>
      <c r="D103" s="342">
        <v>3.504</v>
      </c>
      <c r="E103" s="334"/>
      <c r="F103" s="439">
        <v>27</v>
      </c>
      <c r="G103" s="275">
        <v>6</v>
      </c>
      <c r="H103" s="506" t="s">
        <v>11</v>
      </c>
      <c r="I103" s="315">
        <f>D103*F103</f>
        <v>94.608</v>
      </c>
      <c r="J103" s="315">
        <f>I103*20%</f>
        <v>18.9216</v>
      </c>
    </row>
    <row r="104" spans="1:10" ht="12.75">
      <c r="A104" s="90" t="s">
        <v>20</v>
      </c>
      <c r="B104" s="375">
        <v>3</v>
      </c>
      <c r="C104" s="185" t="s">
        <v>27</v>
      </c>
      <c r="D104" s="183">
        <f>SUM(D101:D103)</f>
        <v>40.23</v>
      </c>
      <c r="E104" s="461" t="s">
        <v>47</v>
      </c>
      <c r="F104" s="576"/>
      <c r="G104" s="576"/>
      <c r="H104" s="576"/>
      <c r="I104" s="576"/>
      <c r="J104" s="576"/>
    </row>
    <row r="105" spans="1:10" ht="12.75">
      <c r="A105" s="467" t="s">
        <v>116</v>
      </c>
      <c r="B105" s="464" t="s">
        <v>703</v>
      </c>
      <c r="C105" s="229" t="s">
        <v>158</v>
      </c>
      <c r="D105" s="342">
        <v>4.299</v>
      </c>
      <c r="E105" s="254"/>
      <c r="F105" s="439">
        <v>27</v>
      </c>
      <c r="G105" s="429">
        <v>3</v>
      </c>
      <c r="H105" s="506" t="s">
        <v>11</v>
      </c>
      <c r="I105" s="315">
        <f aca="true" t="shared" si="4" ref="I105:I121">D105*F105</f>
        <v>116.07300000000001</v>
      </c>
      <c r="J105" s="315">
        <f aca="true" t="shared" si="5" ref="J105:J121">I105*20%</f>
        <v>23.214600000000004</v>
      </c>
    </row>
    <row r="106" spans="1:10" ht="12.75">
      <c r="A106" s="467" t="s">
        <v>116</v>
      </c>
      <c r="B106" s="464" t="s">
        <v>353</v>
      </c>
      <c r="C106" s="229" t="s">
        <v>158</v>
      </c>
      <c r="D106" s="342">
        <v>3.043</v>
      </c>
      <c r="E106" s="254"/>
      <c r="F106" s="439">
        <v>27</v>
      </c>
      <c r="G106" s="429">
        <v>4</v>
      </c>
      <c r="H106" s="173" t="s">
        <v>11</v>
      </c>
      <c r="I106" s="315">
        <f t="shared" si="4"/>
        <v>82.161</v>
      </c>
      <c r="J106" s="315">
        <f t="shared" si="5"/>
        <v>16.4322</v>
      </c>
    </row>
    <row r="107" spans="1:10" ht="12.75">
      <c r="A107" s="467" t="s">
        <v>116</v>
      </c>
      <c r="B107" s="464" t="s">
        <v>354</v>
      </c>
      <c r="C107" s="229" t="s">
        <v>158</v>
      </c>
      <c r="D107" s="342">
        <v>1.979</v>
      </c>
      <c r="E107" s="254"/>
      <c r="F107" s="439">
        <v>27</v>
      </c>
      <c r="G107" s="429">
        <v>4</v>
      </c>
      <c r="H107" s="173" t="s">
        <v>11</v>
      </c>
      <c r="I107" s="315">
        <f t="shared" si="4"/>
        <v>53.433</v>
      </c>
      <c r="J107" s="315">
        <f t="shared" si="5"/>
        <v>10.6866</v>
      </c>
    </row>
    <row r="108" spans="1:10" ht="12.75">
      <c r="A108" s="467" t="s">
        <v>116</v>
      </c>
      <c r="B108" s="464" t="s">
        <v>355</v>
      </c>
      <c r="C108" s="229" t="s">
        <v>158</v>
      </c>
      <c r="D108" s="342">
        <v>5.301</v>
      </c>
      <c r="E108" s="254"/>
      <c r="F108" s="439">
        <v>27</v>
      </c>
      <c r="G108" s="429">
        <v>5</v>
      </c>
      <c r="H108" s="173" t="s">
        <v>11</v>
      </c>
      <c r="I108" s="315">
        <f t="shared" si="4"/>
        <v>143.127</v>
      </c>
      <c r="J108" s="315">
        <f t="shared" si="5"/>
        <v>28.625400000000003</v>
      </c>
    </row>
    <row r="109" spans="1:10" ht="12.75">
      <c r="A109" s="467" t="s">
        <v>116</v>
      </c>
      <c r="B109" s="464" t="s">
        <v>356</v>
      </c>
      <c r="C109" s="229" t="s">
        <v>158</v>
      </c>
      <c r="D109" s="342">
        <v>5.402</v>
      </c>
      <c r="E109" s="254"/>
      <c r="F109" s="439">
        <v>27</v>
      </c>
      <c r="G109" s="429">
        <v>5</v>
      </c>
      <c r="H109" s="173" t="s">
        <v>11</v>
      </c>
      <c r="I109" s="315">
        <f t="shared" si="4"/>
        <v>145.854</v>
      </c>
      <c r="J109" s="315">
        <f t="shared" si="5"/>
        <v>29.170800000000003</v>
      </c>
    </row>
    <row r="110" spans="1:10" ht="12.75">
      <c r="A110" s="467" t="s">
        <v>116</v>
      </c>
      <c r="B110" s="464" t="s">
        <v>704</v>
      </c>
      <c r="C110" s="229" t="s">
        <v>158</v>
      </c>
      <c r="D110" s="342">
        <v>4.9</v>
      </c>
      <c r="E110" s="254"/>
      <c r="F110" s="439">
        <v>27</v>
      </c>
      <c r="G110" s="429">
        <v>4</v>
      </c>
      <c r="H110" s="506" t="s">
        <v>11</v>
      </c>
      <c r="I110" s="315">
        <f t="shared" si="4"/>
        <v>132.3</v>
      </c>
      <c r="J110" s="315">
        <f t="shared" si="5"/>
        <v>26.460000000000004</v>
      </c>
    </row>
    <row r="111" spans="1:10" ht="12.75">
      <c r="A111" s="467" t="s">
        <v>116</v>
      </c>
      <c r="B111" s="464" t="s">
        <v>705</v>
      </c>
      <c r="C111" s="229" t="s">
        <v>158</v>
      </c>
      <c r="D111" s="342">
        <v>2.001</v>
      </c>
      <c r="E111" s="254"/>
      <c r="F111" s="439">
        <v>27</v>
      </c>
      <c r="G111" s="429">
        <v>4</v>
      </c>
      <c r="H111" s="506" t="s">
        <v>11</v>
      </c>
      <c r="I111" s="315">
        <f t="shared" si="4"/>
        <v>54.026999999999994</v>
      </c>
      <c r="J111" s="315">
        <f t="shared" si="5"/>
        <v>10.805399999999999</v>
      </c>
    </row>
    <row r="112" spans="1:10" ht="12.75">
      <c r="A112" s="467" t="s">
        <v>116</v>
      </c>
      <c r="B112" s="464" t="s">
        <v>706</v>
      </c>
      <c r="C112" s="229" t="s">
        <v>158</v>
      </c>
      <c r="D112" s="342">
        <v>4.4</v>
      </c>
      <c r="E112" s="254"/>
      <c r="F112" s="439">
        <v>27</v>
      </c>
      <c r="G112" s="429">
        <v>4</v>
      </c>
      <c r="H112" s="506" t="s">
        <v>11</v>
      </c>
      <c r="I112" s="315">
        <f t="shared" si="4"/>
        <v>118.80000000000001</v>
      </c>
      <c r="J112" s="315">
        <f t="shared" si="5"/>
        <v>23.760000000000005</v>
      </c>
    </row>
    <row r="113" spans="1:10" ht="12.75">
      <c r="A113" s="467" t="s">
        <v>116</v>
      </c>
      <c r="B113" s="464" t="s">
        <v>707</v>
      </c>
      <c r="C113" s="229" t="s">
        <v>158</v>
      </c>
      <c r="D113" s="342">
        <v>5</v>
      </c>
      <c r="E113" s="254"/>
      <c r="F113" s="439">
        <v>27</v>
      </c>
      <c r="G113" s="429">
        <v>4</v>
      </c>
      <c r="H113" s="506" t="s">
        <v>11</v>
      </c>
      <c r="I113" s="315">
        <f t="shared" si="4"/>
        <v>135</v>
      </c>
      <c r="J113" s="315">
        <f t="shared" si="5"/>
        <v>27</v>
      </c>
    </row>
    <row r="114" spans="1:10" ht="12.75">
      <c r="A114" s="467" t="s">
        <v>116</v>
      </c>
      <c r="B114" s="464" t="s">
        <v>357</v>
      </c>
      <c r="C114" s="229" t="s">
        <v>158</v>
      </c>
      <c r="D114" s="342">
        <v>3</v>
      </c>
      <c r="E114" s="254"/>
      <c r="F114" s="439">
        <v>27</v>
      </c>
      <c r="G114" s="429">
        <v>4</v>
      </c>
      <c r="H114" s="173" t="s">
        <v>11</v>
      </c>
      <c r="I114" s="315">
        <f t="shared" si="4"/>
        <v>81</v>
      </c>
      <c r="J114" s="315">
        <f t="shared" si="5"/>
        <v>16.2</v>
      </c>
    </row>
    <row r="115" spans="1:10" ht="12.75">
      <c r="A115" s="467" t="s">
        <v>116</v>
      </c>
      <c r="B115" s="464" t="s">
        <v>708</v>
      </c>
      <c r="C115" s="229" t="s">
        <v>158</v>
      </c>
      <c r="D115" s="342">
        <v>6.901</v>
      </c>
      <c r="E115" s="254"/>
      <c r="F115" s="439">
        <v>27</v>
      </c>
      <c r="G115" s="429">
        <v>5</v>
      </c>
      <c r="H115" s="506" t="s">
        <v>11</v>
      </c>
      <c r="I115" s="315">
        <f t="shared" si="4"/>
        <v>186.327</v>
      </c>
      <c r="J115" s="315">
        <f t="shared" si="5"/>
        <v>37.2654</v>
      </c>
    </row>
    <row r="116" spans="1:10" ht="12.75">
      <c r="A116" s="467" t="s">
        <v>116</v>
      </c>
      <c r="B116" s="464" t="s">
        <v>358</v>
      </c>
      <c r="C116" s="229" t="s">
        <v>158</v>
      </c>
      <c r="D116" s="342">
        <v>7.799</v>
      </c>
      <c r="E116" s="254"/>
      <c r="F116" s="439">
        <v>27</v>
      </c>
      <c r="G116" s="429">
        <v>5</v>
      </c>
      <c r="H116" s="173" t="s">
        <v>11</v>
      </c>
      <c r="I116" s="315">
        <f t="shared" si="4"/>
        <v>210.573</v>
      </c>
      <c r="J116" s="315">
        <f t="shared" si="5"/>
        <v>42.1146</v>
      </c>
    </row>
    <row r="117" spans="1:10" ht="12.75">
      <c r="A117" s="467" t="s">
        <v>116</v>
      </c>
      <c r="B117" s="464" t="s">
        <v>907</v>
      </c>
      <c r="C117" s="229" t="s">
        <v>158</v>
      </c>
      <c r="D117" s="342">
        <v>8.9</v>
      </c>
      <c r="E117" s="254"/>
      <c r="F117" s="439">
        <v>27</v>
      </c>
      <c r="G117" s="429">
        <v>4</v>
      </c>
      <c r="H117" s="575" t="s">
        <v>11</v>
      </c>
      <c r="I117" s="315">
        <f t="shared" si="4"/>
        <v>240.3</v>
      </c>
      <c r="J117" s="315">
        <f t="shared" si="5"/>
        <v>48.06</v>
      </c>
    </row>
    <row r="118" spans="1:10" ht="12.75">
      <c r="A118" s="467" t="s">
        <v>116</v>
      </c>
      <c r="B118" s="464" t="s">
        <v>709</v>
      </c>
      <c r="C118" s="229" t="s">
        <v>158</v>
      </c>
      <c r="D118" s="342">
        <v>4.101</v>
      </c>
      <c r="E118" s="254"/>
      <c r="F118" s="439">
        <v>27</v>
      </c>
      <c r="G118" s="429">
        <v>4</v>
      </c>
      <c r="H118" s="506" t="s">
        <v>11</v>
      </c>
      <c r="I118" s="315">
        <f t="shared" si="4"/>
        <v>110.727</v>
      </c>
      <c r="J118" s="315">
        <f t="shared" si="5"/>
        <v>22.145400000000002</v>
      </c>
    </row>
    <row r="119" spans="1:10" ht="12.75">
      <c r="A119" s="467" t="s">
        <v>116</v>
      </c>
      <c r="B119" s="464" t="s">
        <v>908</v>
      </c>
      <c r="C119" s="229" t="s">
        <v>158</v>
      </c>
      <c r="D119" s="342">
        <v>4.5</v>
      </c>
      <c r="E119" s="254"/>
      <c r="F119" s="439">
        <v>27</v>
      </c>
      <c r="G119" s="429">
        <v>4</v>
      </c>
      <c r="H119" s="575" t="s">
        <v>11</v>
      </c>
      <c r="I119" s="315">
        <f t="shared" si="4"/>
        <v>121.5</v>
      </c>
      <c r="J119" s="315">
        <f t="shared" si="5"/>
        <v>24.3</v>
      </c>
    </row>
    <row r="120" spans="1:10" ht="12.75">
      <c r="A120" s="467" t="s">
        <v>116</v>
      </c>
      <c r="B120" s="464" t="s">
        <v>909</v>
      </c>
      <c r="C120" s="229" t="s">
        <v>158</v>
      </c>
      <c r="D120" s="342">
        <v>9.002</v>
      </c>
      <c r="E120" s="254"/>
      <c r="F120" s="439">
        <v>27</v>
      </c>
      <c r="G120" s="429">
        <v>4</v>
      </c>
      <c r="H120" s="575" t="s">
        <v>11</v>
      </c>
      <c r="I120" s="315">
        <f t="shared" si="4"/>
        <v>243.05400000000003</v>
      </c>
      <c r="J120" s="315">
        <f t="shared" si="5"/>
        <v>48.61080000000001</v>
      </c>
    </row>
    <row r="121" spans="1:10" ht="12.75">
      <c r="A121" s="467" t="s">
        <v>116</v>
      </c>
      <c r="B121" s="464" t="s">
        <v>359</v>
      </c>
      <c r="C121" s="229" t="s">
        <v>158</v>
      </c>
      <c r="D121" s="342">
        <v>6.801</v>
      </c>
      <c r="E121" s="254"/>
      <c r="F121" s="439">
        <v>27</v>
      </c>
      <c r="G121" s="429">
        <v>5</v>
      </c>
      <c r="H121" s="173" t="s">
        <v>11</v>
      </c>
      <c r="I121" s="315">
        <f t="shared" si="4"/>
        <v>183.627</v>
      </c>
      <c r="J121" s="315">
        <f t="shared" si="5"/>
        <v>36.7254</v>
      </c>
    </row>
    <row r="122" spans="1:10" ht="12.75">
      <c r="A122" s="90" t="s">
        <v>20</v>
      </c>
      <c r="B122" s="375">
        <v>17</v>
      </c>
      <c r="C122" s="185" t="s">
        <v>27</v>
      </c>
      <c r="D122" s="183">
        <f>SUM(D105:D121)</f>
        <v>87.329</v>
      </c>
      <c r="E122" s="461" t="s">
        <v>47</v>
      </c>
      <c r="F122" s="576"/>
      <c r="G122" s="576"/>
      <c r="H122" s="576"/>
      <c r="I122" s="576"/>
      <c r="J122" s="576"/>
    </row>
    <row r="123" spans="1:10" ht="12.75">
      <c r="A123" s="465" t="s">
        <v>117</v>
      </c>
      <c r="B123" s="333" t="s">
        <v>250</v>
      </c>
      <c r="C123" s="229" t="s">
        <v>158</v>
      </c>
      <c r="D123" s="280">
        <v>4.27</v>
      </c>
      <c r="E123" s="232"/>
      <c r="F123" s="439">
        <v>27</v>
      </c>
      <c r="G123" s="231">
        <v>4</v>
      </c>
      <c r="H123" s="173" t="s">
        <v>11</v>
      </c>
      <c r="I123" s="315">
        <f>D123*F123</f>
        <v>115.28999999999999</v>
      </c>
      <c r="J123" s="315">
        <f>I123*20%</f>
        <v>23.058</v>
      </c>
    </row>
    <row r="124" spans="1:10" ht="12.75">
      <c r="A124" s="465" t="s">
        <v>117</v>
      </c>
      <c r="B124" s="333" t="s">
        <v>710</v>
      </c>
      <c r="C124" s="229" t="s">
        <v>158</v>
      </c>
      <c r="D124" s="280">
        <v>3.587</v>
      </c>
      <c r="E124" s="232"/>
      <c r="F124" s="439">
        <v>27</v>
      </c>
      <c r="G124" s="231">
        <v>6</v>
      </c>
      <c r="H124" s="232" t="s">
        <v>11</v>
      </c>
      <c r="I124" s="315">
        <f aca="true" t="shared" si="6" ref="I124:I137">D124*F124</f>
        <v>96.849</v>
      </c>
      <c r="J124" s="315">
        <f aca="true" t="shared" si="7" ref="J124:J137">I124*20%</f>
        <v>19.3698</v>
      </c>
    </row>
    <row r="125" spans="1:10" ht="12.75">
      <c r="A125" s="465" t="s">
        <v>117</v>
      </c>
      <c r="B125" s="333" t="s">
        <v>251</v>
      </c>
      <c r="C125" s="229" t="s">
        <v>158</v>
      </c>
      <c r="D125" s="280">
        <v>6.002</v>
      </c>
      <c r="E125" s="232"/>
      <c r="F125" s="439">
        <v>27</v>
      </c>
      <c r="G125" s="231">
        <v>5</v>
      </c>
      <c r="H125" s="173" t="s">
        <v>11</v>
      </c>
      <c r="I125" s="315">
        <f t="shared" si="6"/>
        <v>162.054</v>
      </c>
      <c r="J125" s="315">
        <f t="shared" si="7"/>
        <v>32.4108</v>
      </c>
    </row>
    <row r="126" spans="1:10" ht="12.75">
      <c r="A126" s="465" t="s">
        <v>117</v>
      </c>
      <c r="B126" s="333" t="s">
        <v>711</v>
      </c>
      <c r="C126" s="229" t="s">
        <v>158</v>
      </c>
      <c r="D126" s="280">
        <v>5.231</v>
      </c>
      <c r="E126" s="232"/>
      <c r="F126" s="439">
        <v>27</v>
      </c>
      <c r="G126" s="231">
        <v>5</v>
      </c>
      <c r="H126" s="232" t="s">
        <v>11</v>
      </c>
      <c r="I126" s="315">
        <f t="shared" si="6"/>
        <v>141.237</v>
      </c>
      <c r="J126" s="315">
        <f t="shared" si="7"/>
        <v>28.2474</v>
      </c>
    </row>
    <row r="127" spans="1:10" ht="12.75">
      <c r="A127" s="465" t="s">
        <v>117</v>
      </c>
      <c r="B127" s="333" t="s">
        <v>712</v>
      </c>
      <c r="C127" s="229" t="s">
        <v>158</v>
      </c>
      <c r="D127" s="280">
        <v>3.3</v>
      </c>
      <c r="E127" s="232"/>
      <c r="F127" s="439">
        <v>27</v>
      </c>
      <c r="G127" s="231">
        <v>7</v>
      </c>
      <c r="H127" s="232" t="s">
        <v>11</v>
      </c>
      <c r="I127" s="315">
        <f t="shared" si="6"/>
        <v>89.1</v>
      </c>
      <c r="J127" s="315">
        <f t="shared" si="7"/>
        <v>17.82</v>
      </c>
    </row>
    <row r="128" spans="1:10" ht="12.75">
      <c r="A128" s="465" t="s">
        <v>117</v>
      </c>
      <c r="B128" s="333" t="s">
        <v>252</v>
      </c>
      <c r="C128" s="229" t="s">
        <v>158</v>
      </c>
      <c r="D128" s="280">
        <v>3.55</v>
      </c>
      <c r="E128" s="232"/>
      <c r="F128" s="439">
        <v>27</v>
      </c>
      <c r="G128" s="231">
        <v>7</v>
      </c>
      <c r="H128" s="173" t="s">
        <v>11</v>
      </c>
      <c r="I128" s="315">
        <f t="shared" si="6"/>
        <v>95.85</v>
      </c>
      <c r="J128" s="315">
        <f t="shared" si="7"/>
        <v>19.169999999999998</v>
      </c>
    </row>
    <row r="129" spans="1:10" ht="12.75">
      <c r="A129" s="465" t="s">
        <v>117</v>
      </c>
      <c r="B129" s="333" t="s">
        <v>713</v>
      </c>
      <c r="C129" s="229" t="s">
        <v>158</v>
      </c>
      <c r="D129" s="280">
        <v>3.948</v>
      </c>
      <c r="E129" s="232"/>
      <c r="F129" s="439">
        <v>27</v>
      </c>
      <c r="G129" s="231">
        <v>7</v>
      </c>
      <c r="H129" s="232" t="s">
        <v>11</v>
      </c>
      <c r="I129" s="315">
        <f t="shared" si="6"/>
        <v>106.596</v>
      </c>
      <c r="J129" s="315">
        <f t="shared" si="7"/>
        <v>21.319200000000002</v>
      </c>
    </row>
    <row r="130" spans="1:10" ht="12.75">
      <c r="A130" s="465" t="s">
        <v>117</v>
      </c>
      <c r="B130" s="333" t="s">
        <v>714</v>
      </c>
      <c r="C130" s="229" t="s">
        <v>158</v>
      </c>
      <c r="D130" s="280">
        <v>6.063</v>
      </c>
      <c r="E130" s="232"/>
      <c r="F130" s="439">
        <v>27</v>
      </c>
      <c r="G130" s="231">
        <v>4</v>
      </c>
      <c r="H130" s="232" t="s">
        <v>11</v>
      </c>
      <c r="I130" s="315">
        <f t="shared" si="6"/>
        <v>163.701</v>
      </c>
      <c r="J130" s="315">
        <f t="shared" si="7"/>
        <v>32.7402</v>
      </c>
    </row>
    <row r="131" spans="1:10" ht="12.75">
      <c r="A131" s="465" t="s">
        <v>117</v>
      </c>
      <c r="B131" s="333" t="s">
        <v>715</v>
      </c>
      <c r="C131" s="229" t="s">
        <v>158</v>
      </c>
      <c r="D131" s="280">
        <v>5.805</v>
      </c>
      <c r="E131" s="232"/>
      <c r="F131" s="439">
        <v>27</v>
      </c>
      <c r="G131" s="231">
        <v>7</v>
      </c>
      <c r="H131" s="232" t="s">
        <v>11</v>
      </c>
      <c r="I131" s="315">
        <f t="shared" si="6"/>
        <v>156.73499999999999</v>
      </c>
      <c r="J131" s="315">
        <f t="shared" si="7"/>
        <v>31.346999999999998</v>
      </c>
    </row>
    <row r="132" spans="1:10" ht="12.75">
      <c r="A132" s="465" t="s">
        <v>117</v>
      </c>
      <c r="B132" s="333" t="s">
        <v>716</v>
      </c>
      <c r="C132" s="229" t="s">
        <v>158</v>
      </c>
      <c r="D132" s="280">
        <v>1.085</v>
      </c>
      <c r="E132" s="232"/>
      <c r="F132" s="439">
        <v>27</v>
      </c>
      <c r="G132" s="231">
        <v>7</v>
      </c>
      <c r="H132" s="232" t="s">
        <v>11</v>
      </c>
      <c r="I132" s="315">
        <f t="shared" si="6"/>
        <v>29.294999999999998</v>
      </c>
      <c r="J132" s="315">
        <f t="shared" si="7"/>
        <v>5.859</v>
      </c>
    </row>
    <row r="133" spans="1:10" ht="12.75">
      <c r="A133" s="465" t="s">
        <v>117</v>
      </c>
      <c r="B133" s="333" t="s">
        <v>253</v>
      </c>
      <c r="C133" s="229" t="s">
        <v>158</v>
      </c>
      <c r="D133" s="280">
        <v>4.271</v>
      </c>
      <c r="E133" s="232"/>
      <c r="F133" s="439">
        <v>27</v>
      </c>
      <c r="G133" s="231">
        <v>3</v>
      </c>
      <c r="H133" s="173" t="s">
        <v>11</v>
      </c>
      <c r="I133" s="315">
        <f t="shared" si="6"/>
        <v>115.317</v>
      </c>
      <c r="J133" s="315">
        <f t="shared" si="7"/>
        <v>23.0634</v>
      </c>
    </row>
    <row r="134" spans="1:10" ht="12.75">
      <c r="A134" s="465" t="s">
        <v>117</v>
      </c>
      <c r="B134" s="333" t="s">
        <v>254</v>
      </c>
      <c r="C134" s="229" t="s">
        <v>158</v>
      </c>
      <c r="D134" s="280">
        <v>2.601</v>
      </c>
      <c r="E134" s="232"/>
      <c r="F134" s="439">
        <v>27</v>
      </c>
      <c r="G134" s="231">
        <v>3</v>
      </c>
      <c r="H134" s="173" t="s">
        <v>11</v>
      </c>
      <c r="I134" s="315">
        <f t="shared" si="6"/>
        <v>70.227</v>
      </c>
      <c r="J134" s="315">
        <f t="shared" si="7"/>
        <v>14.0454</v>
      </c>
    </row>
    <row r="135" spans="1:10" ht="12.75">
      <c r="A135" s="465" t="s">
        <v>117</v>
      </c>
      <c r="B135" s="333" t="s">
        <v>255</v>
      </c>
      <c r="C135" s="229" t="s">
        <v>158</v>
      </c>
      <c r="D135" s="280">
        <v>3.502</v>
      </c>
      <c r="E135" s="232"/>
      <c r="F135" s="439">
        <v>27</v>
      </c>
      <c r="G135" s="231">
        <v>3</v>
      </c>
      <c r="H135" s="173" t="s">
        <v>11</v>
      </c>
      <c r="I135" s="315">
        <f t="shared" si="6"/>
        <v>94.55399999999999</v>
      </c>
      <c r="J135" s="315">
        <f t="shared" si="7"/>
        <v>18.9108</v>
      </c>
    </row>
    <row r="136" spans="1:10" ht="12.75">
      <c r="A136" s="465" t="s">
        <v>117</v>
      </c>
      <c r="B136" s="333" t="s">
        <v>621</v>
      </c>
      <c r="C136" s="229" t="s">
        <v>158</v>
      </c>
      <c r="D136" s="280">
        <v>0.1</v>
      </c>
      <c r="E136" s="232"/>
      <c r="F136" s="439">
        <v>27</v>
      </c>
      <c r="G136" s="231">
        <v>4</v>
      </c>
      <c r="H136" s="173" t="s">
        <v>11</v>
      </c>
      <c r="I136" s="315">
        <f t="shared" si="6"/>
        <v>2.7</v>
      </c>
      <c r="J136" s="315">
        <f t="shared" si="7"/>
        <v>0.54</v>
      </c>
    </row>
    <row r="137" spans="1:10" ht="12.75">
      <c r="A137" s="465" t="s">
        <v>117</v>
      </c>
      <c r="B137" s="333" t="s">
        <v>256</v>
      </c>
      <c r="C137" s="229" t="s">
        <v>158</v>
      </c>
      <c r="D137" s="280">
        <v>0.1</v>
      </c>
      <c r="E137" s="232"/>
      <c r="F137" s="439">
        <v>27</v>
      </c>
      <c r="G137" s="231">
        <v>4</v>
      </c>
      <c r="H137" s="173" t="s">
        <v>11</v>
      </c>
      <c r="I137" s="315">
        <f t="shared" si="6"/>
        <v>2.7</v>
      </c>
      <c r="J137" s="315">
        <f t="shared" si="7"/>
        <v>0.54</v>
      </c>
    </row>
    <row r="138" spans="1:10" ht="12.75">
      <c r="A138" s="38" t="s">
        <v>20</v>
      </c>
      <c r="B138" s="375">
        <v>15</v>
      </c>
      <c r="C138" s="185" t="s">
        <v>27</v>
      </c>
      <c r="D138" s="183">
        <f>SUM(D123:D137)</f>
        <v>53.415000000000006</v>
      </c>
      <c r="E138" s="180" t="s">
        <v>47</v>
      </c>
      <c r="F138" s="500"/>
      <c r="G138" s="500"/>
      <c r="H138" s="500"/>
      <c r="I138" s="500"/>
      <c r="J138" s="500"/>
    </row>
    <row r="139" spans="1:10" ht="38.25">
      <c r="A139" s="221" t="s">
        <v>22</v>
      </c>
      <c r="B139" s="222">
        <f>B46+B51+B55+B96+B100+B104+B122+B138</f>
        <v>109</v>
      </c>
      <c r="C139" s="223" t="s">
        <v>27</v>
      </c>
      <c r="D139" s="224">
        <f>D46+D51+D55+D96+D100+D104+D122+D138</f>
        <v>742.167</v>
      </c>
      <c r="E139" s="225" t="s">
        <v>47</v>
      </c>
      <c r="F139" s="218"/>
      <c r="G139" s="219"/>
      <c r="H139" s="507"/>
      <c r="I139" s="220"/>
      <c r="J139" s="508"/>
    </row>
    <row r="140" spans="1:10" ht="15.75">
      <c r="A140" s="657" t="s">
        <v>12</v>
      </c>
      <c r="B140" s="658"/>
      <c r="C140" s="658"/>
      <c r="D140" s="658"/>
      <c r="E140" s="658"/>
      <c r="F140" s="658"/>
      <c r="G140" s="658"/>
      <c r="H140" s="658"/>
      <c r="I140" s="658"/>
      <c r="J140" s="659"/>
    </row>
    <row r="141" spans="1:10" ht="12.75">
      <c r="A141" s="416" t="s">
        <v>240</v>
      </c>
      <c r="B141" s="345" t="s">
        <v>717</v>
      </c>
      <c r="C141" s="242" t="s">
        <v>241</v>
      </c>
      <c r="D141" s="406">
        <v>12.445</v>
      </c>
      <c r="E141" s="236"/>
      <c r="F141" s="448">
        <v>30</v>
      </c>
      <c r="G141" s="231">
        <v>6</v>
      </c>
      <c r="H141" s="232" t="s">
        <v>11</v>
      </c>
      <c r="I141" s="315">
        <f>D141*F141</f>
        <v>373.35</v>
      </c>
      <c r="J141" s="315">
        <f>I141*20%</f>
        <v>74.67</v>
      </c>
    </row>
    <row r="142" spans="1:10" ht="12.75">
      <c r="A142" s="416" t="s">
        <v>240</v>
      </c>
      <c r="B142" s="345" t="s">
        <v>718</v>
      </c>
      <c r="C142" s="242" t="s">
        <v>241</v>
      </c>
      <c r="D142" s="406">
        <v>19.891</v>
      </c>
      <c r="E142" s="236"/>
      <c r="F142" s="448">
        <v>30</v>
      </c>
      <c r="G142" s="231">
        <v>6</v>
      </c>
      <c r="H142" s="232" t="s">
        <v>11</v>
      </c>
      <c r="I142" s="315">
        <f>D142*F142</f>
        <v>596.7299999999999</v>
      </c>
      <c r="J142" s="315">
        <f>I142*20%</f>
        <v>119.34599999999999</v>
      </c>
    </row>
    <row r="143" spans="1:10" ht="12.75">
      <c r="A143" s="38" t="s">
        <v>20</v>
      </c>
      <c r="B143" s="375">
        <v>2</v>
      </c>
      <c r="C143" s="185" t="s">
        <v>27</v>
      </c>
      <c r="D143" s="183">
        <f>SUM(D141:D142)</f>
        <v>32.336</v>
      </c>
      <c r="E143" s="180" t="s">
        <v>47</v>
      </c>
      <c r="F143" s="500"/>
      <c r="G143" s="500"/>
      <c r="H143" s="500"/>
      <c r="I143" s="500"/>
      <c r="J143" s="500"/>
    </row>
    <row r="144" spans="1:10" ht="12.75">
      <c r="A144" s="416" t="s">
        <v>43</v>
      </c>
      <c r="B144" s="423" t="s">
        <v>719</v>
      </c>
      <c r="C144" s="242" t="s">
        <v>242</v>
      </c>
      <c r="D144" s="406">
        <v>5.001</v>
      </c>
      <c r="E144" s="236"/>
      <c r="F144" s="448">
        <v>30</v>
      </c>
      <c r="G144" s="231">
        <v>6</v>
      </c>
      <c r="H144" s="232" t="s">
        <v>11</v>
      </c>
      <c r="I144" s="315">
        <f>D144*F144</f>
        <v>150.03</v>
      </c>
      <c r="J144" s="315">
        <f>I144*20%</f>
        <v>30.006</v>
      </c>
    </row>
    <row r="145" spans="1:10" ht="12.75">
      <c r="A145" s="416" t="s">
        <v>43</v>
      </c>
      <c r="B145" s="423" t="s">
        <v>720</v>
      </c>
      <c r="C145" s="242" t="s">
        <v>242</v>
      </c>
      <c r="D145" s="406">
        <v>4.001</v>
      </c>
      <c r="E145" s="236"/>
      <c r="F145" s="448">
        <v>30</v>
      </c>
      <c r="G145" s="231">
        <v>6</v>
      </c>
      <c r="H145" s="232" t="s">
        <v>11</v>
      </c>
      <c r="I145" s="315">
        <f>D145*F145</f>
        <v>120.03000000000002</v>
      </c>
      <c r="J145" s="315">
        <f>I145*20%</f>
        <v>24.006000000000004</v>
      </c>
    </row>
    <row r="146" spans="1:10" ht="12.75">
      <c r="A146" s="416" t="s">
        <v>43</v>
      </c>
      <c r="B146" s="423" t="s">
        <v>721</v>
      </c>
      <c r="C146" s="242" t="s">
        <v>158</v>
      </c>
      <c r="D146" s="406">
        <v>7.1</v>
      </c>
      <c r="E146" s="236"/>
      <c r="F146" s="448">
        <v>30</v>
      </c>
      <c r="G146" s="231">
        <v>6</v>
      </c>
      <c r="H146" s="232" t="s">
        <v>11</v>
      </c>
      <c r="I146" s="315">
        <f>D146*F146</f>
        <v>213</v>
      </c>
      <c r="J146" s="315">
        <f>I146*20%</f>
        <v>42.6</v>
      </c>
    </row>
    <row r="147" spans="1:10" ht="12.75">
      <c r="A147" s="416" t="s">
        <v>43</v>
      </c>
      <c r="B147" s="423" t="s">
        <v>722</v>
      </c>
      <c r="C147" s="242" t="s">
        <v>158</v>
      </c>
      <c r="D147" s="406">
        <v>3</v>
      </c>
      <c r="E147" s="236"/>
      <c r="F147" s="448">
        <v>30</v>
      </c>
      <c r="G147" s="231">
        <v>6</v>
      </c>
      <c r="H147" s="232" t="s">
        <v>11</v>
      </c>
      <c r="I147" s="315">
        <f>D147*F147</f>
        <v>90</v>
      </c>
      <c r="J147" s="315">
        <f>I147*20%</f>
        <v>18</v>
      </c>
    </row>
    <row r="148" spans="1:10" ht="12.75">
      <c r="A148" s="38" t="s">
        <v>20</v>
      </c>
      <c r="B148" s="375">
        <v>4</v>
      </c>
      <c r="C148" s="185" t="s">
        <v>27</v>
      </c>
      <c r="D148" s="183">
        <f>SUM(D144:D147)</f>
        <v>19.102</v>
      </c>
      <c r="E148" s="180" t="s">
        <v>47</v>
      </c>
      <c r="F148" s="500"/>
      <c r="G148" s="500"/>
      <c r="H148" s="500"/>
      <c r="I148" s="500"/>
      <c r="J148" s="500"/>
    </row>
    <row r="149" spans="1:10" ht="12.75">
      <c r="A149" s="416" t="s">
        <v>723</v>
      </c>
      <c r="B149" s="423" t="s">
        <v>724</v>
      </c>
      <c r="C149" s="242" t="s">
        <v>158</v>
      </c>
      <c r="D149" s="406">
        <v>14.404</v>
      </c>
      <c r="E149" s="236"/>
      <c r="F149" s="448">
        <v>30</v>
      </c>
      <c r="G149" s="231">
        <v>4</v>
      </c>
      <c r="H149" s="232" t="s">
        <v>11</v>
      </c>
      <c r="I149" s="315">
        <f>D149*F149</f>
        <v>432.12</v>
      </c>
      <c r="J149" s="315">
        <f>I149*20%</f>
        <v>86.424</v>
      </c>
    </row>
    <row r="150" spans="1:10" ht="12.75">
      <c r="A150" s="416" t="s">
        <v>723</v>
      </c>
      <c r="B150" s="423" t="s">
        <v>725</v>
      </c>
      <c r="C150" s="242" t="s">
        <v>158</v>
      </c>
      <c r="D150" s="406">
        <v>13.001</v>
      </c>
      <c r="E150" s="236"/>
      <c r="F150" s="448">
        <v>30</v>
      </c>
      <c r="G150" s="231">
        <v>4</v>
      </c>
      <c r="H150" s="232" t="s">
        <v>11</v>
      </c>
      <c r="I150" s="315">
        <f>D150*F150</f>
        <v>390.03</v>
      </c>
      <c r="J150" s="315">
        <f>I150*20%</f>
        <v>78.006</v>
      </c>
    </row>
    <row r="151" spans="1:10" ht="12.75">
      <c r="A151" s="416" t="s">
        <v>723</v>
      </c>
      <c r="B151" s="423" t="s">
        <v>726</v>
      </c>
      <c r="C151" s="242" t="s">
        <v>158</v>
      </c>
      <c r="D151" s="406">
        <v>13.202</v>
      </c>
      <c r="E151" s="236"/>
      <c r="F151" s="448">
        <v>30</v>
      </c>
      <c r="G151" s="231">
        <v>4</v>
      </c>
      <c r="H151" s="232" t="s">
        <v>11</v>
      </c>
      <c r="I151" s="315">
        <f>D151*F151</f>
        <v>396.06</v>
      </c>
      <c r="J151" s="315">
        <f>I151*20%</f>
        <v>79.212</v>
      </c>
    </row>
    <row r="152" spans="1:10" ht="12.75">
      <c r="A152" s="38" t="s">
        <v>20</v>
      </c>
      <c r="B152" s="375">
        <v>3</v>
      </c>
      <c r="C152" s="185" t="s">
        <v>27</v>
      </c>
      <c r="D152" s="183">
        <f>SUM(D149:D151)</f>
        <v>40.607</v>
      </c>
      <c r="E152" s="180" t="s">
        <v>47</v>
      </c>
      <c r="F152" s="500"/>
      <c r="G152" s="500"/>
      <c r="H152" s="500"/>
      <c r="I152" s="500"/>
      <c r="J152" s="500"/>
    </row>
    <row r="153" spans="1:10" ht="12.75">
      <c r="A153" s="416" t="s">
        <v>243</v>
      </c>
      <c r="B153" s="423" t="s">
        <v>611</v>
      </c>
      <c r="C153" s="242" t="s">
        <v>158</v>
      </c>
      <c r="D153" s="406">
        <v>10.58</v>
      </c>
      <c r="E153" s="236"/>
      <c r="F153" s="448">
        <v>30</v>
      </c>
      <c r="G153" s="231">
        <v>6</v>
      </c>
      <c r="H153" s="173" t="s">
        <v>11</v>
      </c>
      <c r="I153" s="559">
        <f>D153*F153</f>
        <v>317.4</v>
      </c>
      <c r="J153" s="559">
        <f>I153*20%</f>
        <v>63.48</v>
      </c>
    </row>
    <row r="154" spans="1:10" ht="12.75">
      <c r="A154" s="416" t="s">
        <v>243</v>
      </c>
      <c r="B154" s="423" t="s">
        <v>727</v>
      </c>
      <c r="C154" s="242" t="s">
        <v>158</v>
      </c>
      <c r="D154" s="406">
        <v>9.01</v>
      </c>
      <c r="E154" s="236"/>
      <c r="F154" s="448">
        <v>30</v>
      </c>
      <c r="G154" s="231">
        <v>5</v>
      </c>
      <c r="H154" s="232" t="s">
        <v>11</v>
      </c>
      <c r="I154" s="315">
        <f>D154*F154</f>
        <v>270.3</v>
      </c>
      <c r="J154" s="315">
        <f>I154*20%</f>
        <v>54.06</v>
      </c>
    </row>
    <row r="155" spans="1:10" ht="12.75">
      <c r="A155" s="416" t="s">
        <v>243</v>
      </c>
      <c r="B155" s="423" t="s">
        <v>728</v>
      </c>
      <c r="C155" s="242" t="s">
        <v>158</v>
      </c>
      <c r="D155" s="406">
        <v>12.006</v>
      </c>
      <c r="E155" s="236"/>
      <c r="F155" s="448">
        <v>30</v>
      </c>
      <c r="G155" s="231">
        <v>6</v>
      </c>
      <c r="H155" s="232" t="s">
        <v>11</v>
      </c>
      <c r="I155" s="315">
        <f>D155*F155</f>
        <v>360.18</v>
      </c>
      <c r="J155" s="315">
        <f>I155*20%</f>
        <v>72.036</v>
      </c>
    </row>
    <row r="156" spans="1:10" ht="12.75">
      <c r="A156" s="416" t="s">
        <v>243</v>
      </c>
      <c r="B156" s="423" t="s">
        <v>612</v>
      </c>
      <c r="C156" s="242" t="s">
        <v>158</v>
      </c>
      <c r="D156" s="406">
        <v>12.48</v>
      </c>
      <c r="E156" s="236"/>
      <c r="F156" s="448">
        <v>30</v>
      </c>
      <c r="G156" s="231">
        <v>3</v>
      </c>
      <c r="H156" s="173" t="s">
        <v>11</v>
      </c>
      <c r="I156" s="559">
        <f>D156*F156</f>
        <v>374.40000000000003</v>
      </c>
      <c r="J156" s="559">
        <f>I156*20%</f>
        <v>74.88000000000001</v>
      </c>
    </row>
    <row r="157" spans="1:10" ht="12.75">
      <c r="A157" s="38" t="s">
        <v>20</v>
      </c>
      <c r="B157" s="375">
        <v>4</v>
      </c>
      <c r="C157" s="185" t="s">
        <v>27</v>
      </c>
      <c r="D157" s="183">
        <f>SUM(D153:D156)</f>
        <v>44.076</v>
      </c>
      <c r="E157" s="180" t="s">
        <v>47</v>
      </c>
      <c r="F157" s="500"/>
      <c r="G157" s="500"/>
      <c r="H157" s="500"/>
      <c r="I157" s="500"/>
      <c r="J157" s="500"/>
    </row>
    <row r="158" spans="1:10" ht="12.75">
      <c r="A158" s="416" t="s">
        <v>44</v>
      </c>
      <c r="B158" s="423" t="s">
        <v>729</v>
      </c>
      <c r="C158" s="242" t="s">
        <v>158</v>
      </c>
      <c r="D158" s="406">
        <v>13.818</v>
      </c>
      <c r="E158" s="236"/>
      <c r="F158" s="448">
        <v>30</v>
      </c>
      <c r="G158" s="231">
        <v>3</v>
      </c>
      <c r="H158" s="232" t="s">
        <v>11</v>
      </c>
      <c r="I158" s="315">
        <f>D158*F158</f>
        <v>414.53999999999996</v>
      </c>
      <c r="J158" s="315">
        <f>I158*20%</f>
        <v>82.908</v>
      </c>
    </row>
    <row r="159" spans="1:10" ht="12.75">
      <c r="A159" s="416" t="s">
        <v>44</v>
      </c>
      <c r="B159" s="423" t="s">
        <v>730</v>
      </c>
      <c r="C159" s="242" t="s">
        <v>158</v>
      </c>
      <c r="D159" s="406">
        <v>10.638</v>
      </c>
      <c r="E159" s="236"/>
      <c r="F159" s="448">
        <v>30</v>
      </c>
      <c r="G159" s="231">
        <v>3</v>
      </c>
      <c r="H159" s="232" t="s">
        <v>11</v>
      </c>
      <c r="I159" s="315">
        <f>D159*F159</f>
        <v>319.14</v>
      </c>
      <c r="J159" s="315">
        <f>I159*20%</f>
        <v>63.828</v>
      </c>
    </row>
    <row r="160" spans="1:10" ht="12.75">
      <c r="A160" s="416" t="s">
        <v>44</v>
      </c>
      <c r="B160" s="423" t="s">
        <v>731</v>
      </c>
      <c r="C160" s="242" t="s">
        <v>158</v>
      </c>
      <c r="D160" s="406">
        <v>6.285</v>
      </c>
      <c r="E160" s="236"/>
      <c r="F160" s="448">
        <v>30</v>
      </c>
      <c r="G160" s="231">
        <v>3</v>
      </c>
      <c r="H160" s="232" t="s">
        <v>11</v>
      </c>
      <c r="I160" s="315">
        <f>D160*F160</f>
        <v>188.55</v>
      </c>
      <c r="J160" s="315">
        <f>I160*20%</f>
        <v>37.71</v>
      </c>
    </row>
    <row r="161" spans="1:10" ht="12.75">
      <c r="A161" s="416" t="s">
        <v>44</v>
      </c>
      <c r="B161" s="423" t="s">
        <v>732</v>
      </c>
      <c r="C161" s="242" t="s">
        <v>158</v>
      </c>
      <c r="D161" s="406">
        <v>24.156</v>
      </c>
      <c r="E161" s="236"/>
      <c r="F161" s="448">
        <v>30</v>
      </c>
      <c r="G161" s="231">
        <v>3</v>
      </c>
      <c r="H161" s="232" t="s">
        <v>11</v>
      </c>
      <c r="I161" s="315">
        <f>D161*F161</f>
        <v>724.68</v>
      </c>
      <c r="J161" s="315">
        <f>I161*20%</f>
        <v>144.936</v>
      </c>
    </row>
    <row r="162" spans="1:10" ht="12.75">
      <c r="A162" s="38" t="s">
        <v>20</v>
      </c>
      <c r="B162" s="375">
        <v>4</v>
      </c>
      <c r="C162" s="185" t="s">
        <v>27</v>
      </c>
      <c r="D162" s="183">
        <f>SUM(D158:D161)</f>
        <v>54.897</v>
      </c>
      <c r="E162" s="180" t="s">
        <v>47</v>
      </c>
      <c r="F162" s="500"/>
      <c r="G162" s="500"/>
      <c r="H162" s="500"/>
      <c r="I162" s="500"/>
      <c r="J162" s="500"/>
    </row>
    <row r="163" spans="1:10" ht="12.75">
      <c r="A163" s="416" t="s">
        <v>41</v>
      </c>
      <c r="B163" s="423" t="s">
        <v>733</v>
      </c>
      <c r="C163" s="242" t="s">
        <v>242</v>
      </c>
      <c r="D163" s="406">
        <v>20.452</v>
      </c>
      <c r="E163" s="236"/>
      <c r="F163" s="448">
        <v>30</v>
      </c>
      <c r="G163" s="231">
        <v>5</v>
      </c>
      <c r="H163" s="232" t="s">
        <v>11</v>
      </c>
      <c r="I163" s="315">
        <f aca="true" t="shared" si="8" ref="I163:I170">D163*F163</f>
        <v>613.5600000000001</v>
      </c>
      <c r="J163" s="315">
        <f aca="true" t="shared" si="9" ref="J163:J170">I163*20%</f>
        <v>122.71200000000002</v>
      </c>
    </row>
    <row r="164" spans="1:10" ht="12.75">
      <c r="A164" s="416" t="s">
        <v>41</v>
      </c>
      <c r="B164" s="423" t="s">
        <v>734</v>
      </c>
      <c r="C164" s="242" t="s">
        <v>242</v>
      </c>
      <c r="D164" s="406">
        <v>15.884</v>
      </c>
      <c r="E164" s="236"/>
      <c r="F164" s="448">
        <v>30</v>
      </c>
      <c r="G164" s="231">
        <v>6</v>
      </c>
      <c r="H164" s="232" t="s">
        <v>11</v>
      </c>
      <c r="I164" s="315">
        <f t="shared" si="8"/>
        <v>476.52</v>
      </c>
      <c r="J164" s="315">
        <f t="shared" si="9"/>
        <v>95.304</v>
      </c>
    </row>
    <row r="165" spans="1:10" ht="12.75">
      <c r="A165" s="416" t="s">
        <v>41</v>
      </c>
      <c r="B165" s="423" t="s">
        <v>519</v>
      </c>
      <c r="C165" s="242" t="s">
        <v>158</v>
      </c>
      <c r="D165" s="406">
        <v>93.183</v>
      </c>
      <c r="E165" s="236"/>
      <c r="F165" s="448">
        <v>30</v>
      </c>
      <c r="G165" s="231">
        <v>5</v>
      </c>
      <c r="H165" s="173" t="s">
        <v>11</v>
      </c>
      <c r="I165" s="315">
        <f t="shared" si="8"/>
        <v>2795.4900000000002</v>
      </c>
      <c r="J165" s="315">
        <f t="shared" si="9"/>
        <v>559.0980000000001</v>
      </c>
    </row>
    <row r="166" spans="1:10" ht="12.75">
      <c r="A166" s="416" t="s">
        <v>41</v>
      </c>
      <c r="B166" s="423" t="s">
        <v>521</v>
      </c>
      <c r="C166" s="242" t="s">
        <v>158</v>
      </c>
      <c r="D166" s="406">
        <v>18.001</v>
      </c>
      <c r="E166" s="236"/>
      <c r="F166" s="448">
        <v>30</v>
      </c>
      <c r="G166" s="231">
        <v>6</v>
      </c>
      <c r="H166" s="173" t="s">
        <v>11</v>
      </c>
      <c r="I166" s="315">
        <f t="shared" si="8"/>
        <v>540.0300000000001</v>
      </c>
      <c r="J166" s="315">
        <f t="shared" si="9"/>
        <v>108.00600000000003</v>
      </c>
    </row>
    <row r="167" spans="1:10" ht="12.75">
      <c r="A167" s="416" t="s">
        <v>41</v>
      </c>
      <c r="B167" s="423" t="s">
        <v>522</v>
      </c>
      <c r="C167" s="242" t="s">
        <v>158</v>
      </c>
      <c r="D167" s="406">
        <v>17.002</v>
      </c>
      <c r="E167" s="236"/>
      <c r="F167" s="448">
        <v>30</v>
      </c>
      <c r="G167" s="231">
        <v>6</v>
      </c>
      <c r="H167" s="173" t="s">
        <v>11</v>
      </c>
      <c r="I167" s="315">
        <f t="shared" si="8"/>
        <v>510.05999999999995</v>
      </c>
      <c r="J167" s="315">
        <f t="shared" si="9"/>
        <v>102.012</v>
      </c>
    </row>
    <row r="168" spans="1:10" ht="12.75">
      <c r="A168" s="416" t="s">
        <v>41</v>
      </c>
      <c r="B168" s="423" t="s">
        <v>549</v>
      </c>
      <c r="C168" s="242" t="s">
        <v>158</v>
      </c>
      <c r="D168" s="406">
        <v>10.002</v>
      </c>
      <c r="E168" s="236"/>
      <c r="F168" s="448">
        <v>30</v>
      </c>
      <c r="G168" s="231">
        <v>6</v>
      </c>
      <c r="H168" s="173" t="s">
        <v>11</v>
      </c>
      <c r="I168" s="315">
        <f t="shared" si="8"/>
        <v>300.06</v>
      </c>
      <c r="J168" s="315">
        <f t="shared" si="9"/>
        <v>60.012</v>
      </c>
    </row>
    <row r="169" spans="1:10" ht="12.75">
      <c r="A169" s="416" t="s">
        <v>41</v>
      </c>
      <c r="B169" s="423" t="s">
        <v>523</v>
      </c>
      <c r="C169" s="242" t="s">
        <v>158</v>
      </c>
      <c r="D169" s="406">
        <v>26.502</v>
      </c>
      <c r="E169" s="236"/>
      <c r="F169" s="448">
        <v>30</v>
      </c>
      <c r="G169" s="231">
        <v>6</v>
      </c>
      <c r="H169" s="173" t="s">
        <v>11</v>
      </c>
      <c r="I169" s="315">
        <f t="shared" si="8"/>
        <v>795.06</v>
      </c>
      <c r="J169" s="315">
        <f t="shared" si="9"/>
        <v>159.012</v>
      </c>
    </row>
    <row r="170" spans="1:10" ht="12.75">
      <c r="A170" s="416" t="s">
        <v>41</v>
      </c>
      <c r="B170" s="423" t="s">
        <v>524</v>
      </c>
      <c r="C170" s="242" t="s">
        <v>158</v>
      </c>
      <c r="D170" s="406">
        <v>3</v>
      </c>
      <c r="E170" s="236"/>
      <c r="F170" s="448">
        <v>30</v>
      </c>
      <c r="G170" s="231">
        <v>6</v>
      </c>
      <c r="H170" s="173" t="s">
        <v>11</v>
      </c>
      <c r="I170" s="315">
        <f t="shared" si="8"/>
        <v>90</v>
      </c>
      <c r="J170" s="315">
        <f t="shared" si="9"/>
        <v>18</v>
      </c>
    </row>
    <row r="171" spans="1:10" ht="12.75">
      <c r="A171" s="38" t="s">
        <v>20</v>
      </c>
      <c r="B171" s="375">
        <v>8</v>
      </c>
      <c r="C171" s="185" t="s">
        <v>27</v>
      </c>
      <c r="D171" s="183">
        <f>SUM(D163:D170)</f>
        <v>204.02600000000004</v>
      </c>
      <c r="E171" s="180" t="s">
        <v>47</v>
      </c>
      <c r="F171" s="500"/>
      <c r="G171" s="500"/>
      <c r="H171" s="500"/>
      <c r="I171" s="500"/>
      <c r="J171" s="500"/>
    </row>
    <row r="172" spans="1:10" ht="12.75">
      <c r="A172" s="416" t="s">
        <v>244</v>
      </c>
      <c r="B172" s="423" t="s">
        <v>896</v>
      </c>
      <c r="C172" s="242" t="s">
        <v>158</v>
      </c>
      <c r="D172" s="406">
        <v>1.533</v>
      </c>
      <c r="E172" s="180"/>
      <c r="F172" s="448">
        <v>30</v>
      </c>
      <c r="G172" s="231">
        <v>4</v>
      </c>
      <c r="H172" s="173" t="s">
        <v>11</v>
      </c>
      <c r="I172" s="596">
        <f>D172*F172</f>
        <v>45.989999999999995</v>
      </c>
      <c r="J172" s="596">
        <f>I172*20%</f>
        <v>9.197999999999999</v>
      </c>
    </row>
    <row r="173" spans="1:10" ht="12.75">
      <c r="A173" s="416" t="s">
        <v>244</v>
      </c>
      <c r="B173" s="423" t="s">
        <v>897</v>
      </c>
      <c r="C173" s="242" t="s">
        <v>158</v>
      </c>
      <c r="D173" s="503">
        <v>3.101</v>
      </c>
      <c r="E173" s="180"/>
      <c r="F173" s="448">
        <v>30</v>
      </c>
      <c r="G173" s="231">
        <v>4</v>
      </c>
      <c r="H173" s="173" t="s">
        <v>11</v>
      </c>
      <c r="I173" s="596">
        <f>D173*F173</f>
        <v>93.03</v>
      </c>
      <c r="J173" s="596">
        <f>I173*20%</f>
        <v>18.606</v>
      </c>
    </row>
    <row r="174" spans="1:10" ht="12.75">
      <c r="A174" s="416" t="s">
        <v>244</v>
      </c>
      <c r="B174" s="423" t="s">
        <v>525</v>
      </c>
      <c r="C174" s="242" t="s">
        <v>245</v>
      </c>
      <c r="D174" s="406">
        <v>6.683</v>
      </c>
      <c r="E174" s="236"/>
      <c r="F174" s="448">
        <v>30</v>
      </c>
      <c r="G174" s="231">
        <v>4</v>
      </c>
      <c r="H174" s="173" t="s">
        <v>11</v>
      </c>
      <c r="I174" s="596">
        <f>D174*F174</f>
        <v>200.49</v>
      </c>
      <c r="J174" s="596">
        <f>I174*20%</f>
        <v>40.098000000000006</v>
      </c>
    </row>
    <row r="175" spans="1:10" ht="12.75">
      <c r="A175" s="416" t="s">
        <v>244</v>
      </c>
      <c r="B175" s="423" t="s">
        <v>735</v>
      </c>
      <c r="C175" s="242" t="s">
        <v>158</v>
      </c>
      <c r="D175" s="406">
        <v>3.459</v>
      </c>
      <c r="E175" s="236"/>
      <c r="F175" s="448">
        <v>30</v>
      </c>
      <c r="G175" s="231">
        <v>4</v>
      </c>
      <c r="H175" s="232" t="s">
        <v>11</v>
      </c>
      <c r="I175" s="596">
        <f>D175*F175</f>
        <v>103.77</v>
      </c>
      <c r="J175" s="596">
        <f>I175*20%</f>
        <v>20.754</v>
      </c>
    </row>
    <row r="176" spans="1:10" ht="12.75">
      <c r="A176" s="416" t="s">
        <v>244</v>
      </c>
      <c r="B176" s="423" t="s">
        <v>528</v>
      </c>
      <c r="C176" s="242" t="s">
        <v>242</v>
      </c>
      <c r="D176" s="406">
        <v>2.774</v>
      </c>
      <c r="E176" s="236"/>
      <c r="F176" s="448">
        <v>30</v>
      </c>
      <c r="G176" s="231">
        <v>10</v>
      </c>
      <c r="H176" s="173" t="s">
        <v>11</v>
      </c>
      <c r="I176" s="596">
        <f>D176*F176</f>
        <v>83.22</v>
      </c>
      <c r="J176" s="596">
        <f>I176*20%</f>
        <v>16.644000000000002</v>
      </c>
    </row>
    <row r="177" spans="1:10" ht="12.75">
      <c r="A177" s="38" t="s">
        <v>20</v>
      </c>
      <c r="B177" s="375">
        <v>5</v>
      </c>
      <c r="C177" s="185" t="s">
        <v>27</v>
      </c>
      <c r="D177" s="183">
        <f>SUM(D172:D176)</f>
        <v>17.55</v>
      </c>
      <c r="E177" s="180" t="s">
        <v>47</v>
      </c>
      <c r="F177" s="500"/>
      <c r="G177" s="500"/>
      <c r="H177" s="500"/>
      <c r="I177" s="500"/>
      <c r="J177" s="500"/>
    </row>
    <row r="178" spans="1:10" ht="12.75">
      <c r="A178" s="416" t="s">
        <v>246</v>
      </c>
      <c r="B178" s="423" t="s">
        <v>529</v>
      </c>
      <c r="C178" s="242" t="s">
        <v>245</v>
      </c>
      <c r="D178" s="406">
        <v>2.116</v>
      </c>
      <c r="E178" s="236"/>
      <c r="F178" s="448">
        <v>30</v>
      </c>
      <c r="G178" s="231">
        <v>5</v>
      </c>
      <c r="H178" s="173" t="s">
        <v>11</v>
      </c>
      <c r="I178" s="559">
        <f>D178*F178</f>
        <v>63.480000000000004</v>
      </c>
      <c r="J178" s="559">
        <f>I178*20%</f>
        <v>12.696000000000002</v>
      </c>
    </row>
    <row r="179" spans="1:10" ht="12.75">
      <c r="A179" s="38" t="s">
        <v>20</v>
      </c>
      <c r="B179" s="375">
        <v>1</v>
      </c>
      <c r="C179" s="185" t="s">
        <v>27</v>
      </c>
      <c r="D179" s="183">
        <f>SUM(D178)</f>
        <v>2.116</v>
      </c>
      <c r="E179" s="180" t="s">
        <v>47</v>
      </c>
      <c r="F179" s="500"/>
      <c r="G179" s="500"/>
      <c r="H179" s="500"/>
      <c r="I179" s="500"/>
      <c r="J179" s="500"/>
    </row>
    <row r="180" spans="1:10" ht="12.75">
      <c r="A180" s="416" t="s">
        <v>40</v>
      </c>
      <c r="B180" s="423" t="s">
        <v>736</v>
      </c>
      <c r="C180" s="242" t="s">
        <v>158</v>
      </c>
      <c r="D180" s="406">
        <v>15.502</v>
      </c>
      <c r="E180" s="236"/>
      <c r="F180" s="448">
        <v>30</v>
      </c>
      <c r="G180" s="231">
        <v>3</v>
      </c>
      <c r="H180" s="232" t="s">
        <v>11</v>
      </c>
      <c r="I180" s="315">
        <f>D180*F180</f>
        <v>465.06</v>
      </c>
      <c r="J180" s="315">
        <f>I180*20%</f>
        <v>93.012</v>
      </c>
    </row>
    <row r="181" spans="1:10" ht="12.75">
      <c r="A181" s="416" t="s">
        <v>40</v>
      </c>
      <c r="B181" s="423" t="s">
        <v>737</v>
      </c>
      <c r="C181" s="242" t="s">
        <v>158</v>
      </c>
      <c r="D181" s="406">
        <v>8.5</v>
      </c>
      <c r="E181" s="236"/>
      <c r="F181" s="448">
        <v>30</v>
      </c>
      <c r="G181" s="231">
        <v>6</v>
      </c>
      <c r="H181" s="232" t="s">
        <v>11</v>
      </c>
      <c r="I181" s="315">
        <f>D181*F181</f>
        <v>255</v>
      </c>
      <c r="J181" s="315">
        <f>I181*20%</f>
        <v>51</v>
      </c>
    </row>
    <row r="182" spans="1:10" ht="12.75">
      <c r="A182" s="416" t="s">
        <v>40</v>
      </c>
      <c r="B182" s="423" t="s">
        <v>738</v>
      </c>
      <c r="C182" s="242" t="s">
        <v>158</v>
      </c>
      <c r="D182" s="406">
        <v>5.001</v>
      </c>
      <c r="E182" s="236"/>
      <c r="F182" s="448">
        <v>30</v>
      </c>
      <c r="G182" s="231">
        <v>5</v>
      </c>
      <c r="H182" s="232" t="s">
        <v>11</v>
      </c>
      <c r="I182" s="315">
        <f>D182*F182</f>
        <v>150.03</v>
      </c>
      <c r="J182" s="315">
        <f>I182*20%</f>
        <v>30.006</v>
      </c>
    </row>
    <row r="183" spans="1:10" ht="12.75">
      <c r="A183" s="416" t="s">
        <v>40</v>
      </c>
      <c r="B183" s="423" t="s">
        <v>739</v>
      </c>
      <c r="C183" s="242" t="s">
        <v>158</v>
      </c>
      <c r="D183" s="406">
        <v>9.741</v>
      </c>
      <c r="E183" s="236"/>
      <c r="F183" s="448">
        <v>30</v>
      </c>
      <c r="G183" s="231">
        <v>4</v>
      </c>
      <c r="H183" s="232" t="s">
        <v>11</v>
      </c>
      <c r="I183" s="315">
        <f>D183*F183</f>
        <v>292.23</v>
      </c>
      <c r="J183" s="315">
        <f>I183*20%</f>
        <v>58.446000000000005</v>
      </c>
    </row>
    <row r="184" spans="1:10" ht="12.75">
      <c r="A184" s="38" t="s">
        <v>20</v>
      </c>
      <c r="B184" s="375">
        <v>4</v>
      </c>
      <c r="C184" s="185" t="s">
        <v>27</v>
      </c>
      <c r="D184" s="183">
        <f>SUM(D180:D183)</f>
        <v>38.744</v>
      </c>
      <c r="E184" s="180" t="s">
        <v>47</v>
      </c>
      <c r="F184" s="500"/>
      <c r="G184" s="500"/>
      <c r="H184" s="500"/>
      <c r="I184" s="500"/>
      <c r="J184" s="500"/>
    </row>
    <row r="185" spans="1:10" ht="12.75">
      <c r="A185" s="416" t="s">
        <v>740</v>
      </c>
      <c r="B185" s="423" t="s">
        <v>741</v>
      </c>
      <c r="C185" s="242" t="s">
        <v>158</v>
      </c>
      <c r="D185" s="406">
        <v>12.411</v>
      </c>
      <c r="E185" s="236"/>
      <c r="F185" s="448">
        <v>30</v>
      </c>
      <c r="G185" s="231">
        <v>6</v>
      </c>
      <c r="H185" s="232" t="s">
        <v>11</v>
      </c>
      <c r="I185" s="315">
        <f>D185*F185</f>
        <v>372.33</v>
      </c>
      <c r="J185" s="315">
        <f>I185*20%</f>
        <v>74.466</v>
      </c>
    </row>
    <row r="186" spans="1:10" ht="12.75">
      <c r="A186" s="38" t="s">
        <v>20</v>
      </c>
      <c r="B186" s="375">
        <v>1</v>
      </c>
      <c r="C186" s="185" t="s">
        <v>27</v>
      </c>
      <c r="D186" s="183">
        <f>SUM(D185)</f>
        <v>12.411</v>
      </c>
      <c r="E186" s="180" t="s">
        <v>47</v>
      </c>
      <c r="F186" s="500"/>
      <c r="G186" s="500"/>
      <c r="H186" s="500"/>
      <c r="I186" s="500"/>
      <c r="J186" s="500"/>
    </row>
    <row r="187" spans="1:10" ht="38.25">
      <c r="A187" s="144" t="s">
        <v>90</v>
      </c>
      <c r="B187" s="127">
        <f>B143+B148+B152+B157+B162+B171+B177+B184+B186+B179</f>
        <v>36</v>
      </c>
      <c r="C187" s="122" t="s">
        <v>27</v>
      </c>
      <c r="D187" s="129">
        <f>D143+D148+D152+D157+D162+D171+D177+D184+D186+D179</f>
        <v>465.86500000000007</v>
      </c>
      <c r="E187" s="177" t="s">
        <v>47</v>
      </c>
      <c r="F187" s="140"/>
      <c r="G187" s="178"/>
      <c r="H187" s="505"/>
      <c r="I187" s="57"/>
      <c r="J187" s="397"/>
    </row>
    <row r="188" spans="1:10" ht="15.75">
      <c r="A188" s="657" t="s">
        <v>33</v>
      </c>
      <c r="B188" s="658"/>
      <c r="C188" s="658"/>
      <c r="D188" s="658"/>
      <c r="E188" s="658"/>
      <c r="F188" s="658"/>
      <c r="G188" s="658"/>
      <c r="H188" s="658"/>
      <c r="I188" s="658"/>
      <c r="J188" s="659"/>
    </row>
    <row r="189" spans="1:10" ht="12.75">
      <c r="A189" s="509" t="s">
        <v>165</v>
      </c>
      <c r="B189" s="510" t="s">
        <v>742</v>
      </c>
      <c r="C189" s="471" t="s">
        <v>158</v>
      </c>
      <c r="D189" s="511">
        <v>17.291</v>
      </c>
      <c r="E189" s="512"/>
      <c r="F189" s="448">
        <v>30</v>
      </c>
      <c r="G189" s="513">
        <v>4</v>
      </c>
      <c r="H189" s="232" t="s">
        <v>11</v>
      </c>
      <c r="I189" s="459">
        <f aca="true" t="shared" si="10" ref="I189:I197">D189*F189</f>
        <v>518.73</v>
      </c>
      <c r="J189" s="459">
        <f aca="true" t="shared" si="11" ref="J189:J197">I189*20%</f>
        <v>103.74600000000001</v>
      </c>
    </row>
    <row r="190" spans="1:10" ht="12.75">
      <c r="A190" s="509" t="s">
        <v>165</v>
      </c>
      <c r="B190" s="510" t="s">
        <v>743</v>
      </c>
      <c r="C190" s="471" t="s">
        <v>158</v>
      </c>
      <c r="D190" s="511">
        <v>5.504</v>
      </c>
      <c r="E190" s="512"/>
      <c r="F190" s="448">
        <v>30</v>
      </c>
      <c r="G190" s="513">
        <v>4</v>
      </c>
      <c r="H190" s="232" t="s">
        <v>11</v>
      </c>
      <c r="I190" s="459">
        <f t="shared" si="10"/>
        <v>165.11999999999998</v>
      </c>
      <c r="J190" s="459">
        <f t="shared" si="11"/>
        <v>33.023999999999994</v>
      </c>
    </row>
    <row r="191" spans="1:10" ht="12.75">
      <c r="A191" s="509" t="s">
        <v>165</v>
      </c>
      <c r="B191" s="510" t="s">
        <v>744</v>
      </c>
      <c r="C191" s="471" t="s">
        <v>158</v>
      </c>
      <c r="D191" s="511">
        <v>6.603</v>
      </c>
      <c r="E191" s="512"/>
      <c r="F191" s="448">
        <v>30</v>
      </c>
      <c r="G191" s="513">
        <v>3</v>
      </c>
      <c r="H191" s="514" t="s">
        <v>11</v>
      </c>
      <c r="I191" s="459">
        <f t="shared" si="10"/>
        <v>198.09</v>
      </c>
      <c r="J191" s="459">
        <f t="shared" si="11"/>
        <v>39.618</v>
      </c>
    </row>
    <row r="192" spans="1:10" ht="12.75">
      <c r="A192" s="509" t="s">
        <v>165</v>
      </c>
      <c r="B192" s="510" t="s">
        <v>745</v>
      </c>
      <c r="C192" s="471" t="s">
        <v>158</v>
      </c>
      <c r="D192" s="511">
        <v>3.001</v>
      </c>
      <c r="E192" s="512"/>
      <c r="F192" s="448">
        <v>30</v>
      </c>
      <c r="G192" s="513">
        <v>3</v>
      </c>
      <c r="H192" s="514" t="s">
        <v>11</v>
      </c>
      <c r="I192" s="459">
        <f t="shared" si="10"/>
        <v>90.03</v>
      </c>
      <c r="J192" s="459">
        <f t="shared" si="11"/>
        <v>18.006</v>
      </c>
    </row>
    <row r="193" spans="1:10" ht="12.75">
      <c r="A193" s="509" t="s">
        <v>165</v>
      </c>
      <c r="B193" s="510" t="s">
        <v>746</v>
      </c>
      <c r="C193" s="471" t="s">
        <v>158</v>
      </c>
      <c r="D193" s="511">
        <v>1.999</v>
      </c>
      <c r="E193" s="512"/>
      <c r="F193" s="448">
        <v>30</v>
      </c>
      <c r="G193" s="513">
        <v>3</v>
      </c>
      <c r="H193" s="514" t="s">
        <v>11</v>
      </c>
      <c r="I193" s="459">
        <f t="shared" si="10"/>
        <v>59.970000000000006</v>
      </c>
      <c r="J193" s="459">
        <f t="shared" si="11"/>
        <v>11.994000000000002</v>
      </c>
    </row>
    <row r="194" spans="1:10" ht="12.75">
      <c r="A194" s="509" t="s">
        <v>165</v>
      </c>
      <c r="B194" s="510" t="s">
        <v>747</v>
      </c>
      <c r="C194" s="471" t="s">
        <v>158</v>
      </c>
      <c r="D194" s="511">
        <v>2.02</v>
      </c>
      <c r="E194" s="512"/>
      <c r="F194" s="448">
        <v>30</v>
      </c>
      <c r="G194" s="513">
        <v>3</v>
      </c>
      <c r="H194" s="514" t="s">
        <v>11</v>
      </c>
      <c r="I194" s="459">
        <f t="shared" si="10"/>
        <v>60.6</v>
      </c>
      <c r="J194" s="459">
        <f t="shared" si="11"/>
        <v>12.120000000000001</v>
      </c>
    </row>
    <row r="195" spans="1:10" ht="12.75">
      <c r="A195" s="509" t="s">
        <v>165</v>
      </c>
      <c r="B195" s="510" t="s">
        <v>748</v>
      </c>
      <c r="C195" s="471" t="s">
        <v>158</v>
      </c>
      <c r="D195" s="511">
        <v>5.216</v>
      </c>
      <c r="E195" s="512"/>
      <c r="F195" s="448">
        <v>30</v>
      </c>
      <c r="G195" s="513">
        <v>3</v>
      </c>
      <c r="H195" s="514" t="s">
        <v>11</v>
      </c>
      <c r="I195" s="459">
        <f t="shared" si="10"/>
        <v>156.48000000000002</v>
      </c>
      <c r="J195" s="459">
        <f t="shared" si="11"/>
        <v>31.296000000000006</v>
      </c>
    </row>
    <row r="196" spans="1:10" ht="12.75">
      <c r="A196" s="509" t="s">
        <v>165</v>
      </c>
      <c r="B196" s="510" t="s">
        <v>749</v>
      </c>
      <c r="C196" s="471" t="s">
        <v>158</v>
      </c>
      <c r="D196" s="511">
        <v>8.541</v>
      </c>
      <c r="E196" s="512"/>
      <c r="F196" s="448">
        <v>30</v>
      </c>
      <c r="G196" s="513">
        <v>3</v>
      </c>
      <c r="H196" s="514" t="s">
        <v>11</v>
      </c>
      <c r="I196" s="459">
        <f t="shared" si="10"/>
        <v>256.23</v>
      </c>
      <c r="J196" s="459">
        <f t="shared" si="11"/>
        <v>51.24600000000001</v>
      </c>
    </row>
    <row r="197" spans="1:10" ht="12.75">
      <c r="A197" s="509" t="s">
        <v>165</v>
      </c>
      <c r="B197" s="510" t="s">
        <v>750</v>
      </c>
      <c r="C197" s="471" t="s">
        <v>158</v>
      </c>
      <c r="D197" s="511">
        <v>11.482</v>
      </c>
      <c r="E197" s="512"/>
      <c r="F197" s="448">
        <v>30</v>
      </c>
      <c r="G197" s="513">
        <v>3</v>
      </c>
      <c r="H197" s="514" t="s">
        <v>11</v>
      </c>
      <c r="I197" s="459">
        <f t="shared" si="10"/>
        <v>344.46</v>
      </c>
      <c r="J197" s="459">
        <f t="shared" si="11"/>
        <v>68.892</v>
      </c>
    </row>
    <row r="198" spans="1:10" ht="12.75">
      <c r="A198" s="38" t="s">
        <v>20</v>
      </c>
      <c r="B198" s="375">
        <v>9</v>
      </c>
      <c r="C198" s="185" t="s">
        <v>27</v>
      </c>
      <c r="D198" s="183">
        <f>SUM(D189:D197)</f>
        <v>61.65700000000001</v>
      </c>
      <c r="E198" s="180" t="s">
        <v>47</v>
      </c>
      <c r="F198" s="500"/>
      <c r="G198" s="500"/>
      <c r="H198" s="500"/>
      <c r="I198" s="500"/>
      <c r="J198" s="500"/>
    </row>
    <row r="199" spans="1:10" ht="12.75">
      <c r="A199" s="472" t="s">
        <v>107</v>
      </c>
      <c r="B199" s="434" t="s">
        <v>751</v>
      </c>
      <c r="C199" s="471" t="s">
        <v>571</v>
      </c>
      <c r="D199" s="316">
        <v>6.487</v>
      </c>
      <c r="E199" s="118"/>
      <c r="F199" s="448">
        <v>30</v>
      </c>
      <c r="G199" s="134">
        <v>5</v>
      </c>
      <c r="H199" s="514" t="s">
        <v>11</v>
      </c>
      <c r="I199" s="459">
        <f aca="true" t="shared" si="12" ref="I199:I209">D199*F199</f>
        <v>194.61</v>
      </c>
      <c r="J199" s="441">
        <f aca="true" t="shared" si="13" ref="J199:J209">I199*20%</f>
        <v>38.922000000000004</v>
      </c>
    </row>
    <row r="200" spans="1:10" ht="12.75">
      <c r="A200" s="472" t="s">
        <v>107</v>
      </c>
      <c r="B200" s="434" t="s">
        <v>752</v>
      </c>
      <c r="C200" s="471" t="s">
        <v>571</v>
      </c>
      <c r="D200" s="316">
        <v>4.5</v>
      </c>
      <c r="E200" s="118"/>
      <c r="F200" s="448">
        <v>30</v>
      </c>
      <c r="G200" s="134">
        <v>5</v>
      </c>
      <c r="H200" s="514" t="s">
        <v>11</v>
      </c>
      <c r="I200" s="459">
        <f t="shared" si="12"/>
        <v>135</v>
      </c>
      <c r="J200" s="441">
        <f t="shared" si="13"/>
        <v>27</v>
      </c>
    </row>
    <row r="201" spans="1:10" ht="12.75">
      <c r="A201" s="563" t="s">
        <v>107</v>
      </c>
      <c r="B201" s="333" t="s">
        <v>600</v>
      </c>
      <c r="C201" s="229" t="s">
        <v>571</v>
      </c>
      <c r="D201" s="280">
        <v>3</v>
      </c>
      <c r="E201" s="564"/>
      <c r="F201" s="448">
        <v>30</v>
      </c>
      <c r="G201" s="134">
        <v>3</v>
      </c>
      <c r="H201" s="173" t="s">
        <v>11</v>
      </c>
      <c r="I201" s="459">
        <f t="shared" si="12"/>
        <v>90</v>
      </c>
      <c r="J201" s="441">
        <f t="shared" si="13"/>
        <v>18</v>
      </c>
    </row>
    <row r="202" spans="1:10" ht="12.75">
      <c r="A202" s="472" t="s">
        <v>107</v>
      </c>
      <c r="B202" s="434" t="s">
        <v>753</v>
      </c>
      <c r="C202" s="471" t="s">
        <v>571</v>
      </c>
      <c r="D202" s="316">
        <v>3.601</v>
      </c>
      <c r="E202" s="118"/>
      <c r="F202" s="448">
        <v>30</v>
      </c>
      <c r="G202" s="134">
        <v>3</v>
      </c>
      <c r="H202" s="514" t="s">
        <v>11</v>
      </c>
      <c r="I202" s="459">
        <f t="shared" si="12"/>
        <v>108.03</v>
      </c>
      <c r="J202" s="441">
        <f t="shared" si="13"/>
        <v>21.606</v>
      </c>
    </row>
    <row r="203" spans="1:10" ht="12.75">
      <c r="A203" s="472" t="s">
        <v>107</v>
      </c>
      <c r="B203" s="434" t="s">
        <v>754</v>
      </c>
      <c r="C203" s="471" t="s">
        <v>571</v>
      </c>
      <c r="D203" s="316">
        <v>4.08</v>
      </c>
      <c r="E203" s="118"/>
      <c r="F203" s="448">
        <v>30</v>
      </c>
      <c r="G203" s="134">
        <v>3</v>
      </c>
      <c r="H203" s="514" t="s">
        <v>11</v>
      </c>
      <c r="I203" s="459">
        <f t="shared" si="12"/>
        <v>122.4</v>
      </c>
      <c r="J203" s="441">
        <f t="shared" si="13"/>
        <v>24.480000000000004</v>
      </c>
    </row>
    <row r="204" spans="1:10" ht="12.75">
      <c r="A204" s="472" t="s">
        <v>107</v>
      </c>
      <c r="B204" s="434" t="s">
        <v>755</v>
      </c>
      <c r="C204" s="471" t="s">
        <v>571</v>
      </c>
      <c r="D204" s="316">
        <v>5.887</v>
      </c>
      <c r="E204" s="118"/>
      <c r="F204" s="448">
        <v>30</v>
      </c>
      <c r="G204" s="134">
        <v>3</v>
      </c>
      <c r="H204" s="514" t="s">
        <v>11</v>
      </c>
      <c r="I204" s="459">
        <f t="shared" si="12"/>
        <v>176.60999999999999</v>
      </c>
      <c r="J204" s="441">
        <f t="shared" si="13"/>
        <v>35.321999999999996</v>
      </c>
    </row>
    <row r="205" spans="1:10" ht="12.75">
      <c r="A205" s="472" t="s">
        <v>107</v>
      </c>
      <c r="B205" s="434" t="s">
        <v>756</v>
      </c>
      <c r="C205" s="471" t="s">
        <v>158</v>
      </c>
      <c r="D205" s="316">
        <v>0.4</v>
      </c>
      <c r="E205" s="118"/>
      <c r="F205" s="448">
        <v>30</v>
      </c>
      <c r="G205" s="134">
        <v>4</v>
      </c>
      <c r="H205" s="514" t="s">
        <v>11</v>
      </c>
      <c r="I205" s="459">
        <f t="shared" si="12"/>
        <v>12</v>
      </c>
      <c r="J205" s="441">
        <f t="shared" si="13"/>
        <v>2.4000000000000004</v>
      </c>
    </row>
    <row r="206" spans="1:10" ht="12.75">
      <c r="A206" s="472" t="s">
        <v>107</v>
      </c>
      <c r="B206" s="435" t="s">
        <v>757</v>
      </c>
      <c r="C206" s="471" t="s">
        <v>158</v>
      </c>
      <c r="D206" s="316">
        <v>3.6</v>
      </c>
      <c r="E206" s="118"/>
      <c r="F206" s="448">
        <v>30</v>
      </c>
      <c r="G206" s="134">
        <v>4</v>
      </c>
      <c r="H206" s="514" t="s">
        <v>11</v>
      </c>
      <c r="I206" s="459">
        <f t="shared" si="12"/>
        <v>108</v>
      </c>
      <c r="J206" s="441">
        <f t="shared" si="13"/>
        <v>21.6</v>
      </c>
    </row>
    <row r="207" spans="1:10" ht="12.75">
      <c r="A207" s="560" t="s">
        <v>107</v>
      </c>
      <c r="B207" s="333" t="s">
        <v>923</v>
      </c>
      <c r="C207" s="229" t="s">
        <v>158</v>
      </c>
      <c r="D207" s="280">
        <v>12.601</v>
      </c>
      <c r="E207" s="564"/>
      <c r="F207" s="448">
        <v>30</v>
      </c>
      <c r="G207" s="565" t="s">
        <v>95</v>
      </c>
      <c r="H207" s="173" t="s">
        <v>11</v>
      </c>
      <c r="I207" s="459">
        <f t="shared" si="12"/>
        <v>378.03000000000003</v>
      </c>
      <c r="J207" s="441">
        <f t="shared" si="13"/>
        <v>75.60600000000001</v>
      </c>
    </row>
    <row r="208" spans="1:10" ht="12.75">
      <c r="A208" s="472" t="s">
        <v>107</v>
      </c>
      <c r="B208" s="435" t="s">
        <v>758</v>
      </c>
      <c r="C208" s="471" t="s">
        <v>158</v>
      </c>
      <c r="D208" s="316">
        <v>6.477</v>
      </c>
      <c r="E208" s="118"/>
      <c r="F208" s="448">
        <v>30</v>
      </c>
      <c r="G208" s="515" t="s">
        <v>542</v>
      </c>
      <c r="H208" s="514" t="s">
        <v>11</v>
      </c>
      <c r="I208" s="459">
        <f t="shared" si="12"/>
        <v>194.31</v>
      </c>
      <c r="J208" s="441">
        <f t="shared" si="13"/>
        <v>38.862</v>
      </c>
    </row>
    <row r="209" spans="1:10" ht="12.75">
      <c r="A209" s="563" t="s">
        <v>107</v>
      </c>
      <c r="B209" s="333" t="s">
        <v>924</v>
      </c>
      <c r="C209" s="229" t="s">
        <v>158</v>
      </c>
      <c r="D209" s="280">
        <v>3</v>
      </c>
      <c r="E209" s="564"/>
      <c r="F209" s="448">
        <v>30</v>
      </c>
      <c r="G209" s="565" t="s">
        <v>95</v>
      </c>
      <c r="H209" s="173" t="s">
        <v>11</v>
      </c>
      <c r="I209" s="459">
        <f t="shared" si="12"/>
        <v>90</v>
      </c>
      <c r="J209" s="441">
        <f t="shared" si="13"/>
        <v>18</v>
      </c>
    </row>
    <row r="210" spans="1:10" ht="12.75">
      <c r="A210" s="38" t="s">
        <v>20</v>
      </c>
      <c r="B210" s="375">
        <v>11</v>
      </c>
      <c r="C210" s="185" t="s">
        <v>27</v>
      </c>
      <c r="D210" s="183">
        <f>SUM(D199:D209)</f>
        <v>53.632999999999996</v>
      </c>
      <c r="E210" s="180" t="s">
        <v>47</v>
      </c>
      <c r="F210" s="500"/>
      <c r="G210" s="500"/>
      <c r="H210" s="500"/>
      <c r="I210" s="500"/>
      <c r="J210" s="500"/>
    </row>
    <row r="211" spans="1:10" ht="38.25">
      <c r="A211" s="207" t="s">
        <v>34</v>
      </c>
      <c r="B211" s="138">
        <f>B198+B210</f>
        <v>20</v>
      </c>
      <c r="C211" s="122" t="s">
        <v>27</v>
      </c>
      <c r="D211" s="63">
        <f>D198+D210</f>
        <v>115.29</v>
      </c>
      <c r="E211" s="177" t="s">
        <v>47</v>
      </c>
      <c r="F211" s="207"/>
      <c r="G211" s="123"/>
      <c r="H211" s="208"/>
      <c r="I211" s="196"/>
      <c r="J211" s="62"/>
    </row>
    <row r="212" spans="1:10" ht="15.75">
      <c r="A212" s="643" t="s">
        <v>15</v>
      </c>
      <c r="B212" s="643"/>
      <c r="C212" s="643"/>
      <c r="D212" s="643"/>
      <c r="E212" s="643"/>
      <c r="F212" s="643"/>
      <c r="G212" s="643"/>
      <c r="H212" s="643"/>
      <c r="I212" s="643"/>
      <c r="J212" s="643"/>
    </row>
    <row r="213" spans="1:10" ht="12.75">
      <c r="A213" s="175" t="s">
        <v>159</v>
      </c>
      <c r="B213" s="430" t="s">
        <v>581</v>
      </c>
      <c r="C213" s="229" t="s">
        <v>158</v>
      </c>
      <c r="D213" s="273">
        <v>14.163</v>
      </c>
      <c r="E213" s="461"/>
      <c r="F213" s="448">
        <v>30</v>
      </c>
      <c r="G213" s="428" t="s">
        <v>542</v>
      </c>
      <c r="H213" s="173" t="s">
        <v>11</v>
      </c>
      <c r="I213" s="396">
        <f>D213*F213</f>
        <v>424.89</v>
      </c>
      <c r="J213" s="462">
        <f>I213*20%</f>
        <v>84.97800000000001</v>
      </c>
    </row>
    <row r="214" spans="1:10" ht="12.75">
      <c r="A214" s="38" t="s">
        <v>20</v>
      </c>
      <c r="B214" s="375">
        <v>1</v>
      </c>
      <c r="C214" s="185" t="s">
        <v>27</v>
      </c>
      <c r="D214" s="183">
        <f>SUM(D213)</f>
        <v>14.163</v>
      </c>
      <c r="E214" s="180" t="s">
        <v>47</v>
      </c>
      <c r="F214" s="500"/>
      <c r="G214" s="500"/>
      <c r="H214" s="500"/>
      <c r="I214" s="500"/>
      <c r="J214" s="500"/>
    </row>
    <row r="215" spans="1:11" ht="25.5">
      <c r="A215" s="144" t="s">
        <v>764</v>
      </c>
      <c r="B215" s="127">
        <f>B214</f>
        <v>1</v>
      </c>
      <c r="C215" s="122" t="s">
        <v>27</v>
      </c>
      <c r="D215" s="129">
        <f>D214</f>
        <v>14.163</v>
      </c>
      <c r="E215" s="177" t="s">
        <v>47</v>
      </c>
      <c r="F215" s="140"/>
      <c r="G215" s="178"/>
      <c r="H215" s="505"/>
      <c r="I215" s="57"/>
      <c r="J215" s="397"/>
      <c r="K215" s="594"/>
    </row>
    <row r="216" spans="1:10" ht="15.75">
      <c r="A216" s="643" t="s">
        <v>759</v>
      </c>
      <c r="B216" s="643"/>
      <c r="C216" s="643"/>
      <c r="D216" s="643"/>
      <c r="E216" s="643"/>
      <c r="F216" s="643"/>
      <c r="G216" s="643"/>
      <c r="H216" s="643"/>
      <c r="I216" s="643"/>
      <c r="J216" s="643"/>
    </row>
    <row r="217" spans="1:10" ht="12.75">
      <c r="A217" s="175" t="s">
        <v>548</v>
      </c>
      <c r="B217" s="430" t="s">
        <v>760</v>
      </c>
      <c r="C217" s="516" t="s">
        <v>164</v>
      </c>
      <c r="D217" s="516">
        <v>32.483</v>
      </c>
      <c r="E217" s="503"/>
      <c r="F217" s="439">
        <v>27</v>
      </c>
      <c r="G217" s="335" t="s">
        <v>98</v>
      </c>
      <c r="H217" s="498" t="s">
        <v>11</v>
      </c>
      <c r="I217" s="396">
        <f>D217*F217</f>
        <v>877.0409999999999</v>
      </c>
      <c r="J217" s="462">
        <f>I217*20%</f>
        <v>175.4082</v>
      </c>
    </row>
    <row r="218" spans="1:10" ht="12.75">
      <c r="A218" s="175" t="s">
        <v>548</v>
      </c>
      <c r="B218" s="430" t="s">
        <v>761</v>
      </c>
      <c r="C218" s="516" t="s">
        <v>158</v>
      </c>
      <c r="D218" s="516">
        <v>19.63</v>
      </c>
      <c r="E218" s="503"/>
      <c r="F218" s="439">
        <v>27</v>
      </c>
      <c r="G218" s="335" t="s">
        <v>98</v>
      </c>
      <c r="H218" s="498" t="s">
        <v>11</v>
      </c>
      <c r="I218" s="396">
        <f>D218*F218</f>
        <v>530.01</v>
      </c>
      <c r="J218" s="462">
        <f>I218*20%</f>
        <v>106.00200000000001</v>
      </c>
    </row>
    <row r="219" spans="1:10" ht="12.75">
      <c r="A219" s="175" t="s">
        <v>548</v>
      </c>
      <c r="B219" s="430" t="s">
        <v>762</v>
      </c>
      <c r="C219" s="516" t="s">
        <v>158</v>
      </c>
      <c r="D219" s="516">
        <v>22.234</v>
      </c>
      <c r="E219" s="503"/>
      <c r="F219" s="439">
        <v>27</v>
      </c>
      <c r="G219" s="335" t="s">
        <v>98</v>
      </c>
      <c r="H219" s="498" t="s">
        <v>11</v>
      </c>
      <c r="I219" s="396">
        <f>D219*F219</f>
        <v>600.3180000000001</v>
      </c>
      <c r="J219" s="462">
        <f>I219*20%</f>
        <v>120.06360000000002</v>
      </c>
    </row>
    <row r="220" spans="1:10" ht="12.75">
      <c r="A220" s="175" t="s">
        <v>548</v>
      </c>
      <c r="B220" s="517" t="s">
        <v>763</v>
      </c>
      <c r="C220" s="516" t="s">
        <v>158</v>
      </c>
      <c r="D220" s="516">
        <v>13.665</v>
      </c>
      <c r="E220" s="503"/>
      <c r="F220" s="439">
        <v>27</v>
      </c>
      <c r="G220" s="335" t="s">
        <v>98</v>
      </c>
      <c r="H220" s="498" t="s">
        <v>11</v>
      </c>
      <c r="I220" s="396">
        <f>D220*F220</f>
        <v>368.955</v>
      </c>
      <c r="J220" s="462">
        <f>I220*20%</f>
        <v>73.791</v>
      </c>
    </row>
    <row r="221" spans="1:10" ht="12.75">
      <c r="A221" s="38" t="s">
        <v>20</v>
      </c>
      <c r="B221" s="375">
        <v>4</v>
      </c>
      <c r="C221" s="185" t="s">
        <v>27</v>
      </c>
      <c r="D221" s="183">
        <f>SUM(D217:D220)</f>
        <v>88.012</v>
      </c>
      <c r="E221" s="180" t="s">
        <v>47</v>
      </c>
      <c r="F221" s="500"/>
      <c r="G221" s="500"/>
      <c r="H221" s="500"/>
      <c r="I221" s="500"/>
      <c r="J221" s="500"/>
    </row>
    <row r="222" spans="1:10" ht="25.5">
      <c r="A222" s="144" t="s">
        <v>764</v>
      </c>
      <c r="B222" s="127">
        <f>B221</f>
        <v>4</v>
      </c>
      <c r="C222" s="122" t="s">
        <v>27</v>
      </c>
      <c r="D222" s="129">
        <f>D221</f>
        <v>88.012</v>
      </c>
      <c r="E222" s="177" t="s">
        <v>47</v>
      </c>
      <c r="F222" s="140"/>
      <c r="G222" s="178"/>
      <c r="H222" s="505"/>
      <c r="I222" s="57"/>
      <c r="J222" s="397"/>
    </row>
    <row r="223" spans="1:10" ht="15.75">
      <c r="A223" s="657" t="s">
        <v>16</v>
      </c>
      <c r="B223" s="658"/>
      <c r="C223" s="658"/>
      <c r="D223" s="658"/>
      <c r="E223" s="658"/>
      <c r="F223" s="658"/>
      <c r="G223" s="658"/>
      <c r="H223" s="658"/>
      <c r="I223" s="658"/>
      <c r="J223" s="659"/>
    </row>
    <row r="224" spans="1:10" ht="12.75">
      <c r="A224" s="336" t="s">
        <v>161</v>
      </c>
      <c r="B224" s="333" t="s">
        <v>543</v>
      </c>
      <c r="C224" s="415" t="s">
        <v>158</v>
      </c>
      <c r="D224" s="273">
        <v>67.926</v>
      </c>
      <c r="E224" s="337"/>
      <c r="F224" s="448">
        <v>30</v>
      </c>
      <c r="G224" s="437" t="s">
        <v>95</v>
      </c>
      <c r="H224" s="173" t="s">
        <v>11</v>
      </c>
      <c r="I224" s="315">
        <f>D224*F224</f>
        <v>2037.78</v>
      </c>
      <c r="J224" s="315">
        <f>I224*20%</f>
        <v>407.55600000000004</v>
      </c>
    </row>
    <row r="225" spans="1:10" ht="12.75">
      <c r="A225" s="336" t="s">
        <v>161</v>
      </c>
      <c r="B225" s="333" t="s">
        <v>544</v>
      </c>
      <c r="C225" s="415" t="s">
        <v>158</v>
      </c>
      <c r="D225" s="273">
        <v>81.594</v>
      </c>
      <c r="E225" s="337"/>
      <c r="F225" s="448">
        <v>30</v>
      </c>
      <c r="G225" s="335" t="s">
        <v>98</v>
      </c>
      <c r="H225" s="173" t="s">
        <v>11</v>
      </c>
      <c r="I225" s="315">
        <f>D225*F225</f>
        <v>2447.8199999999997</v>
      </c>
      <c r="J225" s="315">
        <f>I225*20%</f>
        <v>489.56399999999996</v>
      </c>
    </row>
    <row r="226" spans="1:10" ht="12.75">
      <c r="A226" s="336" t="s">
        <v>161</v>
      </c>
      <c r="B226" s="333" t="s">
        <v>872</v>
      </c>
      <c r="C226" s="415" t="s">
        <v>158</v>
      </c>
      <c r="D226" s="273">
        <v>21.365</v>
      </c>
      <c r="E226" s="337"/>
      <c r="F226" s="448">
        <v>30</v>
      </c>
      <c r="G226" s="437" t="s">
        <v>95</v>
      </c>
      <c r="H226" s="334" t="s">
        <v>11</v>
      </c>
      <c r="I226" s="315">
        <f>D226*F226</f>
        <v>640.9499999999999</v>
      </c>
      <c r="J226" s="315">
        <f>I226*20%</f>
        <v>128.19</v>
      </c>
    </row>
    <row r="227" spans="1:10" ht="12.75">
      <c r="A227" s="450" t="s">
        <v>20</v>
      </c>
      <c r="B227" s="83">
        <v>3</v>
      </c>
      <c r="C227" s="118" t="s">
        <v>27</v>
      </c>
      <c r="D227" s="39">
        <f>SUM(D224:D226)</f>
        <v>170.885</v>
      </c>
      <c r="E227" s="180" t="s">
        <v>47</v>
      </c>
      <c r="F227" s="451"/>
      <c r="G227" s="427"/>
      <c r="H227" s="427"/>
      <c r="I227" s="105"/>
      <c r="J227" s="93"/>
    </row>
    <row r="228" spans="1:10" ht="25.5">
      <c r="A228" s="144" t="s">
        <v>891</v>
      </c>
      <c r="B228" s="127">
        <f>B227</f>
        <v>3</v>
      </c>
      <c r="C228" s="122" t="s">
        <v>27</v>
      </c>
      <c r="D228" s="129">
        <f>D227</f>
        <v>170.885</v>
      </c>
      <c r="E228" s="177" t="s">
        <v>47</v>
      </c>
      <c r="F228" s="140"/>
      <c r="G228" s="178"/>
      <c r="H228" s="505"/>
      <c r="I228" s="57"/>
      <c r="J228" s="397"/>
    </row>
    <row r="229" spans="1:10" ht="15.75">
      <c r="A229" s="652" t="s">
        <v>17</v>
      </c>
      <c r="B229" s="655"/>
      <c r="C229" s="655"/>
      <c r="D229" s="655"/>
      <c r="E229" s="655"/>
      <c r="F229" s="655"/>
      <c r="G229" s="655"/>
      <c r="H229" s="655"/>
      <c r="I229" s="655"/>
      <c r="J229" s="656"/>
    </row>
    <row r="230" spans="1:10" ht="12.75">
      <c r="A230" s="383" t="s">
        <v>765</v>
      </c>
      <c r="B230" s="436" t="s">
        <v>766</v>
      </c>
      <c r="C230" s="437" t="s">
        <v>158</v>
      </c>
      <c r="D230" s="438">
        <v>12.352</v>
      </c>
      <c r="E230" s="31"/>
      <c r="F230" s="439">
        <v>27</v>
      </c>
      <c r="G230" s="518">
        <v>5</v>
      </c>
      <c r="H230" s="519" t="s">
        <v>11</v>
      </c>
      <c r="I230" s="315">
        <f>D230*F230</f>
        <v>333.504</v>
      </c>
      <c r="J230" s="315">
        <f>I230*20%</f>
        <v>66.7008</v>
      </c>
    </row>
    <row r="231" spans="1:10" ht="12.75">
      <c r="A231" s="440" t="s">
        <v>20</v>
      </c>
      <c r="B231" s="520">
        <v>1</v>
      </c>
      <c r="C231" s="521" t="s">
        <v>27</v>
      </c>
      <c r="D231" s="31">
        <f>SUM(D230)</f>
        <v>12.352</v>
      </c>
      <c r="E231" s="440" t="s">
        <v>47</v>
      </c>
      <c r="F231" s="522"/>
      <c r="G231" s="31"/>
      <c r="H231" s="31"/>
      <c r="I231" s="523"/>
      <c r="J231" s="441"/>
    </row>
    <row r="232" spans="1:10" ht="12.75">
      <c r="A232" s="442" t="s">
        <v>61</v>
      </c>
      <c r="B232" s="414" t="s">
        <v>767</v>
      </c>
      <c r="C232" s="437" t="s">
        <v>158</v>
      </c>
      <c r="D232" s="438">
        <v>10.051</v>
      </c>
      <c r="E232" s="31"/>
      <c r="F232" s="439">
        <v>27</v>
      </c>
      <c r="G232" s="429">
        <v>6</v>
      </c>
      <c r="H232" s="519" t="s">
        <v>11</v>
      </c>
      <c r="I232" s="459">
        <f>D232*F232</f>
        <v>271.377</v>
      </c>
      <c r="J232" s="441">
        <f>I232*20%</f>
        <v>54.275400000000005</v>
      </c>
    </row>
    <row r="233" spans="1:10" ht="12.75">
      <c r="A233" s="440" t="s">
        <v>20</v>
      </c>
      <c r="B233" s="520">
        <v>1</v>
      </c>
      <c r="C233" s="521" t="s">
        <v>27</v>
      </c>
      <c r="D233" s="31">
        <f>SUM(D232)</f>
        <v>10.051</v>
      </c>
      <c r="E233" s="440" t="s">
        <v>47</v>
      </c>
      <c r="F233" s="522"/>
      <c r="G233" s="31"/>
      <c r="H233" s="31"/>
      <c r="I233" s="523"/>
      <c r="J233" s="441"/>
    </row>
    <row r="234" spans="1:10" ht="38.25">
      <c r="A234" s="161" t="s">
        <v>24</v>
      </c>
      <c r="B234" s="121">
        <f>B231+B233</f>
        <v>2</v>
      </c>
      <c r="C234" s="195" t="s">
        <v>27</v>
      </c>
      <c r="D234" s="126">
        <f>D231+D233</f>
        <v>22.403</v>
      </c>
      <c r="E234" s="161" t="s">
        <v>47</v>
      </c>
      <c r="F234" s="161"/>
      <c r="G234" s="123"/>
      <c r="H234" s="161"/>
      <c r="I234" s="196"/>
      <c r="J234" s="312"/>
    </row>
    <row r="235" spans="1:10" ht="15.75">
      <c r="A235" s="652" t="s">
        <v>18</v>
      </c>
      <c r="B235" s="655"/>
      <c r="C235" s="655"/>
      <c r="D235" s="655"/>
      <c r="E235" s="655"/>
      <c r="F235" s="655"/>
      <c r="G235" s="655"/>
      <c r="H235" s="655"/>
      <c r="I235" s="655"/>
      <c r="J235" s="656"/>
    </row>
    <row r="236" spans="1:10" ht="12.75">
      <c r="A236" s="236" t="s">
        <v>120</v>
      </c>
      <c r="B236" s="333" t="s">
        <v>768</v>
      </c>
      <c r="C236" s="229" t="s">
        <v>164</v>
      </c>
      <c r="D236" s="273">
        <v>1.003</v>
      </c>
      <c r="E236" s="337"/>
      <c r="F236" s="439">
        <v>27</v>
      </c>
      <c r="G236" s="231">
        <v>4</v>
      </c>
      <c r="H236" s="232" t="s">
        <v>11</v>
      </c>
      <c r="I236" s="474">
        <f aca="true" t="shared" si="14" ref="I236:I241">D236*F236</f>
        <v>27.080999999999996</v>
      </c>
      <c r="J236" s="474">
        <f aca="true" t="shared" si="15" ref="J236:J241">I236*20%</f>
        <v>5.4162</v>
      </c>
    </row>
    <row r="237" spans="1:10" ht="12.75">
      <c r="A237" s="236" t="s">
        <v>120</v>
      </c>
      <c r="B237" s="333" t="s">
        <v>605</v>
      </c>
      <c r="C237" s="229" t="s">
        <v>164</v>
      </c>
      <c r="D237" s="273">
        <v>1.997</v>
      </c>
      <c r="E237" s="337"/>
      <c r="F237" s="439">
        <v>27</v>
      </c>
      <c r="G237" s="231">
        <v>4</v>
      </c>
      <c r="H237" s="173" t="s">
        <v>11</v>
      </c>
      <c r="I237" s="574">
        <f t="shared" si="14"/>
        <v>53.919000000000004</v>
      </c>
      <c r="J237" s="574">
        <f t="shared" si="15"/>
        <v>10.783800000000001</v>
      </c>
    </row>
    <row r="238" spans="1:10" ht="12.75">
      <c r="A238" s="236" t="s">
        <v>120</v>
      </c>
      <c r="B238" s="333" t="s">
        <v>606</v>
      </c>
      <c r="C238" s="229" t="s">
        <v>164</v>
      </c>
      <c r="D238" s="273">
        <v>2.2</v>
      </c>
      <c r="E238" s="337"/>
      <c r="F238" s="439">
        <v>27</v>
      </c>
      <c r="G238" s="231">
        <v>5</v>
      </c>
      <c r="H238" s="173" t="s">
        <v>11</v>
      </c>
      <c r="I238" s="574">
        <f t="shared" si="14"/>
        <v>59.400000000000006</v>
      </c>
      <c r="J238" s="574">
        <f t="shared" si="15"/>
        <v>11.880000000000003</v>
      </c>
    </row>
    <row r="239" spans="1:10" ht="12.75">
      <c r="A239" s="236" t="s">
        <v>120</v>
      </c>
      <c r="B239" s="333" t="s">
        <v>547</v>
      </c>
      <c r="C239" s="229" t="s">
        <v>164</v>
      </c>
      <c r="D239" s="273">
        <v>10</v>
      </c>
      <c r="E239" s="337"/>
      <c r="F239" s="439">
        <v>27</v>
      </c>
      <c r="G239" s="231">
        <v>3</v>
      </c>
      <c r="H239" s="173" t="s">
        <v>11</v>
      </c>
      <c r="I239" s="574">
        <f t="shared" si="14"/>
        <v>270</v>
      </c>
      <c r="J239" s="574">
        <f t="shared" si="15"/>
        <v>54</v>
      </c>
    </row>
    <row r="240" spans="1:10" ht="12.75">
      <c r="A240" s="236" t="s">
        <v>120</v>
      </c>
      <c r="B240" s="333" t="s">
        <v>769</v>
      </c>
      <c r="C240" s="229" t="s">
        <v>164</v>
      </c>
      <c r="D240" s="273">
        <v>1.214</v>
      </c>
      <c r="E240" s="337"/>
      <c r="F240" s="439">
        <v>27</v>
      </c>
      <c r="G240" s="231">
        <v>5</v>
      </c>
      <c r="H240" s="232" t="s">
        <v>11</v>
      </c>
      <c r="I240" s="474">
        <f t="shared" si="14"/>
        <v>32.778</v>
      </c>
      <c r="J240" s="474">
        <f t="shared" si="15"/>
        <v>6.5556</v>
      </c>
    </row>
    <row r="241" spans="1:10" ht="12.75">
      <c r="A241" s="236" t="s">
        <v>120</v>
      </c>
      <c r="B241" s="333" t="s">
        <v>177</v>
      </c>
      <c r="C241" s="229" t="s">
        <v>164</v>
      </c>
      <c r="D241" s="273">
        <v>3</v>
      </c>
      <c r="E241" s="337"/>
      <c r="F241" s="439">
        <v>27</v>
      </c>
      <c r="G241" s="231">
        <v>6</v>
      </c>
      <c r="H241" s="173" t="s">
        <v>11</v>
      </c>
      <c r="I241" s="574">
        <f t="shared" si="14"/>
        <v>81</v>
      </c>
      <c r="J241" s="574">
        <f t="shared" si="15"/>
        <v>16.2</v>
      </c>
    </row>
    <row r="242" spans="1:10" ht="12.75">
      <c r="A242" s="440" t="s">
        <v>20</v>
      </c>
      <c r="B242" s="520">
        <v>6</v>
      </c>
      <c r="C242" s="521" t="s">
        <v>27</v>
      </c>
      <c r="D242" s="31">
        <f>SUM(D236:D241)</f>
        <v>19.413999999999998</v>
      </c>
      <c r="E242" s="440" t="s">
        <v>47</v>
      </c>
      <c r="F242" s="522"/>
      <c r="G242" s="31"/>
      <c r="H242" s="31"/>
      <c r="I242" s="523"/>
      <c r="J242" s="441"/>
    </row>
    <row r="243" spans="1:10" ht="12.75">
      <c r="A243" s="236" t="s">
        <v>57</v>
      </c>
      <c r="B243" s="333" t="s">
        <v>770</v>
      </c>
      <c r="C243" s="229" t="s">
        <v>164</v>
      </c>
      <c r="D243" s="273">
        <v>2.041</v>
      </c>
      <c r="E243" s="337"/>
      <c r="F243" s="439">
        <v>27</v>
      </c>
      <c r="G243" s="231">
        <v>3</v>
      </c>
      <c r="H243" s="232" t="s">
        <v>11</v>
      </c>
      <c r="I243" s="474">
        <f aca="true" t="shared" si="16" ref="I243:I253">D243*F243</f>
        <v>55.107</v>
      </c>
      <c r="J243" s="474">
        <f aca="true" t="shared" si="17" ref="J243:J253">I243*20%</f>
        <v>11.0214</v>
      </c>
    </row>
    <row r="244" spans="1:10" ht="12.75">
      <c r="A244" s="236" t="s">
        <v>57</v>
      </c>
      <c r="B244" s="333" t="s">
        <v>771</v>
      </c>
      <c r="C244" s="229" t="s">
        <v>164</v>
      </c>
      <c r="D244" s="273">
        <v>1.27</v>
      </c>
      <c r="E244" s="337"/>
      <c r="F244" s="439">
        <v>27</v>
      </c>
      <c r="G244" s="231">
        <v>6</v>
      </c>
      <c r="H244" s="232" t="s">
        <v>11</v>
      </c>
      <c r="I244" s="474">
        <f t="shared" si="16"/>
        <v>34.29</v>
      </c>
      <c r="J244" s="474">
        <f t="shared" si="17"/>
        <v>6.8580000000000005</v>
      </c>
    </row>
    <row r="245" spans="1:10" ht="12.75">
      <c r="A245" s="383" t="s">
        <v>57</v>
      </c>
      <c r="B245" s="378" t="s">
        <v>772</v>
      </c>
      <c r="C245" s="232" t="s">
        <v>164</v>
      </c>
      <c r="D245" s="342">
        <v>1.197</v>
      </c>
      <c r="E245" s="254"/>
      <c r="F245" s="439">
        <v>27</v>
      </c>
      <c r="G245" s="231">
        <v>6</v>
      </c>
      <c r="H245" s="232" t="s">
        <v>11</v>
      </c>
      <c r="I245" s="474">
        <f t="shared" si="16"/>
        <v>32.319</v>
      </c>
      <c r="J245" s="474">
        <f t="shared" si="17"/>
        <v>6.463800000000001</v>
      </c>
    </row>
    <row r="246" spans="1:10" ht="12.75">
      <c r="A246" s="236" t="s">
        <v>57</v>
      </c>
      <c r="B246" s="333" t="s">
        <v>773</v>
      </c>
      <c r="C246" s="229" t="s">
        <v>164</v>
      </c>
      <c r="D246" s="273">
        <v>13.412</v>
      </c>
      <c r="E246" s="337"/>
      <c r="F246" s="439">
        <v>27</v>
      </c>
      <c r="G246" s="231">
        <v>6</v>
      </c>
      <c r="H246" s="232" t="s">
        <v>11</v>
      </c>
      <c r="I246" s="474">
        <f t="shared" si="16"/>
        <v>362.124</v>
      </c>
      <c r="J246" s="474">
        <f t="shared" si="17"/>
        <v>72.4248</v>
      </c>
    </row>
    <row r="247" spans="1:10" ht="12.75">
      <c r="A247" s="383" t="s">
        <v>57</v>
      </c>
      <c r="B247" s="378" t="s">
        <v>774</v>
      </c>
      <c r="C247" s="232" t="s">
        <v>164</v>
      </c>
      <c r="D247" s="342">
        <v>2.972</v>
      </c>
      <c r="E247" s="254"/>
      <c r="F247" s="439">
        <v>27</v>
      </c>
      <c r="G247" s="231">
        <v>4</v>
      </c>
      <c r="H247" s="232" t="s">
        <v>11</v>
      </c>
      <c r="I247" s="474">
        <f t="shared" si="16"/>
        <v>80.244</v>
      </c>
      <c r="J247" s="474">
        <f t="shared" si="17"/>
        <v>16.0488</v>
      </c>
    </row>
    <row r="248" spans="1:10" ht="12.75">
      <c r="A248" s="383" t="s">
        <v>57</v>
      </c>
      <c r="B248" s="378" t="s">
        <v>775</v>
      </c>
      <c r="C248" s="232" t="s">
        <v>164</v>
      </c>
      <c r="D248" s="342">
        <v>6.698</v>
      </c>
      <c r="E248" s="254"/>
      <c r="F248" s="439">
        <v>27</v>
      </c>
      <c r="G248" s="231">
        <v>6</v>
      </c>
      <c r="H248" s="232" t="s">
        <v>11</v>
      </c>
      <c r="I248" s="474">
        <f t="shared" si="16"/>
        <v>180.846</v>
      </c>
      <c r="J248" s="474">
        <f t="shared" si="17"/>
        <v>36.169200000000004</v>
      </c>
    </row>
    <row r="249" spans="1:10" ht="12.75">
      <c r="A249" s="236" t="s">
        <v>57</v>
      </c>
      <c r="B249" s="333" t="s">
        <v>776</v>
      </c>
      <c r="C249" s="229" t="s">
        <v>164</v>
      </c>
      <c r="D249" s="273">
        <v>11.005</v>
      </c>
      <c r="E249" s="337"/>
      <c r="F249" s="439">
        <v>27</v>
      </c>
      <c r="G249" s="231">
        <v>3</v>
      </c>
      <c r="H249" s="232" t="s">
        <v>11</v>
      </c>
      <c r="I249" s="474">
        <f t="shared" si="16"/>
        <v>297.13500000000005</v>
      </c>
      <c r="J249" s="474">
        <f t="shared" si="17"/>
        <v>59.427000000000014</v>
      </c>
    </row>
    <row r="250" spans="1:10" ht="12.75">
      <c r="A250" s="236" t="s">
        <v>57</v>
      </c>
      <c r="B250" s="333" t="s">
        <v>777</v>
      </c>
      <c r="C250" s="229" t="s">
        <v>164</v>
      </c>
      <c r="D250" s="273">
        <v>3.66</v>
      </c>
      <c r="E250" s="337"/>
      <c r="F250" s="439">
        <v>27</v>
      </c>
      <c r="G250" s="231">
        <v>6</v>
      </c>
      <c r="H250" s="232" t="s">
        <v>11</v>
      </c>
      <c r="I250" s="474">
        <f t="shared" si="16"/>
        <v>98.82000000000001</v>
      </c>
      <c r="J250" s="474">
        <f t="shared" si="17"/>
        <v>19.764000000000003</v>
      </c>
    </row>
    <row r="251" spans="1:10" ht="12.75">
      <c r="A251" s="236" t="s">
        <v>57</v>
      </c>
      <c r="B251" s="333" t="s">
        <v>778</v>
      </c>
      <c r="C251" s="229" t="s">
        <v>164</v>
      </c>
      <c r="D251" s="273">
        <v>2.599</v>
      </c>
      <c r="E251" s="337"/>
      <c r="F251" s="439">
        <v>27</v>
      </c>
      <c r="G251" s="231">
        <v>6</v>
      </c>
      <c r="H251" s="232" t="s">
        <v>11</v>
      </c>
      <c r="I251" s="474">
        <f t="shared" si="16"/>
        <v>70.173</v>
      </c>
      <c r="J251" s="474">
        <f t="shared" si="17"/>
        <v>14.034600000000001</v>
      </c>
    </row>
    <row r="252" spans="1:10" ht="12.75">
      <c r="A252" s="236" t="s">
        <v>57</v>
      </c>
      <c r="B252" s="333" t="s">
        <v>779</v>
      </c>
      <c r="C252" s="229" t="s">
        <v>164</v>
      </c>
      <c r="D252" s="273">
        <v>1.343</v>
      </c>
      <c r="E252" s="337"/>
      <c r="F252" s="439">
        <v>27</v>
      </c>
      <c r="G252" s="231">
        <v>3</v>
      </c>
      <c r="H252" s="232" t="s">
        <v>11</v>
      </c>
      <c r="I252" s="474">
        <f t="shared" si="16"/>
        <v>36.260999999999996</v>
      </c>
      <c r="J252" s="474">
        <f t="shared" si="17"/>
        <v>7.252199999999999</v>
      </c>
    </row>
    <row r="253" spans="1:10" ht="12.75">
      <c r="A253" s="236" t="s">
        <v>57</v>
      </c>
      <c r="B253" s="333" t="s">
        <v>780</v>
      </c>
      <c r="C253" s="229" t="s">
        <v>164</v>
      </c>
      <c r="D253" s="273">
        <v>2.331</v>
      </c>
      <c r="E253" s="337"/>
      <c r="F253" s="439">
        <v>27</v>
      </c>
      <c r="G253" s="231">
        <v>3</v>
      </c>
      <c r="H253" s="232" t="s">
        <v>11</v>
      </c>
      <c r="I253" s="474">
        <f t="shared" si="16"/>
        <v>62.937</v>
      </c>
      <c r="J253" s="474">
        <f t="shared" si="17"/>
        <v>12.5874</v>
      </c>
    </row>
    <row r="254" spans="1:10" ht="12.75">
      <c r="A254" s="440" t="s">
        <v>20</v>
      </c>
      <c r="B254" s="520">
        <v>11</v>
      </c>
      <c r="C254" s="521" t="s">
        <v>27</v>
      </c>
      <c r="D254" s="31">
        <f>SUM(D243:D253)</f>
        <v>48.52800000000002</v>
      </c>
      <c r="E254" s="440" t="s">
        <v>47</v>
      </c>
      <c r="F254" s="522"/>
      <c r="G254" s="31"/>
      <c r="H254" s="31"/>
      <c r="I254" s="523"/>
      <c r="J254" s="441"/>
    </row>
    <row r="255" spans="1:10" ht="12.75">
      <c r="A255" s="383" t="s">
        <v>178</v>
      </c>
      <c r="B255" s="333" t="s">
        <v>781</v>
      </c>
      <c r="C255" s="232" t="s">
        <v>164</v>
      </c>
      <c r="D255" s="342">
        <v>20.001</v>
      </c>
      <c r="E255" s="254"/>
      <c r="F255" s="439">
        <v>27</v>
      </c>
      <c r="G255" s="231">
        <v>4</v>
      </c>
      <c r="H255" s="232" t="s">
        <v>11</v>
      </c>
      <c r="I255" s="474">
        <f>D255*F255</f>
        <v>540.027</v>
      </c>
      <c r="J255" s="474">
        <f>I255*20%</f>
        <v>108.00540000000001</v>
      </c>
    </row>
    <row r="256" spans="1:10" ht="12.75">
      <c r="A256" s="440" t="s">
        <v>20</v>
      </c>
      <c r="B256" s="520">
        <v>1</v>
      </c>
      <c r="C256" s="521" t="s">
        <v>27</v>
      </c>
      <c r="D256" s="31">
        <f>SUM(D255)</f>
        <v>20.001</v>
      </c>
      <c r="E256" s="440" t="s">
        <v>47</v>
      </c>
      <c r="F256" s="522"/>
      <c r="G256" s="31"/>
      <c r="H256" s="31"/>
      <c r="I256" s="523"/>
      <c r="J256" s="441"/>
    </row>
    <row r="257" spans="1:10" ht="12.75">
      <c r="A257" s="383" t="s">
        <v>124</v>
      </c>
      <c r="B257" s="378" t="s">
        <v>179</v>
      </c>
      <c r="C257" s="232" t="s">
        <v>164</v>
      </c>
      <c r="D257" s="342">
        <v>15.088</v>
      </c>
      <c r="E257" s="254"/>
      <c r="F257" s="439">
        <v>27</v>
      </c>
      <c r="G257" s="231">
        <v>5</v>
      </c>
      <c r="H257" s="173" t="s">
        <v>11</v>
      </c>
      <c r="I257" s="474">
        <f>D257*F257</f>
        <v>407.376</v>
      </c>
      <c r="J257" s="474">
        <f>I257*20%</f>
        <v>81.4752</v>
      </c>
    </row>
    <row r="258" spans="1:10" ht="12.75">
      <c r="A258" s="383" t="s">
        <v>124</v>
      </c>
      <c r="B258" s="378" t="s">
        <v>782</v>
      </c>
      <c r="C258" s="232" t="s">
        <v>164</v>
      </c>
      <c r="D258" s="342">
        <v>20.216</v>
      </c>
      <c r="E258" s="254"/>
      <c r="F258" s="439">
        <v>27</v>
      </c>
      <c r="G258" s="231">
        <v>3</v>
      </c>
      <c r="H258" s="232" t="s">
        <v>11</v>
      </c>
      <c r="I258" s="474">
        <f>D258*F258</f>
        <v>545.832</v>
      </c>
      <c r="J258" s="474">
        <f>I258*20%</f>
        <v>109.16640000000001</v>
      </c>
    </row>
    <row r="259" spans="1:10" ht="12.75">
      <c r="A259" s="440" t="s">
        <v>20</v>
      </c>
      <c r="B259" s="520">
        <v>2</v>
      </c>
      <c r="C259" s="521" t="s">
        <v>27</v>
      </c>
      <c r="D259" s="31">
        <f>SUM(D257:D258)</f>
        <v>35.304</v>
      </c>
      <c r="E259" s="440" t="s">
        <v>47</v>
      </c>
      <c r="F259" s="522"/>
      <c r="G259" s="31"/>
      <c r="H259" s="31"/>
      <c r="I259" s="523"/>
      <c r="J259" s="441"/>
    </row>
    <row r="260" spans="1:10" ht="12.75">
      <c r="A260" s="383" t="s">
        <v>180</v>
      </c>
      <c r="B260" s="378" t="s">
        <v>607</v>
      </c>
      <c r="C260" s="232" t="s">
        <v>164</v>
      </c>
      <c r="D260" s="342">
        <v>6.024</v>
      </c>
      <c r="E260" s="254"/>
      <c r="F260" s="439">
        <v>27</v>
      </c>
      <c r="G260" s="231">
        <v>3</v>
      </c>
      <c r="H260" s="173" t="s">
        <v>11</v>
      </c>
      <c r="I260" s="474">
        <f>D260*F260</f>
        <v>162.648</v>
      </c>
      <c r="J260" s="474">
        <f>I260*20%</f>
        <v>32.5296</v>
      </c>
    </row>
    <row r="261" spans="1:10" ht="12.75">
      <c r="A261" s="236" t="s">
        <v>180</v>
      </c>
      <c r="B261" s="333" t="s">
        <v>783</v>
      </c>
      <c r="C261" s="229" t="s">
        <v>633</v>
      </c>
      <c r="D261" s="273">
        <v>116.189</v>
      </c>
      <c r="E261" s="337"/>
      <c r="F261" s="439">
        <v>27</v>
      </c>
      <c r="G261" s="231">
        <v>5</v>
      </c>
      <c r="H261" s="232" t="s">
        <v>11</v>
      </c>
      <c r="I261" s="474">
        <f>D261*F261</f>
        <v>3137.1029999999996</v>
      </c>
      <c r="J261" s="474">
        <f>I261*20%</f>
        <v>627.4205999999999</v>
      </c>
    </row>
    <row r="262" spans="1:10" ht="12.75">
      <c r="A262" s="236" t="s">
        <v>180</v>
      </c>
      <c r="B262" s="333" t="s">
        <v>608</v>
      </c>
      <c r="C262" s="229" t="s">
        <v>164</v>
      </c>
      <c r="D262" s="273">
        <v>10</v>
      </c>
      <c r="E262" s="337"/>
      <c r="F262" s="439">
        <v>27</v>
      </c>
      <c r="G262" s="231">
        <v>4</v>
      </c>
      <c r="H262" s="173" t="s">
        <v>11</v>
      </c>
      <c r="I262" s="474">
        <f>D262*F262</f>
        <v>270</v>
      </c>
      <c r="J262" s="474">
        <f>I262*20%</f>
        <v>54</v>
      </c>
    </row>
    <row r="263" spans="1:10" ht="12.75">
      <c r="A263" s="440" t="s">
        <v>20</v>
      </c>
      <c r="B263" s="520">
        <v>3</v>
      </c>
      <c r="C263" s="521" t="s">
        <v>27</v>
      </c>
      <c r="D263" s="31">
        <f>SUM(D260:D262)</f>
        <v>132.213</v>
      </c>
      <c r="E263" s="440" t="s">
        <v>47</v>
      </c>
      <c r="F263" s="522"/>
      <c r="G263" s="31"/>
      <c r="H263" s="31"/>
      <c r="I263" s="523"/>
      <c r="J263" s="441"/>
    </row>
    <row r="264" spans="1:10" ht="12.75">
      <c r="A264" s="383" t="s">
        <v>182</v>
      </c>
      <c r="B264" s="378" t="s">
        <v>784</v>
      </c>
      <c r="C264" s="232" t="s">
        <v>164</v>
      </c>
      <c r="D264" s="342">
        <v>14.024</v>
      </c>
      <c r="E264" s="254"/>
      <c r="F264" s="439">
        <v>27</v>
      </c>
      <c r="G264" s="231">
        <v>4</v>
      </c>
      <c r="H264" s="232" t="s">
        <v>11</v>
      </c>
      <c r="I264" s="474">
        <f>D264*F264</f>
        <v>378.64799999999997</v>
      </c>
      <c r="J264" s="474">
        <f>I264*20%</f>
        <v>75.72959999999999</v>
      </c>
    </row>
    <row r="265" spans="1:10" ht="12.75">
      <c r="A265" s="18" t="s">
        <v>20</v>
      </c>
      <c r="B265" s="43">
        <v>1</v>
      </c>
      <c r="C265" s="30" t="s">
        <v>27</v>
      </c>
      <c r="D265" s="19">
        <f>SUM(D264)</f>
        <v>14.024</v>
      </c>
      <c r="E265" s="31" t="s">
        <v>47</v>
      </c>
      <c r="F265" s="32"/>
      <c r="G265" s="33"/>
      <c r="H265" s="33"/>
      <c r="I265" s="251"/>
      <c r="J265" s="251"/>
    </row>
    <row r="266" spans="1:10" ht="12.75">
      <c r="A266" s="383" t="s">
        <v>183</v>
      </c>
      <c r="B266" s="378" t="s">
        <v>785</v>
      </c>
      <c r="C266" s="232" t="s">
        <v>164</v>
      </c>
      <c r="D266" s="342">
        <v>0.601</v>
      </c>
      <c r="E266" s="254"/>
      <c r="F266" s="439">
        <v>27</v>
      </c>
      <c r="G266" s="231">
        <v>3</v>
      </c>
      <c r="H266" s="232" t="s">
        <v>11</v>
      </c>
      <c r="I266" s="474">
        <f>D266*F266</f>
        <v>16.227</v>
      </c>
      <c r="J266" s="474">
        <f>I266*20%</f>
        <v>3.2454</v>
      </c>
    </row>
    <row r="267" spans="1:10" ht="12.75">
      <c r="A267" s="236" t="s">
        <v>183</v>
      </c>
      <c r="B267" s="333" t="s">
        <v>786</v>
      </c>
      <c r="C267" s="229" t="s">
        <v>787</v>
      </c>
      <c r="D267" s="273">
        <v>0.3</v>
      </c>
      <c r="E267" s="337"/>
      <c r="F267" s="439">
        <v>27</v>
      </c>
      <c r="G267" s="231">
        <v>3</v>
      </c>
      <c r="H267" s="232" t="s">
        <v>11</v>
      </c>
      <c r="I267" s="474">
        <f>D267*F267</f>
        <v>8.1</v>
      </c>
      <c r="J267" s="474">
        <f>I267*20%</f>
        <v>1.62</v>
      </c>
    </row>
    <row r="268" spans="1:10" ht="12.75">
      <c r="A268" s="383" t="s">
        <v>183</v>
      </c>
      <c r="B268" s="378" t="s">
        <v>788</v>
      </c>
      <c r="C268" s="232" t="s">
        <v>164</v>
      </c>
      <c r="D268" s="342">
        <v>0.5</v>
      </c>
      <c r="E268" s="254"/>
      <c r="F268" s="439">
        <v>27</v>
      </c>
      <c r="G268" s="231">
        <v>3</v>
      </c>
      <c r="H268" s="232" t="s">
        <v>11</v>
      </c>
      <c r="I268" s="474">
        <f>D268*F268</f>
        <v>13.5</v>
      </c>
      <c r="J268" s="474">
        <f>I268*20%</f>
        <v>2.7</v>
      </c>
    </row>
    <row r="269" spans="1:10" ht="12.75">
      <c r="A269" s="236" t="s">
        <v>183</v>
      </c>
      <c r="B269" s="333" t="s">
        <v>789</v>
      </c>
      <c r="C269" s="229" t="s">
        <v>164</v>
      </c>
      <c r="D269" s="273">
        <v>0.3</v>
      </c>
      <c r="E269" s="337"/>
      <c r="F269" s="439">
        <v>27</v>
      </c>
      <c r="G269" s="231">
        <v>6</v>
      </c>
      <c r="H269" s="232" t="s">
        <v>11</v>
      </c>
      <c r="I269" s="474">
        <f>D269*F269</f>
        <v>8.1</v>
      </c>
      <c r="J269" s="474">
        <f>I269*20%</f>
        <v>1.62</v>
      </c>
    </row>
    <row r="270" spans="1:10" ht="12.75">
      <c r="A270" s="236" t="s">
        <v>183</v>
      </c>
      <c r="B270" s="333" t="s">
        <v>790</v>
      </c>
      <c r="C270" s="229" t="s">
        <v>164</v>
      </c>
      <c r="D270" s="273">
        <v>7.346</v>
      </c>
      <c r="E270" s="337"/>
      <c r="F270" s="439">
        <v>27</v>
      </c>
      <c r="G270" s="231">
        <v>5</v>
      </c>
      <c r="H270" s="232" t="s">
        <v>11</v>
      </c>
      <c r="I270" s="474">
        <f>D270*F270</f>
        <v>198.342</v>
      </c>
      <c r="J270" s="474">
        <f>I270*20%</f>
        <v>39.668400000000005</v>
      </c>
    </row>
    <row r="271" spans="1:10" ht="12.75">
      <c r="A271" s="18" t="s">
        <v>20</v>
      </c>
      <c r="B271" s="43">
        <v>5</v>
      </c>
      <c r="C271" s="30" t="s">
        <v>27</v>
      </c>
      <c r="D271" s="19">
        <f>SUM(D266:D270)</f>
        <v>9.047</v>
      </c>
      <c r="E271" s="31" t="s">
        <v>47</v>
      </c>
      <c r="F271" s="32"/>
      <c r="G271" s="33"/>
      <c r="H271" s="33"/>
      <c r="I271" s="251"/>
      <c r="J271" s="251"/>
    </row>
    <row r="272" spans="1:10" ht="12.75">
      <c r="A272" s="236" t="s">
        <v>185</v>
      </c>
      <c r="B272" s="333" t="s">
        <v>186</v>
      </c>
      <c r="C272" s="229" t="s">
        <v>164</v>
      </c>
      <c r="D272" s="273">
        <v>29.401</v>
      </c>
      <c r="E272" s="337"/>
      <c r="F272" s="439">
        <v>27</v>
      </c>
      <c r="G272" s="231">
        <v>4</v>
      </c>
      <c r="H272" s="173" t="s">
        <v>11</v>
      </c>
      <c r="I272" s="474">
        <f>D272*F272</f>
        <v>793.827</v>
      </c>
      <c r="J272" s="474">
        <f>I272*20%</f>
        <v>158.7654</v>
      </c>
    </row>
    <row r="273" spans="1:10" ht="12.75">
      <c r="A273" s="18" t="s">
        <v>20</v>
      </c>
      <c r="B273" s="43">
        <v>1</v>
      </c>
      <c r="C273" s="30" t="s">
        <v>27</v>
      </c>
      <c r="D273" s="19">
        <f>SUM(D272)</f>
        <v>29.401</v>
      </c>
      <c r="E273" s="31" t="s">
        <v>47</v>
      </c>
      <c r="F273" s="32"/>
      <c r="G273" s="33"/>
      <c r="H273" s="33"/>
      <c r="I273" s="251"/>
      <c r="J273" s="251"/>
    </row>
    <row r="274" spans="1:10" ht="12.75">
      <c r="A274" s="383" t="s">
        <v>48</v>
      </c>
      <c r="B274" s="378" t="s">
        <v>791</v>
      </c>
      <c r="C274" s="232" t="s">
        <v>164</v>
      </c>
      <c r="D274" s="342">
        <v>20.812</v>
      </c>
      <c r="E274" s="254"/>
      <c r="F274" s="439">
        <v>27</v>
      </c>
      <c r="G274" s="231">
        <v>6</v>
      </c>
      <c r="H274" s="232" t="s">
        <v>11</v>
      </c>
      <c r="I274" s="474">
        <f aca="true" t="shared" si="18" ref="I274:I314">D274*F274</f>
        <v>561.924</v>
      </c>
      <c r="J274" s="474">
        <f aca="true" t="shared" si="19" ref="J274:J314">I274*20%</f>
        <v>112.3848</v>
      </c>
    </row>
    <row r="275" spans="1:10" ht="12.75">
      <c r="A275" s="236" t="s">
        <v>48</v>
      </c>
      <c r="B275" s="333" t="s">
        <v>792</v>
      </c>
      <c r="C275" s="229" t="s">
        <v>164</v>
      </c>
      <c r="D275" s="273">
        <v>2.978</v>
      </c>
      <c r="E275" s="337"/>
      <c r="F275" s="439">
        <v>27</v>
      </c>
      <c r="G275" s="231">
        <v>5</v>
      </c>
      <c r="H275" s="232" t="s">
        <v>11</v>
      </c>
      <c r="I275" s="474">
        <f t="shared" si="18"/>
        <v>80.406</v>
      </c>
      <c r="J275" s="474">
        <f t="shared" si="19"/>
        <v>16.081200000000003</v>
      </c>
    </row>
    <row r="276" spans="1:10" ht="12.75">
      <c r="A276" s="236" t="s">
        <v>48</v>
      </c>
      <c r="B276" s="333" t="s">
        <v>793</v>
      </c>
      <c r="C276" s="229" t="s">
        <v>164</v>
      </c>
      <c r="D276" s="273">
        <v>25.573</v>
      </c>
      <c r="E276" s="337"/>
      <c r="F276" s="439">
        <v>27</v>
      </c>
      <c r="G276" s="231">
        <v>5</v>
      </c>
      <c r="H276" s="232" t="s">
        <v>11</v>
      </c>
      <c r="I276" s="474">
        <f t="shared" si="18"/>
        <v>690.471</v>
      </c>
      <c r="J276" s="474">
        <f t="shared" si="19"/>
        <v>138.0942</v>
      </c>
    </row>
    <row r="277" spans="1:10" ht="12.75">
      <c r="A277" s="236" t="s">
        <v>48</v>
      </c>
      <c r="B277" s="333" t="s">
        <v>794</v>
      </c>
      <c r="C277" s="229" t="s">
        <v>164</v>
      </c>
      <c r="D277" s="273">
        <v>4.992</v>
      </c>
      <c r="E277" s="337"/>
      <c r="F277" s="439">
        <v>27</v>
      </c>
      <c r="G277" s="231">
        <v>5</v>
      </c>
      <c r="H277" s="232" t="s">
        <v>11</v>
      </c>
      <c r="I277" s="474">
        <f t="shared" si="18"/>
        <v>134.784</v>
      </c>
      <c r="J277" s="474">
        <f t="shared" si="19"/>
        <v>26.9568</v>
      </c>
    </row>
    <row r="278" spans="1:10" ht="12.75">
      <c r="A278" s="236" t="s">
        <v>48</v>
      </c>
      <c r="B278" s="333" t="s">
        <v>795</v>
      </c>
      <c r="C278" s="229" t="s">
        <v>164</v>
      </c>
      <c r="D278" s="273">
        <v>2.166</v>
      </c>
      <c r="E278" s="337"/>
      <c r="F278" s="439">
        <v>27</v>
      </c>
      <c r="G278" s="231">
        <v>4</v>
      </c>
      <c r="H278" s="232" t="s">
        <v>11</v>
      </c>
      <c r="I278" s="474">
        <f t="shared" si="18"/>
        <v>58.482</v>
      </c>
      <c r="J278" s="474">
        <f t="shared" si="19"/>
        <v>11.6964</v>
      </c>
    </row>
    <row r="279" spans="1:10" ht="12.75">
      <c r="A279" s="236" t="s">
        <v>48</v>
      </c>
      <c r="B279" s="333" t="s">
        <v>188</v>
      </c>
      <c r="C279" s="229" t="s">
        <v>164</v>
      </c>
      <c r="D279" s="273">
        <v>2.309</v>
      </c>
      <c r="E279" s="337"/>
      <c r="F279" s="439">
        <v>27</v>
      </c>
      <c r="G279" s="231">
        <v>4</v>
      </c>
      <c r="H279" s="173" t="s">
        <v>11</v>
      </c>
      <c r="I279" s="474">
        <f>D279*F279</f>
        <v>62.343</v>
      </c>
      <c r="J279" s="474">
        <f>I279*20%</f>
        <v>12.468600000000002</v>
      </c>
    </row>
    <row r="280" spans="1:10" ht="12.75">
      <c r="A280" s="236" t="s">
        <v>48</v>
      </c>
      <c r="B280" s="333" t="s">
        <v>796</v>
      </c>
      <c r="C280" s="229" t="s">
        <v>164</v>
      </c>
      <c r="D280" s="273">
        <v>7.885</v>
      </c>
      <c r="E280" s="337"/>
      <c r="F280" s="439">
        <v>27</v>
      </c>
      <c r="G280" s="231">
        <v>4</v>
      </c>
      <c r="H280" s="232" t="s">
        <v>11</v>
      </c>
      <c r="I280" s="474">
        <f t="shared" si="18"/>
        <v>212.89499999999998</v>
      </c>
      <c r="J280" s="474">
        <f t="shared" si="19"/>
        <v>42.579</v>
      </c>
    </row>
    <row r="281" spans="1:10" ht="12.75">
      <c r="A281" s="236" t="s">
        <v>48</v>
      </c>
      <c r="B281" s="333" t="s">
        <v>797</v>
      </c>
      <c r="C281" s="229" t="s">
        <v>164</v>
      </c>
      <c r="D281" s="273">
        <v>6.443</v>
      </c>
      <c r="E281" s="337"/>
      <c r="F281" s="439">
        <v>27</v>
      </c>
      <c r="G281" s="231">
        <v>4</v>
      </c>
      <c r="H281" s="232" t="s">
        <v>11</v>
      </c>
      <c r="I281" s="474">
        <f t="shared" si="18"/>
        <v>173.96099999999998</v>
      </c>
      <c r="J281" s="474">
        <f t="shared" si="19"/>
        <v>34.7922</v>
      </c>
    </row>
    <row r="282" spans="1:10" ht="12.75">
      <c r="A282" s="236" t="s">
        <v>48</v>
      </c>
      <c r="B282" s="333" t="s">
        <v>798</v>
      </c>
      <c r="C282" s="229" t="s">
        <v>164</v>
      </c>
      <c r="D282" s="273">
        <v>0.564</v>
      </c>
      <c r="E282" s="337"/>
      <c r="F282" s="439">
        <v>27</v>
      </c>
      <c r="G282" s="231">
        <v>4</v>
      </c>
      <c r="H282" s="232" t="s">
        <v>11</v>
      </c>
      <c r="I282" s="474">
        <f t="shared" si="18"/>
        <v>15.227999999999998</v>
      </c>
      <c r="J282" s="474">
        <f t="shared" si="19"/>
        <v>3.0456</v>
      </c>
    </row>
    <row r="283" spans="1:10" ht="12.75">
      <c r="A283" s="236" t="s">
        <v>48</v>
      </c>
      <c r="B283" s="333" t="s">
        <v>799</v>
      </c>
      <c r="C283" s="229" t="s">
        <v>164</v>
      </c>
      <c r="D283" s="273">
        <v>4.5</v>
      </c>
      <c r="E283" s="337"/>
      <c r="F283" s="439">
        <v>27</v>
      </c>
      <c r="G283" s="231">
        <v>4</v>
      </c>
      <c r="H283" s="232" t="s">
        <v>11</v>
      </c>
      <c r="I283" s="474">
        <f t="shared" si="18"/>
        <v>121.5</v>
      </c>
      <c r="J283" s="474">
        <f t="shared" si="19"/>
        <v>24.3</v>
      </c>
    </row>
    <row r="284" spans="1:10" ht="12.75">
      <c r="A284" s="236" t="s">
        <v>48</v>
      </c>
      <c r="B284" s="333" t="s">
        <v>800</v>
      </c>
      <c r="C284" s="229" t="s">
        <v>164</v>
      </c>
      <c r="D284" s="273">
        <v>1.201</v>
      </c>
      <c r="E284" s="337"/>
      <c r="F284" s="439">
        <v>27</v>
      </c>
      <c r="G284" s="231">
        <v>4</v>
      </c>
      <c r="H284" s="232" t="s">
        <v>11</v>
      </c>
      <c r="I284" s="474">
        <f t="shared" si="18"/>
        <v>32.427</v>
      </c>
      <c r="J284" s="474">
        <f t="shared" si="19"/>
        <v>6.4854</v>
      </c>
    </row>
    <row r="285" spans="1:10" ht="12.75">
      <c r="A285" s="236" t="s">
        <v>48</v>
      </c>
      <c r="B285" s="333" t="s">
        <v>801</v>
      </c>
      <c r="C285" s="229" t="s">
        <v>164</v>
      </c>
      <c r="D285" s="273">
        <v>1.996</v>
      </c>
      <c r="E285" s="337"/>
      <c r="F285" s="439">
        <v>27</v>
      </c>
      <c r="G285" s="231">
        <v>4</v>
      </c>
      <c r="H285" s="232" t="s">
        <v>11</v>
      </c>
      <c r="I285" s="474">
        <f t="shared" si="18"/>
        <v>53.892</v>
      </c>
      <c r="J285" s="474">
        <f t="shared" si="19"/>
        <v>10.778400000000001</v>
      </c>
    </row>
    <row r="286" spans="1:10" ht="12.75">
      <c r="A286" s="236" t="s">
        <v>48</v>
      </c>
      <c r="B286" s="333" t="s">
        <v>189</v>
      </c>
      <c r="C286" s="229" t="s">
        <v>164</v>
      </c>
      <c r="D286" s="273">
        <v>1.997</v>
      </c>
      <c r="E286" s="337"/>
      <c r="F286" s="439">
        <v>27</v>
      </c>
      <c r="G286" s="231">
        <v>4</v>
      </c>
      <c r="H286" s="173" t="s">
        <v>11</v>
      </c>
      <c r="I286" s="474">
        <f>D286*F286</f>
        <v>53.919000000000004</v>
      </c>
      <c r="J286" s="474">
        <f>I286*20%</f>
        <v>10.783800000000001</v>
      </c>
    </row>
    <row r="287" spans="1:10" ht="12.75">
      <c r="A287" s="236" t="s">
        <v>48</v>
      </c>
      <c r="B287" s="333" t="s">
        <v>802</v>
      </c>
      <c r="C287" s="229" t="s">
        <v>164</v>
      </c>
      <c r="D287" s="273">
        <v>3.01</v>
      </c>
      <c r="E287" s="337"/>
      <c r="F287" s="439">
        <v>27</v>
      </c>
      <c r="G287" s="231">
        <v>4</v>
      </c>
      <c r="H287" s="232" t="s">
        <v>11</v>
      </c>
      <c r="I287" s="474">
        <f t="shared" si="18"/>
        <v>81.27</v>
      </c>
      <c r="J287" s="474">
        <f t="shared" si="19"/>
        <v>16.254</v>
      </c>
    </row>
    <row r="288" spans="1:10" ht="12.75">
      <c r="A288" s="236" t="s">
        <v>48</v>
      </c>
      <c r="B288" s="333" t="s">
        <v>803</v>
      </c>
      <c r="C288" s="229" t="s">
        <v>164</v>
      </c>
      <c r="D288" s="273">
        <v>6</v>
      </c>
      <c r="E288" s="337"/>
      <c r="F288" s="439">
        <v>27</v>
      </c>
      <c r="G288" s="231">
        <v>4</v>
      </c>
      <c r="H288" s="232" t="s">
        <v>11</v>
      </c>
      <c r="I288" s="474">
        <f t="shared" si="18"/>
        <v>162</v>
      </c>
      <c r="J288" s="474">
        <f t="shared" si="19"/>
        <v>32.4</v>
      </c>
    </row>
    <row r="289" spans="1:10" ht="12.75">
      <c r="A289" s="236" t="s">
        <v>48</v>
      </c>
      <c r="B289" s="333" t="s">
        <v>190</v>
      </c>
      <c r="C289" s="229" t="s">
        <v>164</v>
      </c>
      <c r="D289" s="273">
        <v>12.897</v>
      </c>
      <c r="E289" s="337"/>
      <c r="F289" s="439">
        <v>27</v>
      </c>
      <c r="G289" s="231">
        <v>6</v>
      </c>
      <c r="H289" s="173" t="s">
        <v>11</v>
      </c>
      <c r="I289" s="474">
        <f>D289*F289</f>
        <v>348.219</v>
      </c>
      <c r="J289" s="474">
        <f>I289*20%</f>
        <v>69.6438</v>
      </c>
    </row>
    <row r="290" spans="1:10" ht="12.75">
      <c r="A290" s="236" t="s">
        <v>48</v>
      </c>
      <c r="B290" s="333" t="s">
        <v>804</v>
      </c>
      <c r="C290" s="229" t="s">
        <v>164</v>
      </c>
      <c r="D290" s="273">
        <v>12.39</v>
      </c>
      <c r="E290" s="337"/>
      <c r="F290" s="439">
        <v>27</v>
      </c>
      <c r="G290" s="231">
        <v>5</v>
      </c>
      <c r="H290" s="232" t="s">
        <v>11</v>
      </c>
      <c r="I290" s="474">
        <f t="shared" si="18"/>
        <v>334.53000000000003</v>
      </c>
      <c r="J290" s="474">
        <f t="shared" si="19"/>
        <v>66.906</v>
      </c>
    </row>
    <row r="291" spans="1:10" ht="12.75">
      <c r="A291" s="236" t="s">
        <v>48</v>
      </c>
      <c r="B291" s="333" t="s">
        <v>191</v>
      </c>
      <c r="C291" s="229" t="s">
        <v>164</v>
      </c>
      <c r="D291" s="273">
        <v>5.987</v>
      </c>
      <c r="E291" s="337"/>
      <c r="F291" s="439">
        <v>27</v>
      </c>
      <c r="G291" s="231">
        <v>4</v>
      </c>
      <c r="H291" s="173" t="s">
        <v>11</v>
      </c>
      <c r="I291" s="474">
        <f>D291*F291</f>
        <v>161.649</v>
      </c>
      <c r="J291" s="474">
        <f>I291*20%</f>
        <v>32.3298</v>
      </c>
    </row>
    <row r="292" spans="1:10" ht="12.75">
      <c r="A292" s="236" t="s">
        <v>48</v>
      </c>
      <c r="B292" s="333" t="s">
        <v>805</v>
      </c>
      <c r="C292" s="229" t="s">
        <v>164</v>
      </c>
      <c r="D292" s="273">
        <v>0.219</v>
      </c>
      <c r="E292" s="337"/>
      <c r="F292" s="439">
        <v>27</v>
      </c>
      <c r="G292" s="231">
        <v>6</v>
      </c>
      <c r="H292" s="232" t="s">
        <v>11</v>
      </c>
      <c r="I292" s="474">
        <f t="shared" si="18"/>
        <v>5.913</v>
      </c>
      <c r="J292" s="474">
        <f t="shared" si="19"/>
        <v>1.1826</v>
      </c>
    </row>
    <row r="293" spans="1:10" ht="12.75">
      <c r="A293" s="236" t="s">
        <v>48</v>
      </c>
      <c r="B293" s="333" t="s">
        <v>806</v>
      </c>
      <c r="C293" s="229" t="s">
        <v>164</v>
      </c>
      <c r="D293" s="273">
        <v>3.002</v>
      </c>
      <c r="E293" s="337"/>
      <c r="F293" s="439">
        <v>27</v>
      </c>
      <c r="G293" s="231">
        <v>6</v>
      </c>
      <c r="H293" s="232" t="s">
        <v>11</v>
      </c>
      <c r="I293" s="474">
        <f t="shared" si="18"/>
        <v>81.05399999999999</v>
      </c>
      <c r="J293" s="474">
        <f t="shared" si="19"/>
        <v>16.2108</v>
      </c>
    </row>
    <row r="294" spans="1:10" ht="12.75">
      <c r="A294" s="236" t="s">
        <v>48</v>
      </c>
      <c r="B294" s="333" t="s">
        <v>807</v>
      </c>
      <c r="C294" s="229" t="s">
        <v>164</v>
      </c>
      <c r="D294" s="273">
        <v>2.493</v>
      </c>
      <c r="E294" s="337"/>
      <c r="F294" s="439">
        <v>27</v>
      </c>
      <c r="G294" s="231">
        <v>4</v>
      </c>
      <c r="H294" s="232" t="s">
        <v>11</v>
      </c>
      <c r="I294" s="474">
        <f t="shared" si="18"/>
        <v>67.31099999999999</v>
      </c>
      <c r="J294" s="474">
        <f t="shared" si="19"/>
        <v>13.4622</v>
      </c>
    </row>
    <row r="295" spans="1:10" ht="12.75">
      <c r="A295" s="236" t="s">
        <v>48</v>
      </c>
      <c r="B295" s="333" t="s">
        <v>808</v>
      </c>
      <c r="C295" s="229" t="s">
        <v>164</v>
      </c>
      <c r="D295" s="273">
        <v>3.304</v>
      </c>
      <c r="E295" s="337"/>
      <c r="F295" s="439">
        <v>27</v>
      </c>
      <c r="G295" s="231">
        <v>4</v>
      </c>
      <c r="H295" s="232" t="s">
        <v>11</v>
      </c>
      <c r="I295" s="474">
        <f t="shared" si="18"/>
        <v>89.208</v>
      </c>
      <c r="J295" s="474">
        <f t="shared" si="19"/>
        <v>17.8416</v>
      </c>
    </row>
    <row r="296" spans="1:10" ht="12.75">
      <c r="A296" s="236" t="s">
        <v>48</v>
      </c>
      <c r="B296" s="333" t="s">
        <v>809</v>
      </c>
      <c r="C296" s="229" t="s">
        <v>164</v>
      </c>
      <c r="D296" s="273">
        <v>2</v>
      </c>
      <c r="E296" s="337"/>
      <c r="F296" s="439">
        <v>27</v>
      </c>
      <c r="G296" s="231">
        <v>6</v>
      </c>
      <c r="H296" s="232" t="s">
        <v>11</v>
      </c>
      <c r="I296" s="474">
        <f t="shared" si="18"/>
        <v>54</v>
      </c>
      <c r="J296" s="474">
        <f t="shared" si="19"/>
        <v>10.8</v>
      </c>
    </row>
    <row r="297" spans="1:10" ht="12.75">
      <c r="A297" s="236" t="s">
        <v>48</v>
      </c>
      <c r="B297" s="333" t="s">
        <v>810</v>
      </c>
      <c r="C297" s="229" t="s">
        <v>164</v>
      </c>
      <c r="D297" s="273">
        <v>3</v>
      </c>
      <c r="E297" s="337"/>
      <c r="F297" s="439">
        <v>27</v>
      </c>
      <c r="G297" s="231">
        <v>6</v>
      </c>
      <c r="H297" s="232" t="s">
        <v>11</v>
      </c>
      <c r="I297" s="474">
        <f t="shared" si="18"/>
        <v>81</v>
      </c>
      <c r="J297" s="474">
        <f t="shared" si="19"/>
        <v>16.2</v>
      </c>
    </row>
    <row r="298" spans="1:10" ht="12.75">
      <c r="A298" s="236" t="s">
        <v>48</v>
      </c>
      <c r="B298" s="333" t="s">
        <v>811</v>
      </c>
      <c r="C298" s="229" t="s">
        <v>164</v>
      </c>
      <c r="D298" s="273">
        <v>10.997</v>
      </c>
      <c r="E298" s="337"/>
      <c r="F298" s="439">
        <v>27</v>
      </c>
      <c r="G298" s="231">
        <v>7</v>
      </c>
      <c r="H298" s="232" t="s">
        <v>11</v>
      </c>
      <c r="I298" s="474">
        <f t="shared" si="18"/>
        <v>296.919</v>
      </c>
      <c r="J298" s="474">
        <f t="shared" si="19"/>
        <v>59.3838</v>
      </c>
    </row>
    <row r="299" spans="1:10" ht="12.75">
      <c r="A299" s="236" t="s">
        <v>48</v>
      </c>
      <c r="B299" s="333" t="s">
        <v>812</v>
      </c>
      <c r="C299" s="229" t="s">
        <v>164</v>
      </c>
      <c r="D299" s="273">
        <v>0.6</v>
      </c>
      <c r="E299" s="337"/>
      <c r="F299" s="439">
        <v>27</v>
      </c>
      <c r="G299" s="231">
        <v>6</v>
      </c>
      <c r="H299" s="232" t="s">
        <v>11</v>
      </c>
      <c r="I299" s="474">
        <f t="shared" si="18"/>
        <v>16.2</v>
      </c>
      <c r="J299" s="474">
        <f t="shared" si="19"/>
        <v>3.24</v>
      </c>
    </row>
    <row r="300" spans="1:10" ht="12.75">
      <c r="A300" s="236" t="s">
        <v>48</v>
      </c>
      <c r="B300" s="333" t="s">
        <v>813</v>
      </c>
      <c r="C300" s="229" t="s">
        <v>164</v>
      </c>
      <c r="D300" s="273">
        <v>3.8</v>
      </c>
      <c r="E300" s="337"/>
      <c r="F300" s="439">
        <v>27</v>
      </c>
      <c r="G300" s="231">
        <v>6</v>
      </c>
      <c r="H300" s="232" t="s">
        <v>11</v>
      </c>
      <c r="I300" s="474">
        <f t="shared" si="18"/>
        <v>102.6</v>
      </c>
      <c r="J300" s="474">
        <f t="shared" si="19"/>
        <v>20.52</v>
      </c>
    </row>
    <row r="301" spans="1:10" ht="12.75">
      <c r="A301" s="236" t="s">
        <v>48</v>
      </c>
      <c r="B301" s="333" t="s">
        <v>814</v>
      </c>
      <c r="C301" s="229" t="s">
        <v>164</v>
      </c>
      <c r="D301" s="273">
        <v>4.318</v>
      </c>
      <c r="E301" s="337"/>
      <c r="F301" s="439">
        <v>27</v>
      </c>
      <c r="G301" s="231">
        <v>3</v>
      </c>
      <c r="H301" s="232" t="s">
        <v>11</v>
      </c>
      <c r="I301" s="474">
        <f t="shared" si="18"/>
        <v>116.58599999999998</v>
      </c>
      <c r="J301" s="474">
        <f t="shared" si="19"/>
        <v>23.3172</v>
      </c>
    </row>
    <row r="302" spans="1:10" ht="12.75">
      <c r="A302" s="236" t="s">
        <v>48</v>
      </c>
      <c r="B302" s="333" t="s">
        <v>815</v>
      </c>
      <c r="C302" s="229" t="s">
        <v>164</v>
      </c>
      <c r="D302" s="273">
        <v>3.502</v>
      </c>
      <c r="E302" s="337"/>
      <c r="F302" s="439">
        <v>27</v>
      </c>
      <c r="G302" s="231">
        <v>6</v>
      </c>
      <c r="H302" s="232" t="s">
        <v>11</v>
      </c>
      <c r="I302" s="474">
        <f t="shared" si="18"/>
        <v>94.55399999999999</v>
      </c>
      <c r="J302" s="474">
        <f t="shared" si="19"/>
        <v>18.9108</v>
      </c>
    </row>
    <row r="303" spans="1:10" ht="12.75">
      <c r="A303" s="236" t="s">
        <v>48</v>
      </c>
      <c r="B303" s="333" t="s">
        <v>816</v>
      </c>
      <c r="C303" s="229" t="s">
        <v>164</v>
      </c>
      <c r="D303" s="273">
        <v>3.996</v>
      </c>
      <c r="E303" s="337"/>
      <c r="F303" s="439">
        <v>27</v>
      </c>
      <c r="G303" s="231">
        <v>4</v>
      </c>
      <c r="H303" s="232" t="s">
        <v>11</v>
      </c>
      <c r="I303" s="474">
        <f t="shared" si="18"/>
        <v>107.892</v>
      </c>
      <c r="J303" s="474">
        <f t="shared" si="19"/>
        <v>21.578400000000002</v>
      </c>
    </row>
    <row r="304" spans="1:10" ht="12.75">
      <c r="A304" s="236" t="s">
        <v>48</v>
      </c>
      <c r="B304" s="333" t="s">
        <v>817</v>
      </c>
      <c r="C304" s="229" t="s">
        <v>164</v>
      </c>
      <c r="D304" s="273">
        <v>2.495</v>
      </c>
      <c r="E304" s="337"/>
      <c r="F304" s="439">
        <v>27</v>
      </c>
      <c r="G304" s="231">
        <v>4</v>
      </c>
      <c r="H304" s="232" t="s">
        <v>11</v>
      </c>
      <c r="I304" s="474">
        <f t="shared" si="18"/>
        <v>67.36500000000001</v>
      </c>
      <c r="J304" s="474">
        <f t="shared" si="19"/>
        <v>13.473000000000003</v>
      </c>
    </row>
    <row r="305" spans="1:10" ht="12.75">
      <c r="A305" s="236" t="s">
        <v>48</v>
      </c>
      <c r="B305" s="333" t="s">
        <v>818</v>
      </c>
      <c r="C305" s="229" t="s">
        <v>164</v>
      </c>
      <c r="D305" s="273">
        <v>3.611</v>
      </c>
      <c r="E305" s="337"/>
      <c r="F305" s="439">
        <v>27</v>
      </c>
      <c r="G305" s="231">
        <v>4</v>
      </c>
      <c r="H305" s="232" t="s">
        <v>11</v>
      </c>
      <c r="I305" s="474">
        <f t="shared" si="18"/>
        <v>97.497</v>
      </c>
      <c r="J305" s="474">
        <f t="shared" si="19"/>
        <v>19.4994</v>
      </c>
    </row>
    <row r="306" spans="1:10" ht="12.75">
      <c r="A306" s="236" t="s">
        <v>48</v>
      </c>
      <c r="B306" s="333" t="s">
        <v>819</v>
      </c>
      <c r="C306" s="229" t="s">
        <v>164</v>
      </c>
      <c r="D306" s="273">
        <v>3.756</v>
      </c>
      <c r="E306" s="337"/>
      <c r="F306" s="439">
        <v>27</v>
      </c>
      <c r="G306" s="231">
        <v>4</v>
      </c>
      <c r="H306" s="232" t="s">
        <v>11</v>
      </c>
      <c r="I306" s="474">
        <f t="shared" si="18"/>
        <v>101.41199999999999</v>
      </c>
      <c r="J306" s="474">
        <f t="shared" si="19"/>
        <v>20.2824</v>
      </c>
    </row>
    <row r="307" spans="1:10" ht="12.75">
      <c r="A307" s="236" t="s">
        <v>48</v>
      </c>
      <c r="B307" s="333" t="s">
        <v>820</v>
      </c>
      <c r="C307" s="229" t="s">
        <v>164</v>
      </c>
      <c r="D307" s="273">
        <v>14.208</v>
      </c>
      <c r="E307" s="337"/>
      <c r="F307" s="439">
        <v>27</v>
      </c>
      <c r="G307" s="231">
        <v>4</v>
      </c>
      <c r="H307" s="232" t="s">
        <v>11</v>
      </c>
      <c r="I307" s="474">
        <f t="shared" si="18"/>
        <v>383.616</v>
      </c>
      <c r="J307" s="474">
        <f t="shared" si="19"/>
        <v>76.7232</v>
      </c>
    </row>
    <row r="308" spans="1:10" ht="12.75">
      <c r="A308" s="236" t="s">
        <v>48</v>
      </c>
      <c r="B308" s="333" t="s">
        <v>821</v>
      </c>
      <c r="C308" s="229" t="s">
        <v>164</v>
      </c>
      <c r="D308" s="273">
        <v>14.274</v>
      </c>
      <c r="E308" s="337"/>
      <c r="F308" s="439">
        <v>27</v>
      </c>
      <c r="G308" s="231">
        <v>4</v>
      </c>
      <c r="H308" s="232" t="s">
        <v>11</v>
      </c>
      <c r="I308" s="474">
        <f t="shared" si="18"/>
        <v>385.39799999999997</v>
      </c>
      <c r="J308" s="474">
        <f t="shared" si="19"/>
        <v>77.0796</v>
      </c>
    </row>
    <row r="309" spans="1:10" ht="12.75">
      <c r="A309" s="236" t="s">
        <v>48</v>
      </c>
      <c r="B309" s="333" t="s">
        <v>822</v>
      </c>
      <c r="C309" s="229" t="s">
        <v>164</v>
      </c>
      <c r="D309" s="273">
        <v>6.243</v>
      </c>
      <c r="E309" s="337"/>
      <c r="F309" s="439">
        <v>27</v>
      </c>
      <c r="G309" s="231">
        <v>4</v>
      </c>
      <c r="H309" s="232" t="s">
        <v>11</v>
      </c>
      <c r="I309" s="474">
        <f t="shared" si="18"/>
        <v>168.561</v>
      </c>
      <c r="J309" s="474">
        <f t="shared" si="19"/>
        <v>33.7122</v>
      </c>
    </row>
    <row r="310" spans="1:10" ht="12.75">
      <c r="A310" s="236" t="s">
        <v>48</v>
      </c>
      <c r="B310" s="333" t="s">
        <v>823</v>
      </c>
      <c r="C310" s="229" t="s">
        <v>164</v>
      </c>
      <c r="D310" s="273">
        <v>4.809</v>
      </c>
      <c r="E310" s="337"/>
      <c r="F310" s="439">
        <v>27</v>
      </c>
      <c r="G310" s="231">
        <v>4</v>
      </c>
      <c r="H310" s="232" t="s">
        <v>11</v>
      </c>
      <c r="I310" s="474">
        <f t="shared" si="18"/>
        <v>129.84300000000002</v>
      </c>
      <c r="J310" s="474">
        <f t="shared" si="19"/>
        <v>25.968600000000006</v>
      </c>
    </row>
    <row r="311" spans="1:10" ht="12.75">
      <c r="A311" s="236" t="s">
        <v>48</v>
      </c>
      <c r="B311" s="333" t="s">
        <v>824</v>
      </c>
      <c r="C311" s="229" t="s">
        <v>164</v>
      </c>
      <c r="D311" s="273">
        <v>2.997</v>
      </c>
      <c r="E311" s="337"/>
      <c r="F311" s="439">
        <v>27</v>
      </c>
      <c r="G311" s="231">
        <v>6</v>
      </c>
      <c r="H311" s="232" t="s">
        <v>11</v>
      </c>
      <c r="I311" s="474">
        <f t="shared" si="18"/>
        <v>80.919</v>
      </c>
      <c r="J311" s="474">
        <f t="shared" si="19"/>
        <v>16.1838</v>
      </c>
    </row>
    <row r="312" spans="1:10" ht="12.75">
      <c r="A312" s="236" t="s">
        <v>48</v>
      </c>
      <c r="B312" s="333" t="s">
        <v>825</v>
      </c>
      <c r="C312" s="229" t="s">
        <v>164</v>
      </c>
      <c r="D312" s="273">
        <v>9.998</v>
      </c>
      <c r="E312" s="337"/>
      <c r="F312" s="439">
        <v>27</v>
      </c>
      <c r="G312" s="231">
        <v>6</v>
      </c>
      <c r="H312" s="232" t="s">
        <v>11</v>
      </c>
      <c r="I312" s="474">
        <f t="shared" si="18"/>
        <v>269.94599999999997</v>
      </c>
      <c r="J312" s="474">
        <f t="shared" si="19"/>
        <v>53.9892</v>
      </c>
    </row>
    <row r="313" spans="1:10" ht="12.75">
      <c r="A313" s="236" t="s">
        <v>48</v>
      </c>
      <c r="B313" s="333" t="s">
        <v>826</v>
      </c>
      <c r="C313" s="229" t="s">
        <v>164</v>
      </c>
      <c r="D313" s="273">
        <v>1.61</v>
      </c>
      <c r="E313" s="337"/>
      <c r="F313" s="439">
        <v>27</v>
      </c>
      <c r="G313" s="231">
        <v>6</v>
      </c>
      <c r="H313" s="232" t="s">
        <v>11</v>
      </c>
      <c r="I313" s="474">
        <f t="shared" si="18"/>
        <v>43.470000000000006</v>
      </c>
      <c r="J313" s="474">
        <f t="shared" si="19"/>
        <v>8.694</v>
      </c>
    </row>
    <row r="314" spans="1:10" ht="12.75">
      <c r="A314" s="236" t="s">
        <v>48</v>
      </c>
      <c r="B314" s="333" t="s">
        <v>827</v>
      </c>
      <c r="C314" s="229" t="s">
        <v>164</v>
      </c>
      <c r="D314" s="273">
        <v>3.236</v>
      </c>
      <c r="E314" s="337"/>
      <c r="F314" s="439">
        <v>27</v>
      </c>
      <c r="G314" s="231">
        <v>4</v>
      </c>
      <c r="H314" s="232" t="s">
        <v>11</v>
      </c>
      <c r="I314" s="474">
        <f t="shared" si="18"/>
        <v>87.372</v>
      </c>
      <c r="J314" s="474">
        <f t="shared" si="19"/>
        <v>17.4744</v>
      </c>
    </row>
    <row r="315" spans="1:10" ht="12.75">
      <c r="A315" s="18" t="s">
        <v>20</v>
      </c>
      <c r="B315" s="43">
        <v>41</v>
      </c>
      <c r="C315" s="30" t="s">
        <v>27</v>
      </c>
      <c r="D315" s="19">
        <f>SUM(D274:D314)</f>
        <v>232.168</v>
      </c>
      <c r="E315" s="31" t="s">
        <v>47</v>
      </c>
      <c r="F315" s="32"/>
      <c r="G315" s="33"/>
      <c r="H315" s="33"/>
      <c r="I315" s="251"/>
      <c r="J315" s="251"/>
    </row>
    <row r="316" spans="1:10" ht="12.75">
      <c r="A316" s="383" t="s">
        <v>42</v>
      </c>
      <c r="B316" s="524" t="s">
        <v>828</v>
      </c>
      <c r="C316" s="525" t="s">
        <v>164</v>
      </c>
      <c r="D316" s="342">
        <v>4.471</v>
      </c>
      <c r="E316" s="254"/>
      <c r="F316" s="439">
        <v>27</v>
      </c>
      <c r="G316" s="231">
        <v>5</v>
      </c>
      <c r="H316" s="232" t="s">
        <v>11</v>
      </c>
      <c r="I316" s="474">
        <f aca="true" t="shared" si="20" ref="I316:I346">D316*F316</f>
        <v>120.717</v>
      </c>
      <c r="J316" s="474">
        <f aca="true" t="shared" si="21" ref="J316:J346">I316*20%</f>
        <v>24.1434</v>
      </c>
    </row>
    <row r="317" spans="1:10" ht="12.75">
      <c r="A317" s="383" t="s">
        <v>42</v>
      </c>
      <c r="B317" s="378" t="s">
        <v>829</v>
      </c>
      <c r="C317" s="232" t="s">
        <v>164</v>
      </c>
      <c r="D317" s="342">
        <v>3.419</v>
      </c>
      <c r="E317" s="254"/>
      <c r="F317" s="439">
        <v>27</v>
      </c>
      <c r="G317" s="231">
        <v>5</v>
      </c>
      <c r="H317" s="232" t="s">
        <v>11</v>
      </c>
      <c r="I317" s="474">
        <f t="shared" si="20"/>
        <v>92.313</v>
      </c>
      <c r="J317" s="474">
        <f t="shared" si="21"/>
        <v>18.462600000000002</v>
      </c>
    </row>
    <row r="318" spans="1:10" ht="12.75">
      <c r="A318" s="416" t="s">
        <v>42</v>
      </c>
      <c r="B318" s="345" t="s">
        <v>830</v>
      </c>
      <c r="C318" s="242" t="s">
        <v>164</v>
      </c>
      <c r="D318" s="341">
        <v>10.07</v>
      </c>
      <c r="E318" s="475"/>
      <c r="F318" s="439">
        <v>27</v>
      </c>
      <c r="G318" s="473">
        <v>4</v>
      </c>
      <c r="H318" s="232" t="s">
        <v>11</v>
      </c>
      <c r="I318" s="474">
        <f t="shared" si="20"/>
        <v>271.89</v>
      </c>
      <c r="J318" s="474">
        <f t="shared" si="21"/>
        <v>54.378</v>
      </c>
    </row>
    <row r="319" spans="1:10" ht="12.75">
      <c r="A319" s="416" t="s">
        <v>42</v>
      </c>
      <c r="B319" s="345" t="s">
        <v>193</v>
      </c>
      <c r="C319" s="242" t="s">
        <v>164</v>
      </c>
      <c r="D319" s="341">
        <v>10.201</v>
      </c>
      <c r="E319" s="475"/>
      <c r="F319" s="439">
        <v>27</v>
      </c>
      <c r="G319" s="473">
        <v>3</v>
      </c>
      <c r="H319" s="173" t="s">
        <v>11</v>
      </c>
      <c r="I319" s="474">
        <f>D319*F319</f>
        <v>275.427</v>
      </c>
      <c r="J319" s="474">
        <f>I319*20%</f>
        <v>55.08540000000001</v>
      </c>
    </row>
    <row r="320" spans="1:10" ht="12.75">
      <c r="A320" s="416" t="s">
        <v>42</v>
      </c>
      <c r="B320" s="345" t="s">
        <v>831</v>
      </c>
      <c r="C320" s="242" t="s">
        <v>164</v>
      </c>
      <c r="D320" s="341">
        <v>14.365</v>
      </c>
      <c r="E320" s="475"/>
      <c r="F320" s="439">
        <v>27</v>
      </c>
      <c r="G320" s="473">
        <v>3</v>
      </c>
      <c r="H320" s="232" t="s">
        <v>11</v>
      </c>
      <c r="I320" s="474">
        <f t="shared" si="20"/>
        <v>387.855</v>
      </c>
      <c r="J320" s="474">
        <f t="shared" si="21"/>
        <v>77.57100000000001</v>
      </c>
    </row>
    <row r="321" spans="1:10" ht="12.75">
      <c r="A321" s="416" t="s">
        <v>42</v>
      </c>
      <c r="B321" s="345" t="s">
        <v>832</v>
      </c>
      <c r="C321" s="242" t="s">
        <v>164</v>
      </c>
      <c r="D321" s="341">
        <v>4.875</v>
      </c>
      <c r="E321" s="475"/>
      <c r="F321" s="439">
        <v>27</v>
      </c>
      <c r="G321" s="473">
        <v>4</v>
      </c>
      <c r="H321" s="232" t="s">
        <v>11</v>
      </c>
      <c r="I321" s="474">
        <f t="shared" si="20"/>
        <v>131.625</v>
      </c>
      <c r="J321" s="474">
        <f t="shared" si="21"/>
        <v>26.325000000000003</v>
      </c>
    </row>
    <row r="322" spans="1:10" ht="12.75">
      <c r="A322" s="416" t="s">
        <v>42</v>
      </c>
      <c r="B322" s="345" t="s">
        <v>194</v>
      </c>
      <c r="C322" s="242" t="s">
        <v>164</v>
      </c>
      <c r="D322" s="341">
        <v>7.297</v>
      </c>
      <c r="E322" s="475"/>
      <c r="F322" s="439">
        <v>27</v>
      </c>
      <c r="G322" s="473">
        <v>3</v>
      </c>
      <c r="H322" s="173" t="s">
        <v>11</v>
      </c>
      <c r="I322" s="474">
        <f>D322*F322</f>
        <v>197.019</v>
      </c>
      <c r="J322" s="474">
        <f>I322*20%</f>
        <v>39.403800000000004</v>
      </c>
    </row>
    <row r="323" spans="1:10" ht="12.75">
      <c r="A323" s="416" t="s">
        <v>42</v>
      </c>
      <c r="B323" s="345" t="s">
        <v>195</v>
      </c>
      <c r="C323" s="242" t="s">
        <v>164</v>
      </c>
      <c r="D323" s="341">
        <v>11.05</v>
      </c>
      <c r="E323" s="475"/>
      <c r="F323" s="439">
        <v>27</v>
      </c>
      <c r="G323" s="473">
        <v>3</v>
      </c>
      <c r="H323" s="173" t="s">
        <v>11</v>
      </c>
      <c r="I323" s="474">
        <f>D323*F323</f>
        <v>298.35</v>
      </c>
      <c r="J323" s="474">
        <f>I323*20%</f>
        <v>59.67000000000001</v>
      </c>
    </row>
    <row r="324" spans="1:10" ht="12.75">
      <c r="A324" s="416" t="s">
        <v>42</v>
      </c>
      <c r="B324" s="345" t="s">
        <v>833</v>
      </c>
      <c r="C324" s="242" t="s">
        <v>164</v>
      </c>
      <c r="D324" s="341">
        <v>2.8</v>
      </c>
      <c r="E324" s="475"/>
      <c r="F324" s="439">
        <v>27</v>
      </c>
      <c r="G324" s="473">
        <v>4</v>
      </c>
      <c r="H324" s="232" t="s">
        <v>11</v>
      </c>
      <c r="I324" s="474">
        <f t="shared" si="20"/>
        <v>75.6</v>
      </c>
      <c r="J324" s="474">
        <f t="shared" si="21"/>
        <v>15.12</v>
      </c>
    </row>
    <row r="325" spans="1:10" ht="12.75">
      <c r="A325" s="416" t="s">
        <v>42</v>
      </c>
      <c r="B325" s="345" t="s">
        <v>834</v>
      </c>
      <c r="C325" s="242" t="s">
        <v>184</v>
      </c>
      <c r="D325" s="341">
        <v>1.704</v>
      </c>
      <c r="E325" s="475"/>
      <c r="F325" s="439">
        <v>27</v>
      </c>
      <c r="G325" s="473">
        <v>4</v>
      </c>
      <c r="H325" s="232" t="s">
        <v>11</v>
      </c>
      <c r="I325" s="474">
        <f t="shared" si="20"/>
        <v>46.007999999999996</v>
      </c>
      <c r="J325" s="474">
        <f t="shared" si="21"/>
        <v>9.2016</v>
      </c>
    </row>
    <row r="326" spans="1:10" ht="12.75">
      <c r="A326" s="416" t="s">
        <v>42</v>
      </c>
      <c r="B326" s="345" t="s">
        <v>197</v>
      </c>
      <c r="C326" s="242" t="s">
        <v>184</v>
      </c>
      <c r="D326" s="341">
        <v>2.853</v>
      </c>
      <c r="E326" s="475"/>
      <c r="F326" s="439">
        <v>27</v>
      </c>
      <c r="G326" s="473">
        <v>4</v>
      </c>
      <c r="H326" s="173" t="s">
        <v>11</v>
      </c>
      <c r="I326" s="474">
        <f>D326*F326</f>
        <v>77.031</v>
      </c>
      <c r="J326" s="474">
        <f>I326*20%</f>
        <v>15.406200000000002</v>
      </c>
    </row>
    <row r="327" spans="1:10" ht="12.75">
      <c r="A327" s="416" t="s">
        <v>42</v>
      </c>
      <c r="B327" s="345" t="s">
        <v>835</v>
      </c>
      <c r="C327" s="242" t="s">
        <v>164</v>
      </c>
      <c r="D327" s="341">
        <v>21.164</v>
      </c>
      <c r="E327" s="475"/>
      <c r="F327" s="439">
        <v>27</v>
      </c>
      <c r="G327" s="473">
        <v>4</v>
      </c>
      <c r="H327" s="232" t="s">
        <v>11</v>
      </c>
      <c r="I327" s="474">
        <f t="shared" si="20"/>
        <v>571.428</v>
      </c>
      <c r="J327" s="474">
        <f t="shared" si="21"/>
        <v>114.2856</v>
      </c>
    </row>
    <row r="328" spans="1:10" ht="12.75">
      <c r="A328" s="416" t="s">
        <v>42</v>
      </c>
      <c r="B328" s="345" t="s">
        <v>836</v>
      </c>
      <c r="C328" s="242" t="s">
        <v>164</v>
      </c>
      <c r="D328" s="341">
        <v>17.026</v>
      </c>
      <c r="E328" s="475"/>
      <c r="F328" s="439">
        <v>27</v>
      </c>
      <c r="G328" s="473">
        <v>3</v>
      </c>
      <c r="H328" s="232" t="s">
        <v>11</v>
      </c>
      <c r="I328" s="474">
        <f t="shared" si="20"/>
        <v>459.702</v>
      </c>
      <c r="J328" s="474">
        <f t="shared" si="21"/>
        <v>91.94040000000001</v>
      </c>
    </row>
    <row r="329" spans="1:10" ht="12.75">
      <c r="A329" s="416" t="s">
        <v>42</v>
      </c>
      <c r="B329" s="345" t="s">
        <v>198</v>
      </c>
      <c r="C329" s="242" t="s">
        <v>164</v>
      </c>
      <c r="D329" s="341">
        <v>7.532</v>
      </c>
      <c r="E329" s="475"/>
      <c r="F329" s="439">
        <v>27</v>
      </c>
      <c r="G329" s="473">
        <v>4</v>
      </c>
      <c r="H329" s="173" t="s">
        <v>11</v>
      </c>
      <c r="I329" s="474">
        <f>D329*F329</f>
        <v>203.364</v>
      </c>
      <c r="J329" s="474">
        <f>I329*20%</f>
        <v>40.6728</v>
      </c>
    </row>
    <row r="330" spans="1:10" ht="12.75">
      <c r="A330" s="416" t="s">
        <v>42</v>
      </c>
      <c r="B330" s="345" t="s">
        <v>199</v>
      </c>
      <c r="C330" s="242" t="s">
        <v>164</v>
      </c>
      <c r="D330" s="341">
        <v>4.739</v>
      </c>
      <c r="E330" s="475"/>
      <c r="F330" s="439">
        <v>27</v>
      </c>
      <c r="G330" s="473">
        <v>4</v>
      </c>
      <c r="H330" s="173" t="s">
        <v>11</v>
      </c>
      <c r="I330" s="474">
        <f>D330*F330</f>
        <v>127.953</v>
      </c>
      <c r="J330" s="474">
        <f>I330*20%</f>
        <v>25.590600000000002</v>
      </c>
    </row>
    <row r="331" spans="1:10" ht="12.75">
      <c r="A331" s="416" t="s">
        <v>42</v>
      </c>
      <c r="B331" s="345" t="s">
        <v>837</v>
      </c>
      <c r="C331" s="242" t="s">
        <v>164</v>
      </c>
      <c r="D331" s="341">
        <v>4.358</v>
      </c>
      <c r="E331" s="475"/>
      <c r="F331" s="439">
        <v>27</v>
      </c>
      <c r="G331" s="473">
        <v>3</v>
      </c>
      <c r="H331" s="232" t="s">
        <v>11</v>
      </c>
      <c r="I331" s="474">
        <f t="shared" si="20"/>
        <v>117.666</v>
      </c>
      <c r="J331" s="474">
        <f t="shared" si="21"/>
        <v>23.5332</v>
      </c>
    </row>
    <row r="332" spans="1:10" ht="12.75">
      <c r="A332" s="416" t="s">
        <v>42</v>
      </c>
      <c r="B332" s="333" t="s">
        <v>200</v>
      </c>
      <c r="C332" s="242" t="s">
        <v>164</v>
      </c>
      <c r="D332" s="273">
        <v>23.631</v>
      </c>
      <c r="E332" s="337"/>
      <c r="F332" s="439">
        <v>27</v>
      </c>
      <c r="G332" s="231">
        <v>4</v>
      </c>
      <c r="H332" s="173" t="s">
        <v>11</v>
      </c>
      <c r="I332" s="474">
        <f>D332*F332</f>
        <v>638.037</v>
      </c>
      <c r="J332" s="474">
        <f>I332*20%</f>
        <v>127.60740000000001</v>
      </c>
    </row>
    <row r="333" spans="1:10" ht="12.75">
      <c r="A333" s="416" t="s">
        <v>42</v>
      </c>
      <c r="B333" s="333" t="s">
        <v>838</v>
      </c>
      <c r="C333" s="242" t="s">
        <v>164</v>
      </c>
      <c r="D333" s="273">
        <v>11.65</v>
      </c>
      <c r="E333" s="337"/>
      <c r="F333" s="439">
        <v>27</v>
      </c>
      <c r="G333" s="231">
        <v>5</v>
      </c>
      <c r="H333" s="232" t="s">
        <v>11</v>
      </c>
      <c r="I333" s="474">
        <f t="shared" si="20"/>
        <v>314.55</v>
      </c>
      <c r="J333" s="474">
        <f t="shared" si="21"/>
        <v>62.910000000000004</v>
      </c>
    </row>
    <row r="334" spans="1:10" ht="12.75">
      <c r="A334" s="416" t="s">
        <v>42</v>
      </c>
      <c r="B334" s="333" t="s">
        <v>839</v>
      </c>
      <c r="C334" s="242" t="s">
        <v>164</v>
      </c>
      <c r="D334" s="273">
        <v>8.051</v>
      </c>
      <c r="E334" s="337"/>
      <c r="F334" s="439">
        <v>27</v>
      </c>
      <c r="G334" s="231">
        <v>5</v>
      </c>
      <c r="H334" s="232" t="s">
        <v>11</v>
      </c>
      <c r="I334" s="474">
        <f t="shared" si="20"/>
        <v>217.377</v>
      </c>
      <c r="J334" s="474">
        <f t="shared" si="21"/>
        <v>43.47540000000001</v>
      </c>
    </row>
    <row r="335" spans="1:10" ht="12.75">
      <c r="A335" s="416" t="s">
        <v>42</v>
      </c>
      <c r="B335" s="333" t="s">
        <v>201</v>
      </c>
      <c r="C335" s="242" t="s">
        <v>164</v>
      </c>
      <c r="D335" s="273">
        <v>6.375</v>
      </c>
      <c r="E335" s="337"/>
      <c r="F335" s="439">
        <v>27</v>
      </c>
      <c r="G335" s="231">
        <v>5</v>
      </c>
      <c r="H335" s="173" t="s">
        <v>11</v>
      </c>
      <c r="I335" s="474">
        <f>D335*F335</f>
        <v>172.125</v>
      </c>
      <c r="J335" s="474">
        <f>I335*20%</f>
        <v>34.425000000000004</v>
      </c>
    </row>
    <row r="336" spans="1:10" ht="12.75">
      <c r="A336" s="416" t="s">
        <v>42</v>
      </c>
      <c r="B336" s="333" t="s">
        <v>840</v>
      </c>
      <c r="C336" s="242" t="s">
        <v>164</v>
      </c>
      <c r="D336" s="273">
        <v>12.751</v>
      </c>
      <c r="E336" s="337"/>
      <c r="F336" s="439">
        <v>27</v>
      </c>
      <c r="G336" s="231">
        <v>4</v>
      </c>
      <c r="H336" s="232" t="s">
        <v>11</v>
      </c>
      <c r="I336" s="474">
        <f t="shared" si="20"/>
        <v>344.277</v>
      </c>
      <c r="J336" s="474">
        <f t="shared" si="21"/>
        <v>68.8554</v>
      </c>
    </row>
    <row r="337" spans="1:10" ht="12.75">
      <c r="A337" s="416" t="s">
        <v>42</v>
      </c>
      <c r="B337" s="333" t="s">
        <v>841</v>
      </c>
      <c r="C337" s="242" t="s">
        <v>164</v>
      </c>
      <c r="D337" s="273">
        <v>2.55</v>
      </c>
      <c r="E337" s="337"/>
      <c r="F337" s="439">
        <v>27</v>
      </c>
      <c r="G337" s="231">
        <v>4</v>
      </c>
      <c r="H337" s="232" t="s">
        <v>11</v>
      </c>
      <c r="I337" s="474">
        <f t="shared" si="20"/>
        <v>68.85</v>
      </c>
      <c r="J337" s="474">
        <f t="shared" si="21"/>
        <v>13.77</v>
      </c>
    </row>
    <row r="338" spans="1:10" ht="12.75">
      <c r="A338" s="416" t="s">
        <v>42</v>
      </c>
      <c r="B338" s="333" t="s">
        <v>842</v>
      </c>
      <c r="C338" s="242" t="s">
        <v>164</v>
      </c>
      <c r="D338" s="273">
        <v>2.124</v>
      </c>
      <c r="E338" s="337"/>
      <c r="F338" s="439">
        <v>27</v>
      </c>
      <c r="G338" s="231">
        <v>4</v>
      </c>
      <c r="H338" s="232" t="s">
        <v>11</v>
      </c>
      <c r="I338" s="474">
        <f t="shared" si="20"/>
        <v>57.348000000000006</v>
      </c>
      <c r="J338" s="474">
        <f t="shared" si="21"/>
        <v>11.469600000000002</v>
      </c>
    </row>
    <row r="339" spans="1:10" ht="12.75">
      <c r="A339" s="416" t="s">
        <v>42</v>
      </c>
      <c r="B339" s="333" t="s">
        <v>843</v>
      </c>
      <c r="C339" s="242" t="s">
        <v>164</v>
      </c>
      <c r="D339" s="273">
        <v>12.75</v>
      </c>
      <c r="E339" s="337"/>
      <c r="F339" s="439">
        <v>27</v>
      </c>
      <c r="G339" s="231">
        <v>4</v>
      </c>
      <c r="H339" s="232" t="s">
        <v>11</v>
      </c>
      <c r="I339" s="474">
        <f t="shared" si="20"/>
        <v>344.25</v>
      </c>
      <c r="J339" s="474">
        <f t="shared" si="21"/>
        <v>68.85000000000001</v>
      </c>
    </row>
    <row r="340" spans="1:10" ht="12.75">
      <c r="A340" s="416" t="s">
        <v>42</v>
      </c>
      <c r="B340" s="333" t="s">
        <v>844</v>
      </c>
      <c r="C340" s="242" t="s">
        <v>164</v>
      </c>
      <c r="D340" s="273">
        <v>8.5</v>
      </c>
      <c r="E340" s="337"/>
      <c r="F340" s="439">
        <v>27</v>
      </c>
      <c r="G340" s="231">
        <v>4</v>
      </c>
      <c r="H340" s="232" t="s">
        <v>11</v>
      </c>
      <c r="I340" s="474">
        <f t="shared" si="20"/>
        <v>229.5</v>
      </c>
      <c r="J340" s="474">
        <f t="shared" si="21"/>
        <v>45.900000000000006</v>
      </c>
    </row>
    <row r="341" spans="1:10" ht="12.75">
      <c r="A341" s="416" t="s">
        <v>42</v>
      </c>
      <c r="B341" s="333" t="s">
        <v>845</v>
      </c>
      <c r="C341" s="242" t="s">
        <v>164</v>
      </c>
      <c r="D341" s="273">
        <v>8.501</v>
      </c>
      <c r="E341" s="337"/>
      <c r="F341" s="439">
        <v>27</v>
      </c>
      <c r="G341" s="231">
        <v>4</v>
      </c>
      <c r="H341" s="232" t="s">
        <v>11</v>
      </c>
      <c r="I341" s="474">
        <f t="shared" si="20"/>
        <v>229.527</v>
      </c>
      <c r="J341" s="474">
        <f t="shared" si="21"/>
        <v>45.9054</v>
      </c>
    </row>
    <row r="342" spans="1:10" ht="12.75">
      <c r="A342" s="416" t="s">
        <v>42</v>
      </c>
      <c r="B342" s="333" t="s">
        <v>202</v>
      </c>
      <c r="C342" s="242" t="s">
        <v>164</v>
      </c>
      <c r="D342" s="273">
        <v>11.2</v>
      </c>
      <c r="E342" s="337"/>
      <c r="F342" s="439">
        <v>27</v>
      </c>
      <c r="G342" s="231">
        <v>5</v>
      </c>
      <c r="H342" s="173" t="s">
        <v>11</v>
      </c>
      <c r="I342" s="474">
        <f>D342*F342</f>
        <v>302.4</v>
      </c>
      <c r="J342" s="474">
        <f>I342*20%</f>
        <v>60.48</v>
      </c>
    </row>
    <row r="343" spans="1:10" ht="12.75">
      <c r="A343" s="416" t="s">
        <v>42</v>
      </c>
      <c r="B343" s="333" t="s">
        <v>203</v>
      </c>
      <c r="C343" s="242" t="s">
        <v>164</v>
      </c>
      <c r="D343" s="273">
        <v>2.21</v>
      </c>
      <c r="E343" s="337"/>
      <c r="F343" s="439">
        <v>27</v>
      </c>
      <c r="G343" s="231">
        <v>5</v>
      </c>
      <c r="H343" s="173" t="s">
        <v>11</v>
      </c>
      <c r="I343" s="474">
        <f>D343*F343</f>
        <v>59.67</v>
      </c>
      <c r="J343" s="474">
        <f>I343*20%</f>
        <v>11.934000000000001</v>
      </c>
    </row>
    <row r="344" spans="1:10" ht="12.75">
      <c r="A344" s="416" t="s">
        <v>42</v>
      </c>
      <c r="B344" s="333" t="s">
        <v>846</v>
      </c>
      <c r="C344" s="242" t="s">
        <v>164</v>
      </c>
      <c r="D344" s="273">
        <v>6.371</v>
      </c>
      <c r="E344" s="337"/>
      <c r="F344" s="439">
        <v>27</v>
      </c>
      <c r="G344" s="231">
        <v>5</v>
      </c>
      <c r="H344" s="232" t="s">
        <v>11</v>
      </c>
      <c r="I344" s="474">
        <f t="shared" si="20"/>
        <v>172.01700000000002</v>
      </c>
      <c r="J344" s="474">
        <f t="shared" si="21"/>
        <v>34.403400000000005</v>
      </c>
    </row>
    <row r="345" spans="1:10" ht="12.75">
      <c r="A345" s="416" t="s">
        <v>42</v>
      </c>
      <c r="B345" s="333" t="s">
        <v>847</v>
      </c>
      <c r="C345" s="242" t="s">
        <v>164</v>
      </c>
      <c r="D345" s="273">
        <v>4.25</v>
      </c>
      <c r="E345" s="337"/>
      <c r="F345" s="439">
        <v>27</v>
      </c>
      <c r="G345" s="231">
        <v>5</v>
      </c>
      <c r="H345" s="232" t="s">
        <v>11</v>
      </c>
      <c r="I345" s="474">
        <f t="shared" si="20"/>
        <v>114.75</v>
      </c>
      <c r="J345" s="474">
        <f t="shared" si="21"/>
        <v>22.950000000000003</v>
      </c>
    </row>
    <row r="346" spans="1:10" ht="12.75">
      <c r="A346" s="416" t="s">
        <v>42</v>
      </c>
      <c r="B346" s="333" t="s">
        <v>848</v>
      </c>
      <c r="C346" s="242" t="s">
        <v>164</v>
      </c>
      <c r="D346" s="273">
        <v>13.605</v>
      </c>
      <c r="E346" s="337"/>
      <c r="F346" s="439">
        <v>27</v>
      </c>
      <c r="G346" s="231">
        <v>6</v>
      </c>
      <c r="H346" s="232" t="s">
        <v>11</v>
      </c>
      <c r="I346" s="474">
        <f t="shared" si="20"/>
        <v>367.33500000000004</v>
      </c>
      <c r="J346" s="474">
        <f t="shared" si="21"/>
        <v>73.46700000000001</v>
      </c>
    </row>
    <row r="347" spans="1:10" ht="12.75">
      <c r="A347" s="416" t="s">
        <v>42</v>
      </c>
      <c r="B347" s="345" t="s">
        <v>196</v>
      </c>
      <c r="C347" s="242" t="s">
        <v>164</v>
      </c>
      <c r="D347" s="341">
        <v>4.39</v>
      </c>
      <c r="E347" s="475"/>
      <c r="F347" s="439">
        <v>27</v>
      </c>
      <c r="G347" s="473">
        <v>4</v>
      </c>
      <c r="H347" s="173" t="s">
        <v>11</v>
      </c>
      <c r="I347" s="474">
        <f>D347*F347</f>
        <v>118.52999999999999</v>
      </c>
      <c r="J347" s="474">
        <f>I347*20%</f>
        <v>23.706</v>
      </c>
    </row>
    <row r="348" spans="1:10" ht="12.75">
      <c r="A348" s="18" t="s">
        <v>20</v>
      </c>
      <c r="B348" s="43">
        <v>32</v>
      </c>
      <c r="C348" s="30" t="s">
        <v>27</v>
      </c>
      <c r="D348" s="19">
        <f>SUM(D316:D347)</f>
        <v>266.833</v>
      </c>
      <c r="E348" s="31" t="s">
        <v>47</v>
      </c>
      <c r="F348" s="32"/>
      <c r="G348" s="33"/>
      <c r="H348" s="33"/>
      <c r="I348" s="251"/>
      <c r="J348" s="251"/>
    </row>
    <row r="349" spans="1:10" ht="12.75">
      <c r="A349" s="383" t="s">
        <v>849</v>
      </c>
      <c r="B349" s="378" t="s">
        <v>850</v>
      </c>
      <c r="C349" s="232" t="s">
        <v>164</v>
      </c>
      <c r="D349" s="342">
        <v>73.864</v>
      </c>
      <c r="E349" s="254"/>
      <c r="F349" s="439">
        <v>27</v>
      </c>
      <c r="G349" s="231">
        <v>3</v>
      </c>
      <c r="H349" s="232" t="s">
        <v>11</v>
      </c>
      <c r="I349" s="474">
        <f>D349*F349</f>
        <v>1994.3280000000002</v>
      </c>
      <c r="J349" s="474">
        <f>I349*20%</f>
        <v>398.8656000000001</v>
      </c>
    </row>
    <row r="350" spans="1:10" ht="12.75">
      <c r="A350" s="18" t="s">
        <v>20</v>
      </c>
      <c r="B350" s="43">
        <v>1</v>
      </c>
      <c r="C350" s="30" t="s">
        <v>27</v>
      </c>
      <c r="D350" s="19">
        <f>SUM(D349)</f>
        <v>73.864</v>
      </c>
      <c r="E350" s="31" t="s">
        <v>47</v>
      </c>
      <c r="F350" s="32"/>
      <c r="G350" s="33"/>
      <c r="H350" s="33"/>
      <c r="I350" s="251"/>
      <c r="J350" s="251"/>
    </row>
    <row r="351" spans="1:10" ht="12.75">
      <c r="A351" s="383" t="s">
        <v>56</v>
      </c>
      <c r="B351" s="333" t="s">
        <v>851</v>
      </c>
      <c r="C351" s="229" t="s">
        <v>164</v>
      </c>
      <c r="D351" s="273">
        <v>2.411</v>
      </c>
      <c r="E351" s="337"/>
      <c r="F351" s="439">
        <v>27</v>
      </c>
      <c r="G351" s="231">
        <v>3</v>
      </c>
      <c r="H351" s="232" t="s">
        <v>11</v>
      </c>
      <c r="I351" s="474">
        <f>D351*F351</f>
        <v>65.097</v>
      </c>
      <c r="J351" s="474">
        <f>I351*20%</f>
        <v>13.0194</v>
      </c>
    </row>
    <row r="352" spans="1:10" ht="12.75">
      <c r="A352" s="383" t="s">
        <v>56</v>
      </c>
      <c r="B352" s="333" t="s">
        <v>852</v>
      </c>
      <c r="C352" s="229" t="s">
        <v>164</v>
      </c>
      <c r="D352" s="273">
        <v>5.768</v>
      </c>
      <c r="E352" s="337"/>
      <c r="F352" s="439">
        <v>27</v>
      </c>
      <c r="G352" s="231">
        <v>9</v>
      </c>
      <c r="H352" s="232" t="s">
        <v>11</v>
      </c>
      <c r="I352" s="474">
        <f>D352*F352</f>
        <v>155.736</v>
      </c>
      <c r="J352" s="474">
        <f>I352*20%</f>
        <v>31.147199999999998</v>
      </c>
    </row>
    <row r="353" spans="1:10" ht="12.75">
      <c r="A353" s="383" t="s">
        <v>56</v>
      </c>
      <c r="B353" s="333" t="s">
        <v>853</v>
      </c>
      <c r="C353" s="229" t="s">
        <v>164</v>
      </c>
      <c r="D353" s="273">
        <v>4.367</v>
      </c>
      <c r="E353" s="337"/>
      <c r="F353" s="439">
        <v>27</v>
      </c>
      <c r="G353" s="231">
        <v>4</v>
      </c>
      <c r="H353" s="232" t="s">
        <v>11</v>
      </c>
      <c r="I353" s="474">
        <f>D353*F353</f>
        <v>117.909</v>
      </c>
      <c r="J353" s="474">
        <f>I353*20%</f>
        <v>23.5818</v>
      </c>
    </row>
    <row r="354" spans="1:10" ht="12.75">
      <c r="A354" s="18" t="s">
        <v>20</v>
      </c>
      <c r="B354" s="43">
        <v>3</v>
      </c>
      <c r="C354" s="30" t="s">
        <v>27</v>
      </c>
      <c r="D354" s="19">
        <f>SUM(D351:D353)</f>
        <v>12.546</v>
      </c>
      <c r="E354" s="31" t="s">
        <v>47</v>
      </c>
      <c r="F354" s="32"/>
      <c r="G354" s="33"/>
      <c r="H354" s="33"/>
      <c r="I354" s="251"/>
      <c r="J354" s="251"/>
    </row>
    <row r="355" spans="1:10" ht="12.75">
      <c r="A355" s="336" t="s">
        <v>49</v>
      </c>
      <c r="B355" s="340" t="s">
        <v>204</v>
      </c>
      <c r="C355" s="232" t="s">
        <v>184</v>
      </c>
      <c r="D355" s="431">
        <v>9.353</v>
      </c>
      <c r="E355" s="337"/>
      <c r="F355" s="439">
        <v>27</v>
      </c>
      <c r="G355" s="429">
        <v>7</v>
      </c>
      <c r="H355" s="173" t="s">
        <v>11</v>
      </c>
      <c r="I355" s="474">
        <f>D355*F355</f>
        <v>252.531</v>
      </c>
      <c r="J355" s="404">
        <f>I355*20%</f>
        <v>50.50620000000001</v>
      </c>
    </row>
    <row r="356" spans="1:10" ht="12.75">
      <c r="A356" s="18" t="s">
        <v>20</v>
      </c>
      <c r="B356" s="43">
        <v>1</v>
      </c>
      <c r="C356" s="30" t="s">
        <v>27</v>
      </c>
      <c r="D356" s="19">
        <f>SUM(D355)</f>
        <v>9.353</v>
      </c>
      <c r="E356" s="31" t="s">
        <v>47</v>
      </c>
      <c r="F356" s="32"/>
      <c r="G356" s="33"/>
      <c r="H356" s="33"/>
      <c r="I356" s="251"/>
      <c r="J356" s="251"/>
    </row>
    <row r="357" spans="1:10" ht="12.75">
      <c r="A357" s="236" t="s">
        <v>51</v>
      </c>
      <c r="B357" s="333" t="s">
        <v>854</v>
      </c>
      <c r="C357" s="229" t="s">
        <v>164</v>
      </c>
      <c r="D357" s="273">
        <v>1.034</v>
      </c>
      <c r="E357" s="337"/>
      <c r="F357" s="439">
        <v>27</v>
      </c>
      <c r="G357" s="231">
        <v>4</v>
      </c>
      <c r="H357" s="232" t="s">
        <v>11</v>
      </c>
      <c r="I357" s="474">
        <f aca="true" t="shared" si="22" ref="I357:I362">D357*F357</f>
        <v>27.918</v>
      </c>
      <c r="J357" s="474">
        <f aca="true" t="shared" si="23" ref="J357:J362">I357*20%</f>
        <v>5.583600000000001</v>
      </c>
    </row>
    <row r="358" spans="1:10" ht="12.75">
      <c r="A358" s="236" t="s">
        <v>51</v>
      </c>
      <c r="B358" s="333" t="s">
        <v>855</v>
      </c>
      <c r="C358" s="229" t="s">
        <v>164</v>
      </c>
      <c r="D358" s="273">
        <v>5.072</v>
      </c>
      <c r="E358" s="337"/>
      <c r="F358" s="439">
        <v>27</v>
      </c>
      <c r="G358" s="231">
        <v>4</v>
      </c>
      <c r="H358" s="232" t="s">
        <v>11</v>
      </c>
      <c r="I358" s="474">
        <f t="shared" si="22"/>
        <v>136.944</v>
      </c>
      <c r="J358" s="474">
        <f t="shared" si="23"/>
        <v>27.3888</v>
      </c>
    </row>
    <row r="359" spans="1:10" ht="12.75">
      <c r="A359" s="236" t="s">
        <v>51</v>
      </c>
      <c r="B359" s="333" t="s">
        <v>856</v>
      </c>
      <c r="C359" s="229" t="s">
        <v>164</v>
      </c>
      <c r="D359" s="273">
        <v>3.497</v>
      </c>
      <c r="E359" s="337"/>
      <c r="F359" s="439">
        <v>27</v>
      </c>
      <c r="G359" s="231">
        <v>4</v>
      </c>
      <c r="H359" s="232" t="s">
        <v>11</v>
      </c>
      <c r="I359" s="474">
        <f t="shared" si="22"/>
        <v>94.419</v>
      </c>
      <c r="J359" s="474">
        <f t="shared" si="23"/>
        <v>18.8838</v>
      </c>
    </row>
    <row r="360" spans="1:10" ht="12.75">
      <c r="A360" s="236" t="s">
        <v>51</v>
      </c>
      <c r="B360" s="333" t="s">
        <v>857</v>
      </c>
      <c r="C360" s="229" t="s">
        <v>164</v>
      </c>
      <c r="D360" s="273">
        <v>6.04</v>
      </c>
      <c r="E360" s="337"/>
      <c r="F360" s="439">
        <v>27</v>
      </c>
      <c r="G360" s="231">
        <v>3</v>
      </c>
      <c r="H360" s="232" t="s">
        <v>11</v>
      </c>
      <c r="I360" s="474">
        <f t="shared" si="22"/>
        <v>163.08</v>
      </c>
      <c r="J360" s="474">
        <f t="shared" si="23"/>
        <v>32.61600000000001</v>
      </c>
    </row>
    <row r="361" spans="1:10" ht="12.75">
      <c r="A361" s="236" t="s">
        <v>51</v>
      </c>
      <c r="B361" s="333" t="s">
        <v>858</v>
      </c>
      <c r="C361" s="229" t="s">
        <v>164</v>
      </c>
      <c r="D361" s="273">
        <v>1.76</v>
      </c>
      <c r="E361" s="337"/>
      <c r="F361" s="439">
        <v>27</v>
      </c>
      <c r="G361" s="231">
        <v>3</v>
      </c>
      <c r="H361" s="232" t="s">
        <v>11</v>
      </c>
      <c r="I361" s="474">
        <f t="shared" si="22"/>
        <v>47.52</v>
      </c>
      <c r="J361" s="474">
        <f t="shared" si="23"/>
        <v>9.504000000000001</v>
      </c>
    </row>
    <row r="362" spans="1:10" ht="12.75">
      <c r="A362" s="236" t="s">
        <v>51</v>
      </c>
      <c r="B362" s="333" t="s">
        <v>859</v>
      </c>
      <c r="C362" s="229" t="s">
        <v>164</v>
      </c>
      <c r="D362" s="273">
        <v>2.128</v>
      </c>
      <c r="E362" s="337"/>
      <c r="F362" s="439">
        <v>27</v>
      </c>
      <c r="G362" s="231">
        <v>3</v>
      </c>
      <c r="H362" s="232" t="s">
        <v>11</v>
      </c>
      <c r="I362" s="474">
        <f t="shared" si="22"/>
        <v>57.456</v>
      </c>
      <c r="J362" s="474">
        <f t="shared" si="23"/>
        <v>11.491200000000001</v>
      </c>
    </row>
    <row r="363" spans="1:10" ht="12.75">
      <c r="A363" s="18" t="s">
        <v>20</v>
      </c>
      <c r="B363" s="43">
        <v>6</v>
      </c>
      <c r="C363" s="30" t="s">
        <v>27</v>
      </c>
      <c r="D363" s="19">
        <f>SUM(D357:D362)</f>
        <v>19.531000000000002</v>
      </c>
      <c r="E363" s="31" t="s">
        <v>47</v>
      </c>
      <c r="F363" s="32"/>
      <c r="G363" s="33"/>
      <c r="H363" s="33"/>
      <c r="I363" s="251"/>
      <c r="J363" s="251"/>
    </row>
    <row r="364" spans="1:10" ht="25.5">
      <c r="A364" s="95" t="s">
        <v>25</v>
      </c>
      <c r="B364" s="379">
        <f>B242+B254+B256+B259+B263+B265+B271+B315+B348+B350+B354+B363+B273+B356</f>
        <v>114</v>
      </c>
      <c r="C364" s="112" t="s">
        <v>27</v>
      </c>
      <c r="D364" s="98">
        <f>D242+D254+D256+D259+D263+D265+D271+D315+D348+D350+D354+D363+D356+D273</f>
        <v>922.2270000000001</v>
      </c>
      <c r="E364" s="99" t="s">
        <v>47</v>
      </c>
      <c r="F364" s="100"/>
      <c r="G364" s="101"/>
      <c r="H364" s="526"/>
      <c r="I364" s="102"/>
      <c r="J364" s="103"/>
    </row>
    <row r="365" spans="1:10" ht="15.75">
      <c r="A365" s="657" t="s">
        <v>53</v>
      </c>
      <c r="B365" s="658"/>
      <c r="C365" s="658"/>
      <c r="D365" s="658"/>
      <c r="E365" s="658"/>
      <c r="F365" s="658"/>
      <c r="G365" s="658"/>
      <c r="H365" s="658"/>
      <c r="I365" s="658"/>
      <c r="J365" s="659"/>
    </row>
    <row r="366" spans="1:10" ht="12.75">
      <c r="A366" s="460" t="s">
        <v>860</v>
      </c>
      <c r="B366" s="333" t="s">
        <v>861</v>
      </c>
      <c r="C366" s="229" t="s">
        <v>862</v>
      </c>
      <c r="D366" s="280">
        <v>17.606</v>
      </c>
      <c r="E366" s="280"/>
      <c r="F366" s="448">
        <v>30</v>
      </c>
      <c r="G366" s="310" t="s">
        <v>96</v>
      </c>
      <c r="H366" s="232" t="s">
        <v>863</v>
      </c>
      <c r="I366" s="315">
        <f>D366*F366</f>
        <v>528.1800000000001</v>
      </c>
      <c r="J366" s="315">
        <f>I366*20%</f>
        <v>105.63600000000002</v>
      </c>
    </row>
    <row r="367" spans="1:10" ht="12.75">
      <c r="A367" s="18" t="s">
        <v>20</v>
      </c>
      <c r="B367" s="43">
        <v>1</v>
      </c>
      <c r="C367" s="30" t="s">
        <v>27</v>
      </c>
      <c r="D367" s="19">
        <f>SUM(D366)</f>
        <v>17.606</v>
      </c>
      <c r="E367" s="31" t="s">
        <v>47</v>
      </c>
      <c r="F367" s="32"/>
      <c r="G367" s="33"/>
      <c r="H367" s="33"/>
      <c r="I367" s="251"/>
      <c r="J367" s="251"/>
    </row>
    <row r="368" spans="1:10" ht="25.5">
      <c r="A368" s="144" t="s">
        <v>54</v>
      </c>
      <c r="B368" s="127">
        <f>B367</f>
        <v>1</v>
      </c>
      <c r="C368" s="122" t="s">
        <v>27</v>
      </c>
      <c r="D368" s="129">
        <f>D367</f>
        <v>17.606</v>
      </c>
      <c r="E368" s="177" t="s">
        <v>47</v>
      </c>
      <c r="F368" s="140"/>
      <c r="G368" s="178"/>
      <c r="H368" s="505"/>
      <c r="I368" s="57"/>
      <c r="J368" s="397"/>
    </row>
    <row r="369" spans="1:10" ht="15.75">
      <c r="A369" s="657" t="s">
        <v>19</v>
      </c>
      <c r="B369" s="658"/>
      <c r="C369" s="658"/>
      <c r="D369" s="658"/>
      <c r="E369" s="658"/>
      <c r="F369" s="658"/>
      <c r="G369" s="658"/>
      <c r="H369" s="658"/>
      <c r="I369" s="658"/>
      <c r="J369" s="659"/>
    </row>
    <row r="370" spans="1:10" ht="12.75">
      <c r="A370" s="272" t="s">
        <v>864</v>
      </c>
      <c r="B370" s="333" t="s">
        <v>865</v>
      </c>
      <c r="C370" s="334" t="s">
        <v>158</v>
      </c>
      <c r="D370" s="280">
        <v>5.105</v>
      </c>
      <c r="E370" s="496"/>
      <c r="F370" s="448">
        <v>30</v>
      </c>
      <c r="G370" s="275">
        <v>4</v>
      </c>
      <c r="H370" s="527" t="s">
        <v>11</v>
      </c>
      <c r="I370" s="528">
        <f>D370*F370</f>
        <v>153.15</v>
      </c>
      <c r="J370" s="528">
        <f>I370*20%</f>
        <v>30.630000000000003</v>
      </c>
    </row>
    <row r="371" spans="1:10" ht="12.75">
      <c r="A371" s="272" t="s">
        <v>864</v>
      </c>
      <c r="B371" s="333" t="s">
        <v>866</v>
      </c>
      <c r="C371" s="334" t="s">
        <v>158</v>
      </c>
      <c r="D371" s="280">
        <v>10.158</v>
      </c>
      <c r="E371" s="496"/>
      <c r="F371" s="448">
        <v>30</v>
      </c>
      <c r="G371" s="275">
        <v>4</v>
      </c>
      <c r="H371" s="527" t="s">
        <v>11</v>
      </c>
      <c r="I371" s="528">
        <f>D371*F371</f>
        <v>304.74</v>
      </c>
      <c r="J371" s="528">
        <f>I371*20%</f>
        <v>60.94800000000001</v>
      </c>
    </row>
    <row r="372" spans="1:10" ht="12.75">
      <c r="A372" s="108" t="s">
        <v>20</v>
      </c>
      <c r="B372" s="164">
        <v>2</v>
      </c>
      <c r="C372" s="108" t="s">
        <v>27</v>
      </c>
      <c r="D372" s="277">
        <f>SUM(D370:D371)</f>
        <v>15.263</v>
      </c>
      <c r="E372" s="108" t="s">
        <v>47</v>
      </c>
      <c r="F372" s="274"/>
      <c r="G372" s="278"/>
      <c r="H372" s="527"/>
      <c r="I372" s="276"/>
      <c r="J372" s="276"/>
    </row>
    <row r="373" spans="1:10" ht="12.75">
      <c r="A373" s="272" t="s">
        <v>131</v>
      </c>
      <c r="B373" s="380" t="s">
        <v>867</v>
      </c>
      <c r="C373" s="229" t="s">
        <v>164</v>
      </c>
      <c r="D373" s="280">
        <v>5.76</v>
      </c>
      <c r="E373" s="496"/>
      <c r="F373" s="448">
        <v>30</v>
      </c>
      <c r="G373" s="275">
        <v>3</v>
      </c>
      <c r="H373" s="527" t="s">
        <v>11</v>
      </c>
      <c r="I373" s="276">
        <f>D373*F373</f>
        <v>172.79999999999998</v>
      </c>
      <c r="J373" s="276">
        <f>I373*20%</f>
        <v>34.559999999999995</v>
      </c>
    </row>
    <row r="374" spans="1:10" ht="12.75">
      <c r="A374" s="108" t="s">
        <v>20</v>
      </c>
      <c r="B374" s="164">
        <v>1</v>
      </c>
      <c r="C374" s="108" t="s">
        <v>27</v>
      </c>
      <c r="D374" s="277">
        <f>SUM(D373)</f>
        <v>5.76</v>
      </c>
      <c r="E374" s="108" t="s">
        <v>47</v>
      </c>
      <c r="F374" s="274"/>
      <c r="G374" s="278"/>
      <c r="H374" s="527"/>
      <c r="I374" s="276"/>
      <c r="J374" s="276"/>
    </row>
    <row r="375" spans="1:10" ht="12.75">
      <c r="A375" s="272" t="s">
        <v>135</v>
      </c>
      <c r="B375" s="497" t="s">
        <v>639</v>
      </c>
      <c r="C375" s="229" t="s">
        <v>158</v>
      </c>
      <c r="D375" s="280">
        <v>3.705</v>
      </c>
      <c r="E375" s="108"/>
      <c r="F375" s="448">
        <v>30</v>
      </c>
      <c r="G375" s="275">
        <v>4</v>
      </c>
      <c r="H375" s="173" t="s">
        <v>11</v>
      </c>
      <c r="I375" s="276">
        <f>D375*F375</f>
        <v>111.15</v>
      </c>
      <c r="J375" s="276">
        <f>I375*20%</f>
        <v>22.230000000000004</v>
      </c>
    </row>
    <row r="376" spans="1:10" ht="12.75">
      <c r="A376" s="108" t="s">
        <v>20</v>
      </c>
      <c r="B376" s="164">
        <v>1</v>
      </c>
      <c r="C376" s="108" t="s">
        <v>27</v>
      </c>
      <c r="D376" s="277">
        <f>SUM(D375)</f>
        <v>3.705</v>
      </c>
      <c r="E376" s="108" t="s">
        <v>47</v>
      </c>
      <c r="F376" s="274"/>
      <c r="G376" s="278"/>
      <c r="H376" s="527"/>
      <c r="I376" s="276"/>
      <c r="J376" s="276"/>
    </row>
    <row r="377" spans="1:10" ht="12.75">
      <c r="A377" s="272" t="s">
        <v>129</v>
      </c>
      <c r="B377" s="333" t="s">
        <v>868</v>
      </c>
      <c r="C377" s="229" t="s">
        <v>248</v>
      </c>
      <c r="D377" s="273">
        <v>3.502</v>
      </c>
      <c r="E377" s="496"/>
      <c r="F377" s="448">
        <v>30</v>
      </c>
      <c r="G377" s="275">
        <v>5</v>
      </c>
      <c r="H377" s="527" t="s">
        <v>11</v>
      </c>
      <c r="I377" s="276">
        <f>D377*F377</f>
        <v>105.05999999999999</v>
      </c>
      <c r="J377" s="276">
        <f>I377*20%</f>
        <v>21.012</v>
      </c>
    </row>
    <row r="378" spans="1:10" ht="12.75">
      <c r="A378" s="272" t="s">
        <v>129</v>
      </c>
      <c r="B378" s="333" t="s">
        <v>869</v>
      </c>
      <c r="C378" s="229" t="s">
        <v>248</v>
      </c>
      <c r="D378" s="273">
        <v>3.164</v>
      </c>
      <c r="E378" s="496"/>
      <c r="F378" s="448">
        <v>30</v>
      </c>
      <c r="G378" s="275">
        <v>5</v>
      </c>
      <c r="H378" s="527" t="s">
        <v>11</v>
      </c>
      <c r="I378" s="276">
        <f>D378*F378</f>
        <v>94.92</v>
      </c>
      <c r="J378" s="276">
        <f>I378*20%</f>
        <v>18.984</v>
      </c>
    </row>
    <row r="379" spans="1:10" ht="12.75">
      <c r="A379" s="108" t="s">
        <v>20</v>
      </c>
      <c r="B379" s="164">
        <v>2</v>
      </c>
      <c r="C379" s="108" t="s">
        <v>27</v>
      </c>
      <c r="D379" s="277">
        <f>SUM(D377:D378)</f>
        <v>6.666</v>
      </c>
      <c r="E379" s="108" t="s">
        <v>47</v>
      </c>
      <c r="F379" s="274"/>
      <c r="G379" s="278"/>
      <c r="H379" s="527"/>
      <c r="I379" s="276"/>
      <c r="J379" s="276"/>
    </row>
    <row r="380" spans="1:10" ht="38.25">
      <c r="A380" s="279" t="s">
        <v>26</v>
      </c>
      <c r="B380" s="138">
        <f>B372+B374+B379+B376</f>
        <v>6</v>
      </c>
      <c r="C380" s="122" t="s">
        <v>27</v>
      </c>
      <c r="D380" s="126">
        <f>D372+D374+D379+D376</f>
        <v>31.394</v>
      </c>
      <c r="E380" s="161" t="s">
        <v>47</v>
      </c>
      <c r="F380" s="67"/>
      <c r="G380" s="68"/>
      <c r="H380" s="531"/>
      <c r="I380" s="69"/>
      <c r="J380" s="62"/>
    </row>
    <row r="381" spans="1:10" ht="42.75">
      <c r="A381" s="71" t="s">
        <v>31</v>
      </c>
      <c r="B381" s="72">
        <f>B20+B139+B187+B211+B222+B234+B364+B368+B380+B215+B228</f>
        <v>298</v>
      </c>
      <c r="C381" s="73" t="s">
        <v>27</v>
      </c>
      <c r="D381" s="74">
        <f>D20+D139+D187+D211+D222+D234+D364+D368+D380+D228+D215</f>
        <v>2777.1570000000006</v>
      </c>
      <c r="E381" s="75" t="s">
        <v>47</v>
      </c>
      <c r="F381" s="76"/>
      <c r="G381" s="77"/>
      <c r="H381" s="78"/>
      <c r="I381" s="79"/>
      <c r="J381" s="80"/>
    </row>
    <row r="383" spans="1:10" ht="12.75">
      <c r="A383" s="532" t="s">
        <v>870</v>
      </c>
      <c r="B383" s="532"/>
      <c r="C383" s="532"/>
      <c r="D383" s="532"/>
      <c r="E383" s="532"/>
      <c r="F383" s="532"/>
      <c r="G383" s="532"/>
      <c r="H383" s="532"/>
      <c r="I383" s="532"/>
      <c r="J383" s="532"/>
    </row>
    <row r="384" spans="1:10" ht="12.75">
      <c r="A384" s="532" t="s">
        <v>895</v>
      </c>
      <c r="B384" s="532"/>
      <c r="C384" s="532"/>
      <c r="D384" s="532"/>
      <c r="E384" s="532"/>
      <c r="F384" s="532"/>
      <c r="G384" s="532"/>
      <c r="H384" s="532"/>
      <c r="I384" s="532"/>
      <c r="J384" s="532"/>
    </row>
    <row r="385" spans="1:10" ht="12.75">
      <c r="A385" s="533" t="s">
        <v>892</v>
      </c>
      <c r="B385" s="532"/>
      <c r="C385" s="532"/>
      <c r="D385" s="532"/>
      <c r="E385" s="532"/>
      <c r="F385" s="532"/>
      <c r="G385" s="532"/>
      <c r="H385" s="532"/>
      <c r="I385" s="532"/>
      <c r="J385" s="532"/>
    </row>
    <row r="386" spans="1:10" ht="12.75">
      <c r="A386" s="533" t="s">
        <v>871</v>
      </c>
      <c r="B386" s="532"/>
      <c r="C386" s="532"/>
      <c r="D386" s="532"/>
      <c r="E386" s="532"/>
      <c r="F386" s="532"/>
      <c r="G386" s="532"/>
      <c r="H386" s="532"/>
      <c r="I386" s="532"/>
      <c r="J386" s="532"/>
    </row>
    <row r="387" spans="1:10" ht="12.75">
      <c r="A387" s="533" t="s">
        <v>893</v>
      </c>
      <c r="B387" s="532"/>
      <c r="C387" s="532"/>
      <c r="D387" s="532"/>
      <c r="E387" s="532"/>
      <c r="F387" s="532"/>
      <c r="G387" s="532"/>
      <c r="H387" s="532"/>
      <c r="I387" s="532"/>
      <c r="J387" s="532"/>
    </row>
    <row r="388" spans="1:10" ht="12.75">
      <c r="A388" s="533" t="s">
        <v>894</v>
      </c>
      <c r="B388" s="532"/>
      <c r="C388" s="532"/>
      <c r="D388" s="532"/>
      <c r="E388" s="532"/>
      <c r="F388" s="532"/>
      <c r="G388" s="532"/>
      <c r="H388" s="532"/>
      <c r="I388" s="532"/>
      <c r="J388" s="532"/>
    </row>
    <row r="389" spans="1:10" ht="12.75">
      <c r="A389" s="533"/>
      <c r="B389" s="532"/>
      <c r="C389" s="532"/>
      <c r="D389" s="532"/>
      <c r="E389" s="532"/>
      <c r="F389" s="532"/>
      <c r="G389" s="532"/>
      <c r="H389" s="532"/>
      <c r="I389" s="532"/>
      <c r="J389" s="532"/>
    </row>
    <row r="390" spans="1:10" ht="12.75">
      <c r="A390" s="281"/>
      <c r="B390" s="456"/>
      <c r="C390" s="457"/>
      <c r="D390" s="458"/>
      <c r="E390" s="281"/>
      <c r="F390" s="325"/>
      <c r="G390" s="327"/>
      <c r="H390" s="325"/>
      <c r="I390" s="324"/>
      <c r="J390" s="455"/>
    </row>
    <row r="391" spans="1:10" ht="12.75">
      <c r="A391" s="281"/>
      <c r="B391" s="158"/>
      <c r="C391" s="166"/>
      <c r="D391" s="157"/>
      <c r="E391" s="281"/>
      <c r="F391" s="46"/>
      <c r="G391" s="640" t="s">
        <v>30</v>
      </c>
      <c r="H391" s="640"/>
      <c r="I391" s="640"/>
      <c r="J391" s="640"/>
    </row>
    <row r="392" spans="1:10" ht="12.75">
      <c r="A392" s="281"/>
      <c r="B392" s="158"/>
      <c r="C392" s="166"/>
      <c r="D392" s="157"/>
      <c r="E392" s="325"/>
      <c r="F392" s="325"/>
      <c r="G392" s="640" t="s">
        <v>986</v>
      </c>
      <c r="H392" s="640"/>
      <c r="I392" s="640"/>
      <c r="J392" s="640"/>
    </row>
    <row r="393" spans="1:10" ht="12.75">
      <c r="A393" s="281"/>
      <c r="B393" s="158"/>
      <c r="C393" s="166"/>
      <c r="D393" s="157"/>
      <c r="E393" s="325"/>
      <c r="F393" s="325"/>
      <c r="G393" s="640" t="s">
        <v>983</v>
      </c>
      <c r="H393" s="640"/>
      <c r="I393" s="640"/>
      <c r="J393" s="640"/>
    </row>
    <row r="394" spans="1:4" ht="12.75">
      <c r="A394" s="281"/>
      <c r="B394" s="21"/>
      <c r="C394" s="24"/>
      <c r="D394" s="22"/>
    </row>
    <row r="395" spans="1:4" ht="15">
      <c r="A395" s="637"/>
      <c r="B395" s="85"/>
      <c r="C395" s="84"/>
      <c r="D395" s="86"/>
    </row>
  </sheetData>
  <sheetProtection/>
  <mergeCells count="29">
    <mergeCell ref="G391:J391"/>
    <mergeCell ref="G392:J392"/>
    <mergeCell ref="G393:J393"/>
    <mergeCell ref="A188:J188"/>
    <mergeCell ref="A216:J216"/>
    <mergeCell ref="A229:J229"/>
    <mergeCell ref="A235:J235"/>
    <mergeCell ref="A365:J365"/>
    <mergeCell ref="A369:J369"/>
    <mergeCell ref="A212:J212"/>
    <mergeCell ref="A21:J21"/>
    <mergeCell ref="A140:J140"/>
    <mergeCell ref="A12:A13"/>
    <mergeCell ref="B12:B13"/>
    <mergeCell ref="C12:C13"/>
    <mergeCell ref="D12:E12"/>
    <mergeCell ref="F12:F13"/>
    <mergeCell ref="G12:G13"/>
    <mergeCell ref="H12:H13"/>
    <mergeCell ref="A223:J223"/>
    <mergeCell ref="I12:I13"/>
    <mergeCell ref="A2:J2"/>
    <mergeCell ref="A4:J4"/>
    <mergeCell ref="A5:J5"/>
    <mergeCell ref="A6:I7"/>
    <mergeCell ref="A8:J8"/>
    <mergeCell ref="A11:J11"/>
    <mergeCell ref="J12:J13"/>
    <mergeCell ref="A15:J15"/>
  </mergeCells>
  <printOptions/>
  <pageMargins left="0.7" right="0.7" top="0.75" bottom="0.75" header="0.3" footer="0.3"/>
  <pageSetup horizontalDpi="600" verticalDpi="600" orientation="landscape" paperSize="9" r:id="rId1"/>
  <headerFooter>
    <oddFooter>&amp;CСтр. &amp;P от &amp;N&amp;RДИРЕКТОР НА ОД "ЗЕМЕДЕЛИЕ" - ПЛЕВЕН: .............................
/НОРА СТОЕВА/</oddFooter>
  </headerFooter>
  <ignoredErrors>
    <ignoredError sqref="F14 G217:G220 G366 A14 G224:G226 H14 G213 G208 G207 G20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4:L891"/>
  <sheetViews>
    <sheetView workbookViewId="0" topLeftCell="A861">
      <selection activeCell="P876" sqref="P876"/>
    </sheetView>
  </sheetViews>
  <sheetFormatPr defaultColWidth="9.140625" defaultRowHeight="12.75"/>
  <cols>
    <col min="1" max="1" width="10.8515625" style="37" customWidth="1"/>
    <col min="2" max="2" width="10.8515625" style="48" customWidth="1"/>
    <col min="3" max="3" width="14.7109375" style="44" customWidth="1"/>
    <col min="4" max="4" width="8.421875" style="40" customWidth="1"/>
    <col min="5" max="5" width="9.28125" style="37" customWidth="1"/>
    <col min="6" max="6" width="8.8515625" style="37" customWidth="1"/>
    <col min="7" max="8" width="5.00390625" style="45" customWidth="1"/>
    <col min="9" max="9" width="8.8515625" style="37" customWidth="1"/>
    <col min="10" max="10" width="17.140625" style="44" customWidth="1"/>
    <col min="11" max="11" width="9.00390625" style="49" bestFit="1" customWidth="1"/>
    <col min="12" max="12" width="8.57421875" style="9" customWidth="1"/>
    <col min="13" max="16384" width="9.140625" style="37" customWidth="1"/>
  </cols>
  <sheetData>
    <row r="4" spans="1:12" ht="15.75" customHeight="1">
      <c r="A4" s="647" t="s">
        <v>28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</row>
    <row r="5" spans="1:12" ht="15" customHeight="1">
      <c r="A5" s="674" t="s">
        <v>93</v>
      </c>
      <c r="B5" s="648"/>
      <c r="C5" s="648"/>
      <c r="D5" s="648"/>
      <c r="E5" s="648"/>
      <c r="F5" s="648"/>
      <c r="G5" s="648"/>
      <c r="H5" s="648"/>
      <c r="I5" s="648"/>
      <c r="J5" s="648"/>
      <c r="K5" s="648"/>
      <c r="L5" s="648"/>
    </row>
    <row r="6" spans="1:12" ht="15" customHeight="1">
      <c r="A6" s="648" t="s">
        <v>902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  <c r="L6" s="648"/>
    </row>
    <row r="7" spans="1:12" ht="15" customHeight="1">
      <c r="A7" s="649" t="s">
        <v>984</v>
      </c>
      <c r="B7" s="649"/>
      <c r="C7" s="649"/>
      <c r="D7" s="649"/>
      <c r="E7" s="649"/>
      <c r="F7" s="649"/>
      <c r="G7" s="649"/>
      <c r="H7" s="649"/>
      <c r="I7" s="649"/>
      <c r="J7" s="649"/>
      <c r="K7" s="649"/>
      <c r="L7" s="649"/>
    </row>
    <row r="8" spans="1:12" ht="17.25" customHeight="1">
      <c r="A8" s="84"/>
      <c r="B8" s="85"/>
      <c r="C8" s="84"/>
      <c r="D8" s="86"/>
      <c r="E8" s="84"/>
      <c r="F8" s="84"/>
      <c r="G8" s="87"/>
      <c r="H8" s="87"/>
      <c r="I8" s="84"/>
      <c r="J8" s="84"/>
      <c r="K8" s="88"/>
      <c r="L8" s="88"/>
    </row>
    <row r="9" spans="1:12" s="44" customFormat="1" ht="12.75" customHeight="1">
      <c r="A9" s="650" t="s">
        <v>0</v>
      </c>
      <c r="B9" s="650"/>
      <c r="C9" s="650"/>
      <c r="D9" s="650"/>
      <c r="E9" s="650"/>
      <c r="F9" s="650"/>
      <c r="G9" s="650"/>
      <c r="H9" s="650"/>
      <c r="I9" s="650"/>
      <c r="J9" s="650"/>
      <c r="K9" s="650"/>
      <c r="L9" s="650"/>
    </row>
    <row r="10" spans="1:12" s="44" customFormat="1" ht="12.75" customHeight="1">
      <c r="A10" s="639" t="s">
        <v>1</v>
      </c>
      <c r="B10" s="651" t="s">
        <v>2</v>
      </c>
      <c r="C10" s="639" t="s">
        <v>3</v>
      </c>
      <c r="D10" s="639" t="s">
        <v>4</v>
      </c>
      <c r="E10" s="639"/>
      <c r="F10" s="639" t="s">
        <v>52</v>
      </c>
      <c r="G10" s="644" t="s">
        <v>5</v>
      </c>
      <c r="H10" s="646" t="s">
        <v>6</v>
      </c>
      <c r="I10" s="672" t="s">
        <v>91</v>
      </c>
      <c r="J10" s="639" t="s">
        <v>7</v>
      </c>
      <c r="K10" s="645" t="s">
        <v>35</v>
      </c>
      <c r="L10" s="642" t="s">
        <v>616</v>
      </c>
    </row>
    <row r="11" spans="1:12" s="44" customFormat="1" ht="47.25" customHeight="1">
      <c r="A11" s="639"/>
      <c r="B11" s="651"/>
      <c r="C11" s="639"/>
      <c r="D11" s="1" t="s">
        <v>8</v>
      </c>
      <c r="E11" s="1" t="s">
        <v>32</v>
      </c>
      <c r="F11" s="639"/>
      <c r="G11" s="644"/>
      <c r="H11" s="646"/>
      <c r="I11" s="673"/>
      <c r="J11" s="639"/>
      <c r="K11" s="645"/>
      <c r="L11" s="642"/>
    </row>
    <row r="12" spans="1:12" s="44" customFormat="1" ht="14.25" customHeight="1">
      <c r="A12" s="2" t="s">
        <v>29</v>
      </c>
      <c r="B12" s="5">
        <v>2</v>
      </c>
      <c r="C12" s="2">
        <v>3</v>
      </c>
      <c r="D12" s="7" t="s">
        <v>9</v>
      </c>
      <c r="E12" s="2" t="s">
        <v>10</v>
      </c>
      <c r="F12" s="2" t="s">
        <v>36</v>
      </c>
      <c r="G12" s="5">
        <v>6</v>
      </c>
      <c r="H12" s="2" t="s">
        <v>37</v>
      </c>
      <c r="I12" s="2" t="s">
        <v>38</v>
      </c>
      <c r="J12" s="2" t="s">
        <v>87</v>
      </c>
      <c r="K12" s="5">
        <v>10</v>
      </c>
      <c r="L12" s="6">
        <v>11</v>
      </c>
    </row>
    <row r="13" spans="1:12" s="12" customFormat="1" ht="15">
      <c r="A13" s="668" t="s">
        <v>14</v>
      </c>
      <c r="B13" s="669"/>
      <c r="C13" s="669"/>
      <c r="D13" s="669"/>
      <c r="E13" s="669"/>
      <c r="F13" s="669"/>
      <c r="G13" s="669"/>
      <c r="H13" s="669"/>
      <c r="I13" s="669"/>
      <c r="J13" s="669"/>
      <c r="K13" s="670"/>
      <c r="L13" s="671"/>
    </row>
    <row r="14" spans="1:12" s="12" customFormat="1" ht="12.75" customHeight="1">
      <c r="A14" s="239" t="s">
        <v>114</v>
      </c>
      <c r="B14" s="237" t="s">
        <v>360</v>
      </c>
      <c r="C14" s="270" t="s">
        <v>119</v>
      </c>
      <c r="D14" s="407"/>
      <c r="E14" s="238">
        <v>6.03</v>
      </c>
      <c r="F14" s="264"/>
      <c r="G14" s="408">
        <v>6</v>
      </c>
      <c r="H14" s="248" t="s">
        <v>11</v>
      </c>
      <c r="I14" s="665">
        <v>4</v>
      </c>
      <c r="J14" s="662" t="s">
        <v>152</v>
      </c>
      <c r="K14" s="409"/>
      <c r="L14" s="409"/>
    </row>
    <row r="15" spans="1:12" s="12" customFormat="1" ht="12.75">
      <c r="A15" s="239"/>
      <c r="B15" s="237"/>
      <c r="C15" s="270"/>
      <c r="D15" s="407"/>
      <c r="E15" s="238"/>
      <c r="F15" s="264"/>
      <c r="G15" s="408"/>
      <c r="H15" s="248"/>
      <c r="I15" s="666"/>
      <c r="J15" s="663"/>
      <c r="K15" s="409"/>
      <c r="L15" s="409"/>
    </row>
    <row r="16" spans="1:12" s="12" customFormat="1" ht="12.75">
      <c r="A16" s="239"/>
      <c r="B16" s="237"/>
      <c r="C16" s="270"/>
      <c r="D16" s="407"/>
      <c r="E16" s="238"/>
      <c r="F16" s="264"/>
      <c r="G16" s="408"/>
      <c r="H16" s="248"/>
      <c r="I16" s="667"/>
      <c r="J16" s="664"/>
      <c r="K16" s="409"/>
      <c r="L16" s="409"/>
    </row>
    <row r="17" spans="1:12" s="12" customFormat="1" ht="12.75">
      <c r="A17" s="239"/>
      <c r="B17" s="237"/>
      <c r="C17" s="270"/>
      <c r="D17" s="407"/>
      <c r="E17" s="238"/>
      <c r="F17" s="264">
        <v>48</v>
      </c>
      <c r="G17" s="408"/>
      <c r="H17" s="248"/>
      <c r="I17" s="349"/>
      <c r="J17" s="320" t="s">
        <v>153</v>
      </c>
      <c r="K17" s="409">
        <f>E14*F17</f>
        <v>289.44</v>
      </c>
      <c r="L17" s="409">
        <f>E14*20</f>
        <v>120.60000000000001</v>
      </c>
    </row>
    <row r="18" spans="1:12" s="12" customFormat="1" ht="38.25">
      <c r="A18" s="239"/>
      <c r="B18" s="237"/>
      <c r="C18" s="270"/>
      <c r="D18" s="407"/>
      <c r="E18" s="238"/>
      <c r="F18" s="264">
        <v>72</v>
      </c>
      <c r="G18" s="408"/>
      <c r="H18" s="248"/>
      <c r="I18" s="349"/>
      <c r="J18" s="319" t="s">
        <v>154</v>
      </c>
      <c r="K18" s="409">
        <f>E14*F18</f>
        <v>434.16</v>
      </c>
      <c r="L18" s="409"/>
    </row>
    <row r="19" spans="1:12" s="12" customFormat="1" ht="12.75" customHeight="1">
      <c r="A19" s="239" t="s">
        <v>114</v>
      </c>
      <c r="B19" s="237" t="s">
        <v>361</v>
      </c>
      <c r="C19" s="270" t="s">
        <v>119</v>
      </c>
      <c r="D19" s="407"/>
      <c r="E19" s="238">
        <v>12.002</v>
      </c>
      <c r="F19" s="264"/>
      <c r="G19" s="408">
        <v>6</v>
      </c>
      <c r="H19" s="248" t="s">
        <v>11</v>
      </c>
      <c r="I19" s="665">
        <v>4</v>
      </c>
      <c r="J19" s="662" t="s">
        <v>152</v>
      </c>
      <c r="K19" s="409"/>
      <c r="L19" s="409"/>
    </row>
    <row r="20" spans="1:12" s="12" customFormat="1" ht="12.75">
      <c r="A20" s="239"/>
      <c r="B20" s="237"/>
      <c r="C20" s="270"/>
      <c r="D20" s="407"/>
      <c r="E20" s="238"/>
      <c r="F20" s="264"/>
      <c r="G20" s="408"/>
      <c r="H20" s="248"/>
      <c r="I20" s="666"/>
      <c r="J20" s="663"/>
      <c r="K20" s="409"/>
      <c r="L20" s="409"/>
    </row>
    <row r="21" spans="1:12" s="12" customFormat="1" ht="12.75">
      <c r="A21" s="239"/>
      <c r="B21" s="237"/>
      <c r="C21" s="270"/>
      <c r="D21" s="407"/>
      <c r="E21" s="238"/>
      <c r="F21" s="264"/>
      <c r="G21" s="408"/>
      <c r="H21" s="248"/>
      <c r="I21" s="667"/>
      <c r="J21" s="664"/>
      <c r="K21" s="409"/>
      <c r="L21" s="409"/>
    </row>
    <row r="22" spans="1:12" s="12" customFormat="1" ht="12.75">
      <c r="A22" s="239"/>
      <c r="B22" s="237"/>
      <c r="C22" s="270"/>
      <c r="D22" s="407"/>
      <c r="E22" s="238"/>
      <c r="F22" s="264">
        <v>48</v>
      </c>
      <c r="G22" s="408"/>
      <c r="H22" s="248"/>
      <c r="I22" s="349"/>
      <c r="J22" s="320" t="s">
        <v>153</v>
      </c>
      <c r="K22" s="409">
        <f>E19*F22</f>
        <v>576.096</v>
      </c>
      <c r="L22" s="409">
        <f>E19*20</f>
        <v>240.04000000000002</v>
      </c>
    </row>
    <row r="23" spans="1:12" s="12" customFormat="1" ht="38.25">
      <c r="A23" s="239"/>
      <c r="B23" s="237"/>
      <c r="C23" s="270"/>
      <c r="D23" s="407"/>
      <c r="E23" s="238"/>
      <c r="F23" s="264">
        <v>72</v>
      </c>
      <c r="G23" s="408"/>
      <c r="H23" s="248"/>
      <c r="I23" s="349"/>
      <c r="J23" s="319" t="s">
        <v>154</v>
      </c>
      <c r="K23" s="409">
        <f>E19*F23</f>
        <v>864.144</v>
      </c>
      <c r="L23" s="409"/>
    </row>
    <row r="24" spans="1:12" s="12" customFormat="1" ht="12.75">
      <c r="A24" s="239"/>
      <c r="B24" s="237"/>
      <c r="C24" s="270"/>
      <c r="D24" s="407"/>
      <c r="E24" s="238"/>
      <c r="F24" s="264"/>
      <c r="G24" s="408"/>
      <c r="H24" s="248"/>
      <c r="I24" s="349"/>
      <c r="J24" s="321"/>
      <c r="K24" s="409"/>
      <c r="L24" s="409"/>
    </row>
    <row r="25" spans="1:12" s="44" customFormat="1" ht="14.25" customHeight="1">
      <c r="A25" s="38" t="s">
        <v>20</v>
      </c>
      <c r="B25" s="43">
        <v>2</v>
      </c>
      <c r="C25" s="38" t="s">
        <v>27</v>
      </c>
      <c r="D25" s="7"/>
      <c r="E25" s="131">
        <f>SUM(E14:E19)</f>
        <v>18.032</v>
      </c>
      <c r="F25" s="135" t="s">
        <v>47</v>
      </c>
      <c r="G25" s="5"/>
      <c r="H25" s="2"/>
      <c r="I25" s="2"/>
      <c r="J25" s="2"/>
      <c r="K25" s="5"/>
      <c r="L25" s="318"/>
    </row>
    <row r="26" spans="1:12" s="12" customFormat="1" ht="12.75" customHeight="1">
      <c r="A26" s="239" t="s">
        <v>116</v>
      </c>
      <c r="B26" s="237" t="s">
        <v>362</v>
      </c>
      <c r="C26" s="270" t="s">
        <v>119</v>
      </c>
      <c r="D26" s="408"/>
      <c r="E26" s="238">
        <v>1.496</v>
      </c>
      <c r="F26" s="264"/>
      <c r="G26" s="408">
        <v>3</v>
      </c>
      <c r="H26" s="248" t="s">
        <v>11</v>
      </c>
      <c r="I26" s="665">
        <v>4</v>
      </c>
      <c r="J26" s="662" t="s">
        <v>152</v>
      </c>
      <c r="K26" s="409"/>
      <c r="L26" s="409"/>
    </row>
    <row r="27" spans="1:12" s="12" customFormat="1" ht="12.75">
      <c r="A27" s="239"/>
      <c r="B27" s="237"/>
      <c r="C27" s="270"/>
      <c r="D27" s="408"/>
      <c r="E27" s="238"/>
      <c r="F27" s="264"/>
      <c r="G27" s="408"/>
      <c r="H27" s="248"/>
      <c r="I27" s="666"/>
      <c r="J27" s="663"/>
      <c r="K27" s="409"/>
      <c r="L27" s="409"/>
    </row>
    <row r="28" spans="1:12" s="12" customFormat="1" ht="12.75">
      <c r="A28" s="239"/>
      <c r="B28" s="237"/>
      <c r="C28" s="270"/>
      <c r="D28" s="408"/>
      <c r="E28" s="238"/>
      <c r="F28" s="264"/>
      <c r="G28" s="408"/>
      <c r="H28" s="248"/>
      <c r="I28" s="667"/>
      <c r="J28" s="664"/>
      <c r="K28" s="409"/>
      <c r="L28" s="409"/>
    </row>
    <row r="29" spans="1:12" s="12" customFormat="1" ht="12.75">
      <c r="A29" s="239"/>
      <c r="B29" s="237"/>
      <c r="C29" s="270"/>
      <c r="D29" s="408"/>
      <c r="E29" s="238"/>
      <c r="F29" s="264">
        <v>48</v>
      </c>
      <c r="G29" s="408"/>
      <c r="H29" s="248"/>
      <c r="I29" s="349"/>
      <c r="J29" s="320" t="s">
        <v>153</v>
      </c>
      <c r="K29" s="409">
        <f>E26*F29</f>
        <v>71.80799999999999</v>
      </c>
      <c r="L29" s="409">
        <f>E26*20</f>
        <v>29.92</v>
      </c>
    </row>
    <row r="30" spans="1:12" s="12" customFormat="1" ht="38.25">
      <c r="A30" s="239"/>
      <c r="B30" s="237"/>
      <c r="C30" s="270"/>
      <c r="D30" s="408"/>
      <c r="E30" s="238"/>
      <c r="F30" s="264">
        <v>72</v>
      </c>
      <c r="G30" s="408"/>
      <c r="H30" s="248"/>
      <c r="I30" s="349"/>
      <c r="J30" s="319" t="s">
        <v>154</v>
      </c>
      <c r="K30" s="409">
        <f>E26*F30</f>
        <v>107.712</v>
      </c>
      <c r="L30" s="409"/>
    </row>
    <row r="31" spans="1:12" s="12" customFormat="1" ht="12.75" customHeight="1">
      <c r="A31" s="239" t="s">
        <v>116</v>
      </c>
      <c r="B31" s="237" t="s">
        <v>363</v>
      </c>
      <c r="C31" s="270" t="s">
        <v>119</v>
      </c>
      <c r="D31" s="408"/>
      <c r="E31" s="238">
        <v>0.999</v>
      </c>
      <c r="F31" s="264"/>
      <c r="G31" s="408">
        <v>3</v>
      </c>
      <c r="H31" s="248" t="s">
        <v>11</v>
      </c>
      <c r="I31" s="665">
        <v>4</v>
      </c>
      <c r="J31" s="662" t="s">
        <v>152</v>
      </c>
      <c r="K31" s="409"/>
      <c r="L31" s="409"/>
    </row>
    <row r="32" spans="1:12" s="12" customFormat="1" ht="12.75">
      <c r="A32" s="239"/>
      <c r="B32" s="237"/>
      <c r="C32" s="270"/>
      <c r="D32" s="408"/>
      <c r="E32" s="238"/>
      <c r="F32" s="264"/>
      <c r="G32" s="408"/>
      <c r="H32" s="248"/>
      <c r="I32" s="666"/>
      <c r="J32" s="663"/>
      <c r="K32" s="409"/>
      <c r="L32" s="409"/>
    </row>
    <row r="33" spans="1:12" s="12" customFormat="1" ht="12.75">
      <c r="A33" s="239"/>
      <c r="B33" s="237"/>
      <c r="C33" s="270"/>
      <c r="D33" s="408"/>
      <c r="E33" s="238"/>
      <c r="F33" s="264"/>
      <c r="G33" s="408"/>
      <c r="H33" s="248"/>
      <c r="I33" s="667"/>
      <c r="J33" s="664"/>
      <c r="K33" s="409"/>
      <c r="L33" s="409"/>
    </row>
    <row r="34" spans="1:12" s="12" customFormat="1" ht="12.75">
      <c r="A34" s="239"/>
      <c r="B34" s="237"/>
      <c r="C34" s="270"/>
      <c r="D34" s="408"/>
      <c r="E34" s="238"/>
      <c r="F34" s="264">
        <v>48</v>
      </c>
      <c r="G34" s="408"/>
      <c r="H34" s="248"/>
      <c r="I34" s="349"/>
      <c r="J34" s="320" t="s">
        <v>153</v>
      </c>
      <c r="K34" s="409">
        <f>E31*F34</f>
        <v>47.952</v>
      </c>
      <c r="L34" s="409">
        <f>E31*20</f>
        <v>19.98</v>
      </c>
    </row>
    <row r="35" spans="1:12" s="12" customFormat="1" ht="38.25">
      <c r="A35" s="239"/>
      <c r="B35" s="237"/>
      <c r="C35" s="270"/>
      <c r="D35" s="408"/>
      <c r="E35" s="238"/>
      <c r="F35" s="264">
        <v>72</v>
      </c>
      <c r="G35" s="408"/>
      <c r="H35" s="248"/>
      <c r="I35" s="349"/>
      <c r="J35" s="319" t="s">
        <v>154</v>
      </c>
      <c r="K35" s="409">
        <f>E31*F35</f>
        <v>71.928</v>
      </c>
      <c r="L35" s="409"/>
    </row>
    <row r="36" spans="1:12" s="12" customFormat="1" ht="12.75" customHeight="1">
      <c r="A36" s="239" t="s">
        <v>116</v>
      </c>
      <c r="B36" s="237" t="s">
        <v>364</v>
      </c>
      <c r="C36" s="270" t="s">
        <v>119</v>
      </c>
      <c r="D36" s="408"/>
      <c r="E36" s="238">
        <v>1.001</v>
      </c>
      <c r="F36" s="264"/>
      <c r="G36" s="408">
        <v>3</v>
      </c>
      <c r="H36" s="248" t="s">
        <v>11</v>
      </c>
      <c r="I36" s="665">
        <v>4</v>
      </c>
      <c r="J36" s="662" t="s">
        <v>152</v>
      </c>
      <c r="K36" s="409"/>
      <c r="L36" s="409"/>
    </row>
    <row r="37" spans="1:12" s="12" customFormat="1" ht="12.75">
      <c r="A37" s="239"/>
      <c r="B37" s="237"/>
      <c r="C37" s="270"/>
      <c r="D37" s="408"/>
      <c r="E37" s="238"/>
      <c r="F37" s="264"/>
      <c r="G37" s="408"/>
      <c r="H37" s="248"/>
      <c r="I37" s="666"/>
      <c r="J37" s="663"/>
      <c r="K37" s="409"/>
      <c r="L37" s="409"/>
    </row>
    <row r="38" spans="1:12" s="12" customFormat="1" ht="12.75">
      <c r="A38" s="239"/>
      <c r="B38" s="237"/>
      <c r="C38" s="270"/>
      <c r="D38" s="408"/>
      <c r="E38" s="238"/>
      <c r="F38" s="264"/>
      <c r="G38" s="408"/>
      <c r="H38" s="248"/>
      <c r="I38" s="667"/>
      <c r="J38" s="664"/>
      <c r="K38" s="409"/>
      <c r="L38" s="409"/>
    </row>
    <row r="39" spans="1:12" s="12" customFormat="1" ht="12.75">
      <c r="A39" s="239"/>
      <c r="B39" s="237"/>
      <c r="C39" s="270"/>
      <c r="D39" s="408"/>
      <c r="E39" s="238"/>
      <c r="F39" s="264">
        <v>48</v>
      </c>
      <c r="G39" s="408"/>
      <c r="H39" s="248"/>
      <c r="I39" s="349"/>
      <c r="J39" s="320" t="s">
        <v>153</v>
      </c>
      <c r="K39" s="409">
        <f>E36*F39</f>
        <v>48.047999999999995</v>
      </c>
      <c r="L39" s="409">
        <f>E36*20</f>
        <v>20.019999999999996</v>
      </c>
    </row>
    <row r="40" spans="1:12" s="12" customFormat="1" ht="38.25">
      <c r="A40" s="239"/>
      <c r="B40" s="237"/>
      <c r="C40" s="270"/>
      <c r="D40" s="408"/>
      <c r="E40" s="238"/>
      <c r="F40" s="264">
        <v>72</v>
      </c>
      <c r="G40" s="408"/>
      <c r="H40" s="248"/>
      <c r="I40" s="349"/>
      <c r="J40" s="319" t="s">
        <v>154</v>
      </c>
      <c r="K40" s="409">
        <f>E36*F40</f>
        <v>72.07199999999999</v>
      </c>
      <c r="L40" s="409"/>
    </row>
    <row r="41" spans="1:12" s="12" customFormat="1" ht="12.75" customHeight="1">
      <c r="A41" s="239" t="s">
        <v>116</v>
      </c>
      <c r="B41" s="237" t="s">
        <v>365</v>
      </c>
      <c r="C41" s="270" t="s">
        <v>119</v>
      </c>
      <c r="D41" s="408"/>
      <c r="E41" s="238">
        <v>1</v>
      </c>
      <c r="F41" s="264"/>
      <c r="G41" s="408">
        <v>3</v>
      </c>
      <c r="H41" s="248" t="s">
        <v>11</v>
      </c>
      <c r="I41" s="665">
        <v>4</v>
      </c>
      <c r="J41" s="662" t="s">
        <v>152</v>
      </c>
      <c r="K41" s="409"/>
      <c r="L41" s="409"/>
    </row>
    <row r="42" spans="1:12" s="12" customFormat="1" ht="12.75">
      <c r="A42" s="239"/>
      <c r="B42" s="237"/>
      <c r="C42" s="270"/>
      <c r="D42" s="408"/>
      <c r="E42" s="238"/>
      <c r="F42" s="264"/>
      <c r="G42" s="408"/>
      <c r="H42" s="248"/>
      <c r="I42" s="666"/>
      <c r="J42" s="663"/>
      <c r="K42" s="409"/>
      <c r="L42" s="409"/>
    </row>
    <row r="43" spans="1:12" s="12" customFormat="1" ht="12.75">
      <c r="A43" s="239"/>
      <c r="B43" s="237"/>
      <c r="C43" s="270"/>
      <c r="D43" s="408"/>
      <c r="E43" s="238"/>
      <c r="F43" s="264"/>
      <c r="G43" s="408"/>
      <c r="H43" s="248"/>
      <c r="I43" s="667"/>
      <c r="J43" s="664"/>
      <c r="K43" s="409"/>
      <c r="L43" s="409"/>
    </row>
    <row r="44" spans="1:12" s="12" customFormat="1" ht="12.75">
      <c r="A44" s="239"/>
      <c r="B44" s="237"/>
      <c r="C44" s="270"/>
      <c r="D44" s="408"/>
      <c r="E44" s="238"/>
      <c r="F44" s="264">
        <v>48</v>
      </c>
      <c r="G44" s="408"/>
      <c r="H44" s="248"/>
      <c r="I44" s="349"/>
      <c r="J44" s="320" t="s">
        <v>153</v>
      </c>
      <c r="K44" s="409">
        <f>E41*F44</f>
        <v>48</v>
      </c>
      <c r="L44" s="409">
        <f>E41*20</f>
        <v>20</v>
      </c>
    </row>
    <row r="45" spans="1:12" s="12" customFormat="1" ht="38.25">
      <c r="A45" s="239"/>
      <c r="B45" s="237"/>
      <c r="C45" s="270"/>
      <c r="D45" s="408"/>
      <c r="E45" s="238"/>
      <c r="F45" s="264">
        <v>72</v>
      </c>
      <c r="G45" s="408"/>
      <c r="H45" s="248"/>
      <c r="I45" s="349"/>
      <c r="J45" s="319" t="s">
        <v>154</v>
      </c>
      <c r="K45" s="409">
        <f>E41*F45</f>
        <v>72</v>
      </c>
      <c r="L45" s="409"/>
    </row>
    <row r="46" spans="1:12" s="12" customFormat="1" ht="12.75" customHeight="1">
      <c r="A46" s="239" t="s">
        <v>116</v>
      </c>
      <c r="B46" s="237" t="s">
        <v>366</v>
      </c>
      <c r="C46" s="270" t="s">
        <v>119</v>
      </c>
      <c r="D46" s="408"/>
      <c r="E46" s="238">
        <v>1</v>
      </c>
      <c r="F46" s="264"/>
      <c r="G46" s="408">
        <v>3</v>
      </c>
      <c r="H46" s="248" t="s">
        <v>11</v>
      </c>
      <c r="I46" s="665">
        <v>4</v>
      </c>
      <c r="J46" s="662" t="s">
        <v>152</v>
      </c>
      <c r="K46" s="409"/>
      <c r="L46" s="409"/>
    </row>
    <row r="47" spans="1:12" s="12" customFormat="1" ht="12.75">
      <c r="A47" s="239"/>
      <c r="B47" s="237"/>
      <c r="C47" s="270"/>
      <c r="D47" s="408"/>
      <c r="E47" s="238"/>
      <c r="F47" s="264"/>
      <c r="G47" s="408"/>
      <c r="H47" s="248"/>
      <c r="I47" s="666"/>
      <c r="J47" s="663"/>
      <c r="K47" s="409"/>
      <c r="L47" s="409"/>
    </row>
    <row r="48" spans="1:12" s="12" customFormat="1" ht="12.75">
      <c r="A48" s="239"/>
      <c r="B48" s="237"/>
      <c r="C48" s="270"/>
      <c r="D48" s="408"/>
      <c r="E48" s="238"/>
      <c r="F48" s="264"/>
      <c r="G48" s="408"/>
      <c r="H48" s="248"/>
      <c r="I48" s="667"/>
      <c r="J48" s="664"/>
      <c r="K48" s="409"/>
      <c r="L48" s="409"/>
    </row>
    <row r="49" spans="1:12" s="12" customFormat="1" ht="12.75">
      <c r="A49" s="239"/>
      <c r="B49" s="237"/>
      <c r="C49" s="270"/>
      <c r="D49" s="408"/>
      <c r="E49" s="238"/>
      <c r="F49" s="264">
        <v>48</v>
      </c>
      <c r="G49" s="408"/>
      <c r="H49" s="248"/>
      <c r="I49" s="349"/>
      <c r="J49" s="320" t="s">
        <v>153</v>
      </c>
      <c r="K49" s="409">
        <f>E46*F49</f>
        <v>48</v>
      </c>
      <c r="L49" s="409">
        <f>E46*20</f>
        <v>20</v>
      </c>
    </row>
    <row r="50" spans="1:12" s="12" customFormat="1" ht="38.25">
      <c r="A50" s="239"/>
      <c r="B50" s="237"/>
      <c r="C50" s="270"/>
      <c r="D50" s="408"/>
      <c r="E50" s="238"/>
      <c r="F50" s="264">
        <v>72</v>
      </c>
      <c r="G50" s="408"/>
      <c r="H50" s="248"/>
      <c r="I50" s="349"/>
      <c r="J50" s="319" t="s">
        <v>154</v>
      </c>
      <c r="K50" s="409">
        <f>E46*F50</f>
        <v>72</v>
      </c>
      <c r="L50" s="409"/>
    </row>
    <row r="51" spans="1:12" s="12" customFormat="1" ht="12.75" customHeight="1">
      <c r="A51" s="239" t="s">
        <v>116</v>
      </c>
      <c r="B51" s="237" t="s">
        <v>367</v>
      </c>
      <c r="C51" s="270" t="s">
        <v>119</v>
      </c>
      <c r="D51" s="408"/>
      <c r="E51" s="238">
        <v>1</v>
      </c>
      <c r="F51" s="264"/>
      <c r="G51" s="408">
        <v>3</v>
      </c>
      <c r="H51" s="248" t="s">
        <v>11</v>
      </c>
      <c r="I51" s="665">
        <v>4</v>
      </c>
      <c r="J51" s="662" t="s">
        <v>152</v>
      </c>
      <c r="K51" s="409"/>
      <c r="L51" s="409"/>
    </row>
    <row r="52" spans="1:12" s="12" customFormat="1" ht="12.75">
      <c r="A52" s="239"/>
      <c r="B52" s="237"/>
      <c r="C52" s="270"/>
      <c r="D52" s="408"/>
      <c r="E52" s="238"/>
      <c r="F52" s="264"/>
      <c r="G52" s="408"/>
      <c r="H52" s="248"/>
      <c r="I52" s="666"/>
      <c r="J52" s="663"/>
      <c r="K52" s="409"/>
      <c r="L52" s="409"/>
    </row>
    <row r="53" spans="1:12" s="12" customFormat="1" ht="12.75">
      <c r="A53" s="239"/>
      <c r="B53" s="237"/>
      <c r="C53" s="270"/>
      <c r="D53" s="408"/>
      <c r="E53" s="238"/>
      <c r="F53" s="264"/>
      <c r="G53" s="408"/>
      <c r="H53" s="248"/>
      <c r="I53" s="667"/>
      <c r="J53" s="664"/>
      <c r="K53" s="409"/>
      <c r="L53" s="409"/>
    </row>
    <row r="54" spans="1:12" s="12" customFormat="1" ht="12.75">
      <c r="A54" s="239"/>
      <c r="B54" s="237"/>
      <c r="C54" s="270"/>
      <c r="D54" s="408"/>
      <c r="E54" s="238"/>
      <c r="F54" s="264">
        <v>48</v>
      </c>
      <c r="G54" s="408"/>
      <c r="H54" s="248"/>
      <c r="I54" s="349"/>
      <c r="J54" s="320" t="s">
        <v>153</v>
      </c>
      <c r="K54" s="409">
        <f>E51*F54</f>
        <v>48</v>
      </c>
      <c r="L54" s="409">
        <f>E51*20</f>
        <v>20</v>
      </c>
    </row>
    <row r="55" spans="1:12" s="12" customFormat="1" ht="38.25">
      <c r="A55" s="239"/>
      <c r="B55" s="237"/>
      <c r="C55" s="270"/>
      <c r="D55" s="408"/>
      <c r="E55" s="238"/>
      <c r="F55" s="264">
        <v>72</v>
      </c>
      <c r="G55" s="408"/>
      <c r="H55" s="248"/>
      <c r="I55" s="349"/>
      <c r="J55" s="319" t="s">
        <v>154</v>
      </c>
      <c r="K55" s="409">
        <f>E51*F55</f>
        <v>72</v>
      </c>
      <c r="L55" s="409"/>
    </row>
    <row r="56" spans="1:12" s="12" customFormat="1" ht="12.75" customHeight="1">
      <c r="A56" s="239" t="s">
        <v>116</v>
      </c>
      <c r="B56" s="237" t="s">
        <v>368</v>
      </c>
      <c r="C56" s="270" t="s">
        <v>119</v>
      </c>
      <c r="D56" s="408"/>
      <c r="E56" s="238">
        <v>1</v>
      </c>
      <c r="F56" s="264"/>
      <c r="G56" s="408">
        <v>3</v>
      </c>
      <c r="H56" s="248" t="s">
        <v>11</v>
      </c>
      <c r="I56" s="665">
        <v>4</v>
      </c>
      <c r="J56" s="662" t="s">
        <v>152</v>
      </c>
      <c r="K56" s="409"/>
      <c r="L56" s="409"/>
    </row>
    <row r="57" spans="1:12" s="12" customFormat="1" ht="12.75">
      <c r="A57" s="239"/>
      <c r="B57" s="237"/>
      <c r="C57" s="270"/>
      <c r="D57" s="408"/>
      <c r="E57" s="238"/>
      <c r="F57" s="264"/>
      <c r="G57" s="408"/>
      <c r="H57" s="248"/>
      <c r="I57" s="666"/>
      <c r="J57" s="663"/>
      <c r="K57" s="409"/>
      <c r="L57" s="409"/>
    </row>
    <row r="58" spans="1:12" s="12" customFormat="1" ht="12.75">
      <c r="A58" s="239"/>
      <c r="B58" s="237"/>
      <c r="C58" s="270"/>
      <c r="D58" s="408"/>
      <c r="E58" s="238"/>
      <c r="F58" s="264"/>
      <c r="G58" s="408"/>
      <c r="H58" s="248"/>
      <c r="I58" s="667"/>
      <c r="J58" s="664"/>
      <c r="K58" s="409"/>
      <c r="L58" s="409"/>
    </row>
    <row r="59" spans="1:12" s="12" customFormat="1" ht="12.75">
      <c r="A59" s="239"/>
      <c r="B59" s="237"/>
      <c r="C59" s="270"/>
      <c r="D59" s="408"/>
      <c r="E59" s="238"/>
      <c r="F59" s="264">
        <v>48</v>
      </c>
      <c r="G59" s="408"/>
      <c r="H59" s="248"/>
      <c r="I59" s="349"/>
      <c r="J59" s="320" t="s">
        <v>153</v>
      </c>
      <c r="K59" s="409">
        <f>E56*F59</f>
        <v>48</v>
      </c>
      <c r="L59" s="409">
        <f>E56*20</f>
        <v>20</v>
      </c>
    </row>
    <row r="60" spans="1:12" s="12" customFormat="1" ht="38.25">
      <c r="A60" s="239"/>
      <c r="B60" s="237"/>
      <c r="C60" s="270"/>
      <c r="D60" s="408"/>
      <c r="E60" s="238"/>
      <c r="F60" s="264">
        <v>72</v>
      </c>
      <c r="G60" s="408"/>
      <c r="H60" s="248"/>
      <c r="I60" s="349"/>
      <c r="J60" s="319" t="s">
        <v>154</v>
      </c>
      <c r="K60" s="409">
        <f>E56*F60</f>
        <v>72</v>
      </c>
      <c r="L60" s="409"/>
    </row>
    <row r="61" spans="1:12" s="12" customFormat="1" ht="12.75" customHeight="1">
      <c r="A61" s="239" t="s">
        <v>116</v>
      </c>
      <c r="B61" s="237" t="s">
        <v>369</v>
      </c>
      <c r="C61" s="270" t="s">
        <v>119</v>
      </c>
      <c r="D61" s="408"/>
      <c r="E61" s="238">
        <v>1.001</v>
      </c>
      <c r="F61" s="264"/>
      <c r="G61" s="408">
        <v>3</v>
      </c>
      <c r="H61" s="248" t="s">
        <v>11</v>
      </c>
      <c r="I61" s="665">
        <v>4</v>
      </c>
      <c r="J61" s="662" t="s">
        <v>152</v>
      </c>
      <c r="K61" s="409"/>
      <c r="L61" s="409"/>
    </row>
    <row r="62" spans="1:12" s="12" customFormat="1" ht="12.75">
      <c r="A62" s="239"/>
      <c r="B62" s="237"/>
      <c r="C62" s="270"/>
      <c r="D62" s="408"/>
      <c r="E62" s="238"/>
      <c r="F62" s="264"/>
      <c r="G62" s="408"/>
      <c r="H62" s="248"/>
      <c r="I62" s="666"/>
      <c r="J62" s="663"/>
      <c r="K62" s="409"/>
      <c r="L62" s="409"/>
    </row>
    <row r="63" spans="1:12" s="12" customFormat="1" ht="12.75">
      <c r="A63" s="239"/>
      <c r="B63" s="237"/>
      <c r="C63" s="270"/>
      <c r="D63" s="408"/>
      <c r="E63" s="238"/>
      <c r="F63" s="264"/>
      <c r="G63" s="408"/>
      <c r="H63" s="248"/>
      <c r="I63" s="667"/>
      <c r="J63" s="664"/>
      <c r="K63" s="409"/>
      <c r="L63" s="409"/>
    </row>
    <row r="64" spans="1:12" s="12" customFormat="1" ht="12.75">
      <c r="A64" s="239"/>
      <c r="B64" s="237"/>
      <c r="C64" s="270"/>
      <c r="D64" s="408"/>
      <c r="E64" s="238"/>
      <c r="F64" s="264">
        <v>48</v>
      </c>
      <c r="G64" s="408"/>
      <c r="H64" s="248"/>
      <c r="I64" s="349"/>
      <c r="J64" s="320" t="s">
        <v>153</v>
      </c>
      <c r="K64" s="409">
        <f>E61*F64</f>
        <v>48.047999999999995</v>
      </c>
      <c r="L64" s="409">
        <f>E61*20</f>
        <v>20.019999999999996</v>
      </c>
    </row>
    <row r="65" spans="1:12" s="12" customFormat="1" ht="38.25">
      <c r="A65" s="239"/>
      <c r="B65" s="237"/>
      <c r="C65" s="270"/>
      <c r="D65" s="408"/>
      <c r="E65" s="238"/>
      <c r="F65" s="264">
        <v>72</v>
      </c>
      <c r="G65" s="408"/>
      <c r="H65" s="248"/>
      <c r="I65" s="349"/>
      <c r="J65" s="319" t="s">
        <v>154</v>
      </c>
      <c r="K65" s="409">
        <f>E61*F65</f>
        <v>72.07199999999999</v>
      </c>
      <c r="L65" s="409"/>
    </row>
    <row r="66" spans="1:12" s="12" customFormat="1" ht="12.75" customHeight="1">
      <c r="A66" s="239" t="s">
        <v>116</v>
      </c>
      <c r="B66" s="237" t="s">
        <v>370</v>
      </c>
      <c r="C66" s="270" t="s">
        <v>119</v>
      </c>
      <c r="D66" s="408"/>
      <c r="E66" s="238">
        <v>1.499</v>
      </c>
      <c r="F66" s="264"/>
      <c r="G66" s="408">
        <v>3</v>
      </c>
      <c r="H66" s="248" t="s">
        <v>11</v>
      </c>
      <c r="I66" s="665">
        <v>4</v>
      </c>
      <c r="J66" s="662" t="s">
        <v>152</v>
      </c>
      <c r="K66" s="409"/>
      <c r="L66" s="409"/>
    </row>
    <row r="67" spans="1:12" s="12" customFormat="1" ht="12.75">
      <c r="A67" s="239"/>
      <c r="B67" s="237"/>
      <c r="C67" s="270"/>
      <c r="D67" s="408"/>
      <c r="E67" s="238"/>
      <c r="F67" s="264"/>
      <c r="G67" s="408"/>
      <c r="H67" s="248"/>
      <c r="I67" s="666"/>
      <c r="J67" s="663"/>
      <c r="K67" s="409"/>
      <c r="L67" s="409"/>
    </row>
    <row r="68" spans="1:12" s="12" customFormat="1" ht="12.75">
      <c r="A68" s="239"/>
      <c r="B68" s="237"/>
      <c r="C68" s="270"/>
      <c r="D68" s="408"/>
      <c r="E68" s="238"/>
      <c r="F68" s="264"/>
      <c r="G68" s="408"/>
      <c r="H68" s="248"/>
      <c r="I68" s="667"/>
      <c r="J68" s="664"/>
      <c r="K68" s="409"/>
      <c r="L68" s="409"/>
    </row>
    <row r="69" spans="1:12" s="12" customFormat="1" ht="12.75">
      <c r="A69" s="239"/>
      <c r="B69" s="237"/>
      <c r="C69" s="270"/>
      <c r="D69" s="408"/>
      <c r="E69" s="238"/>
      <c r="F69" s="264">
        <v>48</v>
      </c>
      <c r="G69" s="408"/>
      <c r="H69" s="248"/>
      <c r="I69" s="349"/>
      <c r="J69" s="320" t="s">
        <v>153</v>
      </c>
      <c r="K69" s="409">
        <f>E66*F69</f>
        <v>71.952</v>
      </c>
      <c r="L69" s="409">
        <f>E66*20</f>
        <v>29.980000000000004</v>
      </c>
    </row>
    <row r="70" spans="1:12" s="12" customFormat="1" ht="38.25">
      <c r="A70" s="239"/>
      <c r="B70" s="237"/>
      <c r="C70" s="270"/>
      <c r="D70" s="408"/>
      <c r="E70" s="238"/>
      <c r="F70" s="264">
        <v>72</v>
      </c>
      <c r="G70" s="408"/>
      <c r="H70" s="248"/>
      <c r="I70" s="349"/>
      <c r="J70" s="319" t="s">
        <v>154</v>
      </c>
      <c r="K70" s="409">
        <f>E66*F70</f>
        <v>107.92800000000001</v>
      </c>
      <c r="L70" s="409"/>
    </row>
    <row r="71" spans="1:12" s="12" customFormat="1" ht="12.75" customHeight="1">
      <c r="A71" s="239" t="s">
        <v>116</v>
      </c>
      <c r="B71" s="237" t="s">
        <v>371</v>
      </c>
      <c r="C71" s="270" t="s">
        <v>119</v>
      </c>
      <c r="D71" s="408"/>
      <c r="E71" s="238">
        <v>1.403</v>
      </c>
      <c r="F71" s="264"/>
      <c r="G71" s="408">
        <v>3</v>
      </c>
      <c r="H71" s="248" t="s">
        <v>11</v>
      </c>
      <c r="I71" s="665">
        <v>4</v>
      </c>
      <c r="J71" s="662" t="s">
        <v>152</v>
      </c>
      <c r="K71" s="409"/>
      <c r="L71" s="409"/>
    </row>
    <row r="72" spans="1:12" s="12" customFormat="1" ht="12.75">
      <c r="A72" s="239"/>
      <c r="B72" s="237"/>
      <c r="C72" s="270"/>
      <c r="D72" s="408"/>
      <c r="E72" s="238"/>
      <c r="F72" s="264"/>
      <c r="G72" s="408"/>
      <c r="H72" s="248"/>
      <c r="I72" s="666"/>
      <c r="J72" s="663"/>
      <c r="K72" s="409"/>
      <c r="L72" s="409"/>
    </row>
    <row r="73" spans="1:12" s="12" customFormat="1" ht="12.75">
      <c r="A73" s="239"/>
      <c r="B73" s="237"/>
      <c r="C73" s="270"/>
      <c r="D73" s="408"/>
      <c r="E73" s="238"/>
      <c r="F73" s="264"/>
      <c r="G73" s="408"/>
      <c r="H73" s="248"/>
      <c r="I73" s="667"/>
      <c r="J73" s="664"/>
      <c r="K73" s="409"/>
      <c r="L73" s="409"/>
    </row>
    <row r="74" spans="1:12" s="12" customFormat="1" ht="12.75">
      <c r="A74" s="239"/>
      <c r="B74" s="237"/>
      <c r="C74" s="270"/>
      <c r="D74" s="408"/>
      <c r="E74" s="238"/>
      <c r="F74" s="264">
        <v>48</v>
      </c>
      <c r="G74" s="408"/>
      <c r="H74" s="248"/>
      <c r="I74" s="349"/>
      <c r="J74" s="320" t="s">
        <v>153</v>
      </c>
      <c r="K74" s="409">
        <f>E71*F74</f>
        <v>67.344</v>
      </c>
      <c r="L74" s="409">
        <f>E71*20</f>
        <v>28.060000000000002</v>
      </c>
    </row>
    <row r="75" spans="1:12" s="12" customFormat="1" ht="38.25">
      <c r="A75" s="239"/>
      <c r="B75" s="237"/>
      <c r="C75" s="270"/>
      <c r="D75" s="408"/>
      <c r="E75" s="238"/>
      <c r="F75" s="264">
        <v>72</v>
      </c>
      <c r="G75" s="408"/>
      <c r="H75" s="248"/>
      <c r="I75" s="349"/>
      <c r="J75" s="319" t="s">
        <v>154</v>
      </c>
      <c r="K75" s="409">
        <f>E71*F75</f>
        <v>101.016</v>
      </c>
      <c r="L75" s="409"/>
    </row>
    <row r="76" spans="1:12" s="12" customFormat="1" ht="12.75" customHeight="1">
      <c r="A76" s="239" t="s">
        <v>116</v>
      </c>
      <c r="B76" s="237" t="s">
        <v>372</v>
      </c>
      <c r="C76" s="270" t="s">
        <v>119</v>
      </c>
      <c r="D76" s="408"/>
      <c r="E76" s="238">
        <v>1.401</v>
      </c>
      <c r="F76" s="264"/>
      <c r="G76" s="408">
        <v>3</v>
      </c>
      <c r="H76" s="248" t="s">
        <v>11</v>
      </c>
      <c r="I76" s="665">
        <v>4</v>
      </c>
      <c r="J76" s="662" t="s">
        <v>152</v>
      </c>
      <c r="K76" s="409"/>
      <c r="L76" s="409"/>
    </row>
    <row r="77" spans="1:12" s="12" customFormat="1" ht="12.75">
      <c r="A77" s="239"/>
      <c r="B77" s="237"/>
      <c r="C77" s="270"/>
      <c r="D77" s="408"/>
      <c r="E77" s="238"/>
      <c r="F77" s="264"/>
      <c r="G77" s="408"/>
      <c r="H77" s="248"/>
      <c r="I77" s="666"/>
      <c r="J77" s="663"/>
      <c r="K77" s="409"/>
      <c r="L77" s="409"/>
    </row>
    <row r="78" spans="1:12" s="12" customFormat="1" ht="12.75">
      <c r="A78" s="239"/>
      <c r="B78" s="237"/>
      <c r="C78" s="270"/>
      <c r="D78" s="408"/>
      <c r="E78" s="238"/>
      <c r="F78" s="264"/>
      <c r="G78" s="408"/>
      <c r="H78" s="248"/>
      <c r="I78" s="667"/>
      <c r="J78" s="664"/>
      <c r="K78" s="409"/>
      <c r="L78" s="409"/>
    </row>
    <row r="79" spans="1:12" s="12" customFormat="1" ht="12.75">
      <c r="A79" s="239"/>
      <c r="B79" s="237"/>
      <c r="C79" s="270"/>
      <c r="D79" s="408"/>
      <c r="E79" s="238"/>
      <c r="F79" s="264">
        <v>48</v>
      </c>
      <c r="G79" s="408"/>
      <c r="H79" s="248"/>
      <c r="I79" s="349"/>
      <c r="J79" s="320" t="s">
        <v>153</v>
      </c>
      <c r="K79" s="409">
        <f>E76*F79</f>
        <v>67.248</v>
      </c>
      <c r="L79" s="409">
        <f>E76*20</f>
        <v>28.02</v>
      </c>
    </row>
    <row r="80" spans="1:12" s="12" customFormat="1" ht="38.25">
      <c r="A80" s="239"/>
      <c r="B80" s="237"/>
      <c r="C80" s="270"/>
      <c r="D80" s="408"/>
      <c r="E80" s="238"/>
      <c r="F80" s="264">
        <v>72</v>
      </c>
      <c r="G80" s="408"/>
      <c r="H80" s="248"/>
      <c r="I80" s="349"/>
      <c r="J80" s="319" t="s">
        <v>154</v>
      </c>
      <c r="K80" s="409">
        <f>E76*F80</f>
        <v>100.872</v>
      </c>
      <c r="L80" s="409"/>
    </row>
    <row r="81" spans="1:12" s="12" customFormat="1" ht="12.75" customHeight="1">
      <c r="A81" s="239" t="s">
        <v>116</v>
      </c>
      <c r="B81" s="237" t="s">
        <v>373</v>
      </c>
      <c r="C81" s="270" t="s">
        <v>119</v>
      </c>
      <c r="D81" s="408"/>
      <c r="E81" s="238">
        <v>1.301</v>
      </c>
      <c r="F81" s="264"/>
      <c r="G81" s="408">
        <v>4</v>
      </c>
      <c r="H81" s="248" t="s">
        <v>11</v>
      </c>
      <c r="I81" s="665">
        <v>4</v>
      </c>
      <c r="J81" s="662" t="s">
        <v>152</v>
      </c>
      <c r="K81" s="409"/>
      <c r="L81" s="409"/>
    </row>
    <row r="82" spans="1:12" s="12" customFormat="1" ht="12.75">
      <c r="A82" s="239"/>
      <c r="B82" s="237"/>
      <c r="C82" s="270"/>
      <c r="D82" s="408"/>
      <c r="E82" s="238"/>
      <c r="F82" s="264"/>
      <c r="G82" s="408"/>
      <c r="H82" s="248"/>
      <c r="I82" s="666"/>
      <c r="J82" s="663"/>
      <c r="K82" s="409"/>
      <c r="L82" s="409"/>
    </row>
    <row r="83" spans="1:12" s="12" customFormat="1" ht="12.75">
      <c r="A83" s="239"/>
      <c r="B83" s="237"/>
      <c r="C83" s="270"/>
      <c r="D83" s="408"/>
      <c r="E83" s="238"/>
      <c r="F83" s="264"/>
      <c r="G83" s="408"/>
      <c r="H83" s="248"/>
      <c r="I83" s="667"/>
      <c r="J83" s="664"/>
      <c r="K83" s="409"/>
      <c r="L83" s="409"/>
    </row>
    <row r="84" spans="1:12" s="12" customFormat="1" ht="12.75">
      <c r="A84" s="239"/>
      <c r="B84" s="237"/>
      <c r="C84" s="270"/>
      <c r="D84" s="408"/>
      <c r="E84" s="238"/>
      <c r="F84" s="264">
        <v>48</v>
      </c>
      <c r="G84" s="408"/>
      <c r="H84" s="248"/>
      <c r="I84" s="349"/>
      <c r="J84" s="320" t="s">
        <v>153</v>
      </c>
      <c r="K84" s="409">
        <f>E81*F84</f>
        <v>62.44799999999999</v>
      </c>
      <c r="L84" s="409">
        <f>E81*20</f>
        <v>26.02</v>
      </c>
    </row>
    <row r="85" spans="1:12" s="12" customFormat="1" ht="38.25">
      <c r="A85" s="239"/>
      <c r="B85" s="237"/>
      <c r="C85" s="270"/>
      <c r="D85" s="408"/>
      <c r="E85" s="238"/>
      <c r="F85" s="264">
        <v>72</v>
      </c>
      <c r="G85" s="408"/>
      <c r="H85" s="248"/>
      <c r="I85" s="349"/>
      <c r="J85" s="319" t="s">
        <v>154</v>
      </c>
      <c r="K85" s="409">
        <f>E81*F85</f>
        <v>93.672</v>
      </c>
      <c r="L85" s="409"/>
    </row>
    <row r="86" spans="1:12" s="12" customFormat="1" ht="12.75" customHeight="1">
      <c r="A86" s="239" t="s">
        <v>116</v>
      </c>
      <c r="B86" s="237" t="s">
        <v>374</v>
      </c>
      <c r="C86" s="270" t="s">
        <v>119</v>
      </c>
      <c r="D86" s="408"/>
      <c r="E86" s="238">
        <v>1.002</v>
      </c>
      <c r="F86" s="264"/>
      <c r="G86" s="408">
        <v>4</v>
      </c>
      <c r="H86" s="248" t="s">
        <v>11</v>
      </c>
      <c r="I86" s="665">
        <v>4</v>
      </c>
      <c r="J86" s="662" t="s">
        <v>152</v>
      </c>
      <c r="K86" s="409"/>
      <c r="L86" s="409"/>
    </row>
    <row r="87" spans="1:12" s="12" customFormat="1" ht="12.75">
      <c r="A87" s="239"/>
      <c r="B87" s="237"/>
      <c r="C87" s="270"/>
      <c r="D87" s="408"/>
      <c r="E87" s="238"/>
      <c r="F87" s="264"/>
      <c r="G87" s="408"/>
      <c r="H87" s="248"/>
      <c r="I87" s="666"/>
      <c r="J87" s="663"/>
      <c r="K87" s="409"/>
      <c r="L87" s="409"/>
    </row>
    <row r="88" spans="1:12" s="12" customFormat="1" ht="12.75">
      <c r="A88" s="239"/>
      <c r="B88" s="237"/>
      <c r="C88" s="270"/>
      <c r="D88" s="408"/>
      <c r="E88" s="238"/>
      <c r="F88" s="264"/>
      <c r="G88" s="408"/>
      <c r="H88" s="248"/>
      <c r="I88" s="667"/>
      <c r="J88" s="664"/>
      <c r="K88" s="409"/>
      <c r="L88" s="409"/>
    </row>
    <row r="89" spans="1:12" s="12" customFormat="1" ht="12.75">
      <c r="A89" s="239"/>
      <c r="B89" s="237"/>
      <c r="C89" s="270"/>
      <c r="D89" s="408"/>
      <c r="E89" s="238"/>
      <c r="F89" s="264">
        <v>48</v>
      </c>
      <c r="G89" s="408"/>
      <c r="H89" s="248"/>
      <c r="I89" s="349"/>
      <c r="J89" s="320" t="s">
        <v>153</v>
      </c>
      <c r="K89" s="409">
        <f>E86*F89</f>
        <v>48.096000000000004</v>
      </c>
      <c r="L89" s="409">
        <f>E86*20</f>
        <v>20.04</v>
      </c>
    </row>
    <row r="90" spans="1:12" s="12" customFormat="1" ht="38.25">
      <c r="A90" s="239"/>
      <c r="B90" s="237"/>
      <c r="C90" s="270"/>
      <c r="D90" s="408"/>
      <c r="E90" s="238"/>
      <c r="F90" s="264">
        <v>72</v>
      </c>
      <c r="G90" s="408"/>
      <c r="H90" s="248"/>
      <c r="I90" s="349"/>
      <c r="J90" s="319" t="s">
        <v>154</v>
      </c>
      <c r="K90" s="409">
        <f>E86*F90</f>
        <v>72.144</v>
      </c>
      <c r="L90" s="409"/>
    </row>
    <row r="91" spans="1:12" s="12" customFormat="1" ht="12.75" customHeight="1">
      <c r="A91" s="239" t="s">
        <v>116</v>
      </c>
      <c r="B91" s="237" t="s">
        <v>375</v>
      </c>
      <c r="C91" s="270" t="s">
        <v>119</v>
      </c>
      <c r="D91" s="408"/>
      <c r="E91" s="238">
        <v>1.002</v>
      </c>
      <c r="F91" s="264"/>
      <c r="G91" s="408">
        <v>4</v>
      </c>
      <c r="H91" s="248" t="s">
        <v>11</v>
      </c>
      <c r="I91" s="665">
        <v>4</v>
      </c>
      <c r="J91" s="662" t="s">
        <v>152</v>
      </c>
      <c r="K91" s="409"/>
      <c r="L91" s="409"/>
    </row>
    <row r="92" spans="1:12" s="12" customFormat="1" ht="12.75">
      <c r="A92" s="239"/>
      <c r="B92" s="237"/>
      <c r="C92" s="270"/>
      <c r="D92" s="408"/>
      <c r="E92" s="238"/>
      <c r="F92" s="264"/>
      <c r="G92" s="408"/>
      <c r="H92" s="248"/>
      <c r="I92" s="666"/>
      <c r="J92" s="663"/>
      <c r="K92" s="409"/>
      <c r="L92" s="409"/>
    </row>
    <row r="93" spans="1:12" s="12" customFormat="1" ht="12.75">
      <c r="A93" s="239"/>
      <c r="B93" s="237"/>
      <c r="C93" s="270"/>
      <c r="D93" s="408"/>
      <c r="E93" s="238"/>
      <c r="F93" s="264"/>
      <c r="G93" s="408"/>
      <c r="H93" s="248"/>
      <c r="I93" s="667"/>
      <c r="J93" s="664"/>
      <c r="K93" s="409"/>
      <c r="L93" s="409"/>
    </row>
    <row r="94" spans="1:12" s="12" customFormat="1" ht="12.75">
      <c r="A94" s="239"/>
      <c r="B94" s="237"/>
      <c r="C94" s="270"/>
      <c r="D94" s="408"/>
      <c r="E94" s="238"/>
      <c r="F94" s="264">
        <v>48</v>
      </c>
      <c r="G94" s="408"/>
      <c r="H94" s="248"/>
      <c r="I94" s="349"/>
      <c r="J94" s="320" t="s">
        <v>153</v>
      </c>
      <c r="K94" s="409">
        <f>E91*F94</f>
        <v>48.096000000000004</v>
      </c>
      <c r="L94" s="409">
        <f>E91*20</f>
        <v>20.04</v>
      </c>
    </row>
    <row r="95" spans="1:12" s="12" customFormat="1" ht="38.25">
      <c r="A95" s="239"/>
      <c r="B95" s="237"/>
      <c r="C95" s="270"/>
      <c r="D95" s="408"/>
      <c r="E95" s="238"/>
      <c r="F95" s="264">
        <v>72</v>
      </c>
      <c r="G95" s="408"/>
      <c r="H95" s="248"/>
      <c r="I95" s="349"/>
      <c r="J95" s="319" t="s">
        <v>154</v>
      </c>
      <c r="K95" s="409">
        <f>E91*F95</f>
        <v>72.144</v>
      </c>
      <c r="L95" s="409"/>
    </row>
    <row r="96" spans="1:12" s="12" customFormat="1" ht="12.75" customHeight="1">
      <c r="A96" s="239" t="s">
        <v>116</v>
      </c>
      <c r="B96" s="237" t="s">
        <v>376</v>
      </c>
      <c r="C96" s="270" t="s">
        <v>119</v>
      </c>
      <c r="D96" s="408"/>
      <c r="E96" s="238">
        <v>1.305</v>
      </c>
      <c r="F96" s="264"/>
      <c r="G96" s="408">
        <v>4</v>
      </c>
      <c r="H96" s="248" t="s">
        <v>11</v>
      </c>
      <c r="I96" s="665">
        <v>4</v>
      </c>
      <c r="J96" s="662" t="s">
        <v>152</v>
      </c>
      <c r="K96" s="409"/>
      <c r="L96" s="409"/>
    </row>
    <row r="97" spans="1:12" s="12" customFormat="1" ht="12.75">
      <c r="A97" s="239"/>
      <c r="B97" s="237"/>
      <c r="C97" s="270"/>
      <c r="D97" s="408"/>
      <c r="E97" s="238"/>
      <c r="F97" s="264"/>
      <c r="G97" s="408"/>
      <c r="H97" s="248"/>
      <c r="I97" s="666"/>
      <c r="J97" s="663"/>
      <c r="K97" s="409"/>
      <c r="L97" s="409"/>
    </row>
    <row r="98" spans="1:12" s="12" customFormat="1" ht="12.75">
      <c r="A98" s="239"/>
      <c r="B98" s="237"/>
      <c r="C98" s="270"/>
      <c r="D98" s="408"/>
      <c r="E98" s="238"/>
      <c r="F98" s="264"/>
      <c r="G98" s="408"/>
      <c r="H98" s="248"/>
      <c r="I98" s="667"/>
      <c r="J98" s="664"/>
      <c r="K98" s="409"/>
      <c r="L98" s="409"/>
    </row>
    <row r="99" spans="1:12" s="12" customFormat="1" ht="12.75">
      <c r="A99" s="239"/>
      <c r="B99" s="237"/>
      <c r="C99" s="270"/>
      <c r="D99" s="408"/>
      <c r="E99" s="238"/>
      <c r="F99" s="264">
        <v>48</v>
      </c>
      <c r="G99" s="408"/>
      <c r="H99" s="248"/>
      <c r="I99" s="349"/>
      <c r="J99" s="320" t="s">
        <v>153</v>
      </c>
      <c r="K99" s="409">
        <f>E96*F99</f>
        <v>62.64</v>
      </c>
      <c r="L99" s="409">
        <f>E96*20</f>
        <v>26.099999999999998</v>
      </c>
    </row>
    <row r="100" spans="1:12" s="12" customFormat="1" ht="38.25">
      <c r="A100" s="239"/>
      <c r="B100" s="237"/>
      <c r="C100" s="270"/>
      <c r="D100" s="408"/>
      <c r="E100" s="238"/>
      <c r="F100" s="264">
        <v>72</v>
      </c>
      <c r="G100" s="408"/>
      <c r="H100" s="248"/>
      <c r="I100" s="349"/>
      <c r="J100" s="319" t="s">
        <v>154</v>
      </c>
      <c r="K100" s="409">
        <f>E96*F100</f>
        <v>93.96</v>
      </c>
      <c r="L100" s="409"/>
    </row>
    <row r="101" spans="1:12" s="12" customFormat="1" ht="12.75" customHeight="1">
      <c r="A101" s="239" t="s">
        <v>116</v>
      </c>
      <c r="B101" s="237" t="s">
        <v>377</v>
      </c>
      <c r="C101" s="270" t="s">
        <v>119</v>
      </c>
      <c r="D101" s="408"/>
      <c r="E101" s="238">
        <v>0.999</v>
      </c>
      <c r="F101" s="264"/>
      <c r="G101" s="408">
        <v>4</v>
      </c>
      <c r="H101" s="248" t="s">
        <v>11</v>
      </c>
      <c r="I101" s="665">
        <v>4</v>
      </c>
      <c r="J101" s="662" t="s">
        <v>152</v>
      </c>
      <c r="K101" s="409"/>
      <c r="L101" s="409"/>
    </row>
    <row r="102" spans="1:12" s="12" customFormat="1" ht="12.75">
      <c r="A102" s="239"/>
      <c r="B102" s="237"/>
      <c r="C102" s="270"/>
      <c r="D102" s="408"/>
      <c r="E102" s="238"/>
      <c r="F102" s="264"/>
      <c r="G102" s="408"/>
      <c r="H102" s="248"/>
      <c r="I102" s="666"/>
      <c r="J102" s="663"/>
      <c r="K102" s="409"/>
      <c r="L102" s="409"/>
    </row>
    <row r="103" spans="1:12" s="12" customFormat="1" ht="12.75">
      <c r="A103" s="239"/>
      <c r="B103" s="237"/>
      <c r="C103" s="270"/>
      <c r="D103" s="408"/>
      <c r="E103" s="238"/>
      <c r="F103" s="264"/>
      <c r="G103" s="408"/>
      <c r="H103" s="248"/>
      <c r="I103" s="667"/>
      <c r="J103" s="664"/>
      <c r="K103" s="409"/>
      <c r="L103" s="409"/>
    </row>
    <row r="104" spans="1:12" s="12" customFormat="1" ht="12.75" customHeight="1">
      <c r="A104" s="239"/>
      <c r="B104" s="237"/>
      <c r="C104" s="270"/>
      <c r="D104" s="408"/>
      <c r="E104" s="238"/>
      <c r="F104" s="264">
        <v>48</v>
      </c>
      <c r="G104" s="408"/>
      <c r="H104" s="248"/>
      <c r="I104" s="349"/>
      <c r="J104" s="320" t="s">
        <v>153</v>
      </c>
      <c r="K104" s="409">
        <f>E101*F104</f>
        <v>47.952</v>
      </c>
      <c r="L104" s="409">
        <f>E101*20</f>
        <v>19.98</v>
      </c>
    </row>
    <row r="105" spans="1:12" s="12" customFormat="1" ht="38.25">
      <c r="A105" s="239"/>
      <c r="B105" s="237"/>
      <c r="C105" s="270"/>
      <c r="D105" s="408"/>
      <c r="E105" s="238"/>
      <c r="F105" s="264">
        <v>72</v>
      </c>
      <c r="G105" s="408"/>
      <c r="H105" s="248"/>
      <c r="I105" s="349"/>
      <c r="J105" s="319" t="s">
        <v>154</v>
      </c>
      <c r="K105" s="409">
        <f>E101*F105</f>
        <v>71.928</v>
      </c>
      <c r="L105" s="409"/>
    </row>
    <row r="106" spans="1:12" s="12" customFormat="1" ht="12.75" customHeight="1">
      <c r="A106" s="239" t="s">
        <v>116</v>
      </c>
      <c r="B106" s="237" t="s">
        <v>378</v>
      </c>
      <c r="C106" s="270" t="s">
        <v>119</v>
      </c>
      <c r="D106" s="408"/>
      <c r="E106" s="238">
        <v>1.003</v>
      </c>
      <c r="F106" s="264"/>
      <c r="G106" s="408">
        <v>4</v>
      </c>
      <c r="H106" s="248" t="s">
        <v>11</v>
      </c>
      <c r="I106" s="665">
        <v>4</v>
      </c>
      <c r="J106" s="662" t="s">
        <v>152</v>
      </c>
      <c r="K106" s="409"/>
      <c r="L106" s="409"/>
    </row>
    <row r="107" spans="1:12" s="12" customFormat="1" ht="12.75">
      <c r="A107" s="239"/>
      <c r="B107" s="237"/>
      <c r="C107" s="270"/>
      <c r="D107" s="408"/>
      <c r="E107" s="238"/>
      <c r="F107" s="264"/>
      <c r="G107" s="408"/>
      <c r="H107" s="248"/>
      <c r="I107" s="666"/>
      <c r="J107" s="663"/>
      <c r="K107" s="409"/>
      <c r="L107" s="409"/>
    </row>
    <row r="108" spans="1:12" s="12" customFormat="1" ht="12.75">
      <c r="A108" s="239"/>
      <c r="B108" s="237"/>
      <c r="C108" s="270"/>
      <c r="D108" s="408"/>
      <c r="E108" s="238"/>
      <c r="F108" s="264"/>
      <c r="G108" s="408"/>
      <c r="H108" s="248"/>
      <c r="I108" s="667"/>
      <c r="J108" s="664"/>
      <c r="K108" s="409"/>
      <c r="L108" s="409"/>
    </row>
    <row r="109" spans="1:12" s="12" customFormat="1" ht="12.75">
      <c r="A109" s="239"/>
      <c r="B109" s="237"/>
      <c r="C109" s="270"/>
      <c r="D109" s="408"/>
      <c r="E109" s="238"/>
      <c r="F109" s="264">
        <v>48</v>
      </c>
      <c r="G109" s="408"/>
      <c r="H109" s="248"/>
      <c r="I109" s="349"/>
      <c r="J109" s="320" t="s">
        <v>153</v>
      </c>
      <c r="K109" s="409">
        <f>E106*F109</f>
        <v>48.14399999999999</v>
      </c>
      <c r="L109" s="409">
        <f>E106*20</f>
        <v>20.06</v>
      </c>
    </row>
    <row r="110" spans="1:12" s="12" customFormat="1" ht="38.25">
      <c r="A110" s="239"/>
      <c r="B110" s="237"/>
      <c r="C110" s="270"/>
      <c r="D110" s="408"/>
      <c r="E110" s="238"/>
      <c r="F110" s="264">
        <v>72</v>
      </c>
      <c r="G110" s="408"/>
      <c r="H110" s="248"/>
      <c r="I110" s="349"/>
      <c r="J110" s="319" t="s">
        <v>154</v>
      </c>
      <c r="K110" s="409">
        <f>E106*F110</f>
        <v>72.216</v>
      </c>
      <c r="L110" s="409"/>
    </row>
    <row r="111" spans="1:12" s="12" customFormat="1" ht="12.75" customHeight="1">
      <c r="A111" s="239" t="s">
        <v>116</v>
      </c>
      <c r="B111" s="237" t="s">
        <v>379</v>
      </c>
      <c r="C111" s="270" t="s">
        <v>119</v>
      </c>
      <c r="D111" s="408"/>
      <c r="E111" s="238">
        <v>1</v>
      </c>
      <c r="F111" s="264"/>
      <c r="G111" s="408">
        <v>4</v>
      </c>
      <c r="H111" s="248" t="s">
        <v>11</v>
      </c>
      <c r="I111" s="665">
        <v>4</v>
      </c>
      <c r="J111" s="662" t="s">
        <v>152</v>
      </c>
      <c r="K111" s="409"/>
      <c r="L111" s="409"/>
    </row>
    <row r="112" spans="1:12" s="12" customFormat="1" ht="12.75">
      <c r="A112" s="239"/>
      <c r="B112" s="237"/>
      <c r="C112" s="270"/>
      <c r="D112" s="408"/>
      <c r="E112" s="238"/>
      <c r="F112" s="264"/>
      <c r="G112" s="408"/>
      <c r="H112" s="248"/>
      <c r="I112" s="666"/>
      <c r="J112" s="663"/>
      <c r="K112" s="409"/>
      <c r="L112" s="409"/>
    </row>
    <row r="113" spans="1:12" s="12" customFormat="1" ht="12.75">
      <c r="A113" s="239"/>
      <c r="B113" s="237"/>
      <c r="C113" s="270"/>
      <c r="D113" s="408"/>
      <c r="E113" s="238"/>
      <c r="F113" s="264"/>
      <c r="G113" s="408"/>
      <c r="H113" s="248"/>
      <c r="I113" s="667"/>
      <c r="J113" s="664"/>
      <c r="K113" s="409"/>
      <c r="L113" s="409"/>
    </row>
    <row r="114" spans="1:12" s="12" customFormat="1" ht="12.75">
      <c r="A114" s="239"/>
      <c r="B114" s="237"/>
      <c r="C114" s="270"/>
      <c r="D114" s="408"/>
      <c r="E114" s="238"/>
      <c r="F114" s="264">
        <v>48</v>
      </c>
      <c r="G114" s="408"/>
      <c r="H114" s="248"/>
      <c r="I114" s="349"/>
      <c r="J114" s="320" t="s">
        <v>153</v>
      </c>
      <c r="K114" s="409">
        <f>E111*F114</f>
        <v>48</v>
      </c>
      <c r="L114" s="409">
        <f>E111*20</f>
        <v>20</v>
      </c>
    </row>
    <row r="115" spans="1:12" s="12" customFormat="1" ht="38.25">
      <c r="A115" s="239"/>
      <c r="B115" s="237"/>
      <c r="C115" s="270"/>
      <c r="D115" s="408"/>
      <c r="E115" s="238"/>
      <c r="F115" s="264">
        <v>72</v>
      </c>
      <c r="G115" s="408"/>
      <c r="H115" s="248"/>
      <c r="I115" s="349"/>
      <c r="J115" s="319" t="s">
        <v>154</v>
      </c>
      <c r="K115" s="409">
        <f>E111*F115</f>
        <v>72</v>
      </c>
      <c r="L115" s="409"/>
    </row>
    <row r="116" spans="1:12" s="12" customFormat="1" ht="12.75" customHeight="1">
      <c r="A116" s="239" t="s">
        <v>116</v>
      </c>
      <c r="B116" s="237" t="s">
        <v>380</v>
      </c>
      <c r="C116" s="270" t="s">
        <v>119</v>
      </c>
      <c r="D116" s="408"/>
      <c r="E116" s="238">
        <v>1</v>
      </c>
      <c r="F116" s="264"/>
      <c r="G116" s="408">
        <v>4</v>
      </c>
      <c r="H116" s="248" t="s">
        <v>11</v>
      </c>
      <c r="I116" s="665">
        <v>4</v>
      </c>
      <c r="J116" s="662" t="s">
        <v>152</v>
      </c>
      <c r="K116" s="409"/>
      <c r="L116" s="409"/>
    </row>
    <row r="117" spans="1:12" s="12" customFormat="1" ht="12.75">
      <c r="A117" s="239"/>
      <c r="B117" s="237"/>
      <c r="C117" s="270"/>
      <c r="D117" s="408"/>
      <c r="E117" s="238"/>
      <c r="F117" s="264"/>
      <c r="G117" s="408"/>
      <c r="H117" s="248"/>
      <c r="I117" s="666"/>
      <c r="J117" s="663"/>
      <c r="K117" s="409"/>
      <c r="L117" s="409"/>
    </row>
    <row r="118" spans="1:12" s="12" customFormat="1" ht="12.75">
      <c r="A118" s="239"/>
      <c r="B118" s="237"/>
      <c r="C118" s="270"/>
      <c r="D118" s="408"/>
      <c r="E118" s="238"/>
      <c r="F118" s="264"/>
      <c r="G118" s="408"/>
      <c r="H118" s="248"/>
      <c r="I118" s="667"/>
      <c r="J118" s="664"/>
      <c r="K118" s="409"/>
      <c r="L118" s="409"/>
    </row>
    <row r="119" spans="1:12" s="12" customFormat="1" ht="12.75">
      <c r="A119" s="239"/>
      <c r="B119" s="237"/>
      <c r="C119" s="270"/>
      <c r="D119" s="408"/>
      <c r="E119" s="238"/>
      <c r="F119" s="264">
        <v>48</v>
      </c>
      <c r="G119" s="408"/>
      <c r="H119" s="248"/>
      <c r="I119" s="349"/>
      <c r="J119" s="320" t="s">
        <v>153</v>
      </c>
      <c r="K119" s="409">
        <f>E116*F119</f>
        <v>48</v>
      </c>
      <c r="L119" s="409">
        <f>E116*20</f>
        <v>20</v>
      </c>
    </row>
    <row r="120" spans="1:12" s="12" customFormat="1" ht="38.25">
      <c r="A120" s="239"/>
      <c r="B120" s="237"/>
      <c r="C120" s="270"/>
      <c r="D120" s="408"/>
      <c r="E120" s="238"/>
      <c r="F120" s="264">
        <v>72</v>
      </c>
      <c r="G120" s="408"/>
      <c r="H120" s="248"/>
      <c r="I120" s="349"/>
      <c r="J120" s="319" t="s">
        <v>154</v>
      </c>
      <c r="K120" s="409">
        <f>E116*F120</f>
        <v>72</v>
      </c>
      <c r="L120" s="409"/>
    </row>
    <row r="121" spans="1:12" s="12" customFormat="1" ht="12.75" customHeight="1">
      <c r="A121" s="239" t="s">
        <v>116</v>
      </c>
      <c r="B121" s="237" t="s">
        <v>381</v>
      </c>
      <c r="C121" s="270" t="s">
        <v>119</v>
      </c>
      <c r="D121" s="408"/>
      <c r="E121" s="238">
        <v>1.299</v>
      </c>
      <c r="F121" s="264"/>
      <c r="G121" s="408">
        <v>4</v>
      </c>
      <c r="H121" s="248" t="s">
        <v>11</v>
      </c>
      <c r="I121" s="665">
        <v>4</v>
      </c>
      <c r="J121" s="662" t="s">
        <v>152</v>
      </c>
      <c r="K121" s="409"/>
      <c r="L121" s="409"/>
    </row>
    <row r="122" spans="1:12" s="12" customFormat="1" ht="12.75">
      <c r="A122" s="239"/>
      <c r="B122" s="237"/>
      <c r="C122" s="270"/>
      <c r="D122" s="408"/>
      <c r="E122" s="238"/>
      <c r="F122" s="264"/>
      <c r="G122" s="408"/>
      <c r="H122" s="248"/>
      <c r="I122" s="666"/>
      <c r="J122" s="663"/>
      <c r="K122" s="409"/>
      <c r="L122" s="409"/>
    </row>
    <row r="123" spans="1:12" s="12" customFormat="1" ht="12.75">
      <c r="A123" s="239"/>
      <c r="B123" s="237"/>
      <c r="C123" s="270"/>
      <c r="D123" s="408"/>
      <c r="E123" s="238"/>
      <c r="F123" s="264"/>
      <c r="G123" s="408"/>
      <c r="H123" s="248"/>
      <c r="I123" s="667"/>
      <c r="J123" s="664"/>
      <c r="K123" s="409"/>
      <c r="L123" s="409"/>
    </row>
    <row r="124" spans="1:12" s="12" customFormat="1" ht="12.75">
      <c r="A124" s="239"/>
      <c r="B124" s="237"/>
      <c r="C124" s="270"/>
      <c r="D124" s="408"/>
      <c r="E124" s="238"/>
      <c r="F124" s="264">
        <v>48</v>
      </c>
      <c r="G124" s="408"/>
      <c r="H124" s="248"/>
      <c r="I124" s="349"/>
      <c r="J124" s="320" t="s">
        <v>153</v>
      </c>
      <c r="K124" s="409">
        <f>E121*F124</f>
        <v>62.352</v>
      </c>
      <c r="L124" s="409">
        <f>E121*20</f>
        <v>25.979999999999997</v>
      </c>
    </row>
    <row r="125" spans="1:12" s="12" customFormat="1" ht="38.25">
      <c r="A125" s="239"/>
      <c r="B125" s="237"/>
      <c r="C125" s="270"/>
      <c r="D125" s="408"/>
      <c r="E125" s="238"/>
      <c r="F125" s="264">
        <v>72</v>
      </c>
      <c r="G125" s="408"/>
      <c r="H125" s="248"/>
      <c r="I125" s="349"/>
      <c r="J125" s="319" t="s">
        <v>154</v>
      </c>
      <c r="K125" s="409">
        <f>E121*F125</f>
        <v>93.52799999999999</v>
      </c>
      <c r="L125" s="409"/>
    </row>
    <row r="126" spans="1:12" s="12" customFormat="1" ht="12.75" customHeight="1">
      <c r="A126" s="239" t="s">
        <v>116</v>
      </c>
      <c r="B126" s="237" t="s">
        <v>382</v>
      </c>
      <c r="C126" s="270" t="s">
        <v>119</v>
      </c>
      <c r="D126" s="408"/>
      <c r="E126" s="238">
        <v>0.999</v>
      </c>
      <c r="F126" s="264"/>
      <c r="G126" s="408">
        <v>4</v>
      </c>
      <c r="H126" s="248" t="s">
        <v>11</v>
      </c>
      <c r="I126" s="665">
        <v>4</v>
      </c>
      <c r="J126" s="662" t="s">
        <v>152</v>
      </c>
      <c r="K126" s="409"/>
      <c r="L126" s="409"/>
    </row>
    <row r="127" spans="1:12" s="12" customFormat="1" ht="12.75">
      <c r="A127" s="239"/>
      <c r="B127" s="237"/>
      <c r="C127" s="270"/>
      <c r="D127" s="408"/>
      <c r="E127" s="238"/>
      <c r="F127" s="264"/>
      <c r="G127" s="408"/>
      <c r="H127" s="248"/>
      <c r="I127" s="666"/>
      <c r="J127" s="663"/>
      <c r="K127" s="409"/>
      <c r="L127" s="409"/>
    </row>
    <row r="128" spans="1:12" s="12" customFormat="1" ht="12.75">
      <c r="A128" s="239"/>
      <c r="B128" s="237"/>
      <c r="C128" s="270"/>
      <c r="D128" s="408"/>
      <c r="E128" s="238"/>
      <c r="F128" s="264"/>
      <c r="G128" s="408"/>
      <c r="H128" s="248"/>
      <c r="I128" s="667"/>
      <c r="J128" s="664"/>
      <c r="K128" s="409"/>
      <c r="L128" s="409"/>
    </row>
    <row r="129" spans="1:12" s="12" customFormat="1" ht="12.75">
      <c r="A129" s="239"/>
      <c r="B129" s="237"/>
      <c r="C129" s="270"/>
      <c r="D129" s="408"/>
      <c r="E129" s="238"/>
      <c r="F129" s="264">
        <v>48</v>
      </c>
      <c r="G129" s="408"/>
      <c r="H129" s="248"/>
      <c r="I129" s="349"/>
      <c r="J129" s="320" t="s">
        <v>153</v>
      </c>
      <c r="K129" s="409">
        <f>E126*F129</f>
        <v>47.952</v>
      </c>
      <c r="L129" s="409">
        <f>E126*20</f>
        <v>19.98</v>
      </c>
    </row>
    <row r="130" spans="1:12" s="12" customFormat="1" ht="38.25">
      <c r="A130" s="239"/>
      <c r="B130" s="237"/>
      <c r="C130" s="270"/>
      <c r="D130" s="408"/>
      <c r="E130" s="238"/>
      <c r="F130" s="264">
        <v>72</v>
      </c>
      <c r="G130" s="408"/>
      <c r="H130" s="248"/>
      <c r="I130" s="349"/>
      <c r="J130" s="319" t="s">
        <v>154</v>
      </c>
      <c r="K130" s="409">
        <f>E126*F130</f>
        <v>71.928</v>
      </c>
      <c r="L130" s="409"/>
    </row>
    <row r="131" spans="1:12" s="12" customFormat="1" ht="12.75" customHeight="1">
      <c r="A131" s="239" t="s">
        <v>116</v>
      </c>
      <c r="B131" s="237" t="s">
        <v>383</v>
      </c>
      <c r="C131" s="270" t="s">
        <v>119</v>
      </c>
      <c r="D131" s="408"/>
      <c r="E131" s="238">
        <v>0.998</v>
      </c>
      <c r="F131" s="264"/>
      <c r="G131" s="408">
        <v>4</v>
      </c>
      <c r="H131" s="248" t="s">
        <v>11</v>
      </c>
      <c r="I131" s="665">
        <v>4</v>
      </c>
      <c r="J131" s="662" t="s">
        <v>152</v>
      </c>
      <c r="K131" s="409"/>
      <c r="L131" s="409"/>
    </row>
    <row r="132" spans="1:12" s="12" customFormat="1" ht="12.75">
      <c r="A132" s="239"/>
      <c r="B132" s="237"/>
      <c r="C132" s="270"/>
      <c r="D132" s="408"/>
      <c r="E132" s="238"/>
      <c r="F132" s="264"/>
      <c r="G132" s="408"/>
      <c r="H132" s="248"/>
      <c r="I132" s="666"/>
      <c r="J132" s="663"/>
      <c r="K132" s="409"/>
      <c r="L132" s="409"/>
    </row>
    <row r="133" spans="1:12" s="12" customFormat="1" ht="12.75">
      <c r="A133" s="239"/>
      <c r="B133" s="237"/>
      <c r="C133" s="270"/>
      <c r="D133" s="408"/>
      <c r="E133" s="238"/>
      <c r="F133" s="264"/>
      <c r="G133" s="408"/>
      <c r="H133" s="248"/>
      <c r="I133" s="667"/>
      <c r="J133" s="664"/>
      <c r="K133" s="409"/>
      <c r="L133" s="409"/>
    </row>
    <row r="134" spans="1:12" s="12" customFormat="1" ht="12.75">
      <c r="A134" s="239"/>
      <c r="B134" s="237"/>
      <c r="C134" s="270"/>
      <c r="D134" s="408"/>
      <c r="E134" s="238"/>
      <c r="F134" s="264">
        <v>48</v>
      </c>
      <c r="G134" s="408"/>
      <c r="H134" s="248"/>
      <c r="I134" s="349"/>
      <c r="J134" s="320" t="s">
        <v>153</v>
      </c>
      <c r="K134" s="409">
        <f>E131*F134</f>
        <v>47.903999999999996</v>
      </c>
      <c r="L134" s="409">
        <f>E131*20</f>
        <v>19.96</v>
      </c>
    </row>
    <row r="135" spans="1:12" s="12" customFormat="1" ht="38.25">
      <c r="A135" s="239"/>
      <c r="B135" s="237"/>
      <c r="C135" s="270"/>
      <c r="D135" s="408"/>
      <c r="E135" s="238"/>
      <c r="F135" s="264">
        <v>72</v>
      </c>
      <c r="G135" s="408"/>
      <c r="H135" s="248"/>
      <c r="I135" s="349"/>
      <c r="J135" s="319" t="s">
        <v>154</v>
      </c>
      <c r="K135" s="409">
        <f>E131*F135</f>
        <v>71.856</v>
      </c>
      <c r="L135" s="409"/>
    </row>
    <row r="136" spans="1:12" s="12" customFormat="1" ht="12.75" customHeight="1">
      <c r="A136" s="239" t="s">
        <v>116</v>
      </c>
      <c r="B136" s="237" t="s">
        <v>384</v>
      </c>
      <c r="C136" s="270" t="s">
        <v>119</v>
      </c>
      <c r="D136" s="408"/>
      <c r="E136" s="238">
        <v>0.997</v>
      </c>
      <c r="F136" s="264"/>
      <c r="G136" s="408">
        <v>4</v>
      </c>
      <c r="H136" s="248" t="s">
        <v>11</v>
      </c>
      <c r="I136" s="665">
        <v>4</v>
      </c>
      <c r="J136" s="662" t="s">
        <v>152</v>
      </c>
      <c r="K136" s="409"/>
      <c r="L136" s="409"/>
    </row>
    <row r="137" spans="1:12" s="12" customFormat="1" ht="12.75">
      <c r="A137" s="239"/>
      <c r="B137" s="237"/>
      <c r="C137" s="270"/>
      <c r="D137" s="408"/>
      <c r="E137" s="238"/>
      <c r="F137" s="264"/>
      <c r="G137" s="408"/>
      <c r="H137" s="248"/>
      <c r="I137" s="666"/>
      <c r="J137" s="663"/>
      <c r="K137" s="409"/>
      <c r="L137" s="409"/>
    </row>
    <row r="138" spans="1:12" s="12" customFormat="1" ht="12.75">
      <c r="A138" s="239"/>
      <c r="B138" s="237"/>
      <c r="C138" s="270"/>
      <c r="D138" s="408"/>
      <c r="E138" s="238"/>
      <c r="F138" s="264"/>
      <c r="G138" s="408"/>
      <c r="H138" s="248"/>
      <c r="I138" s="667"/>
      <c r="J138" s="664"/>
      <c r="K138" s="409"/>
      <c r="L138" s="409"/>
    </row>
    <row r="139" spans="1:12" s="12" customFormat="1" ht="12.75">
      <c r="A139" s="239"/>
      <c r="B139" s="237"/>
      <c r="C139" s="270"/>
      <c r="D139" s="408"/>
      <c r="E139" s="238"/>
      <c r="F139" s="264">
        <v>48</v>
      </c>
      <c r="G139" s="408"/>
      <c r="H139" s="248"/>
      <c r="I139" s="349"/>
      <c r="J139" s="320" t="s">
        <v>153</v>
      </c>
      <c r="K139" s="409">
        <f>E136*F139</f>
        <v>47.856</v>
      </c>
      <c r="L139" s="409">
        <f>E136*20</f>
        <v>19.94</v>
      </c>
    </row>
    <row r="140" spans="1:12" s="12" customFormat="1" ht="38.25">
      <c r="A140" s="239"/>
      <c r="B140" s="237"/>
      <c r="C140" s="270"/>
      <c r="D140" s="408"/>
      <c r="E140" s="238"/>
      <c r="F140" s="264">
        <v>72</v>
      </c>
      <c r="G140" s="408"/>
      <c r="H140" s="248"/>
      <c r="I140" s="349"/>
      <c r="J140" s="319" t="s">
        <v>154</v>
      </c>
      <c r="K140" s="409">
        <f>E136*F140</f>
        <v>71.784</v>
      </c>
      <c r="L140" s="409"/>
    </row>
    <row r="141" spans="1:12" s="12" customFormat="1" ht="12.75" customHeight="1">
      <c r="A141" s="239" t="s">
        <v>116</v>
      </c>
      <c r="B141" s="237" t="s">
        <v>385</v>
      </c>
      <c r="C141" s="270" t="s">
        <v>119</v>
      </c>
      <c r="D141" s="408"/>
      <c r="E141" s="238">
        <v>1.001</v>
      </c>
      <c r="F141" s="264"/>
      <c r="G141" s="408">
        <v>3</v>
      </c>
      <c r="H141" s="248" t="s">
        <v>11</v>
      </c>
      <c r="I141" s="665">
        <v>4</v>
      </c>
      <c r="J141" s="662" t="s">
        <v>152</v>
      </c>
      <c r="K141" s="409"/>
      <c r="L141" s="409"/>
    </row>
    <row r="142" spans="1:12" s="12" customFormat="1" ht="12.75">
      <c r="A142" s="239"/>
      <c r="B142" s="237"/>
      <c r="C142" s="270"/>
      <c r="D142" s="408"/>
      <c r="E142" s="238"/>
      <c r="F142" s="264"/>
      <c r="G142" s="408"/>
      <c r="H142" s="248"/>
      <c r="I142" s="666"/>
      <c r="J142" s="663"/>
      <c r="K142" s="409"/>
      <c r="L142" s="409"/>
    </row>
    <row r="143" spans="1:12" s="12" customFormat="1" ht="12.75">
      <c r="A143" s="239"/>
      <c r="B143" s="237"/>
      <c r="C143" s="270"/>
      <c r="D143" s="408"/>
      <c r="E143" s="238"/>
      <c r="F143" s="264"/>
      <c r="G143" s="408"/>
      <c r="H143" s="248"/>
      <c r="I143" s="667"/>
      <c r="J143" s="664"/>
      <c r="K143" s="409"/>
      <c r="L143" s="409"/>
    </row>
    <row r="144" spans="1:12" s="12" customFormat="1" ht="12.75">
      <c r="A144" s="239"/>
      <c r="B144" s="237"/>
      <c r="C144" s="270"/>
      <c r="D144" s="408"/>
      <c r="E144" s="238"/>
      <c r="F144" s="264">
        <v>48</v>
      </c>
      <c r="G144" s="408"/>
      <c r="H144" s="248"/>
      <c r="I144" s="349"/>
      <c r="J144" s="320" t="s">
        <v>153</v>
      </c>
      <c r="K144" s="409">
        <f>E141*F144</f>
        <v>48.047999999999995</v>
      </c>
      <c r="L144" s="409">
        <f>E141*20</f>
        <v>20.019999999999996</v>
      </c>
    </row>
    <row r="145" spans="1:12" s="12" customFormat="1" ht="38.25">
      <c r="A145" s="239"/>
      <c r="B145" s="237"/>
      <c r="C145" s="270"/>
      <c r="D145" s="408"/>
      <c r="E145" s="238"/>
      <c r="F145" s="264">
        <v>72</v>
      </c>
      <c r="G145" s="408"/>
      <c r="H145" s="248"/>
      <c r="I145" s="349"/>
      <c r="J145" s="319" t="s">
        <v>154</v>
      </c>
      <c r="K145" s="409">
        <f>E141*F145</f>
        <v>72.07199999999999</v>
      </c>
      <c r="L145" s="409"/>
    </row>
    <row r="146" spans="1:12" s="12" customFormat="1" ht="12.75" customHeight="1">
      <c r="A146" s="239" t="s">
        <v>116</v>
      </c>
      <c r="B146" s="237" t="s">
        <v>386</v>
      </c>
      <c r="C146" s="270" t="s">
        <v>119</v>
      </c>
      <c r="D146" s="408"/>
      <c r="E146" s="238">
        <v>1</v>
      </c>
      <c r="F146" s="264"/>
      <c r="G146" s="408">
        <v>3</v>
      </c>
      <c r="H146" s="248" t="s">
        <v>11</v>
      </c>
      <c r="I146" s="665">
        <v>4</v>
      </c>
      <c r="J146" s="662" t="s">
        <v>152</v>
      </c>
      <c r="K146" s="409"/>
      <c r="L146" s="409"/>
    </row>
    <row r="147" spans="1:12" s="12" customFormat="1" ht="12.75">
      <c r="A147" s="239"/>
      <c r="B147" s="237"/>
      <c r="C147" s="270"/>
      <c r="D147" s="408"/>
      <c r="E147" s="238"/>
      <c r="F147" s="264"/>
      <c r="G147" s="408"/>
      <c r="H147" s="248"/>
      <c r="I147" s="666"/>
      <c r="J147" s="663"/>
      <c r="K147" s="409"/>
      <c r="L147" s="409"/>
    </row>
    <row r="148" spans="1:12" s="12" customFormat="1" ht="12.75">
      <c r="A148" s="239"/>
      <c r="B148" s="237"/>
      <c r="C148" s="270"/>
      <c r="D148" s="408"/>
      <c r="E148" s="238"/>
      <c r="F148" s="264"/>
      <c r="G148" s="408"/>
      <c r="H148" s="248"/>
      <c r="I148" s="667"/>
      <c r="J148" s="664"/>
      <c r="K148" s="409"/>
      <c r="L148" s="409"/>
    </row>
    <row r="149" spans="1:12" s="12" customFormat="1" ht="12.75">
      <c r="A149" s="239"/>
      <c r="B149" s="237"/>
      <c r="C149" s="270"/>
      <c r="D149" s="408"/>
      <c r="E149" s="238"/>
      <c r="F149" s="264">
        <v>48</v>
      </c>
      <c r="G149" s="408"/>
      <c r="H149" s="248"/>
      <c r="I149" s="349"/>
      <c r="J149" s="320" t="s">
        <v>153</v>
      </c>
      <c r="K149" s="409">
        <f>E146*F149</f>
        <v>48</v>
      </c>
      <c r="L149" s="409">
        <f>E146*20</f>
        <v>20</v>
      </c>
    </row>
    <row r="150" spans="1:12" s="12" customFormat="1" ht="38.25">
      <c r="A150" s="239"/>
      <c r="B150" s="237"/>
      <c r="C150" s="270"/>
      <c r="D150" s="408"/>
      <c r="E150" s="238"/>
      <c r="F150" s="264">
        <v>72</v>
      </c>
      <c r="G150" s="408"/>
      <c r="H150" s="248"/>
      <c r="I150" s="349"/>
      <c r="J150" s="319" t="s">
        <v>154</v>
      </c>
      <c r="K150" s="409">
        <f>E146*F150</f>
        <v>72</v>
      </c>
      <c r="L150" s="409"/>
    </row>
    <row r="151" spans="1:12" s="12" customFormat="1" ht="12.75" customHeight="1">
      <c r="A151" s="239" t="s">
        <v>116</v>
      </c>
      <c r="B151" s="237" t="s">
        <v>387</v>
      </c>
      <c r="C151" s="270" t="s">
        <v>119</v>
      </c>
      <c r="D151" s="408"/>
      <c r="E151" s="238">
        <v>1</v>
      </c>
      <c r="F151" s="264"/>
      <c r="G151" s="408">
        <v>3</v>
      </c>
      <c r="H151" s="248" t="s">
        <v>11</v>
      </c>
      <c r="I151" s="665">
        <v>4</v>
      </c>
      <c r="J151" s="662" t="s">
        <v>152</v>
      </c>
      <c r="K151" s="409"/>
      <c r="L151" s="409"/>
    </row>
    <row r="152" spans="1:12" s="12" customFormat="1" ht="12.75">
      <c r="A152" s="239"/>
      <c r="B152" s="237"/>
      <c r="C152" s="270"/>
      <c r="D152" s="408"/>
      <c r="E152" s="238"/>
      <c r="F152" s="264"/>
      <c r="G152" s="408"/>
      <c r="H152" s="248"/>
      <c r="I152" s="666"/>
      <c r="J152" s="663"/>
      <c r="K152" s="409"/>
      <c r="L152" s="409"/>
    </row>
    <row r="153" spans="1:12" s="12" customFormat="1" ht="12.75">
      <c r="A153" s="239"/>
      <c r="B153" s="237"/>
      <c r="C153" s="270"/>
      <c r="D153" s="408"/>
      <c r="E153" s="238"/>
      <c r="F153" s="264"/>
      <c r="G153" s="408"/>
      <c r="H153" s="248"/>
      <c r="I153" s="667"/>
      <c r="J153" s="664"/>
      <c r="K153" s="409"/>
      <c r="L153" s="409"/>
    </row>
    <row r="154" spans="1:12" s="12" customFormat="1" ht="12.75">
      <c r="A154" s="239"/>
      <c r="B154" s="237"/>
      <c r="C154" s="270"/>
      <c r="D154" s="408"/>
      <c r="E154" s="238"/>
      <c r="F154" s="264">
        <v>48</v>
      </c>
      <c r="G154" s="408"/>
      <c r="H154" s="248"/>
      <c r="I154" s="349"/>
      <c r="J154" s="320" t="s">
        <v>153</v>
      </c>
      <c r="K154" s="409">
        <f>E151*F154</f>
        <v>48</v>
      </c>
      <c r="L154" s="409">
        <f>E151*20</f>
        <v>20</v>
      </c>
    </row>
    <row r="155" spans="1:12" s="12" customFormat="1" ht="38.25">
      <c r="A155" s="239"/>
      <c r="B155" s="237"/>
      <c r="C155" s="270"/>
      <c r="D155" s="408"/>
      <c r="E155" s="238"/>
      <c r="F155" s="264">
        <v>72</v>
      </c>
      <c r="G155" s="408"/>
      <c r="H155" s="248"/>
      <c r="I155" s="349"/>
      <c r="J155" s="319" t="s">
        <v>154</v>
      </c>
      <c r="K155" s="409">
        <f>E151*F155</f>
        <v>72</v>
      </c>
      <c r="L155" s="409"/>
    </row>
    <row r="156" spans="1:12" s="12" customFormat="1" ht="12.75" customHeight="1">
      <c r="A156" s="239" t="s">
        <v>116</v>
      </c>
      <c r="B156" s="237" t="s">
        <v>388</v>
      </c>
      <c r="C156" s="270" t="s">
        <v>119</v>
      </c>
      <c r="D156" s="408"/>
      <c r="E156" s="238">
        <v>1.001</v>
      </c>
      <c r="F156" s="264"/>
      <c r="G156" s="408">
        <v>4</v>
      </c>
      <c r="H156" s="248" t="s">
        <v>11</v>
      </c>
      <c r="I156" s="665">
        <v>4</v>
      </c>
      <c r="J156" s="662" t="s">
        <v>152</v>
      </c>
      <c r="K156" s="409"/>
      <c r="L156" s="409"/>
    </row>
    <row r="157" spans="1:12" s="12" customFormat="1" ht="12.75">
      <c r="A157" s="239"/>
      <c r="B157" s="237"/>
      <c r="C157" s="270"/>
      <c r="D157" s="408"/>
      <c r="E157" s="238"/>
      <c r="F157" s="264"/>
      <c r="G157" s="408"/>
      <c r="H157" s="248"/>
      <c r="I157" s="666"/>
      <c r="J157" s="663"/>
      <c r="K157" s="409"/>
      <c r="L157" s="409"/>
    </row>
    <row r="158" spans="1:12" s="12" customFormat="1" ht="12.75">
      <c r="A158" s="239"/>
      <c r="B158" s="237"/>
      <c r="C158" s="270"/>
      <c r="D158" s="408"/>
      <c r="E158" s="238"/>
      <c r="F158" s="264"/>
      <c r="G158" s="408"/>
      <c r="H158" s="248"/>
      <c r="I158" s="667"/>
      <c r="J158" s="664"/>
      <c r="K158" s="409"/>
      <c r="L158" s="409"/>
    </row>
    <row r="159" spans="1:12" s="12" customFormat="1" ht="12.75">
      <c r="A159" s="239"/>
      <c r="B159" s="237"/>
      <c r="C159" s="270"/>
      <c r="D159" s="408"/>
      <c r="E159" s="238"/>
      <c r="F159" s="264">
        <v>48</v>
      </c>
      <c r="G159" s="408"/>
      <c r="H159" s="248"/>
      <c r="I159" s="349"/>
      <c r="J159" s="320" t="s">
        <v>153</v>
      </c>
      <c r="K159" s="409">
        <f>E156*F159</f>
        <v>48.047999999999995</v>
      </c>
      <c r="L159" s="409">
        <f>E156*20</f>
        <v>20.019999999999996</v>
      </c>
    </row>
    <row r="160" spans="1:12" s="12" customFormat="1" ht="38.25">
      <c r="A160" s="239"/>
      <c r="B160" s="237"/>
      <c r="C160" s="270"/>
      <c r="D160" s="408"/>
      <c r="E160" s="238"/>
      <c r="F160" s="264">
        <v>72</v>
      </c>
      <c r="G160" s="408"/>
      <c r="H160" s="248"/>
      <c r="I160" s="349"/>
      <c r="J160" s="319" t="s">
        <v>154</v>
      </c>
      <c r="K160" s="409">
        <f>E156*F160</f>
        <v>72.07199999999999</v>
      </c>
      <c r="L160" s="409"/>
    </row>
    <row r="161" spans="1:12" s="12" customFormat="1" ht="12.75" customHeight="1">
      <c r="A161" s="239" t="s">
        <v>116</v>
      </c>
      <c r="B161" s="237" t="s">
        <v>389</v>
      </c>
      <c r="C161" s="270" t="s">
        <v>119</v>
      </c>
      <c r="D161" s="408"/>
      <c r="E161" s="238">
        <v>1</v>
      </c>
      <c r="F161" s="264"/>
      <c r="G161" s="408">
        <v>3</v>
      </c>
      <c r="H161" s="248" t="s">
        <v>11</v>
      </c>
      <c r="I161" s="665">
        <v>4</v>
      </c>
      <c r="J161" s="662" t="s">
        <v>152</v>
      </c>
      <c r="K161" s="409"/>
      <c r="L161" s="409"/>
    </row>
    <row r="162" spans="1:12" s="12" customFormat="1" ht="12.75">
      <c r="A162" s="239"/>
      <c r="B162" s="237"/>
      <c r="C162" s="270"/>
      <c r="D162" s="408"/>
      <c r="E162" s="238"/>
      <c r="F162" s="264"/>
      <c r="G162" s="408"/>
      <c r="H162" s="248"/>
      <c r="I162" s="666"/>
      <c r="J162" s="663"/>
      <c r="K162" s="409"/>
      <c r="L162" s="409"/>
    </row>
    <row r="163" spans="1:12" s="12" customFormat="1" ht="12.75">
      <c r="A163" s="239"/>
      <c r="B163" s="237"/>
      <c r="C163" s="270"/>
      <c r="D163" s="408"/>
      <c r="E163" s="238"/>
      <c r="F163" s="264"/>
      <c r="G163" s="408"/>
      <c r="H163" s="248"/>
      <c r="I163" s="667"/>
      <c r="J163" s="664"/>
      <c r="K163" s="409"/>
      <c r="L163" s="409"/>
    </row>
    <row r="164" spans="1:12" s="12" customFormat="1" ht="12.75">
      <c r="A164" s="239"/>
      <c r="B164" s="237"/>
      <c r="C164" s="270"/>
      <c r="D164" s="408"/>
      <c r="E164" s="238"/>
      <c r="F164" s="264">
        <v>48</v>
      </c>
      <c r="G164" s="408"/>
      <c r="H164" s="248"/>
      <c r="I164" s="349"/>
      <c r="J164" s="320" t="s">
        <v>153</v>
      </c>
      <c r="K164" s="409">
        <f>E161*F164</f>
        <v>48</v>
      </c>
      <c r="L164" s="409">
        <f>E161*20</f>
        <v>20</v>
      </c>
    </row>
    <row r="165" spans="1:12" s="12" customFormat="1" ht="38.25">
      <c r="A165" s="239"/>
      <c r="B165" s="237"/>
      <c r="C165" s="270"/>
      <c r="D165" s="408"/>
      <c r="E165" s="238"/>
      <c r="F165" s="264">
        <v>72</v>
      </c>
      <c r="G165" s="408"/>
      <c r="H165" s="248"/>
      <c r="I165" s="349"/>
      <c r="J165" s="319" t="s">
        <v>154</v>
      </c>
      <c r="K165" s="409">
        <f>E161*F165</f>
        <v>72</v>
      </c>
      <c r="L165" s="409"/>
    </row>
    <row r="166" spans="1:12" s="12" customFormat="1" ht="12.75" customHeight="1">
      <c r="A166" s="239" t="s">
        <v>116</v>
      </c>
      <c r="B166" s="237" t="s">
        <v>390</v>
      </c>
      <c r="C166" s="270" t="s">
        <v>119</v>
      </c>
      <c r="D166" s="408"/>
      <c r="E166" s="238">
        <v>1</v>
      </c>
      <c r="F166" s="264"/>
      <c r="G166" s="408">
        <v>3</v>
      </c>
      <c r="H166" s="248" t="s">
        <v>11</v>
      </c>
      <c r="I166" s="665">
        <v>4</v>
      </c>
      <c r="J166" s="662" t="s">
        <v>152</v>
      </c>
      <c r="K166" s="409"/>
      <c r="L166" s="409"/>
    </row>
    <row r="167" spans="1:12" s="12" customFormat="1" ht="12.75">
      <c r="A167" s="239"/>
      <c r="B167" s="237"/>
      <c r="C167" s="270"/>
      <c r="D167" s="408"/>
      <c r="E167" s="238"/>
      <c r="F167" s="264"/>
      <c r="G167" s="408"/>
      <c r="H167" s="248"/>
      <c r="I167" s="666"/>
      <c r="J167" s="663"/>
      <c r="K167" s="409"/>
      <c r="L167" s="409"/>
    </row>
    <row r="168" spans="1:12" s="12" customFormat="1" ht="12.75">
      <c r="A168" s="239"/>
      <c r="B168" s="237"/>
      <c r="C168" s="270"/>
      <c r="D168" s="408"/>
      <c r="E168" s="238"/>
      <c r="F168" s="264"/>
      <c r="G168" s="408"/>
      <c r="H168" s="248"/>
      <c r="I168" s="667"/>
      <c r="J168" s="664"/>
      <c r="K168" s="409"/>
      <c r="L168" s="409"/>
    </row>
    <row r="169" spans="1:12" s="12" customFormat="1" ht="12.75">
      <c r="A169" s="239"/>
      <c r="B169" s="237"/>
      <c r="C169" s="270"/>
      <c r="D169" s="408"/>
      <c r="E169" s="238"/>
      <c r="F169" s="264">
        <v>48</v>
      </c>
      <c r="G169" s="408"/>
      <c r="H169" s="248"/>
      <c r="I169" s="349"/>
      <c r="J169" s="320" t="s">
        <v>153</v>
      </c>
      <c r="K169" s="409">
        <f>E166*F169</f>
        <v>48</v>
      </c>
      <c r="L169" s="409">
        <f>E166*20</f>
        <v>20</v>
      </c>
    </row>
    <row r="170" spans="1:12" s="12" customFormat="1" ht="38.25">
      <c r="A170" s="239"/>
      <c r="B170" s="237"/>
      <c r="C170" s="270"/>
      <c r="D170" s="408"/>
      <c r="E170" s="238"/>
      <c r="F170" s="264">
        <v>72</v>
      </c>
      <c r="G170" s="408"/>
      <c r="H170" s="248"/>
      <c r="I170" s="349"/>
      <c r="J170" s="319" t="s">
        <v>154</v>
      </c>
      <c r="K170" s="409">
        <f>E166*F170</f>
        <v>72</v>
      </c>
      <c r="L170" s="409"/>
    </row>
    <row r="171" spans="1:12" s="12" customFormat="1" ht="12.75" customHeight="1">
      <c r="A171" s="239" t="s">
        <v>116</v>
      </c>
      <c r="B171" s="237" t="s">
        <v>391</v>
      </c>
      <c r="C171" s="270" t="s">
        <v>119</v>
      </c>
      <c r="D171" s="408"/>
      <c r="E171" s="238">
        <v>1</v>
      </c>
      <c r="F171" s="264"/>
      <c r="G171" s="408">
        <v>3</v>
      </c>
      <c r="H171" s="248" t="s">
        <v>11</v>
      </c>
      <c r="I171" s="665">
        <v>4</v>
      </c>
      <c r="J171" s="662" t="s">
        <v>152</v>
      </c>
      <c r="K171" s="409"/>
      <c r="L171" s="409"/>
    </row>
    <row r="172" spans="1:12" s="12" customFormat="1" ht="12.75">
      <c r="A172" s="239"/>
      <c r="B172" s="237"/>
      <c r="C172" s="270"/>
      <c r="D172" s="408"/>
      <c r="E172" s="238"/>
      <c r="F172" s="264"/>
      <c r="G172" s="408"/>
      <c r="H172" s="248"/>
      <c r="I172" s="666"/>
      <c r="J172" s="663"/>
      <c r="K172" s="409"/>
      <c r="L172" s="409"/>
    </row>
    <row r="173" spans="1:12" s="12" customFormat="1" ht="12.75">
      <c r="A173" s="239"/>
      <c r="B173" s="237"/>
      <c r="C173" s="270"/>
      <c r="D173" s="408"/>
      <c r="E173" s="238"/>
      <c r="F173" s="264"/>
      <c r="G173" s="408"/>
      <c r="H173" s="248"/>
      <c r="I173" s="667"/>
      <c r="J173" s="664"/>
      <c r="K173" s="409"/>
      <c r="L173" s="409"/>
    </row>
    <row r="174" spans="1:12" s="12" customFormat="1" ht="12.75">
      <c r="A174" s="239"/>
      <c r="B174" s="237"/>
      <c r="C174" s="270"/>
      <c r="D174" s="408"/>
      <c r="E174" s="238"/>
      <c r="F174" s="264">
        <v>48</v>
      </c>
      <c r="G174" s="408"/>
      <c r="H174" s="248"/>
      <c r="I174" s="349"/>
      <c r="J174" s="320" t="s">
        <v>153</v>
      </c>
      <c r="K174" s="409">
        <f>E171*F174</f>
        <v>48</v>
      </c>
      <c r="L174" s="409">
        <f>E171*20</f>
        <v>20</v>
      </c>
    </row>
    <row r="175" spans="1:12" s="12" customFormat="1" ht="38.25">
      <c r="A175" s="239"/>
      <c r="B175" s="237"/>
      <c r="C175" s="270"/>
      <c r="D175" s="408"/>
      <c r="E175" s="238"/>
      <c r="F175" s="264">
        <v>72</v>
      </c>
      <c r="G175" s="408"/>
      <c r="H175" s="248"/>
      <c r="I175" s="349"/>
      <c r="J175" s="319" t="s">
        <v>154</v>
      </c>
      <c r="K175" s="409">
        <f>E171*F175</f>
        <v>72</v>
      </c>
      <c r="L175" s="409"/>
    </row>
    <row r="176" spans="1:12" s="12" customFormat="1" ht="12.75" customHeight="1">
      <c r="A176" s="239" t="s">
        <v>116</v>
      </c>
      <c r="B176" s="237" t="s">
        <v>392</v>
      </c>
      <c r="C176" s="270" t="s">
        <v>119</v>
      </c>
      <c r="D176" s="408"/>
      <c r="E176" s="238">
        <v>1.002</v>
      </c>
      <c r="F176" s="264"/>
      <c r="G176" s="408">
        <v>3</v>
      </c>
      <c r="H176" s="248" t="s">
        <v>11</v>
      </c>
      <c r="I176" s="665">
        <v>4</v>
      </c>
      <c r="J176" s="662" t="s">
        <v>152</v>
      </c>
      <c r="K176" s="409"/>
      <c r="L176" s="409"/>
    </row>
    <row r="177" spans="1:12" s="12" customFormat="1" ht="12.75">
      <c r="A177" s="239"/>
      <c r="B177" s="237"/>
      <c r="C177" s="270"/>
      <c r="D177" s="408"/>
      <c r="E177" s="238"/>
      <c r="F177" s="264"/>
      <c r="G177" s="408"/>
      <c r="H177" s="248"/>
      <c r="I177" s="666"/>
      <c r="J177" s="663"/>
      <c r="K177" s="409"/>
      <c r="L177" s="409"/>
    </row>
    <row r="178" spans="1:12" s="12" customFormat="1" ht="12.75">
      <c r="A178" s="239"/>
      <c r="B178" s="237"/>
      <c r="C178" s="270"/>
      <c r="D178" s="408"/>
      <c r="E178" s="238"/>
      <c r="F178" s="264"/>
      <c r="G178" s="408"/>
      <c r="H178" s="248"/>
      <c r="I178" s="667"/>
      <c r="J178" s="664"/>
      <c r="K178" s="409"/>
      <c r="L178" s="409"/>
    </row>
    <row r="179" spans="1:12" s="12" customFormat="1" ht="12.75">
      <c r="A179" s="239"/>
      <c r="B179" s="237"/>
      <c r="C179" s="270"/>
      <c r="D179" s="408"/>
      <c r="E179" s="238"/>
      <c r="F179" s="264">
        <v>48</v>
      </c>
      <c r="G179" s="408"/>
      <c r="H179" s="248"/>
      <c r="I179" s="349"/>
      <c r="J179" s="320" t="s">
        <v>153</v>
      </c>
      <c r="K179" s="409">
        <f>E176*F179</f>
        <v>48.096000000000004</v>
      </c>
      <c r="L179" s="409">
        <f>E176*20</f>
        <v>20.04</v>
      </c>
    </row>
    <row r="180" spans="1:12" s="12" customFormat="1" ht="38.25">
      <c r="A180" s="239"/>
      <c r="B180" s="237"/>
      <c r="C180" s="270"/>
      <c r="D180" s="408"/>
      <c r="E180" s="238"/>
      <c r="F180" s="264">
        <v>72</v>
      </c>
      <c r="G180" s="408"/>
      <c r="H180" s="248"/>
      <c r="I180" s="349"/>
      <c r="J180" s="319" t="s">
        <v>154</v>
      </c>
      <c r="K180" s="409">
        <f>E176*F180</f>
        <v>72.144</v>
      </c>
      <c r="L180" s="409"/>
    </row>
    <row r="181" spans="1:12" s="12" customFormat="1" ht="12.75" customHeight="1">
      <c r="A181" s="239" t="s">
        <v>116</v>
      </c>
      <c r="B181" s="237" t="s">
        <v>393</v>
      </c>
      <c r="C181" s="270" t="s">
        <v>119</v>
      </c>
      <c r="D181" s="408"/>
      <c r="E181" s="238">
        <v>0.998</v>
      </c>
      <c r="F181" s="264"/>
      <c r="G181" s="408">
        <v>3</v>
      </c>
      <c r="H181" s="248" t="s">
        <v>11</v>
      </c>
      <c r="I181" s="665">
        <v>4</v>
      </c>
      <c r="J181" s="662" t="s">
        <v>152</v>
      </c>
      <c r="K181" s="409"/>
      <c r="L181" s="409"/>
    </row>
    <row r="182" spans="1:12" s="12" customFormat="1" ht="12.75">
      <c r="A182" s="239"/>
      <c r="B182" s="237"/>
      <c r="C182" s="270"/>
      <c r="D182" s="408"/>
      <c r="E182" s="238"/>
      <c r="F182" s="264"/>
      <c r="G182" s="408"/>
      <c r="H182" s="248"/>
      <c r="I182" s="666"/>
      <c r="J182" s="663"/>
      <c r="K182" s="409"/>
      <c r="L182" s="409"/>
    </row>
    <row r="183" spans="1:12" s="12" customFormat="1" ht="12.75">
      <c r="A183" s="239"/>
      <c r="B183" s="237"/>
      <c r="C183" s="270"/>
      <c r="D183" s="408"/>
      <c r="E183" s="238"/>
      <c r="F183" s="264"/>
      <c r="G183" s="408"/>
      <c r="H183" s="248"/>
      <c r="I183" s="667"/>
      <c r="J183" s="664"/>
      <c r="K183" s="409"/>
      <c r="L183" s="409"/>
    </row>
    <row r="184" spans="1:12" s="12" customFormat="1" ht="12.75">
      <c r="A184" s="239"/>
      <c r="B184" s="237"/>
      <c r="C184" s="270"/>
      <c r="D184" s="408"/>
      <c r="E184" s="238"/>
      <c r="F184" s="264">
        <v>48</v>
      </c>
      <c r="G184" s="408"/>
      <c r="H184" s="248"/>
      <c r="I184" s="349"/>
      <c r="J184" s="320" t="s">
        <v>153</v>
      </c>
      <c r="K184" s="409">
        <f>E181*F184</f>
        <v>47.903999999999996</v>
      </c>
      <c r="L184" s="409">
        <f>E181*20</f>
        <v>19.96</v>
      </c>
    </row>
    <row r="185" spans="1:12" s="12" customFormat="1" ht="38.25">
      <c r="A185" s="239"/>
      <c r="B185" s="237"/>
      <c r="C185" s="270"/>
      <c r="D185" s="408"/>
      <c r="E185" s="238"/>
      <c r="F185" s="264">
        <v>72</v>
      </c>
      <c r="G185" s="408"/>
      <c r="H185" s="248"/>
      <c r="I185" s="349"/>
      <c r="J185" s="319" t="s">
        <v>154</v>
      </c>
      <c r="K185" s="409">
        <f>E181*F185</f>
        <v>71.856</v>
      </c>
      <c r="L185" s="409"/>
    </row>
    <row r="186" spans="1:12" s="12" customFormat="1" ht="12.75" customHeight="1">
      <c r="A186" s="239" t="s">
        <v>116</v>
      </c>
      <c r="B186" s="237" t="s">
        <v>394</v>
      </c>
      <c r="C186" s="270" t="s">
        <v>119</v>
      </c>
      <c r="D186" s="408"/>
      <c r="E186" s="238">
        <v>1.004</v>
      </c>
      <c r="F186" s="264"/>
      <c r="G186" s="408">
        <v>3</v>
      </c>
      <c r="H186" s="248" t="s">
        <v>11</v>
      </c>
      <c r="I186" s="665">
        <v>4</v>
      </c>
      <c r="J186" s="662" t="s">
        <v>152</v>
      </c>
      <c r="K186" s="409"/>
      <c r="L186" s="409"/>
    </row>
    <row r="187" spans="1:12" s="12" customFormat="1" ht="12.75">
      <c r="A187" s="239"/>
      <c r="B187" s="237"/>
      <c r="C187" s="270"/>
      <c r="D187" s="408"/>
      <c r="E187" s="238"/>
      <c r="F187" s="264"/>
      <c r="G187" s="408"/>
      <c r="H187" s="248"/>
      <c r="I187" s="666"/>
      <c r="J187" s="663"/>
      <c r="K187" s="409"/>
      <c r="L187" s="409"/>
    </row>
    <row r="188" spans="1:12" s="12" customFormat="1" ht="12.75">
      <c r="A188" s="239"/>
      <c r="B188" s="237"/>
      <c r="C188" s="270"/>
      <c r="D188" s="408"/>
      <c r="E188" s="238"/>
      <c r="F188" s="264"/>
      <c r="G188" s="408"/>
      <c r="H188" s="248"/>
      <c r="I188" s="667"/>
      <c r="J188" s="664"/>
      <c r="K188" s="409"/>
      <c r="L188" s="409"/>
    </row>
    <row r="189" spans="1:12" s="12" customFormat="1" ht="12.75">
      <c r="A189" s="239"/>
      <c r="B189" s="237"/>
      <c r="C189" s="270"/>
      <c r="D189" s="408"/>
      <c r="E189" s="238"/>
      <c r="F189" s="264">
        <v>48</v>
      </c>
      <c r="G189" s="408"/>
      <c r="H189" s="248"/>
      <c r="I189" s="349"/>
      <c r="J189" s="320" t="s">
        <v>153</v>
      </c>
      <c r="K189" s="409">
        <f>E186*F189</f>
        <v>48.192</v>
      </c>
      <c r="L189" s="409">
        <f>E186*20</f>
        <v>20.08</v>
      </c>
    </row>
    <row r="190" spans="1:12" s="12" customFormat="1" ht="38.25">
      <c r="A190" s="239"/>
      <c r="B190" s="237"/>
      <c r="C190" s="270"/>
      <c r="D190" s="408"/>
      <c r="E190" s="238"/>
      <c r="F190" s="264">
        <v>72</v>
      </c>
      <c r="G190" s="408"/>
      <c r="H190" s="248"/>
      <c r="I190" s="349"/>
      <c r="J190" s="319" t="s">
        <v>154</v>
      </c>
      <c r="K190" s="409">
        <f>E186*F190</f>
        <v>72.288</v>
      </c>
      <c r="L190" s="409"/>
    </row>
    <row r="191" spans="1:12" s="12" customFormat="1" ht="12.75" customHeight="1">
      <c r="A191" s="239" t="s">
        <v>116</v>
      </c>
      <c r="B191" s="237" t="s">
        <v>395</v>
      </c>
      <c r="C191" s="270" t="s">
        <v>119</v>
      </c>
      <c r="D191" s="408"/>
      <c r="E191" s="238">
        <v>1.05</v>
      </c>
      <c r="F191" s="264"/>
      <c r="G191" s="408">
        <v>3</v>
      </c>
      <c r="H191" s="248" t="s">
        <v>11</v>
      </c>
      <c r="I191" s="665">
        <v>4</v>
      </c>
      <c r="J191" s="662" t="s">
        <v>152</v>
      </c>
      <c r="K191" s="409"/>
      <c r="L191" s="409"/>
    </row>
    <row r="192" spans="1:12" s="12" customFormat="1" ht="12.75">
      <c r="A192" s="239"/>
      <c r="B192" s="237"/>
      <c r="C192" s="270"/>
      <c r="D192" s="408"/>
      <c r="E192" s="238"/>
      <c r="F192" s="264"/>
      <c r="G192" s="408"/>
      <c r="H192" s="248"/>
      <c r="I192" s="666"/>
      <c r="J192" s="663"/>
      <c r="K192" s="409"/>
      <c r="L192" s="409"/>
    </row>
    <row r="193" spans="1:12" s="12" customFormat="1" ht="12.75">
      <c r="A193" s="239"/>
      <c r="B193" s="237"/>
      <c r="C193" s="270"/>
      <c r="D193" s="408"/>
      <c r="E193" s="238"/>
      <c r="F193" s="264"/>
      <c r="G193" s="408"/>
      <c r="H193" s="248"/>
      <c r="I193" s="667"/>
      <c r="J193" s="664"/>
      <c r="K193" s="409"/>
      <c r="L193" s="409"/>
    </row>
    <row r="194" spans="1:12" s="12" customFormat="1" ht="12.75">
      <c r="A194" s="239"/>
      <c r="B194" s="237"/>
      <c r="C194" s="270"/>
      <c r="D194" s="408"/>
      <c r="E194" s="238"/>
      <c r="F194" s="264">
        <v>48</v>
      </c>
      <c r="G194" s="408"/>
      <c r="H194" s="248"/>
      <c r="I194" s="349"/>
      <c r="J194" s="320" t="s">
        <v>153</v>
      </c>
      <c r="K194" s="409">
        <f>E191*F194</f>
        <v>50.400000000000006</v>
      </c>
      <c r="L194" s="409">
        <f>E191*20</f>
        <v>21</v>
      </c>
    </row>
    <row r="195" spans="1:12" s="12" customFormat="1" ht="38.25">
      <c r="A195" s="239"/>
      <c r="B195" s="237"/>
      <c r="C195" s="270"/>
      <c r="D195" s="408"/>
      <c r="E195" s="238"/>
      <c r="F195" s="264">
        <v>72</v>
      </c>
      <c r="G195" s="408"/>
      <c r="H195" s="248"/>
      <c r="I195" s="349"/>
      <c r="J195" s="319" t="s">
        <v>154</v>
      </c>
      <c r="K195" s="409">
        <f>E191*F195</f>
        <v>75.60000000000001</v>
      </c>
      <c r="L195" s="409"/>
    </row>
    <row r="196" spans="1:12" s="12" customFormat="1" ht="12.75" customHeight="1">
      <c r="A196" s="239" t="s">
        <v>116</v>
      </c>
      <c r="B196" s="237" t="s">
        <v>396</v>
      </c>
      <c r="C196" s="270" t="s">
        <v>119</v>
      </c>
      <c r="D196" s="408"/>
      <c r="E196" s="238">
        <v>1.3</v>
      </c>
      <c r="F196" s="264"/>
      <c r="G196" s="408">
        <v>3</v>
      </c>
      <c r="H196" s="248" t="s">
        <v>11</v>
      </c>
      <c r="I196" s="665">
        <v>4</v>
      </c>
      <c r="J196" s="662" t="s">
        <v>152</v>
      </c>
      <c r="K196" s="409"/>
      <c r="L196" s="409"/>
    </row>
    <row r="197" spans="1:12" s="12" customFormat="1" ht="12.75">
      <c r="A197" s="239"/>
      <c r="B197" s="237"/>
      <c r="C197" s="270"/>
      <c r="D197" s="408"/>
      <c r="E197" s="238"/>
      <c r="F197" s="264"/>
      <c r="G197" s="408"/>
      <c r="H197" s="248"/>
      <c r="I197" s="666"/>
      <c r="J197" s="663"/>
      <c r="K197" s="409"/>
      <c r="L197" s="409"/>
    </row>
    <row r="198" spans="1:12" s="12" customFormat="1" ht="12.75">
      <c r="A198" s="239"/>
      <c r="B198" s="237"/>
      <c r="C198" s="270"/>
      <c r="D198" s="408"/>
      <c r="E198" s="238"/>
      <c r="F198" s="264"/>
      <c r="G198" s="408"/>
      <c r="H198" s="248"/>
      <c r="I198" s="667"/>
      <c r="J198" s="664"/>
      <c r="K198" s="409"/>
      <c r="L198" s="409"/>
    </row>
    <row r="199" spans="1:12" s="12" customFormat="1" ht="12.75">
      <c r="A199" s="239"/>
      <c r="B199" s="237"/>
      <c r="C199" s="270"/>
      <c r="D199" s="408"/>
      <c r="E199" s="238"/>
      <c r="F199" s="264">
        <v>48</v>
      </c>
      <c r="G199" s="408"/>
      <c r="H199" s="248"/>
      <c r="I199" s="349"/>
      <c r="J199" s="320" t="s">
        <v>153</v>
      </c>
      <c r="K199" s="409">
        <f>E196*F199</f>
        <v>62.400000000000006</v>
      </c>
      <c r="L199" s="409">
        <f>E196*20</f>
        <v>26</v>
      </c>
    </row>
    <row r="200" spans="1:12" s="12" customFormat="1" ht="38.25">
      <c r="A200" s="239"/>
      <c r="B200" s="237"/>
      <c r="C200" s="270"/>
      <c r="D200" s="408"/>
      <c r="E200" s="238"/>
      <c r="F200" s="264">
        <v>72</v>
      </c>
      <c r="G200" s="408"/>
      <c r="H200" s="248"/>
      <c r="I200" s="349"/>
      <c r="J200" s="319" t="s">
        <v>154</v>
      </c>
      <c r="K200" s="409">
        <f>E196*F200</f>
        <v>93.60000000000001</v>
      </c>
      <c r="L200" s="409"/>
    </row>
    <row r="201" spans="1:12" s="12" customFormat="1" ht="12.75" customHeight="1">
      <c r="A201" s="239" t="s">
        <v>116</v>
      </c>
      <c r="B201" s="237" t="s">
        <v>397</v>
      </c>
      <c r="C201" s="270" t="s">
        <v>119</v>
      </c>
      <c r="D201" s="408"/>
      <c r="E201" s="238">
        <v>1</v>
      </c>
      <c r="F201" s="264"/>
      <c r="G201" s="408">
        <v>3</v>
      </c>
      <c r="H201" s="248" t="s">
        <v>11</v>
      </c>
      <c r="I201" s="665">
        <v>4</v>
      </c>
      <c r="J201" s="662" t="s">
        <v>152</v>
      </c>
      <c r="K201" s="409"/>
      <c r="L201" s="409"/>
    </row>
    <row r="202" spans="1:12" s="12" customFormat="1" ht="12.75">
      <c r="A202" s="239"/>
      <c r="B202" s="237"/>
      <c r="C202" s="270"/>
      <c r="D202" s="408"/>
      <c r="E202" s="238"/>
      <c r="F202" s="264"/>
      <c r="G202" s="408"/>
      <c r="H202" s="248"/>
      <c r="I202" s="666"/>
      <c r="J202" s="663"/>
      <c r="K202" s="409"/>
      <c r="L202" s="409"/>
    </row>
    <row r="203" spans="1:12" s="12" customFormat="1" ht="12.75">
      <c r="A203" s="239"/>
      <c r="B203" s="237"/>
      <c r="C203" s="270"/>
      <c r="D203" s="408"/>
      <c r="E203" s="238"/>
      <c r="F203" s="264"/>
      <c r="G203" s="408"/>
      <c r="H203" s="248"/>
      <c r="I203" s="667"/>
      <c r="J203" s="664"/>
      <c r="K203" s="409"/>
      <c r="L203" s="409"/>
    </row>
    <row r="204" spans="1:12" s="12" customFormat="1" ht="12.75">
      <c r="A204" s="239"/>
      <c r="B204" s="237"/>
      <c r="C204" s="270"/>
      <c r="D204" s="408"/>
      <c r="E204" s="238"/>
      <c r="F204" s="264">
        <v>48</v>
      </c>
      <c r="G204" s="408"/>
      <c r="H204" s="248"/>
      <c r="I204" s="349"/>
      <c r="J204" s="320" t="s">
        <v>153</v>
      </c>
      <c r="K204" s="409">
        <f>E201*F204</f>
        <v>48</v>
      </c>
      <c r="L204" s="409">
        <f>E201*20</f>
        <v>20</v>
      </c>
    </row>
    <row r="205" spans="1:12" s="12" customFormat="1" ht="38.25">
      <c r="A205" s="239"/>
      <c r="B205" s="237"/>
      <c r="C205" s="270"/>
      <c r="D205" s="408"/>
      <c r="E205" s="238"/>
      <c r="F205" s="264">
        <v>72</v>
      </c>
      <c r="G205" s="408"/>
      <c r="H205" s="248"/>
      <c r="I205" s="349"/>
      <c r="J205" s="319" t="s">
        <v>154</v>
      </c>
      <c r="K205" s="409">
        <f>E201*F205</f>
        <v>72</v>
      </c>
      <c r="L205" s="409"/>
    </row>
    <row r="206" spans="1:12" s="12" customFormat="1" ht="12.75" customHeight="1">
      <c r="A206" s="239" t="s">
        <v>116</v>
      </c>
      <c r="B206" s="237" t="s">
        <v>398</v>
      </c>
      <c r="C206" s="270" t="s">
        <v>119</v>
      </c>
      <c r="D206" s="408"/>
      <c r="E206" s="238">
        <v>1</v>
      </c>
      <c r="F206" s="264"/>
      <c r="G206" s="408">
        <v>3</v>
      </c>
      <c r="H206" s="248" t="s">
        <v>11</v>
      </c>
      <c r="I206" s="665">
        <v>4</v>
      </c>
      <c r="J206" s="662" t="s">
        <v>152</v>
      </c>
      <c r="K206" s="409"/>
      <c r="L206" s="409"/>
    </row>
    <row r="207" spans="1:12" s="12" customFormat="1" ht="12.75">
      <c r="A207" s="239"/>
      <c r="B207" s="237"/>
      <c r="C207" s="270"/>
      <c r="D207" s="408"/>
      <c r="E207" s="238"/>
      <c r="F207" s="264"/>
      <c r="G207" s="408"/>
      <c r="H207" s="248"/>
      <c r="I207" s="666"/>
      <c r="J207" s="663"/>
      <c r="K207" s="409"/>
      <c r="L207" s="409"/>
    </row>
    <row r="208" spans="1:12" s="12" customFormat="1" ht="12.75">
      <c r="A208" s="239"/>
      <c r="B208" s="237"/>
      <c r="C208" s="270"/>
      <c r="D208" s="408"/>
      <c r="E208" s="238"/>
      <c r="F208" s="264"/>
      <c r="G208" s="408"/>
      <c r="H208" s="248"/>
      <c r="I208" s="667"/>
      <c r="J208" s="664"/>
      <c r="K208" s="409"/>
      <c r="L208" s="409"/>
    </row>
    <row r="209" spans="1:12" s="12" customFormat="1" ht="12.75">
      <c r="A209" s="239"/>
      <c r="B209" s="237"/>
      <c r="C209" s="270"/>
      <c r="D209" s="408"/>
      <c r="E209" s="238"/>
      <c r="F209" s="264">
        <v>48</v>
      </c>
      <c r="G209" s="408"/>
      <c r="H209" s="248"/>
      <c r="I209" s="349"/>
      <c r="J209" s="320" t="s">
        <v>153</v>
      </c>
      <c r="K209" s="409">
        <f>E206*F209</f>
        <v>48</v>
      </c>
      <c r="L209" s="409">
        <f>E206*20</f>
        <v>20</v>
      </c>
    </row>
    <row r="210" spans="1:12" s="12" customFormat="1" ht="38.25">
      <c r="A210" s="239"/>
      <c r="B210" s="237"/>
      <c r="C210" s="270"/>
      <c r="D210" s="408"/>
      <c r="E210" s="238"/>
      <c r="F210" s="264">
        <v>72</v>
      </c>
      <c r="G210" s="408"/>
      <c r="H210" s="248"/>
      <c r="I210" s="349"/>
      <c r="J210" s="319" t="s">
        <v>154</v>
      </c>
      <c r="K210" s="409">
        <f>E206*F210</f>
        <v>72</v>
      </c>
      <c r="L210" s="409"/>
    </row>
    <row r="211" spans="1:12" s="12" customFormat="1" ht="12.75" customHeight="1">
      <c r="A211" s="239" t="s">
        <v>116</v>
      </c>
      <c r="B211" s="237" t="s">
        <v>399</v>
      </c>
      <c r="C211" s="270" t="s">
        <v>119</v>
      </c>
      <c r="D211" s="408"/>
      <c r="E211" s="238">
        <v>0.999</v>
      </c>
      <c r="F211" s="264"/>
      <c r="G211" s="408">
        <v>3</v>
      </c>
      <c r="H211" s="248" t="s">
        <v>11</v>
      </c>
      <c r="I211" s="665">
        <v>4</v>
      </c>
      <c r="J211" s="662" t="s">
        <v>152</v>
      </c>
      <c r="K211" s="409"/>
      <c r="L211" s="409"/>
    </row>
    <row r="212" spans="1:12" s="12" customFormat="1" ht="12.75">
      <c r="A212" s="239"/>
      <c r="B212" s="237"/>
      <c r="C212" s="270"/>
      <c r="D212" s="408"/>
      <c r="E212" s="238"/>
      <c r="F212" s="264"/>
      <c r="G212" s="408"/>
      <c r="H212" s="248"/>
      <c r="I212" s="666"/>
      <c r="J212" s="663"/>
      <c r="K212" s="409"/>
      <c r="L212" s="409"/>
    </row>
    <row r="213" spans="1:12" s="12" customFormat="1" ht="12.75">
      <c r="A213" s="239"/>
      <c r="B213" s="237"/>
      <c r="C213" s="270"/>
      <c r="D213" s="408"/>
      <c r="E213" s="238"/>
      <c r="F213" s="264"/>
      <c r="G213" s="408"/>
      <c r="H213" s="248"/>
      <c r="I213" s="667"/>
      <c r="J213" s="664"/>
      <c r="K213" s="409"/>
      <c r="L213" s="409"/>
    </row>
    <row r="214" spans="1:12" s="12" customFormat="1" ht="12.75">
      <c r="A214" s="239"/>
      <c r="B214" s="237"/>
      <c r="C214" s="270"/>
      <c r="D214" s="408"/>
      <c r="E214" s="238"/>
      <c r="F214" s="264">
        <v>48</v>
      </c>
      <c r="G214" s="408"/>
      <c r="H214" s="248"/>
      <c r="I214" s="349"/>
      <c r="J214" s="320" t="s">
        <v>153</v>
      </c>
      <c r="K214" s="409">
        <f>E211*F214</f>
        <v>47.952</v>
      </c>
      <c r="L214" s="409">
        <f>E211*20</f>
        <v>19.98</v>
      </c>
    </row>
    <row r="215" spans="1:12" s="12" customFormat="1" ht="38.25">
      <c r="A215" s="239"/>
      <c r="B215" s="237"/>
      <c r="C215" s="270"/>
      <c r="D215" s="408"/>
      <c r="E215" s="238"/>
      <c r="F215" s="264">
        <v>72</v>
      </c>
      <c r="G215" s="408"/>
      <c r="H215" s="248"/>
      <c r="I215" s="349"/>
      <c r="J215" s="319" t="s">
        <v>154</v>
      </c>
      <c r="K215" s="409">
        <f>E211*F215</f>
        <v>71.928</v>
      </c>
      <c r="L215" s="409"/>
    </row>
    <row r="216" spans="1:12" s="12" customFormat="1" ht="12.75" customHeight="1">
      <c r="A216" s="239" t="s">
        <v>116</v>
      </c>
      <c r="B216" s="237" t="s">
        <v>400</v>
      </c>
      <c r="C216" s="270" t="s">
        <v>119</v>
      </c>
      <c r="D216" s="408"/>
      <c r="E216" s="238">
        <v>0.997</v>
      </c>
      <c r="F216" s="264"/>
      <c r="G216" s="408">
        <v>3</v>
      </c>
      <c r="H216" s="248" t="s">
        <v>11</v>
      </c>
      <c r="I216" s="665">
        <v>4</v>
      </c>
      <c r="J216" s="662" t="s">
        <v>152</v>
      </c>
      <c r="K216" s="409"/>
      <c r="L216" s="409"/>
    </row>
    <row r="217" spans="1:12" s="12" customFormat="1" ht="12.75">
      <c r="A217" s="239"/>
      <c r="B217" s="237"/>
      <c r="C217" s="270"/>
      <c r="D217" s="408"/>
      <c r="E217" s="238"/>
      <c r="F217" s="264"/>
      <c r="G217" s="408"/>
      <c r="H217" s="248"/>
      <c r="I217" s="666"/>
      <c r="J217" s="663"/>
      <c r="K217" s="409"/>
      <c r="L217" s="409"/>
    </row>
    <row r="218" spans="1:12" s="12" customFormat="1" ht="12.75">
      <c r="A218" s="239"/>
      <c r="B218" s="237"/>
      <c r="C218" s="270"/>
      <c r="D218" s="408"/>
      <c r="E218" s="238"/>
      <c r="F218" s="264"/>
      <c r="G218" s="408"/>
      <c r="H218" s="248"/>
      <c r="I218" s="667"/>
      <c r="J218" s="664"/>
      <c r="K218" s="409"/>
      <c r="L218" s="409"/>
    </row>
    <row r="219" spans="1:12" s="12" customFormat="1" ht="12.75">
      <c r="A219" s="239"/>
      <c r="B219" s="237"/>
      <c r="C219" s="270"/>
      <c r="D219" s="408"/>
      <c r="E219" s="238"/>
      <c r="F219" s="264">
        <v>48</v>
      </c>
      <c r="G219" s="408"/>
      <c r="H219" s="248"/>
      <c r="I219" s="349"/>
      <c r="J219" s="320" t="s">
        <v>153</v>
      </c>
      <c r="K219" s="409">
        <f>E216*F219</f>
        <v>47.856</v>
      </c>
      <c r="L219" s="409">
        <f>E216*20</f>
        <v>19.94</v>
      </c>
    </row>
    <row r="220" spans="1:12" s="12" customFormat="1" ht="38.25">
      <c r="A220" s="239"/>
      <c r="B220" s="237"/>
      <c r="C220" s="270"/>
      <c r="D220" s="408"/>
      <c r="E220" s="238"/>
      <c r="F220" s="264">
        <v>72</v>
      </c>
      <c r="G220" s="408"/>
      <c r="H220" s="248"/>
      <c r="I220" s="349"/>
      <c r="J220" s="319" t="s">
        <v>154</v>
      </c>
      <c r="K220" s="409">
        <f>E216*F220</f>
        <v>71.784</v>
      </c>
      <c r="L220" s="409"/>
    </row>
    <row r="221" spans="1:12" s="12" customFormat="1" ht="12.75" customHeight="1">
      <c r="A221" s="239" t="s">
        <v>116</v>
      </c>
      <c r="B221" s="237" t="s">
        <v>401</v>
      </c>
      <c r="C221" s="270" t="s">
        <v>119</v>
      </c>
      <c r="D221" s="408"/>
      <c r="E221" s="238">
        <v>1.001</v>
      </c>
      <c r="F221" s="264"/>
      <c r="G221" s="408">
        <v>3</v>
      </c>
      <c r="H221" s="248" t="s">
        <v>11</v>
      </c>
      <c r="I221" s="665">
        <v>4</v>
      </c>
      <c r="J221" s="662" t="s">
        <v>152</v>
      </c>
      <c r="K221" s="409"/>
      <c r="L221" s="409"/>
    </row>
    <row r="222" spans="1:12" s="12" customFormat="1" ht="12.75">
      <c r="A222" s="239"/>
      <c r="B222" s="237"/>
      <c r="C222" s="270"/>
      <c r="D222" s="408"/>
      <c r="E222" s="238"/>
      <c r="F222" s="264"/>
      <c r="G222" s="408"/>
      <c r="H222" s="248"/>
      <c r="I222" s="666"/>
      <c r="J222" s="663"/>
      <c r="K222" s="409"/>
      <c r="L222" s="409"/>
    </row>
    <row r="223" spans="1:12" s="12" customFormat="1" ht="12.75">
      <c r="A223" s="239"/>
      <c r="B223" s="237"/>
      <c r="C223" s="270"/>
      <c r="D223" s="408"/>
      <c r="E223" s="238"/>
      <c r="F223" s="264"/>
      <c r="G223" s="408"/>
      <c r="H223" s="248"/>
      <c r="I223" s="667"/>
      <c r="J223" s="664"/>
      <c r="K223" s="409"/>
      <c r="L223" s="409"/>
    </row>
    <row r="224" spans="1:12" s="12" customFormat="1" ht="12.75">
      <c r="A224" s="239"/>
      <c r="B224" s="237"/>
      <c r="C224" s="270"/>
      <c r="D224" s="408"/>
      <c r="E224" s="238"/>
      <c r="F224" s="264">
        <v>48</v>
      </c>
      <c r="G224" s="408"/>
      <c r="H224" s="248"/>
      <c r="I224" s="349"/>
      <c r="J224" s="320" t="s">
        <v>153</v>
      </c>
      <c r="K224" s="409">
        <f>E221*F224</f>
        <v>48.047999999999995</v>
      </c>
      <c r="L224" s="409">
        <f>E221*20</f>
        <v>20.019999999999996</v>
      </c>
    </row>
    <row r="225" spans="1:12" s="12" customFormat="1" ht="38.25">
      <c r="A225" s="239"/>
      <c r="B225" s="237"/>
      <c r="C225" s="270"/>
      <c r="D225" s="408"/>
      <c r="E225" s="238"/>
      <c r="F225" s="264">
        <v>72</v>
      </c>
      <c r="G225" s="408"/>
      <c r="H225" s="248"/>
      <c r="I225" s="349"/>
      <c r="J225" s="319" t="s">
        <v>154</v>
      </c>
      <c r="K225" s="409">
        <f>E221*F225</f>
        <v>72.07199999999999</v>
      </c>
      <c r="L225" s="409"/>
    </row>
    <row r="226" spans="1:12" s="12" customFormat="1" ht="12.75" customHeight="1">
      <c r="A226" s="239" t="s">
        <v>116</v>
      </c>
      <c r="B226" s="237" t="s">
        <v>402</v>
      </c>
      <c r="C226" s="270" t="s">
        <v>119</v>
      </c>
      <c r="D226" s="408"/>
      <c r="E226" s="238">
        <v>0.999</v>
      </c>
      <c r="F226" s="264"/>
      <c r="G226" s="408">
        <v>3</v>
      </c>
      <c r="H226" s="248" t="s">
        <v>11</v>
      </c>
      <c r="I226" s="665">
        <v>4</v>
      </c>
      <c r="J226" s="662" t="s">
        <v>152</v>
      </c>
      <c r="K226" s="409"/>
      <c r="L226" s="409"/>
    </row>
    <row r="227" spans="1:12" s="12" customFormat="1" ht="12.75">
      <c r="A227" s="239"/>
      <c r="B227" s="237"/>
      <c r="C227" s="270"/>
      <c r="D227" s="408"/>
      <c r="E227" s="238"/>
      <c r="F227" s="264"/>
      <c r="G227" s="408"/>
      <c r="H227" s="248"/>
      <c r="I227" s="666"/>
      <c r="J227" s="663"/>
      <c r="K227" s="409"/>
      <c r="L227" s="409"/>
    </row>
    <row r="228" spans="1:12" s="12" customFormat="1" ht="12.75">
      <c r="A228" s="239"/>
      <c r="B228" s="237"/>
      <c r="C228" s="270"/>
      <c r="D228" s="408"/>
      <c r="E228" s="238"/>
      <c r="F228" s="264"/>
      <c r="G228" s="408"/>
      <c r="H228" s="248"/>
      <c r="I228" s="667"/>
      <c r="J228" s="664"/>
      <c r="K228" s="409"/>
      <c r="L228" s="409"/>
    </row>
    <row r="229" spans="1:12" s="12" customFormat="1" ht="12.75">
      <c r="A229" s="239"/>
      <c r="B229" s="237"/>
      <c r="C229" s="270"/>
      <c r="D229" s="408"/>
      <c r="E229" s="238"/>
      <c r="F229" s="264">
        <v>48</v>
      </c>
      <c r="G229" s="408"/>
      <c r="H229" s="248"/>
      <c r="I229" s="349"/>
      <c r="J229" s="320" t="s">
        <v>153</v>
      </c>
      <c r="K229" s="409">
        <f>E226*F229</f>
        <v>47.952</v>
      </c>
      <c r="L229" s="409">
        <f>E226*20</f>
        <v>19.98</v>
      </c>
    </row>
    <row r="230" spans="1:12" s="12" customFormat="1" ht="38.25">
      <c r="A230" s="239"/>
      <c r="B230" s="237"/>
      <c r="C230" s="270"/>
      <c r="D230" s="408"/>
      <c r="E230" s="238"/>
      <c r="F230" s="264">
        <v>72</v>
      </c>
      <c r="G230" s="408"/>
      <c r="H230" s="248"/>
      <c r="I230" s="349"/>
      <c r="J230" s="319" t="s">
        <v>154</v>
      </c>
      <c r="K230" s="409">
        <f>E226*F230</f>
        <v>71.928</v>
      </c>
      <c r="L230" s="409"/>
    </row>
    <row r="231" spans="1:12" s="12" customFormat="1" ht="12.75" customHeight="1">
      <c r="A231" s="239" t="s">
        <v>116</v>
      </c>
      <c r="B231" s="237" t="s">
        <v>403</v>
      </c>
      <c r="C231" s="270" t="s">
        <v>119</v>
      </c>
      <c r="D231" s="408"/>
      <c r="E231" s="238">
        <v>1.002</v>
      </c>
      <c r="F231" s="264"/>
      <c r="G231" s="408">
        <v>3</v>
      </c>
      <c r="H231" s="248" t="s">
        <v>11</v>
      </c>
      <c r="I231" s="665">
        <v>4</v>
      </c>
      <c r="J231" s="662" t="s">
        <v>152</v>
      </c>
      <c r="K231" s="409"/>
      <c r="L231" s="409"/>
    </row>
    <row r="232" spans="1:12" s="12" customFormat="1" ht="12.75">
      <c r="A232" s="239"/>
      <c r="B232" s="237"/>
      <c r="C232" s="270"/>
      <c r="D232" s="408"/>
      <c r="E232" s="238"/>
      <c r="F232" s="264"/>
      <c r="G232" s="408"/>
      <c r="H232" s="248"/>
      <c r="I232" s="666"/>
      <c r="J232" s="663"/>
      <c r="K232" s="409"/>
      <c r="L232" s="409"/>
    </row>
    <row r="233" spans="1:12" s="12" customFormat="1" ht="12.75">
      <c r="A233" s="239"/>
      <c r="B233" s="237"/>
      <c r="C233" s="270"/>
      <c r="D233" s="408"/>
      <c r="E233" s="238"/>
      <c r="F233" s="264"/>
      <c r="G233" s="408"/>
      <c r="H233" s="248"/>
      <c r="I233" s="667"/>
      <c r="J233" s="664"/>
      <c r="K233" s="409"/>
      <c r="L233" s="409"/>
    </row>
    <row r="234" spans="1:12" s="12" customFormat="1" ht="12.75">
      <c r="A234" s="239"/>
      <c r="B234" s="237"/>
      <c r="C234" s="270"/>
      <c r="D234" s="408"/>
      <c r="E234" s="238"/>
      <c r="F234" s="264">
        <v>48</v>
      </c>
      <c r="G234" s="408"/>
      <c r="H234" s="248"/>
      <c r="I234" s="349"/>
      <c r="J234" s="320" t="s">
        <v>153</v>
      </c>
      <c r="K234" s="409">
        <f>E231*F234</f>
        <v>48.096000000000004</v>
      </c>
      <c r="L234" s="409">
        <f>E231*20</f>
        <v>20.04</v>
      </c>
    </row>
    <row r="235" spans="1:12" s="12" customFormat="1" ht="38.25">
      <c r="A235" s="239"/>
      <c r="B235" s="237"/>
      <c r="C235" s="270"/>
      <c r="D235" s="408"/>
      <c r="E235" s="238"/>
      <c r="F235" s="264">
        <v>72</v>
      </c>
      <c r="G235" s="408"/>
      <c r="H235" s="248"/>
      <c r="I235" s="349"/>
      <c r="J235" s="319" t="s">
        <v>154</v>
      </c>
      <c r="K235" s="409">
        <f>E231*F235</f>
        <v>72.144</v>
      </c>
      <c r="L235" s="409"/>
    </row>
    <row r="236" spans="1:12" s="12" customFormat="1" ht="12.75" customHeight="1">
      <c r="A236" s="239" t="s">
        <v>116</v>
      </c>
      <c r="B236" s="237" t="s">
        <v>404</v>
      </c>
      <c r="C236" s="270" t="s">
        <v>119</v>
      </c>
      <c r="D236" s="408"/>
      <c r="E236" s="238">
        <v>1</v>
      </c>
      <c r="F236" s="264"/>
      <c r="G236" s="408">
        <v>3</v>
      </c>
      <c r="H236" s="248" t="s">
        <v>11</v>
      </c>
      <c r="I236" s="665">
        <v>4</v>
      </c>
      <c r="J236" s="662" t="s">
        <v>152</v>
      </c>
      <c r="K236" s="409"/>
      <c r="L236" s="409"/>
    </row>
    <row r="237" spans="1:12" s="12" customFormat="1" ht="12.75">
      <c r="A237" s="239"/>
      <c r="B237" s="237"/>
      <c r="C237" s="270"/>
      <c r="D237" s="408"/>
      <c r="E237" s="238"/>
      <c r="F237" s="264"/>
      <c r="G237" s="408"/>
      <c r="H237" s="248"/>
      <c r="I237" s="666"/>
      <c r="J237" s="663"/>
      <c r="K237" s="409"/>
      <c r="L237" s="409"/>
    </row>
    <row r="238" spans="1:12" s="12" customFormat="1" ht="12.75">
      <c r="A238" s="239"/>
      <c r="B238" s="237"/>
      <c r="C238" s="270"/>
      <c r="D238" s="408"/>
      <c r="E238" s="238"/>
      <c r="F238" s="264"/>
      <c r="G238" s="408"/>
      <c r="H238" s="248"/>
      <c r="I238" s="667"/>
      <c r="J238" s="664"/>
      <c r="K238" s="409"/>
      <c r="L238" s="409"/>
    </row>
    <row r="239" spans="1:12" s="12" customFormat="1" ht="12.75">
      <c r="A239" s="239"/>
      <c r="B239" s="237"/>
      <c r="C239" s="270"/>
      <c r="D239" s="408"/>
      <c r="E239" s="238"/>
      <c r="F239" s="264">
        <v>48</v>
      </c>
      <c r="G239" s="408"/>
      <c r="H239" s="248"/>
      <c r="I239" s="349"/>
      <c r="J239" s="320" t="s">
        <v>153</v>
      </c>
      <c r="K239" s="409">
        <f>E236*F239</f>
        <v>48</v>
      </c>
      <c r="L239" s="409">
        <f>E236*20</f>
        <v>20</v>
      </c>
    </row>
    <row r="240" spans="1:12" s="12" customFormat="1" ht="38.25">
      <c r="A240" s="239"/>
      <c r="B240" s="237"/>
      <c r="C240" s="270"/>
      <c r="D240" s="408"/>
      <c r="E240" s="238"/>
      <c r="F240" s="264">
        <v>72</v>
      </c>
      <c r="G240" s="408"/>
      <c r="H240" s="248"/>
      <c r="I240" s="349"/>
      <c r="J240" s="319" t="s">
        <v>154</v>
      </c>
      <c r="K240" s="409">
        <f>E236*F240</f>
        <v>72</v>
      </c>
      <c r="L240" s="409"/>
    </row>
    <row r="241" spans="1:12" s="12" customFormat="1" ht="12.75" customHeight="1">
      <c r="A241" s="239" t="s">
        <v>116</v>
      </c>
      <c r="B241" s="237" t="s">
        <v>405</v>
      </c>
      <c r="C241" s="270" t="s">
        <v>119</v>
      </c>
      <c r="D241" s="408"/>
      <c r="E241" s="238">
        <v>1</v>
      </c>
      <c r="F241" s="264"/>
      <c r="G241" s="408">
        <v>3</v>
      </c>
      <c r="H241" s="248" t="s">
        <v>11</v>
      </c>
      <c r="I241" s="665">
        <v>4</v>
      </c>
      <c r="J241" s="662" t="s">
        <v>152</v>
      </c>
      <c r="K241" s="409"/>
      <c r="L241" s="409"/>
    </row>
    <row r="242" spans="1:12" s="12" customFormat="1" ht="12.75">
      <c r="A242" s="239"/>
      <c r="B242" s="237"/>
      <c r="C242" s="270"/>
      <c r="D242" s="408"/>
      <c r="E242" s="238"/>
      <c r="F242" s="264"/>
      <c r="G242" s="408"/>
      <c r="H242" s="248"/>
      <c r="I242" s="666"/>
      <c r="J242" s="663"/>
      <c r="K242" s="409"/>
      <c r="L242" s="409"/>
    </row>
    <row r="243" spans="1:12" s="12" customFormat="1" ht="12.75">
      <c r="A243" s="239"/>
      <c r="B243" s="237"/>
      <c r="C243" s="270"/>
      <c r="D243" s="408"/>
      <c r="E243" s="238"/>
      <c r="F243" s="264"/>
      <c r="G243" s="408"/>
      <c r="H243" s="248"/>
      <c r="I243" s="667"/>
      <c r="J243" s="664"/>
      <c r="K243" s="409"/>
      <c r="L243" s="409"/>
    </row>
    <row r="244" spans="1:12" s="12" customFormat="1" ht="12.75">
      <c r="A244" s="239"/>
      <c r="B244" s="237"/>
      <c r="C244" s="270"/>
      <c r="D244" s="408"/>
      <c r="E244" s="238"/>
      <c r="F244" s="264">
        <v>48</v>
      </c>
      <c r="G244" s="408"/>
      <c r="H244" s="248"/>
      <c r="I244" s="349"/>
      <c r="J244" s="320" t="s">
        <v>153</v>
      </c>
      <c r="K244" s="409">
        <f>E241*F244</f>
        <v>48</v>
      </c>
      <c r="L244" s="409">
        <f>E241*20</f>
        <v>20</v>
      </c>
    </row>
    <row r="245" spans="1:12" s="12" customFormat="1" ht="38.25">
      <c r="A245" s="239"/>
      <c r="B245" s="237"/>
      <c r="C245" s="270"/>
      <c r="D245" s="408"/>
      <c r="E245" s="238"/>
      <c r="F245" s="264">
        <v>72</v>
      </c>
      <c r="G245" s="408"/>
      <c r="H245" s="248"/>
      <c r="I245" s="349"/>
      <c r="J245" s="319" t="s">
        <v>154</v>
      </c>
      <c r="K245" s="409">
        <f>E241*F245</f>
        <v>72</v>
      </c>
      <c r="L245" s="409"/>
    </row>
    <row r="246" spans="1:12" s="12" customFormat="1" ht="12.75" customHeight="1">
      <c r="A246" s="239" t="s">
        <v>116</v>
      </c>
      <c r="B246" s="237" t="s">
        <v>406</v>
      </c>
      <c r="C246" s="270" t="s">
        <v>119</v>
      </c>
      <c r="D246" s="408"/>
      <c r="E246" s="238">
        <v>1</v>
      </c>
      <c r="F246" s="264"/>
      <c r="G246" s="408">
        <v>3</v>
      </c>
      <c r="H246" s="248" t="s">
        <v>11</v>
      </c>
      <c r="I246" s="665">
        <v>4</v>
      </c>
      <c r="J246" s="662" t="s">
        <v>152</v>
      </c>
      <c r="K246" s="409"/>
      <c r="L246" s="409"/>
    </row>
    <row r="247" spans="1:12" s="12" customFormat="1" ht="12.75">
      <c r="A247" s="239"/>
      <c r="B247" s="237"/>
      <c r="C247" s="270"/>
      <c r="D247" s="408"/>
      <c r="E247" s="238"/>
      <c r="F247" s="264"/>
      <c r="G247" s="408"/>
      <c r="H247" s="248"/>
      <c r="I247" s="666"/>
      <c r="J247" s="663"/>
      <c r="K247" s="409"/>
      <c r="L247" s="409"/>
    </row>
    <row r="248" spans="1:12" s="12" customFormat="1" ht="12.75">
      <c r="A248" s="239"/>
      <c r="B248" s="237"/>
      <c r="C248" s="270"/>
      <c r="D248" s="408"/>
      <c r="E248" s="238"/>
      <c r="F248" s="264"/>
      <c r="G248" s="408"/>
      <c r="H248" s="248"/>
      <c r="I248" s="667"/>
      <c r="J248" s="664"/>
      <c r="K248" s="409"/>
      <c r="L248" s="409"/>
    </row>
    <row r="249" spans="1:12" s="12" customFormat="1" ht="12.75">
      <c r="A249" s="239"/>
      <c r="B249" s="237"/>
      <c r="C249" s="270"/>
      <c r="D249" s="408"/>
      <c r="E249" s="238"/>
      <c r="F249" s="264">
        <v>48</v>
      </c>
      <c r="G249" s="408"/>
      <c r="H249" s="248"/>
      <c r="I249" s="349"/>
      <c r="J249" s="320" t="s">
        <v>153</v>
      </c>
      <c r="K249" s="409">
        <f>E246*F249</f>
        <v>48</v>
      </c>
      <c r="L249" s="409">
        <f>E246*20</f>
        <v>20</v>
      </c>
    </row>
    <row r="250" spans="1:12" s="12" customFormat="1" ht="38.25">
      <c r="A250" s="239"/>
      <c r="B250" s="237"/>
      <c r="C250" s="270"/>
      <c r="D250" s="408"/>
      <c r="E250" s="238"/>
      <c r="F250" s="264">
        <v>72</v>
      </c>
      <c r="G250" s="408"/>
      <c r="H250" s="248"/>
      <c r="I250" s="349"/>
      <c r="J250" s="319" t="s">
        <v>154</v>
      </c>
      <c r="K250" s="409">
        <f>E246*F250</f>
        <v>72</v>
      </c>
      <c r="L250" s="409"/>
    </row>
    <row r="251" spans="1:12" s="12" customFormat="1" ht="12.75" customHeight="1">
      <c r="A251" s="239" t="s">
        <v>116</v>
      </c>
      <c r="B251" s="237" t="s">
        <v>407</v>
      </c>
      <c r="C251" s="270" t="s">
        <v>119</v>
      </c>
      <c r="D251" s="408"/>
      <c r="E251" s="238">
        <v>0.999</v>
      </c>
      <c r="F251" s="264"/>
      <c r="G251" s="408">
        <v>3</v>
      </c>
      <c r="H251" s="248" t="s">
        <v>11</v>
      </c>
      <c r="I251" s="665">
        <v>4</v>
      </c>
      <c r="J251" s="662" t="s">
        <v>152</v>
      </c>
      <c r="K251" s="409"/>
      <c r="L251" s="409"/>
    </row>
    <row r="252" spans="1:12" s="12" customFormat="1" ht="12.75">
      <c r="A252" s="239"/>
      <c r="B252" s="237"/>
      <c r="C252" s="270"/>
      <c r="D252" s="408"/>
      <c r="E252" s="238"/>
      <c r="F252" s="264"/>
      <c r="G252" s="408"/>
      <c r="H252" s="248"/>
      <c r="I252" s="666"/>
      <c r="J252" s="663"/>
      <c r="K252" s="409"/>
      <c r="L252" s="409"/>
    </row>
    <row r="253" spans="1:12" s="12" customFormat="1" ht="12.75">
      <c r="A253" s="239"/>
      <c r="B253" s="237"/>
      <c r="C253" s="270"/>
      <c r="D253" s="408"/>
      <c r="E253" s="238"/>
      <c r="F253" s="264"/>
      <c r="G253" s="408"/>
      <c r="H253" s="248"/>
      <c r="I253" s="667"/>
      <c r="J253" s="664"/>
      <c r="K253" s="409"/>
      <c r="L253" s="409"/>
    </row>
    <row r="254" spans="1:12" s="12" customFormat="1" ht="12.75">
      <c r="A254" s="239"/>
      <c r="B254" s="237"/>
      <c r="C254" s="270"/>
      <c r="D254" s="408"/>
      <c r="E254" s="238"/>
      <c r="F254" s="264">
        <v>48</v>
      </c>
      <c r="G254" s="408"/>
      <c r="H254" s="248"/>
      <c r="I254" s="349"/>
      <c r="J254" s="320" t="s">
        <v>153</v>
      </c>
      <c r="K254" s="409">
        <f>E251*F254</f>
        <v>47.952</v>
      </c>
      <c r="L254" s="409">
        <f>E251*20</f>
        <v>19.98</v>
      </c>
    </row>
    <row r="255" spans="1:12" s="12" customFormat="1" ht="38.25">
      <c r="A255" s="239"/>
      <c r="B255" s="237"/>
      <c r="C255" s="270"/>
      <c r="D255" s="408"/>
      <c r="E255" s="238"/>
      <c r="F255" s="264">
        <v>72</v>
      </c>
      <c r="G255" s="408"/>
      <c r="H255" s="248"/>
      <c r="I255" s="349"/>
      <c r="J255" s="319" t="s">
        <v>154</v>
      </c>
      <c r="K255" s="409">
        <f>E251*F255</f>
        <v>71.928</v>
      </c>
      <c r="L255" s="409"/>
    </row>
    <row r="256" spans="1:12" s="12" customFormat="1" ht="12.75" customHeight="1">
      <c r="A256" s="239" t="s">
        <v>116</v>
      </c>
      <c r="B256" s="237" t="s">
        <v>408</v>
      </c>
      <c r="C256" s="270" t="s">
        <v>119</v>
      </c>
      <c r="D256" s="408"/>
      <c r="E256" s="238">
        <v>0.999</v>
      </c>
      <c r="F256" s="264"/>
      <c r="G256" s="408">
        <v>3</v>
      </c>
      <c r="H256" s="248" t="s">
        <v>11</v>
      </c>
      <c r="I256" s="665">
        <v>4</v>
      </c>
      <c r="J256" s="662" t="s">
        <v>152</v>
      </c>
      <c r="K256" s="409"/>
      <c r="L256" s="409"/>
    </row>
    <row r="257" spans="1:12" s="12" customFormat="1" ht="12.75">
      <c r="A257" s="239"/>
      <c r="B257" s="237"/>
      <c r="C257" s="270"/>
      <c r="D257" s="408"/>
      <c r="E257" s="238"/>
      <c r="F257" s="264"/>
      <c r="G257" s="408"/>
      <c r="H257" s="248"/>
      <c r="I257" s="666"/>
      <c r="J257" s="663"/>
      <c r="K257" s="409"/>
      <c r="L257" s="409"/>
    </row>
    <row r="258" spans="1:12" s="12" customFormat="1" ht="12.75">
      <c r="A258" s="239"/>
      <c r="B258" s="237"/>
      <c r="C258" s="270"/>
      <c r="D258" s="408"/>
      <c r="E258" s="238"/>
      <c r="F258" s="264"/>
      <c r="G258" s="408"/>
      <c r="H258" s="248"/>
      <c r="I258" s="667"/>
      <c r="J258" s="664"/>
      <c r="K258" s="409"/>
      <c r="L258" s="409"/>
    </row>
    <row r="259" spans="1:12" s="12" customFormat="1" ht="12.75">
      <c r="A259" s="239"/>
      <c r="B259" s="237"/>
      <c r="C259" s="270"/>
      <c r="D259" s="408"/>
      <c r="E259" s="238"/>
      <c r="F259" s="264">
        <v>48</v>
      </c>
      <c r="G259" s="408"/>
      <c r="H259" s="248"/>
      <c r="I259" s="349"/>
      <c r="J259" s="320" t="s">
        <v>153</v>
      </c>
      <c r="K259" s="409">
        <f>E256*F259</f>
        <v>47.952</v>
      </c>
      <c r="L259" s="409">
        <f>E256*20</f>
        <v>19.98</v>
      </c>
    </row>
    <row r="260" spans="1:12" s="12" customFormat="1" ht="38.25">
      <c r="A260" s="239"/>
      <c r="B260" s="237"/>
      <c r="C260" s="270"/>
      <c r="D260" s="408"/>
      <c r="E260" s="238"/>
      <c r="F260" s="264">
        <v>72</v>
      </c>
      <c r="G260" s="408"/>
      <c r="H260" s="248"/>
      <c r="I260" s="349"/>
      <c r="J260" s="319" t="s">
        <v>154</v>
      </c>
      <c r="K260" s="409">
        <f>E256*F260</f>
        <v>71.928</v>
      </c>
      <c r="L260" s="409"/>
    </row>
    <row r="261" spans="1:12" s="12" customFormat="1" ht="12.75" customHeight="1">
      <c r="A261" s="239" t="s">
        <v>116</v>
      </c>
      <c r="B261" s="237" t="s">
        <v>409</v>
      </c>
      <c r="C261" s="270" t="s">
        <v>119</v>
      </c>
      <c r="D261" s="408"/>
      <c r="E261" s="238">
        <v>0.999</v>
      </c>
      <c r="F261" s="264"/>
      <c r="G261" s="408">
        <v>3</v>
      </c>
      <c r="H261" s="248" t="s">
        <v>11</v>
      </c>
      <c r="I261" s="665">
        <v>4</v>
      </c>
      <c r="J261" s="662" t="s">
        <v>152</v>
      </c>
      <c r="K261" s="409"/>
      <c r="L261" s="409"/>
    </row>
    <row r="262" spans="1:12" s="12" customFormat="1" ht="12.75">
      <c r="A262" s="239"/>
      <c r="B262" s="237"/>
      <c r="C262" s="270"/>
      <c r="D262" s="408"/>
      <c r="E262" s="238"/>
      <c r="F262" s="264"/>
      <c r="G262" s="408"/>
      <c r="H262" s="248"/>
      <c r="I262" s="666"/>
      <c r="J262" s="663"/>
      <c r="K262" s="409"/>
      <c r="L262" s="409"/>
    </row>
    <row r="263" spans="1:12" s="12" customFormat="1" ht="12.75">
      <c r="A263" s="239"/>
      <c r="B263" s="237"/>
      <c r="C263" s="270"/>
      <c r="D263" s="408"/>
      <c r="E263" s="238"/>
      <c r="F263" s="264"/>
      <c r="G263" s="408"/>
      <c r="H263" s="248"/>
      <c r="I263" s="667"/>
      <c r="J263" s="664"/>
      <c r="K263" s="409"/>
      <c r="L263" s="409"/>
    </row>
    <row r="264" spans="1:12" s="12" customFormat="1" ht="12.75">
      <c r="A264" s="239"/>
      <c r="B264" s="237"/>
      <c r="C264" s="270"/>
      <c r="D264" s="408"/>
      <c r="E264" s="238"/>
      <c r="F264" s="264">
        <v>48</v>
      </c>
      <c r="G264" s="408"/>
      <c r="H264" s="248"/>
      <c r="I264" s="349"/>
      <c r="J264" s="320" t="s">
        <v>153</v>
      </c>
      <c r="K264" s="409">
        <f>E261*F264</f>
        <v>47.952</v>
      </c>
      <c r="L264" s="409">
        <f>E261*20</f>
        <v>19.98</v>
      </c>
    </row>
    <row r="265" spans="1:12" s="12" customFormat="1" ht="38.25">
      <c r="A265" s="239"/>
      <c r="B265" s="237"/>
      <c r="C265" s="270"/>
      <c r="D265" s="408"/>
      <c r="E265" s="238"/>
      <c r="F265" s="264">
        <v>72</v>
      </c>
      <c r="G265" s="408"/>
      <c r="H265" s="248"/>
      <c r="I265" s="349"/>
      <c r="J265" s="319" t="s">
        <v>154</v>
      </c>
      <c r="K265" s="409">
        <f>E261*F265</f>
        <v>71.928</v>
      </c>
      <c r="L265" s="409"/>
    </row>
    <row r="266" spans="1:12" s="12" customFormat="1" ht="12.75" customHeight="1">
      <c r="A266" s="239" t="s">
        <v>116</v>
      </c>
      <c r="B266" s="237" t="s">
        <v>410</v>
      </c>
      <c r="C266" s="270" t="s">
        <v>119</v>
      </c>
      <c r="D266" s="408"/>
      <c r="E266" s="238">
        <v>0.999</v>
      </c>
      <c r="F266" s="264"/>
      <c r="G266" s="408">
        <v>3</v>
      </c>
      <c r="H266" s="248" t="s">
        <v>11</v>
      </c>
      <c r="I266" s="665">
        <v>4</v>
      </c>
      <c r="J266" s="662" t="s">
        <v>152</v>
      </c>
      <c r="K266" s="409"/>
      <c r="L266" s="409"/>
    </row>
    <row r="267" spans="1:12" s="12" customFormat="1" ht="12.75">
      <c r="A267" s="239"/>
      <c r="B267" s="237"/>
      <c r="C267" s="270"/>
      <c r="D267" s="408"/>
      <c r="E267" s="238"/>
      <c r="F267" s="264"/>
      <c r="G267" s="408"/>
      <c r="H267" s="248"/>
      <c r="I267" s="666"/>
      <c r="J267" s="663"/>
      <c r="K267" s="409"/>
      <c r="L267" s="409"/>
    </row>
    <row r="268" spans="1:12" s="12" customFormat="1" ht="12.75">
      <c r="A268" s="239"/>
      <c r="B268" s="237"/>
      <c r="C268" s="270"/>
      <c r="D268" s="408"/>
      <c r="E268" s="238"/>
      <c r="F268" s="264"/>
      <c r="G268" s="408"/>
      <c r="H268" s="248"/>
      <c r="I268" s="667"/>
      <c r="J268" s="664"/>
      <c r="K268" s="409"/>
      <c r="L268" s="409"/>
    </row>
    <row r="269" spans="1:12" s="12" customFormat="1" ht="12.75">
      <c r="A269" s="239"/>
      <c r="B269" s="237"/>
      <c r="C269" s="270"/>
      <c r="D269" s="408"/>
      <c r="E269" s="238"/>
      <c r="F269" s="264">
        <v>48</v>
      </c>
      <c r="G269" s="408"/>
      <c r="H269" s="248"/>
      <c r="I269" s="349"/>
      <c r="J269" s="320" t="s">
        <v>153</v>
      </c>
      <c r="K269" s="409">
        <f>E266*F269</f>
        <v>47.952</v>
      </c>
      <c r="L269" s="409">
        <f>E266*20</f>
        <v>19.98</v>
      </c>
    </row>
    <row r="270" spans="1:12" s="12" customFormat="1" ht="38.25">
      <c r="A270" s="239"/>
      <c r="B270" s="237"/>
      <c r="C270" s="270"/>
      <c r="D270" s="408"/>
      <c r="E270" s="238"/>
      <c r="F270" s="264">
        <v>72</v>
      </c>
      <c r="G270" s="408"/>
      <c r="H270" s="248"/>
      <c r="I270" s="349"/>
      <c r="J270" s="319" t="s">
        <v>154</v>
      </c>
      <c r="K270" s="409">
        <f>E266*F270</f>
        <v>71.928</v>
      </c>
      <c r="L270" s="409"/>
    </row>
    <row r="271" spans="1:12" s="12" customFormat="1" ht="12.75" customHeight="1">
      <c r="A271" s="239" t="s">
        <v>116</v>
      </c>
      <c r="B271" s="237" t="s">
        <v>411</v>
      </c>
      <c r="C271" s="270" t="s">
        <v>119</v>
      </c>
      <c r="D271" s="408"/>
      <c r="E271" s="238">
        <v>0.996</v>
      </c>
      <c r="F271" s="264"/>
      <c r="G271" s="408">
        <v>3</v>
      </c>
      <c r="H271" s="248" t="s">
        <v>11</v>
      </c>
      <c r="I271" s="665">
        <v>4</v>
      </c>
      <c r="J271" s="662" t="s">
        <v>152</v>
      </c>
      <c r="K271" s="409"/>
      <c r="L271" s="409"/>
    </row>
    <row r="272" spans="1:12" s="12" customFormat="1" ht="12.75">
      <c r="A272" s="239"/>
      <c r="B272" s="237"/>
      <c r="C272" s="270"/>
      <c r="D272" s="408"/>
      <c r="E272" s="238"/>
      <c r="F272" s="264"/>
      <c r="G272" s="408"/>
      <c r="H272" s="248"/>
      <c r="I272" s="666"/>
      <c r="J272" s="663"/>
      <c r="K272" s="409"/>
      <c r="L272" s="409"/>
    </row>
    <row r="273" spans="1:12" s="12" customFormat="1" ht="12.75">
      <c r="A273" s="239"/>
      <c r="B273" s="237"/>
      <c r="C273" s="270"/>
      <c r="D273" s="408"/>
      <c r="E273" s="238"/>
      <c r="F273" s="264"/>
      <c r="G273" s="408"/>
      <c r="H273" s="248"/>
      <c r="I273" s="667"/>
      <c r="J273" s="664"/>
      <c r="K273" s="409"/>
      <c r="L273" s="409"/>
    </row>
    <row r="274" spans="1:12" s="12" customFormat="1" ht="12.75">
      <c r="A274" s="239"/>
      <c r="B274" s="237"/>
      <c r="C274" s="270"/>
      <c r="D274" s="408"/>
      <c r="E274" s="238"/>
      <c r="F274" s="264">
        <v>48</v>
      </c>
      <c r="G274" s="408"/>
      <c r="H274" s="248"/>
      <c r="I274" s="349"/>
      <c r="J274" s="320" t="s">
        <v>153</v>
      </c>
      <c r="K274" s="409">
        <f>E271*F274</f>
        <v>47.808</v>
      </c>
      <c r="L274" s="409">
        <f>E271*20</f>
        <v>19.92</v>
      </c>
    </row>
    <row r="275" spans="1:12" s="12" customFormat="1" ht="38.25">
      <c r="A275" s="239"/>
      <c r="B275" s="237"/>
      <c r="C275" s="270"/>
      <c r="D275" s="408"/>
      <c r="E275" s="238"/>
      <c r="F275" s="264">
        <v>72</v>
      </c>
      <c r="G275" s="408"/>
      <c r="H275" s="248"/>
      <c r="I275" s="349"/>
      <c r="J275" s="319" t="s">
        <v>154</v>
      </c>
      <c r="K275" s="409">
        <f>E271*F275</f>
        <v>71.712</v>
      </c>
      <c r="L275" s="409"/>
    </row>
    <row r="276" spans="1:12" s="12" customFormat="1" ht="12.75" customHeight="1">
      <c r="A276" s="239" t="s">
        <v>116</v>
      </c>
      <c r="B276" s="237" t="s">
        <v>412</v>
      </c>
      <c r="C276" s="270" t="s">
        <v>119</v>
      </c>
      <c r="D276" s="408"/>
      <c r="E276" s="238">
        <v>0.999</v>
      </c>
      <c r="F276" s="264"/>
      <c r="G276" s="408">
        <v>3</v>
      </c>
      <c r="H276" s="248" t="s">
        <v>11</v>
      </c>
      <c r="I276" s="665">
        <v>4</v>
      </c>
      <c r="J276" s="662" t="s">
        <v>152</v>
      </c>
      <c r="K276" s="409"/>
      <c r="L276" s="409"/>
    </row>
    <row r="277" spans="1:12" s="12" customFormat="1" ht="12.75">
      <c r="A277" s="239"/>
      <c r="B277" s="237"/>
      <c r="C277" s="270"/>
      <c r="D277" s="408"/>
      <c r="E277" s="238"/>
      <c r="F277" s="264"/>
      <c r="G277" s="408"/>
      <c r="H277" s="248"/>
      <c r="I277" s="666"/>
      <c r="J277" s="663"/>
      <c r="K277" s="409"/>
      <c r="L277" s="409"/>
    </row>
    <row r="278" spans="1:12" s="12" customFormat="1" ht="12.75">
      <c r="A278" s="239"/>
      <c r="B278" s="237"/>
      <c r="C278" s="270"/>
      <c r="D278" s="408"/>
      <c r="E278" s="238"/>
      <c r="F278" s="264"/>
      <c r="G278" s="408"/>
      <c r="H278" s="248"/>
      <c r="I278" s="667"/>
      <c r="J278" s="664"/>
      <c r="K278" s="409"/>
      <c r="L278" s="409"/>
    </row>
    <row r="279" spans="1:12" s="12" customFormat="1" ht="12.75">
      <c r="A279" s="239"/>
      <c r="B279" s="237"/>
      <c r="C279" s="270"/>
      <c r="D279" s="408"/>
      <c r="E279" s="238"/>
      <c r="F279" s="264">
        <v>48</v>
      </c>
      <c r="G279" s="408"/>
      <c r="H279" s="248"/>
      <c r="I279" s="349"/>
      <c r="J279" s="320" t="s">
        <v>153</v>
      </c>
      <c r="K279" s="409">
        <f>E276*F279</f>
        <v>47.952</v>
      </c>
      <c r="L279" s="409">
        <f>E276*20</f>
        <v>19.98</v>
      </c>
    </row>
    <row r="280" spans="1:12" s="12" customFormat="1" ht="38.25">
      <c r="A280" s="239"/>
      <c r="B280" s="237"/>
      <c r="C280" s="270"/>
      <c r="D280" s="408"/>
      <c r="E280" s="238"/>
      <c r="F280" s="264">
        <v>72</v>
      </c>
      <c r="G280" s="408"/>
      <c r="H280" s="248"/>
      <c r="I280" s="349"/>
      <c r="J280" s="319" t="s">
        <v>154</v>
      </c>
      <c r="K280" s="409">
        <f>E276*F280</f>
        <v>71.928</v>
      </c>
      <c r="L280" s="409"/>
    </row>
    <row r="281" spans="1:12" s="12" customFormat="1" ht="12.75" customHeight="1">
      <c r="A281" s="239" t="s">
        <v>116</v>
      </c>
      <c r="B281" s="237" t="s">
        <v>413</v>
      </c>
      <c r="C281" s="270" t="s">
        <v>119</v>
      </c>
      <c r="D281" s="408"/>
      <c r="E281" s="238">
        <v>1.002</v>
      </c>
      <c r="F281" s="264"/>
      <c r="G281" s="408">
        <v>3</v>
      </c>
      <c r="H281" s="248" t="s">
        <v>11</v>
      </c>
      <c r="I281" s="665">
        <v>4</v>
      </c>
      <c r="J281" s="662" t="s">
        <v>152</v>
      </c>
      <c r="K281" s="409"/>
      <c r="L281" s="409"/>
    </row>
    <row r="282" spans="1:12" s="12" customFormat="1" ht="12.75">
      <c r="A282" s="239"/>
      <c r="B282" s="237"/>
      <c r="C282" s="270"/>
      <c r="D282" s="408"/>
      <c r="E282" s="238"/>
      <c r="F282" s="264"/>
      <c r="G282" s="408"/>
      <c r="H282" s="248"/>
      <c r="I282" s="666"/>
      <c r="J282" s="663"/>
      <c r="K282" s="409"/>
      <c r="L282" s="409"/>
    </row>
    <row r="283" spans="1:12" s="12" customFormat="1" ht="12.75">
      <c r="A283" s="239"/>
      <c r="B283" s="237"/>
      <c r="C283" s="270"/>
      <c r="D283" s="408"/>
      <c r="E283" s="238"/>
      <c r="F283" s="264"/>
      <c r="G283" s="408"/>
      <c r="H283" s="248"/>
      <c r="I283" s="667"/>
      <c r="J283" s="664"/>
      <c r="K283" s="409"/>
      <c r="L283" s="409"/>
    </row>
    <row r="284" spans="1:12" s="12" customFormat="1" ht="12.75">
      <c r="A284" s="239"/>
      <c r="B284" s="237"/>
      <c r="C284" s="270"/>
      <c r="D284" s="408"/>
      <c r="E284" s="238"/>
      <c r="F284" s="264">
        <v>48</v>
      </c>
      <c r="G284" s="408"/>
      <c r="H284" s="248"/>
      <c r="I284" s="349"/>
      <c r="J284" s="320" t="s">
        <v>153</v>
      </c>
      <c r="K284" s="409">
        <f>E281*F284</f>
        <v>48.096000000000004</v>
      </c>
      <c r="L284" s="409">
        <f>E281*20</f>
        <v>20.04</v>
      </c>
    </row>
    <row r="285" spans="1:12" s="12" customFormat="1" ht="38.25">
      <c r="A285" s="239"/>
      <c r="B285" s="237"/>
      <c r="C285" s="270"/>
      <c r="D285" s="408"/>
      <c r="E285" s="238"/>
      <c r="F285" s="264">
        <v>72</v>
      </c>
      <c r="G285" s="408"/>
      <c r="H285" s="248"/>
      <c r="I285" s="349"/>
      <c r="J285" s="319" t="s">
        <v>154</v>
      </c>
      <c r="K285" s="409">
        <f>E281*F285</f>
        <v>72.144</v>
      </c>
      <c r="L285" s="409"/>
    </row>
    <row r="286" spans="1:12" s="12" customFormat="1" ht="12.75" customHeight="1">
      <c r="A286" s="239" t="s">
        <v>116</v>
      </c>
      <c r="B286" s="237" t="s">
        <v>414</v>
      </c>
      <c r="C286" s="270" t="s">
        <v>119</v>
      </c>
      <c r="D286" s="408"/>
      <c r="E286" s="238">
        <v>1.003</v>
      </c>
      <c r="F286" s="264"/>
      <c r="G286" s="408">
        <v>3</v>
      </c>
      <c r="H286" s="248" t="s">
        <v>11</v>
      </c>
      <c r="I286" s="665">
        <v>4</v>
      </c>
      <c r="J286" s="662" t="s">
        <v>152</v>
      </c>
      <c r="K286" s="409"/>
      <c r="L286" s="409"/>
    </row>
    <row r="287" spans="1:12" s="12" customFormat="1" ht="12.75">
      <c r="A287" s="239"/>
      <c r="B287" s="237"/>
      <c r="C287" s="270"/>
      <c r="D287" s="408"/>
      <c r="E287" s="238"/>
      <c r="F287" s="264"/>
      <c r="G287" s="408"/>
      <c r="H287" s="248"/>
      <c r="I287" s="666"/>
      <c r="J287" s="663"/>
      <c r="K287" s="409"/>
      <c r="L287" s="409"/>
    </row>
    <row r="288" spans="1:12" s="12" customFormat="1" ht="12.75">
      <c r="A288" s="239"/>
      <c r="B288" s="237"/>
      <c r="C288" s="270"/>
      <c r="D288" s="408"/>
      <c r="E288" s="238"/>
      <c r="F288" s="264"/>
      <c r="G288" s="408"/>
      <c r="H288" s="248"/>
      <c r="I288" s="667"/>
      <c r="J288" s="664"/>
      <c r="K288" s="409"/>
      <c r="L288" s="409"/>
    </row>
    <row r="289" spans="1:12" s="12" customFormat="1" ht="12.75">
      <c r="A289" s="239"/>
      <c r="B289" s="237"/>
      <c r="C289" s="270"/>
      <c r="D289" s="408"/>
      <c r="E289" s="238"/>
      <c r="F289" s="264">
        <v>48</v>
      </c>
      <c r="G289" s="408"/>
      <c r="H289" s="248"/>
      <c r="I289" s="349"/>
      <c r="J289" s="320" t="s">
        <v>153</v>
      </c>
      <c r="K289" s="409">
        <f>E286*F289</f>
        <v>48.14399999999999</v>
      </c>
      <c r="L289" s="409">
        <f>E286*20</f>
        <v>20.06</v>
      </c>
    </row>
    <row r="290" spans="1:12" s="12" customFormat="1" ht="38.25">
      <c r="A290" s="239"/>
      <c r="B290" s="237"/>
      <c r="C290" s="270"/>
      <c r="D290" s="408"/>
      <c r="E290" s="238"/>
      <c r="F290" s="264">
        <v>72</v>
      </c>
      <c r="G290" s="408"/>
      <c r="H290" s="248"/>
      <c r="I290" s="349"/>
      <c r="J290" s="319" t="s">
        <v>154</v>
      </c>
      <c r="K290" s="409">
        <f>E286*F290</f>
        <v>72.216</v>
      </c>
      <c r="L290" s="409"/>
    </row>
    <row r="291" spans="1:12" s="12" customFormat="1" ht="12.75" customHeight="1">
      <c r="A291" s="239" t="s">
        <v>116</v>
      </c>
      <c r="B291" s="237" t="s">
        <v>415</v>
      </c>
      <c r="C291" s="270" t="s">
        <v>119</v>
      </c>
      <c r="D291" s="408"/>
      <c r="E291" s="238">
        <v>1.1</v>
      </c>
      <c r="F291" s="264"/>
      <c r="G291" s="408">
        <v>3</v>
      </c>
      <c r="H291" s="248" t="s">
        <v>11</v>
      </c>
      <c r="I291" s="665">
        <v>4</v>
      </c>
      <c r="J291" s="662" t="s">
        <v>152</v>
      </c>
      <c r="K291" s="409"/>
      <c r="L291" s="409"/>
    </row>
    <row r="292" spans="1:12" s="12" customFormat="1" ht="12.75">
      <c r="A292" s="239"/>
      <c r="B292" s="237"/>
      <c r="C292" s="270"/>
      <c r="D292" s="408"/>
      <c r="E292" s="238"/>
      <c r="F292" s="264"/>
      <c r="G292" s="408"/>
      <c r="H292" s="248"/>
      <c r="I292" s="666"/>
      <c r="J292" s="663"/>
      <c r="K292" s="409"/>
      <c r="L292" s="409"/>
    </row>
    <row r="293" spans="1:12" s="12" customFormat="1" ht="12.75">
      <c r="A293" s="239"/>
      <c r="B293" s="237"/>
      <c r="C293" s="270"/>
      <c r="D293" s="408"/>
      <c r="E293" s="238"/>
      <c r="F293" s="264"/>
      <c r="G293" s="408"/>
      <c r="H293" s="248"/>
      <c r="I293" s="667"/>
      <c r="J293" s="664"/>
      <c r="K293" s="409"/>
      <c r="L293" s="409"/>
    </row>
    <row r="294" spans="1:12" s="12" customFormat="1" ht="12.75">
      <c r="A294" s="239"/>
      <c r="B294" s="237"/>
      <c r="C294" s="270"/>
      <c r="D294" s="408"/>
      <c r="E294" s="238"/>
      <c r="F294" s="264">
        <v>48</v>
      </c>
      <c r="G294" s="408"/>
      <c r="H294" s="248"/>
      <c r="I294" s="349"/>
      <c r="J294" s="320" t="s">
        <v>153</v>
      </c>
      <c r="K294" s="409">
        <f>E291*F294</f>
        <v>52.800000000000004</v>
      </c>
      <c r="L294" s="409">
        <f>E291*20</f>
        <v>22</v>
      </c>
    </row>
    <row r="295" spans="1:12" s="12" customFormat="1" ht="38.25">
      <c r="A295" s="239"/>
      <c r="B295" s="237"/>
      <c r="C295" s="270"/>
      <c r="D295" s="408"/>
      <c r="E295" s="238"/>
      <c r="F295" s="264">
        <v>72</v>
      </c>
      <c r="G295" s="408"/>
      <c r="H295" s="248"/>
      <c r="I295" s="349"/>
      <c r="J295" s="319" t="s">
        <v>154</v>
      </c>
      <c r="K295" s="409">
        <f>E291*F295</f>
        <v>79.2</v>
      </c>
      <c r="L295" s="409"/>
    </row>
    <row r="296" spans="1:12" s="12" customFormat="1" ht="12.75" customHeight="1">
      <c r="A296" s="239" t="s">
        <v>116</v>
      </c>
      <c r="B296" s="237" t="s">
        <v>416</v>
      </c>
      <c r="C296" s="270" t="s">
        <v>119</v>
      </c>
      <c r="D296" s="408"/>
      <c r="E296" s="238">
        <v>1.097</v>
      </c>
      <c r="F296" s="264"/>
      <c r="G296" s="408">
        <v>3</v>
      </c>
      <c r="H296" s="248" t="s">
        <v>11</v>
      </c>
      <c r="I296" s="665">
        <v>4</v>
      </c>
      <c r="J296" s="662" t="s">
        <v>152</v>
      </c>
      <c r="K296" s="409"/>
      <c r="L296" s="409"/>
    </row>
    <row r="297" spans="1:12" s="12" customFormat="1" ht="12.75">
      <c r="A297" s="239"/>
      <c r="B297" s="237"/>
      <c r="C297" s="270"/>
      <c r="D297" s="408"/>
      <c r="E297" s="238"/>
      <c r="F297" s="264"/>
      <c r="G297" s="408"/>
      <c r="H297" s="248"/>
      <c r="I297" s="666"/>
      <c r="J297" s="663"/>
      <c r="K297" s="409"/>
      <c r="L297" s="409"/>
    </row>
    <row r="298" spans="1:12" s="12" customFormat="1" ht="12.75">
      <c r="A298" s="239"/>
      <c r="B298" s="237"/>
      <c r="C298" s="270"/>
      <c r="D298" s="408"/>
      <c r="E298" s="238"/>
      <c r="F298" s="264"/>
      <c r="G298" s="408"/>
      <c r="H298" s="248"/>
      <c r="I298" s="667"/>
      <c r="J298" s="664"/>
      <c r="K298" s="409"/>
      <c r="L298" s="409"/>
    </row>
    <row r="299" spans="1:12" s="12" customFormat="1" ht="12.75">
      <c r="A299" s="239"/>
      <c r="B299" s="237"/>
      <c r="C299" s="270"/>
      <c r="D299" s="408"/>
      <c r="E299" s="238"/>
      <c r="F299" s="264">
        <v>48</v>
      </c>
      <c r="G299" s="408"/>
      <c r="H299" s="248"/>
      <c r="I299" s="349"/>
      <c r="J299" s="320" t="s">
        <v>153</v>
      </c>
      <c r="K299" s="409">
        <f>E296*F299</f>
        <v>52.656</v>
      </c>
      <c r="L299" s="409">
        <f>E296*20</f>
        <v>21.939999999999998</v>
      </c>
    </row>
    <row r="300" spans="1:12" s="12" customFormat="1" ht="38.25">
      <c r="A300" s="239"/>
      <c r="B300" s="237"/>
      <c r="C300" s="270"/>
      <c r="D300" s="408"/>
      <c r="E300" s="238"/>
      <c r="F300" s="264">
        <v>72</v>
      </c>
      <c r="G300" s="408"/>
      <c r="H300" s="248"/>
      <c r="I300" s="349"/>
      <c r="J300" s="319" t="s">
        <v>154</v>
      </c>
      <c r="K300" s="409">
        <f>E296*F300</f>
        <v>78.984</v>
      </c>
      <c r="L300" s="409"/>
    </row>
    <row r="301" spans="1:12" s="12" customFormat="1" ht="12.75" customHeight="1">
      <c r="A301" s="239" t="s">
        <v>116</v>
      </c>
      <c r="B301" s="237" t="s">
        <v>417</v>
      </c>
      <c r="C301" s="270" t="s">
        <v>119</v>
      </c>
      <c r="D301" s="408"/>
      <c r="E301" s="238">
        <v>1.099</v>
      </c>
      <c r="F301" s="264"/>
      <c r="G301" s="408">
        <v>3</v>
      </c>
      <c r="H301" s="248" t="s">
        <v>11</v>
      </c>
      <c r="I301" s="665">
        <v>4</v>
      </c>
      <c r="J301" s="662" t="s">
        <v>152</v>
      </c>
      <c r="K301" s="409"/>
      <c r="L301" s="409"/>
    </row>
    <row r="302" spans="1:12" s="12" customFormat="1" ht="12.75">
      <c r="A302" s="239"/>
      <c r="B302" s="237"/>
      <c r="C302" s="270"/>
      <c r="D302" s="408"/>
      <c r="E302" s="238"/>
      <c r="F302" s="264"/>
      <c r="G302" s="408"/>
      <c r="H302" s="248"/>
      <c r="I302" s="666"/>
      <c r="J302" s="663"/>
      <c r="K302" s="409"/>
      <c r="L302" s="409"/>
    </row>
    <row r="303" spans="1:12" s="12" customFormat="1" ht="12.75">
      <c r="A303" s="239"/>
      <c r="B303" s="237"/>
      <c r="C303" s="270"/>
      <c r="D303" s="408"/>
      <c r="E303" s="238"/>
      <c r="F303" s="264"/>
      <c r="G303" s="408"/>
      <c r="H303" s="248"/>
      <c r="I303" s="667"/>
      <c r="J303" s="664"/>
      <c r="K303" s="409"/>
      <c r="L303" s="409"/>
    </row>
    <row r="304" spans="1:12" s="12" customFormat="1" ht="12.75">
      <c r="A304" s="239"/>
      <c r="B304" s="237"/>
      <c r="C304" s="270"/>
      <c r="D304" s="408"/>
      <c r="E304" s="238"/>
      <c r="F304" s="264">
        <v>48</v>
      </c>
      <c r="G304" s="408"/>
      <c r="H304" s="248"/>
      <c r="I304" s="349"/>
      <c r="J304" s="320" t="s">
        <v>153</v>
      </c>
      <c r="K304" s="409">
        <f>E301*F304</f>
        <v>52.751999999999995</v>
      </c>
      <c r="L304" s="409">
        <f>E301*20</f>
        <v>21.98</v>
      </c>
    </row>
    <row r="305" spans="1:12" s="12" customFormat="1" ht="38.25">
      <c r="A305" s="239"/>
      <c r="B305" s="237"/>
      <c r="C305" s="270"/>
      <c r="D305" s="408"/>
      <c r="E305" s="238"/>
      <c r="F305" s="264">
        <v>72</v>
      </c>
      <c r="G305" s="408"/>
      <c r="H305" s="248"/>
      <c r="I305" s="349"/>
      <c r="J305" s="319" t="s">
        <v>154</v>
      </c>
      <c r="K305" s="409">
        <f>E301*F305</f>
        <v>79.128</v>
      </c>
      <c r="L305" s="409"/>
    </row>
    <row r="306" spans="1:12" s="12" customFormat="1" ht="12.75" customHeight="1">
      <c r="A306" s="239" t="s">
        <v>116</v>
      </c>
      <c r="B306" s="237" t="s">
        <v>418</v>
      </c>
      <c r="C306" s="270" t="s">
        <v>119</v>
      </c>
      <c r="D306" s="408"/>
      <c r="E306" s="238">
        <v>1.401</v>
      </c>
      <c r="F306" s="264"/>
      <c r="G306" s="408">
        <v>3</v>
      </c>
      <c r="H306" s="248" t="s">
        <v>11</v>
      </c>
      <c r="I306" s="665">
        <v>4</v>
      </c>
      <c r="J306" s="662" t="s">
        <v>152</v>
      </c>
      <c r="K306" s="409"/>
      <c r="L306" s="409"/>
    </row>
    <row r="307" spans="1:12" s="12" customFormat="1" ht="12.75">
      <c r="A307" s="239"/>
      <c r="B307" s="237"/>
      <c r="C307" s="270"/>
      <c r="D307" s="408"/>
      <c r="E307" s="238"/>
      <c r="F307" s="264"/>
      <c r="G307" s="408"/>
      <c r="H307" s="248"/>
      <c r="I307" s="666"/>
      <c r="J307" s="663"/>
      <c r="K307" s="409"/>
      <c r="L307" s="409"/>
    </row>
    <row r="308" spans="1:12" s="12" customFormat="1" ht="12.75">
      <c r="A308" s="239"/>
      <c r="B308" s="237"/>
      <c r="C308" s="270"/>
      <c r="D308" s="408"/>
      <c r="E308" s="238"/>
      <c r="F308" s="264"/>
      <c r="G308" s="408"/>
      <c r="H308" s="248"/>
      <c r="I308" s="667"/>
      <c r="J308" s="664"/>
      <c r="K308" s="409"/>
      <c r="L308" s="409"/>
    </row>
    <row r="309" spans="1:12" s="12" customFormat="1" ht="12.75">
      <c r="A309" s="239"/>
      <c r="B309" s="237"/>
      <c r="C309" s="270"/>
      <c r="D309" s="408"/>
      <c r="E309" s="238"/>
      <c r="F309" s="264">
        <v>48</v>
      </c>
      <c r="G309" s="408"/>
      <c r="H309" s="248"/>
      <c r="I309" s="349"/>
      <c r="J309" s="320" t="s">
        <v>153</v>
      </c>
      <c r="K309" s="409">
        <f>E306*F309</f>
        <v>67.248</v>
      </c>
      <c r="L309" s="409">
        <f>E306*20</f>
        <v>28.02</v>
      </c>
    </row>
    <row r="310" spans="1:12" s="12" customFormat="1" ht="38.25">
      <c r="A310" s="239"/>
      <c r="B310" s="237"/>
      <c r="C310" s="270"/>
      <c r="D310" s="408"/>
      <c r="E310" s="238"/>
      <c r="F310" s="264">
        <v>72</v>
      </c>
      <c r="G310" s="408"/>
      <c r="H310" s="248"/>
      <c r="I310" s="349"/>
      <c r="J310" s="319" t="s">
        <v>154</v>
      </c>
      <c r="K310" s="409">
        <f>E306*F310</f>
        <v>100.872</v>
      </c>
      <c r="L310" s="409"/>
    </row>
    <row r="311" spans="1:12" s="12" customFormat="1" ht="12.75" customHeight="1">
      <c r="A311" s="239" t="s">
        <v>116</v>
      </c>
      <c r="B311" s="237" t="s">
        <v>419</v>
      </c>
      <c r="C311" s="270" t="s">
        <v>119</v>
      </c>
      <c r="D311" s="408"/>
      <c r="E311" s="238">
        <v>1.398</v>
      </c>
      <c r="F311" s="264"/>
      <c r="G311" s="408">
        <v>3</v>
      </c>
      <c r="H311" s="248" t="s">
        <v>11</v>
      </c>
      <c r="I311" s="665">
        <v>4</v>
      </c>
      <c r="J311" s="662" t="s">
        <v>152</v>
      </c>
      <c r="K311" s="409"/>
      <c r="L311" s="409"/>
    </row>
    <row r="312" spans="1:12" s="12" customFormat="1" ht="12.75">
      <c r="A312" s="239"/>
      <c r="B312" s="237"/>
      <c r="C312" s="270"/>
      <c r="D312" s="408"/>
      <c r="E312" s="238"/>
      <c r="F312" s="264"/>
      <c r="G312" s="408"/>
      <c r="H312" s="248"/>
      <c r="I312" s="666"/>
      <c r="J312" s="663"/>
      <c r="K312" s="409"/>
      <c r="L312" s="409"/>
    </row>
    <row r="313" spans="1:12" s="12" customFormat="1" ht="12.75">
      <c r="A313" s="239"/>
      <c r="B313" s="237"/>
      <c r="C313" s="270"/>
      <c r="D313" s="408"/>
      <c r="E313" s="238"/>
      <c r="F313" s="264"/>
      <c r="G313" s="408"/>
      <c r="H313" s="248"/>
      <c r="I313" s="667"/>
      <c r="J313" s="664"/>
      <c r="K313" s="409"/>
      <c r="L313" s="409"/>
    </row>
    <row r="314" spans="1:12" s="12" customFormat="1" ht="12.75">
      <c r="A314" s="239"/>
      <c r="B314" s="237"/>
      <c r="C314" s="270"/>
      <c r="D314" s="408"/>
      <c r="E314" s="238"/>
      <c r="F314" s="264">
        <v>48</v>
      </c>
      <c r="G314" s="408"/>
      <c r="H314" s="248"/>
      <c r="I314" s="349"/>
      <c r="J314" s="320" t="s">
        <v>153</v>
      </c>
      <c r="K314" s="409">
        <f>E311*F314</f>
        <v>67.104</v>
      </c>
      <c r="L314" s="409">
        <f>E311*20</f>
        <v>27.959999999999997</v>
      </c>
    </row>
    <row r="315" spans="1:12" s="12" customFormat="1" ht="38.25">
      <c r="A315" s="239"/>
      <c r="B315" s="237"/>
      <c r="C315" s="270"/>
      <c r="D315" s="408"/>
      <c r="E315" s="238"/>
      <c r="F315" s="264">
        <v>72</v>
      </c>
      <c r="G315" s="408"/>
      <c r="H315" s="248"/>
      <c r="I315" s="349"/>
      <c r="J315" s="319" t="s">
        <v>154</v>
      </c>
      <c r="K315" s="409">
        <f>E311*F315</f>
        <v>100.65599999999999</v>
      </c>
      <c r="L315" s="409"/>
    </row>
    <row r="316" spans="1:12" s="12" customFormat="1" ht="12.75" customHeight="1">
      <c r="A316" s="239" t="s">
        <v>116</v>
      </c>
      <c r="B316" s="237" t="s">
        <v>420</v>
      </c>
      <c r="C316" s="270" t="s">
        <v>119</v>
      </c>
      <c r="D316" s="408"/>
      <c r="E316" s="238">
        <v>1.198</v>
      </c>
      <c r="F316" s="264"/>
      <c r="G316" s="408">
        <v>3</v>
      </c>
      <c r="H316" s="248" t="s">
        <v>11</v>
      </c>
      <c r="I316" s="665">
        <v>4</v>
      </c>
      <c r="J316" s="662" t="s">
        <v>152</v>
      </c>
      <c r="K316" s="409"/>
      <c r="L316" s="409"/>
    </row>
    <row r="317" spans="1:12" s="12" customFormat="1" ht="12.75">
      <c r="A317" s="239"/>
      <c r="B317" s="237"/>
      <c r="C317" s="270"/>
      <c r="D317" s="408"/>
      <c r="E317" s="238"/>
      <c r="F317" s="264"/>
      <c r="G317" s="408"/>
      <c r="H317" s="248"/>
      <c r="I317" s="666"/>
      <c r="J317" s="663"/>
      <c r="K317" s="409"/>
      <c r="L317" s="409"/>
    </row>
    <row r="318" spans="1:12" s="12" customFormat="1" ht="12.75">
      <c r="A318" s="239"/>
      <c r="B318" s="237"/>
      <c r="C318" s="270"/>
      <c r="D318" s="408"/>
      <c r="E318" s="238"/>
      <c r="F318" s="264"/>
      <c r="G318" s="408"/>
      <c r="H318" s="248"/>
      <c r="I318" s="667"/>
      <c r="J318" s="664"/>
      <c r="K318" s="409"/>
      <c r="L318" s="409"/>
    </row>
    <row r="319" spans="1:12" s="12" customFormat="1" ht="12.75">
      <c r="A319" s="239"/>
      <c r="B319" s="237"/>
      <c r="C319" s="270"/>
      <c r="D319" s="408"/>
      <c r="E319" s="238"/>
      <c r="F319" s="264">
        <v>48</v>
      </c>
      <c r="G319" s="408"/>
      <c r="H319" s="248"/>
      <c r="I319" s="349"/>
      <c r="J319" s="320" t="s">
        <v>153</v>
      </c>
      <c r="K319" s="409">
        <f>E316*F319</f>
        <v>57.504</v>
      </c>
      <c r="L319" s="409">
        <f>E316*20</f>
        <v>23.96</v>
      </c>
    </row>
    <row r="320" spans="1:12" s="12" customFormat="1" ht="38.25">
      <c r="A320" s="239"/>
      <c r="B320" s="237"/>
      <c r="C320" s="270"/>
      <c r="D320" s="408"/>
      <c r="E320" s="238"/>
      <c r="F320" s="264">
        <v>72</v>
      </c>
      <c r="G320" s="408"/>
      <c r="H320" s="248"/>
      <c r="I320" s="349"/>
      <c r="J320" s="319" t="s">
        <v>154</v>
      </c>
      <c r="K320" s="409">
        <f>E316*F320</f>
        <v>86.256</v>
      </c>
      <c r="L320" s="409"/>
    </row>
    <row r="321" spans="1:12" s="12" customFormat="1" ht="12.75" customHeight="1">
      <c r="A321" s="239" t="s">
        <v>116</v>
      </c>
      <c r="B321" s="237" t="s">
        <v>421</v>
      </c>
      <c r="C321" s="270" t="s">
        <v>119</v>
      </c>
      <c r="D321" s="408"/>
      <c r="E321" s="238">
        <v>0.999</v>
      </c>
      <c r="F321" s="264"/>
      <c r="G321" s="408">
        <v>3</v>
      </c>
      <c r="H321" s="248" t="s">
        <v>11</v>
      </c>
      <c r="I321" s="665">
        <v>4</v>
      </c>
      <c r="J321" s="662" t="s">
        <v>152</v>
      </c>
      <c r="K321" s="409"/>
      <c r="L321" s="409"/>
    </row>
    <row r="322" spans="1:12" s="12" customFormat="1" ht="12.75">
      <c r="A322" s="239"/>
      <c r="B322" s="237"/>
      <c r="C322" s="270"/>
      <c r="D322" s="408"/>
      <c r="E322" s="238"/>
      <c r="F322" s="264"/>
      <c r="G322" s="408"/>
      <c r="H322" s="248"/>
      <c r="I322" s="666"/>
      <c r="J322" s="663"/>
      <c r="K322" s="409"/>
      <c r="L322" s="409"/>
    </row>
    <row r="323" spans="1:12" s="12" customFormat="1" ht="12.75">
      <c r="A323" s="239"/>
      <c r="B323" s="237"/>
      <c r="C323" s="270"/>
      <c r="D323" s="408"/>
      <c r="E323" s="238"/>
      <c r="F323" s="264"/>
      <c r="G323" s="408"/>
      <c r="H323" s="248"/>
      <c r="I323" s="667"/>
      <c r="J323" s="664"/>
      <c r="K323" s="409"/>
      <c r="L323" s="409"/>
    </row>
    <row r="324" spans="1:12" s="12" customFormat="1" ht="12.75">
      <c r="A324" s="239"/>
      <c r="B324" s="237"/>
      <c r="C324" s="270"/>
      <c r="D324" s="408"/>
      <c r="E324" s="238"/>
      <c r="F324" s="264">
        <v>48</v>
      </c>
      <c r="G324" s="408"/>
      <c r="H324" s="248"/>
      <c r="I324" s="349"/>
      <c r="J324" s="320" t="s">
        <v>153</v>
      </c>
      <c r="K324" s="409">
        <f>E321*F324</f>
        <v>47.952</v>
      </c>
      <c r="L324" s="409">
        <f>E321*20</f>
        <v>19.98</v>
      </c>
    </row>
    <row r="325" spans="1:12" s="12" customFormat="1" ht="38.25">
      <c r="A325" s="239"/>
      <c r="B325" s="237"/>
      <c r="C325" s="270"/>
      <c r="D325" s="408"/>
      <c r="E325" s="238"/>
      <c r="F325" s="264">
        <v>72</v>
      </c>
      <c r="G325" s="408"/>
      <c r="H325" s="248"/>
      <c r="I325" s="349"/>
      <c r="J325" s="319" t="s">
        <v>154</v>
      </c>
      <c r="K325" s="409">
        <f>E321*F325</f>
        <v>71.928</v>
      </c>
      <c r="L325" s="409"/>
    </row>
    <row r="326" spans="1:12" s="12" customFormat="1" ht="12.75" customHeight="1">
      <c r="A326" s="239" t="s">
        <v>116</v>
      </c>
      <c r="B326" s="237" t="s">
        <v>422</v>
      </c>
      <c r="C326" s="270" t="s">
        <v>119</v>
      </c>
      <c r="D326" s="408"/>
      <c r="E326" s="238">
        <v>0.999</v>
      </c>
      <c r="F326" s="264"/>
      <c r="G326" s="408">
        <v>3</v>
      </c>
      <c r="H326" s="248" t="s">
        <v>11</v>
      </c>
      <c r="I326" s="665">
        <v>4</v>
      </c>
      <c r="J326" s="662" t="s">
        <v>152</v>
      </c>
      <c r="K326" s="409"/>
      <c r="L326" s="409"/>
    </row>
    <row r="327" spans="1:12" s="12" customFormat="1" ht="12.75">
      <c r="A327" s="239"/>
      <c r="B327" s="237"/>
      <c r="C327" s="270"/>
      <c r="D327" s="408"/>
      <c r="E327" s="238"/>
      <c r="F327" s="264"/>
      <c r="G327" s="408"/>
      <c r="H327" s="248"/>
      <c r="I327" s="666"/>
      <c r="J327" s="663"/>
      <c r="K327" s="409"/>
      <c r="L327" s="409"/>
    </row>
    <row r="328" spans="1:12" s="12" customFormat="1" ht="12.75">
      <c r="A328" s="239"/>
      <c r="B328" s="237"/>
      <c r="C328" s="270"/>
      <c r="D328" s="408"/>
      <c r="E328" s="238"/>
      <c r="F328" s="264"/>
      <c r="G328" s="408"/>
      <c r="H328" s="248"/>
      <c r="I328" s="667"/>
      <c r="J328" s="664"/>
      <c r="K328" s="409"/>
      <c r="L328" s="409"/>
    </row>
    <row r="329" spans="1:12" s="12" customFormat="1" ht="12.75">
      <c r="A329" s="239"/>
      <c r="B329" s="237"/>
      <c r="C329" s="270"/>
      <c r="D329" s="408"/>
      <c r="E329" s="238"/>
      <c r="F329" s="264">
        <v>48</v>
      </c>
      <c r="G329" s="408"/>
      <c r="H329" s="248"/>
      <c r="I329" s="349"/>
      <c r="J329" s="320" t="s">
        <v>153</v>
      </c>
      <c r="K329" s="409">
        <f>E326*F329</f>
        <v>47.952</v>
      </c>
      <c r="L329" s="409">
        <f>E326*20</f>
        <v>19.98</v>
      </c>
    </row>
    <row r="330" spans="1:12" s="12" customFormat="1" ht="38.25">
      <c r="A330" s="239"/>
      <c r="B330" s="237"/>
      <c r="C330" s="270"/>
      <c r="D330" s="408"/>
      <c r="E330" s="238"/>
      <c r="F330" s="264">
        <v>72</v>
      </c>
      <c r="G330" s="408"/>
      <c r="H330" s="248"/>
      <c r="I330" s="349"/>
      <c r="J330" s="319" t="s">
        <v>154</v>
      </c>
      <c r="K330" s="409">
        <f>E326*F330</f>
        <v>71.928</v>
      </c>
      <c r="L330" s="409"/>
    </row>
    <row r="331" spans="1:12" s="12" customFormat="1" ht="12.75" customHeight="1">
      <c r="A331" s="239" t="s">
        <v>116</v>
      </c>
      <c r="B331" s="237" t="s">
        <v>423</v>
      </c>
      <c r="C331" s="270" t="s">
        <v>119</v>
      </c>
      <c r="D331" s="408"/>
      <c r="E331" s="238">
        <v>1.302</v>
      </c>
      <c r="F331" s="264"/>
      <c r="G331" s="408">
        <v>3</v>
      </c>
      <c r="H331" s="248" t="s">
        <v>11</v>
      </c>
      <c r="I331" s="665">
        <v>4</v>
      </c>
      <c r="J331" s="662" t="s">
        <v>152</v>
      </c>
      <c r="K331" s="409"/>
      <c r="L331" s="409"/>
    </row>
    <row r="332" spans="1:12" s="12" customFormat="1" ht="12.75">
      <c r="A332" s="239"/>
      <c r="B332" s="237"/>
      <c r="C332" s="270"/>
      <c r="D332" s="408"/>
      <c r="E332" s="238"/>
      <c r="F332" s="264"/>
      <c r="G332" s="408"/>
      <c r="H332" s="248"/>
      <c r="I332" s="666"/>
      <c r="J332" s="663"/>
      <c r="K332" s="409"/>
      <c r="L332" s="409"/>
    </row>
    <row r="333" spans="1:12" s="12" customFormat="1" ht="12.75">
      <c r="A333" s="239"/>
      <c r="B333" s="237"/>
      <c r="C333" s="270"/>
      <c r="D333" s="408"/>
      <c r="E333" s="238"/>
      <c r="F333" s="264"/>
      <c r="G333" s="408"/>
      <c r="H333" s="248"/>
      <c r="I333" s="667"/>
      <c r="J333" s="664"/>
      <c r="K333" s="409"/>
      <c r="L333" s="409"/>
    </row>
    <row r="334" spans="1:12" s="12" customFormat="1" ht="12.75">
      <c r="A334" s="239"/>
      <c r="B334" s="237"/>
      <c r="C334" s="270"/>
      <c r="D334" s="408"/>
      <c r="E334" s="238"/>
      <c r="F334" s="264">
        <v>48</v>
      </c>
      <c r="G334" s="408"/>
      <c r="H334" s="248"/>
      <c r="I334" s="349"/>
      <c r="J334" s="320" t="s">
        <v>153</v>
      </c>
      <c r="K334" s="409">
        <f>E331*F334</f>
        <v>62.496</v>
      </c>
      <c r="L334" s="409">
        <f>E331*20</f>
        <v>26.04</v>
      </c>
    </row>
    <row r="335" spans="1:12" s="12" customFormat="1" ht="38.25">
      <c r="A335" s="239"/>
      <c r="B335" s="237"/>
      <c r="C335" s="270"/>
      <c r="D335" s="408"/>
      <c r="E335" s="238"/>
      <c r="F335" s="264">
        <v>72</v>
      </c>
      <c r="G335" s="408"/>
      <c r="H335" s="248"/>
      <c r="I335" s="349"/>
      <c r="J335" s="319" t="s">
        <v>154</v>
      </c>
      <c r="K335" s="409">
        <f>E331*F335</f>
        <v>93.744</v>
      </c>
      <c r="L335" s="409"/>
    </row>
    <row r="336" spans="1:12" s="12" customFormat="1" ht="12.75" customHeight="1">
      <c r="A336" s="239" t="s">
        <v>116</v>
      </c>
      <c r="B336" s="237" t="s">
        <v>424</v>
      </c>
      <c r="C336" s="270" t="s">
        <v>119</v>
      </c>
      <c r="D336" s="408"/>
      <c r="E336" s="238">
        <v>1.002</v>
      </c>
      <c r="F336" s="264"/>
      <c r="G336" s="408">
        <v>3</v>
      </c>
      <c r="H336" s="248" t="s">
        <v>11</v>
      </c>
      <c r="I336" s="665">
        <v>4</v>
      </c>
      <c r="J336" s="662" t="s">
        <v>152</v>
      </c>
      <c r="K336" s="409"/>
      <c r="L336" s="409"/>
    </row>
    <row r="337" spans="1:12" s="12" customFormat="1" ht="12.75">
      <c r="A337" s="239"/>
      <c r="B337" s="237"/>
      <c r="C337" s="270"/>
      <c r="D337" s="408"/>
      <c r="E337" s="238"/>
      <c r="F337" s="264"/>
      <c r="G337" s="408"/>
      <c r="H337" s="248"/>
      <c r="I337" s="666"/>
      <c r="J337" s="663"/>
      <c r="K337" s="409"/>
      <c r="L337" s="409"/>
    </row>
    <row r="338" spans="1:12" s="12" customFormat="1" ht="12.75">
      <c r="A338" s="239"/>
      <c r="B338" s="237"/>
      <c r="C338" s="270"/>
      <c r="D338" s="408"/>
      <c r="E338" s="238"/>
      <c r="F338" s="264"/>
      <c r="G338" s="408"/>
      <c r="H338" s="248"/>
      <c r="I338" s="667"/>
      <c r="J338" s="664"/>
      <c r="K338" s="409"/>
      <c r="L338" s="409"/>
    </row>
    <row r="339" spans="1:12" s="12" customFormat="1" ht="12.75">
      <c r="A339" s="239"/>
      <c r="B339" s="237"/>
      <c r="C339" s="270"/>
      <c r="D339" s="408"/>
      <c r="E339" s="238"/>
      <c r="F339" s="264">
        <v>48</v>
      </c>
      <c r="G339" s="408"/>
      <c r="H339" s="248"/>
      <c r="I339" s="349"/>
      <c r="J339" s="320" t="s">
        <v>153</v>
      </c>
      <c r="K339" s="409">
        <f>E336*F339</f>
        <v>48.096000000000004</v>
      </c>
      <c r="L339" s="409">
        <f>E336*20</f>
        <v>20.04</v>
      </c>
    </row>
    <row r="340" spans="1:12" s="12" customFormat="1" ht="38.25">
      <c r="A340" s="239"/>
      <c r="B340" s="237"/>
      <c r="C340" s="270"/>
      <c r="D340" s="408"/>
      <c r="E340" s="238"/>
      <c r="F340" s="264">
        <v>72</v>
      </c>
      <c r="G340" s="408"/>
      <c r="H340" s="248"/>
      <c r="I340" s="349"/>
      <c r="J340" s="319" t="s">
        <v>154</v>
      </c>
      <c r="K340" s="409">
        <f>E336*F340</f>
        <v>72.144</v>
      </c>
      <c r="L340" s="409"/>
    </row>
    <row r="341" spans="1:12" s="12" customFormat="1" ht="12.75" customHeight="1">
      <c r="A341" s="239" t="s">
        <v>116</v>
      </c>
      <c r="B341" s="237" t="s">
        <v>425</v>
      </c>
      <c r="C341" s="270" t="s">
        <v>119</v>
      </c>
      <c r="D341" s="408"/>
      <c r="E341" s="238">
        <v>1.001</v>
      </c>
      <c r="F341" s="264"/>
      <c r="G341" s="408">
        <v>3</v>
      </c>
      <c r="H341" s="248" t="s">
        <v>11</v>
      </c>
      <c r="I341" s="665">
        <v>4</v>
      </c>
      <c r="J341" s="662" t="s">
        <v>152</v>
      </c>
      <c r="K341" s="409"/>
      <c r="L341" s="409"/>
    </row>
    <row r="342" spans="1:12" s="12" customFormat="1" ht="12.75">
      <c r="A342" s="239"/>
      <c r="B342" s="237"/>
      <c r="C342" s="270"/>
      <c r="D342" s="408"/>
      <c r="E342" s="238"/>
      <c r="F342" s="264"/>
      <c r="G342" s="408"/>
      <c r="H342" s="248"/>
      <c r="I342" s="666"/>
      <c r="J342" s="663"/>
      <c r="K342" s="409"/>
      <c r="L342" s="409"/>
    </row>
    <row r="343" spans="1:12" s="12" customFormat="1" ht="12.75">
      <c r="A343" s="239"/>
      <c r="B343" s="237"/>
      <c r="C343" s="270"/>
      <c r="D343" s="408"/>
      <c r="E343" s="238"/>
      <c r="F343" s="264"/>
      <c r="G343" s="408"/>
      <c r="H343" s="248"/>
      <c r="I343" s="667"/>
      <c r="J343" s="664"/>
      <c r="K343" s="409"/>
      <c r="L343" s="409"/>
    </row>
    <row r="344" spans="1:12" s="12" customFormat="1" ht="12.75">
      <c r="A344" s="239"/>
      <c r="B344" s="237"/>
      <c r="C344" s="270"/>
      <c r="D344" s="408"/>
      <c r="E344" s="238"/>
      <c r="F344" s="264">
        <v>48</v>
      </c>
      <c r="G344" s="408"/>
      <c r="H344" s="248"/>
      <c r="I344" s="349"/>
      <c r="J344" s="320" t="s">
        <v>153</v>
      </c>
      <c r="K344" s="409">
        <f>E341*F344</f>
        <v>48.047999999999995</v>
      </c>
      <c r="L344" s="409">
        <f>E341*20</f>
        <v>20.019999999999996</v>
      </c>
    </row>
    <row r="345" spans="1:12" s="12" customFormat="1" ht="38.25">
      <c r="A345" s="239"/>
      <c r="B345" s="237"/>
      <c r="C345" s="270"/>
      <c r="D345" s="408"/>
      <c r="E345" s="238"/>
      <c r="F345" s="264">
        <v>72</v>
      </c>
      <c r="G345" s="408"/>
      <c r="H345" s="248"/>
      <c r="I345" s="349"/>
      <c r="J345" s="319" t="s">
        <v>154</v>
      </c>
      <c r="K345" s="409">
        <f>E341*F345</f>
        <v>72.07199999999999</v>
      </c>
      <c r="L345" s="409"/>
    </row>
    <row r="346" spans="1:12" s="12" customFormat="1" ht="12.75" customHeight="1">
      <c r="A346" s="239" t="s">
        <v>116</v>
      </c>
      <c r="B346" s="237" t="s">
        <v>426</v>
      </c>
      <c r="C346" s="270" t="s">
        <v>119</v>
      </c>
      <c r="D346" s="408"/>
      <c r="E346" s="238">
        <v>1.002</v>
      </c>
      <c r="F346" s="264"/>
      <c r="G346" s="408">
        <v>3</v>
      </c>
      <c r="H346" s="248" t="s">
        <v>11</v>
      </c>
      <c r="I346" s="665">
        <v>4</v>
      </c>
      <c r="J346" s="662" t="s">
        <v>152</v>
      </c>
      <c r="K346" s="409"/>
      <c r="L346" s="409"/>
    </row>
    <row r="347" spans="1:12" s="12" customFormat="1" ht="12.75">
      <c r="A347" s="239"/>
      <c r="B347" s="237"/>
      <c r="C347" s="270"/>
      <c r="D347" s="408"/>
      <c r="E347" s="238"/>
      <c r="F347" s="264"/>
      <c r="G347" s="408"/>
      <c r="H347" s="248"/>
      <c r="I347" s="666"/>
      <c r="J347" s="663"/>
      <c r="K347" s="409"/>
      <c r="L347" s="409"/>
    </row>
    <row r="348" spans="1:12" s="12" customFormat="1" ht="12.75">
      <c r="A348" s="239"/>
      <c r="B348" s="237"/>
      <c r="C348" s="270"/>
      <c r="D348" s="408"/>
      <c r="E348" s="238"/>
      <c r="F348" s="264"/>
      <c r="G348" s="408"/>
      <c r="H348" s="248"/>
      <c r="I348" s="667"/>
      <c r="J348" s="664"/>
      <c r="K348" s="409"/>
      <c r="L348" s="409"/>
    </row>
    <row r="349" spans="1:12" s="12" customFormat="1" ht="12.75">
      <c r="A349" s="239"/>
      <c r="B349" s="237"/>
      <c r="C349" s="270"/>
      <c r="D349" s="408"/>
      <c r="E349" s="238"/>
      <c r="F349" s="264">
        <v>48</v>
      </c>
      <c r="G349" s="408"/>
      <c r="H349" s="248"/>
      <c r="I349" s="349"/>
      <c r="J349" s="320" t="s">
        <v>153</v>
      </c>
      <c r="K349" s="409">
        <f>E346*F349</f>
        <v>48.096000000000004</v>
      </c>
      <c r="L349" s="409">
        <f>E346*20</f>
        <v>20.04</v>
      </c>
    </row>
    <row r="350" spans="1:12" s="12" customFormat="1" ht="38.25">
      <c r="A350" s="239"/>
      <c r="B350" s="237"/>
      <c r="C350" s="270"/>
      <c r="D350" s="408"/>
      <c r="E350" s="238"/>
      <c r="F350" s="264">
        <v>72</v>
      </c>
      <c r="G350" s="408"/>
      <c r="H350" s="248"/>
      <c r="I350" s="349"/>
      <c r="J350" s="319" t="s">
        <v>154</v>
      </c>
      <c r="K350" s="409">
        <f>E346*F350</f>
        <v>72.144</v>
      </c>
      <c r="L350" s="409"/>
    </row>
    <row r="351" spans="1:12" s="12" customFormat="1" ht="12.75" customHeight="1">
      <c r="A351" s="239" t="s">
        <v>116</v>
      </c>
      <c r="B351" s="237" t="s">
        <v>427</v>
      </c>
      <c r="C351" s="270" t="s">
        <v>119</v>
      </c>
      <c r="D351" s="408"/>
      <c r="E351" s="238">
        <v>0.996</v>
      </c>
      <c r="F351" s="264"/>
      <c r="G351" s="408">
        <v>3</v>
      </c>
      <c r="H351" s="248" t="s">
        <v>11</v>
      </c>
      <c r="I351" s="665">
        <v>4</v>
      </c>
      <c r="J351" s="662" t="s">
        <v>152</v>
      </c>
      <c r="K351" s="409"/>
      <c r="L351" s="409"/>
    </row>
    <row r="352" spans="1:12" s="12" customFormat="1" ht="12.75">
      <c r="A352" s="239"/>
      <c r="B352" s="237"/>
      <c r="C352" s="270"/>
      <c r="D352" s="408"/>
      <c r="E352" s="238"/>
      <c r="F352" s="264"/>
      <c r="G352" s="408"/>
      <c r="H352" s="248"/>
      <c r="I352" s="666"/>
      <c r="J352" s="663"/>
      <c r="K352" s="409"/>
      <c r="L352" s="409"/>
    </row>
    <row r="353" spans="1:12" s="12" customFormat="1" ht="12.75">
      <c r="A353" s="239"/>
      <c r="B353" s="237"/>
      <c r="C353" s="270"/>
      <c r="D353" s="408"/>
      <c r="E353" s="238"/>
      <c r="F353" s="264"/>
      <c r="G353" s="408"/>
      <c r="H353" s="248"/>
      <c r="I353" s="667"/>
      <c r="J353" s="664"/>
      <c r="K353" s="409"/>
      <c r="L353" s="409"/>
    </row>
    <row r="354" spans="1:12" s="12" customFormat="1" ht="12.75">
      <c r="A354" s="239"/>
      <c r="B354" s="237"/>
      <c r="C354" s="270"/>
      <c r="D354" s="408"/>
      <c r="E354" s="238"/>
      <c r="F354" s="264">
        <v>48</v>
      </c>
      <c r="G354" s="408"/>
      <c r="H354" s="248"/>
      <c r="I354" s="349"/>
      <c r="J354" s="320" t="s">
        <v>153</v>
      </c>
      <c r="K354" s="409">
        <f>E351*F354</f>
        <v>47.808</v>
      </c>
      <c r="L354" s="409">
        <f>E351*20</f>
        <v>19.92</v>
      </c>
    </row>
    <row r="355" spans="1:12" s="12" customFormat="1" ht="38.25">
      <c r="A355" s="239"/>
      <c r="B355" s="237"/>
      <c r="C355" s="270"/>
      <c r="D355" s="408"/>
      <c r="E355" s="238"/>
      <c r="F355" s="264">
        <v>72</v>
      </c>
      <c r="G355" s="408"/>
      <c r="H355" s="248"/>
      <c r="I355" s="349"/>
      <c r="J355" s="319" t="s">
        <v>154</v>
      </c>
      <c r="K355" s="409">
        <f>E351*F355</f>
        <v>71.712</v>
      </c>
      <c r="L355" s="409"/>
    </row>
    <row r="356" spans="1:12" s="12" customFormat="1" ht="12.75" customHeight="1">
      <c r="A356" s="239" t="s">
        <v>116</v>
      </c>
      <c r="B356" s="237" t="s">
        <v>428</v>
      </c>
      <c r="C356" s="270" t="s">
        <v>119</v>
      </c>
      <c r="D356" s="408"/>
      <c r="E356" s="238">
        <v>1.101</v>
      </c>
      <c r="F356" s="264"/>
      <c r="G356" s="408">
        <v>3</v>
      </c>
      <c r="H356" s="248" t="s">
        <v>11</v>
      </c>
      <c r="I356" s="665">
        <v>4</v>
      </c>
      <c r="J356" s="662" t="s">
        <v>152</v>
      </c>
      <c r="K356" s="409"/>
      <c r="L356" s="409"/>
    </row>
    <row r="357" spans="1:12" s="12" customFormat="1" ht="12.75">
      <c r="A357" s="239"/>
      <c r="B357" s="237"/>
      <c r="C357" s="270"/>
      <c r="D357" s="408"/>
      <c r="E357" s="238"/>
      <c r="F357" s="264"/>
      <c r="G357" s="408"/>
      <c r="H357" s="248"/>
      <c r="I357" s="666"/>
      <c r="J357" s="663"/>
      <c r="K357" s="409"/>
      <c r="L357" s="409"/>
    </row>
    <row r="358" spans="1:12" s="12" customFormat="1" ht="12.75">
      <c r="A358" s="239"/>
      <c r="B358" s="237"/>
      <c r="C358" s="270"/>
      <c r="D358" s="408"/>
      <c r="E358" s="238"/>
      <c r="F358" s="264"/>
      <c r="G358" s="408"/>
      <c r="H358" s="248"/>
      <c r="I358" s="667"/>
      <c r="J358" s="664"/>
      <c r="K358" s="409"/>
      <c r="L358" s="409"/>
    </row>
    <row r="359" spans="1:12" s="12" customFormat="1" ht="12.75">
      <c r="A359" s="239"/>
      <c r="B359" s="237"/>
      <c r="C359" s="270"/>
      <c r="D359" s="408"/>
      <c r="E359" s="238"/>
      <c r="F359" s="264">
        <v>48</v>
      </c>
      <c r="G359" s="408"/>
      <c r="H359" s="248"/>
      <c r="I359" s="349"/>
      <c r="J359" s="320" t="s">
        <v>153</v>
      </c>
      <c r="K359" s="409">
        <f>E356*F359</f>
        <v>52.848</v>
      </c>
      <c r="L359" s="409">
        <f>E356*20</f>
        <v>22.02</v>
      </c>
    </row>
    <row r="360" spans="1:12" s="12" customFormat="1" ht="38.25">
      <c r="A360" s="239"/>
      <c r="B360" s="237"/>
      <c r="C360" s="270"/>
      <c r="D360" s="408"/>
      <c r="E360" s="238"/>
      <c r="F360" s="264">
        <v>72</v>
      </c>
      <c r="G360" s="408"/>
      <c r="H360" s="248"/>
      <c r="I360" s="349"/>
      <c r="J360" s="319" t="s">
        <v>154</v>
      </c>
      <c r="K360" s="409">
        <f>E356*F360</f>
        <v>79.27199999999999</v>
      </c>
      <c r="L360" s="409"/>
    </row>
    <row r="361" spans="1:12" s="12" customFormat="1" ht="12.75" customHeight="1">
      <c r="A361" s="239" t="s">
        <v>116</v>
      </c>
      <c r="B361" s="237" t="s">
        <v>429</v>
      </c>
      <c r="C361" s="270" t="s">
        <v>119</v>
      </c>
      <c r="D361" s="408"/>
      <c r="E361" s="238">
        <v>1.001</v>
      </c>
      <c r="F361" s="264"/>
      <c r="G361" s="408">
        <v>3</v>
      </c>
      <c r="H361" s="248" t="s">
        <v>11</v>
      </c>
      <c r="I361" s="665">
        <v>4</v>
      </c>
      <c r="J361" s="662" t="s">
        <v>152</v>
      </c>
      <c r="K361" s="409"/>
      <c r="L361" s="409"/>
    </row>
    <row r="362" spans="1:12" s="12" customFormat="1" ht="12.75">
      <c r="A362" s="239"/>
      <c r="B362" s="237"/>
      <c r="C362" s="270"/>
      <c r="D362" s="408"/>
      <c r="E362" s="238"/>
      <c r="F362" s="264"/>
      <c r="G362" s="408"/>
      <c r="H362" s="248"/>
      <c r="I362" s="666"/>
      <c r="J362" s="663"/>
      <c r="K362" s="409"/>
      <c r="L362" s="409"/>
    </row>
    <row r="363" spans="1:12" s="12" customFormat="1" ht="12.75">
      <c r="A363" s="239"/>
      <c r="B363" s="237"/>
      <c r="C363" s="270"/>
      <c r="D363" s="408"/>
      <c r="E363" s="238"/>
      <c r="F363" s="264"/>
      <c r="G363" s="408"/>
      <c r="H363" s="248"/>
      <c r="I363" s="667"/>
      <c r="J363" s="664"/>
      <c r="K363" s="409"/>
      <c r="L363" s="409"/>
    </row>
    <row r="364" spans="1:12" s="12" customFormat="1" ht="12.75">
      <c r="A364" s="239"/>
      <c r="B364" s="237"/>
      <c r="C364" s="270"/>
      <c r="D364" s="408"/>
      <c r="E364" s="238"/>
      <c r="F364" s="264">
        <v>48</v>
      </c>
      <c r="G364" s="408"/>
      <c r="H364" s="248"/>
      <c r="I364" s="349"/>
      <c r="J364" s="320" t="s">
        <v>153</v>
      </c>
      <c r="K364" s="409">
        <f>E361*F364</f>
        <v>48.047999999999995</v>
      </c>
      <c r="L364" s="409">
        <f>E361*20</f>
        <v>20.019999999999996</v>
      </c>
    </row>
    <row r="365" spans="1:12" s="12" customFormat="1" ht="38.25">
      <c r="A365" s="239"/>
      <c r="B365" s="237"/>
      <c r="C365" s="270"/>
      <c r="D365" s="408"/>
      <c r="E365" s="238"/>
      <c r="F365" s="264">
        <v>72</v>
      </c>
      <c r="G365" s="408"/>
      <c r="H365" s="248"/>
      <c r="I365" s="349"/>
      <c r="J365" s="319" t="s">
        <v>154</v>
      </c>
      <c r="K365" s="409">
        <f>E361*F365</f>
        <v>72.07199999999999</v>
      </c>
      <c r="L365" s="409"/>
    </row>
    <row r="366" spans="1:12" s="12" customFormat="1" ht="12.75" customHeight="1">
      <c r="A366" s="239" t="s">
        <v>116</v>
      </c>
      <c r="B366" s="237" t="s">
        <v>430</v>
      </c>
      <c r="C366" s="270" t="s">
        <v>119</v>
      </c>
      <c r="D366" s="408"/>
      <c r="E366" s="238">
        <v>1.003</v>
      </c>
      <c r="F366" s="264"/>
      <c r="G366" s="408">
        <v>3</v>
      </c>
      <c r="H366" s="248" t="s">
        <v>11</v>
      </c>
      <c r="I366" s="665">
        <v>4</v>
      </c>
      <c r="J366" s="662" t="s">
        <v>152</v>
      </c>
      <c r="K366" s="409"/>
      <c r="L366" s="409"/>
    </row>
    <row r="367" spans="1:12" s="12" customFormat="1" ht="12.75">
      <c r="A367" s="239"/>
      <c r="B367" s="237"/>
      <c r="C367" s="270"/>
      <c r="D367" s="408"/>
      <c r="E367" s="238"/>
      <c r="F367" s="264"/>
      <c r="G367" s="408"/>
      <c r="H367" s="248"/>
      <c r="I367" s="666"/>
      <c r="J367" s="663"/>
      <c r="K367" s="409"/>
      <c r="L367" s="409"/>
    </row>
    <row r="368" spans="1:12" s="12" customFormat="1" ht="12.75">
      <c r="A368" s="239"/>
      <c r="B368" s="237"/>
      <c r="C368" s="270"/>
      <c r="D368" s="408"/>
      <c r="E368" s="238"/>
      <c r="F368" s="264"/>
      <c r="G368" s="408"/>
      <c r="H368" s="248"/>
      <c r="I368" s="667"/>
      <c r="J368" s="664"/>
      <c r="K368" s="409"/>
      <c r="L368" s="409"/>
    </row>
    <row r="369" spans="1:12" s="12" customFormat="1" ht="12.75">
      <c r="A369" s="239"/>
      <c r="B369" s="237"/>
      <c r="C369" s="270"/>
      <c r="D369" s="408"/>
      <c r="E369" s="238"/>
      <c r="F369" s="264">
        <v>48</v>
      </c>
      <c r="G369" s="408"/>
      <c r="H369" s="248"/>
      <c r="I369" s="349"/>
      <c r="J369" s="320" t="s">
        <v>153</v>
      </c>
      <c r="K369" s="409">
        <f>E366*F369</f>
        <v>48.14399999999999</v>
      </c>
      <c r="L369" s="409">
        <f>E366*20</f>
        <v>20.06</v>
      </c>
    </row>
    <row r="370" spans="1:12" s="12" customFormat="1" ht="38.25">
      <c r="A370" s="239"/>
      <c r="B370" s="237"/>
      <c r="C370" s="270"/>
      <c r="D370" s="408"/>
      <c r="E370" s="238"/>
      <c r="F370" s="264">
        <v>72</v>
      </c>
      <c r="G370" s="408"/>
      <c r="H370" s="248"/>
      <c r="I370" s="349"/>
      <c r="J370" s="319" t="s">
        <v>154</v>
      </c>
      <c r="K370" s="409">
        <f>E366*F370</f>
        <v>72.216</v>
      </c>
      <c r="L370" s="409"/>
    </row>
    <row r="371" spans="1:12" s="12" customFormat="1" ht="12.75" customHeight="1">
      <c r="A371" s="239" t="s">
        <v>116</v>
      </c>
      <c r="B371" s="237" t="s">
        <v>431</v>
      </c>
      <c r="C371" s="270" t="s">
        <v>119</v>
      </c>
      <c r="D371" s="408"/>
      <c r="E371" s="238">
        <v>0.997</v>
      </c>
      <c r="F371" s="264"/>
      <c r="G371" s="408">
        <v>3</v>
      </c>
      <c r="H371" s="248" t="s">
        <v>11</v>
      </c>
      <c r="I371" s="665">
        <v>4</v>
      </c>
      <c r="J371" s="662" t="s">
        <v>152</v>
      </c>
      <c r="K371" s="409"/>
      <c r="L371" s="409"/>
    </row>
    <row r="372" spans="1:12" s="12" customFormat="1" ht="12.75">
      <c r="A372" s="239"/>
      <c r="B372" s="237"/>
      <c r="C372" s="270"/>
      <c r="D372" s="408"/>
      <c r="E372" s="238"/>
      <c r="F372" s="264"/>
      <c r="G372" s="408"/>
      <c r="H372" s="248"/>
      <c r="I372" s="666"/>
      <c r="J372" s="663"/>
      <c r="K372" s="409"/>
      <c r="L372" s="409"/>
    </row>
    <row r="373" spans="1:12" s="12" customFormat="1" ht="12.75">
      <c r="A373" s="239"/>
      <c r="B373" s="237"/>
      <c r="C373" s="270"/>
      <c r="D373" s="408"/>
      <c r="E373" s="238"/>
      <c r="F373" s="264"/>
      <c r="G373" s="408"/>
      <c r="H373" s="248"/>
      <c r="I373" s="667"/>
      <c r="J373" s="664"/>
      <c r="K373" s="409"/>
      <c r="L373" s="409"/>
    </row>
    <row r="374" spans="1:12" s="12" customFormat="1" ht="12.75">
      <c r="A374" s="239"/>
      <c r="B374" s="237"/>
      <c r="C374" s="270"/>
      <c r="D374" s="408"/>
      <c r="E374" s="238"/>
      <c r="F374" s="264">
        <v>48</v>
      </c>
      <c r="G374" s="408"/>
      <c r="H374" s="248"/>
      <c r="I374" s="349"/>
      <c r="J374" s="320" t="s">
        <v>153</v>
      </c>
      <c r="K374" s="409">
        <f>E371*F374</f>
        <v>47.856</v>
      </c>
      <c r="L374" s="409">
        <f>E371*20</f>
        <v>19.94</v>
      </c>
    </row>
    <row r="375" spans="1:12" s="12" customFormat="1" ht="38.25">
      <c r="A375" s="239"/>
      <c r="B375" s="237"/>
      <c r="C375" s="270"/>
      <c r="D375" s="408"/>
      <c r="E375" s="238"/>
      <c r="F375" s="264">
        <v>72</v>
      </c>
      <c r="G375" s="408"/>
      <c r="H375" s="248"/>
      <c r="I375" s="349"/>
      <c r="J375" s="319" t="s">
        <v>154</v>
      </c>
      <c r="K375" s="409">
        <f>E371*F375</f>
        <v>71.784</v>
      </c>
      <c r="L375" s="409"/>
    </row>
    <row r="376" spans="1:12" s="12" customFormat="1" ht="12.75" customHeight="1">
      <c r="A376" s="239" t="s">
        <v>116</v>
      </c>
      <c r="B376" s="237" t="s">
        <v>432</v>
      </c>
      <c r="C376" s="270" t="s">
        <v>119</v>
      </c>
      <c r="D376" s="408"/>
      <c r="E376" s="238">
        <v>1.002</v>
      </c>
      <c r="F376" s="264"/>
      <c r="G376" s="408">
        <v>3</v>
      </c>
      <c r="H376" s="248" t="s">
        <v>11</v>
      </c>
      <c r="I376" s="665">
        <v>4</v>
      </c>
      <c r="J376" s="662" t="s">
        <v>152</v>
      </c>
      <c r="K376" s="409"/>
      <c r="L376" s="409"/>
    </row>
    <row r="377" spans="1:12" s="12" customFormat="1" ht="12.75">
      <c r="A377" s="239"/>
      <c r="B377" s="237"/>
      <c r="C377" s="270"/>
      <c r="D377" s="408"/>
      <c r="E377" s="238"/>
      <c r="F377" s="264"/>
      <c r="G377" s="408"/>
      <c r="H377" s="248"/>
      <c r="I377" s="666"/>
      <c r="J377" s="663"/>
      <c r="K377" s="409"/>
      <c r="L377" s="409"/>
    </row>
    <row r="378" spans="1:12" s="12" customFormat="1" ht="12.75">
      <c r="A378" s="239"/>
      <c r="B378" s="237"/>
      <c r="C378" s="270"/>
      <c r="D378" s="408"/>
      <c r="E378" s="238"/>
      <c r="F378" s="264"/>
      <c r="G378" s="408"/>
      <c r="H378" s="248"/>
      <c r="I378" s="667"/>
      <c r="J378" s="664"/>
      <c r="K378" s="409"/>
      <c r="L378" s="409"/>
    </row>
    <row r="379" spans="1:12" s="12" customFormat="1" ht="12.75">
      <c r="A379" s="239"/>
      <c r="B379" s="237"/>
      <c r="C379" s="270"/>
      <c r="D379" s="408"/>
      <c r="E379" s="238"/>
      <c r="F379" s="264">
        <v>48</v>
      </c>
      <c r="G379" s="408"/>
      <c r="H379" s="248"/>
      <c r="I379" s="349"/>
      <c r="J379" s="320" t="s">
        <v>153</v>
      </c>
      <c r="K379" s="409">
        <f>E376*F379</f>
        <v>48.096000000000004</v>
      </c>
      <c r="L379" s="409">
        <f>E376*20</f>
        <v>20.04</v>
      </c>
    </row>
    <row r="380" spans="1:12" s="12" customFormat="1" ht="38.25">
      <c r="A380" s="239"/>
      <c r="B380" s="237"/>
      <c r="C380" s="270"/>
      <c r="D380" s="408"/>
      <c r="E380" s="238"/>
      <c r="F380" s="264">
        <v>72</v>
      </c>
      <c r="G380" s="408"/>
      <c r="H380" s="248"/>
      <c r="I380" s="349"/>
      <c r="J380" s="319" t="s">
        <v>154</v>
      </c>
      <c r="K380" s="409">
        <f>E376*F380</f>
        <v>72.144</v>
      </c>
      <c r="L380" s="409"/>
    </row>
    <row r="381" spans="1:12" s="12" customFormat="1" ht="12.75" customHeight="1">
      <c r="A381" s="239" t="s">
        <v>116</v>
      </c>
      <c r="B381" s="237" t="s">
        <v>433</v>
      </c>
      <c r="C381" s="270" t="s">
        <v>119</v>
      </c>
      <c r="D381" s="408"/>
      <c r="E381" s="238">
        <v>0.986</v>
      </c>
      <c r="F381" s="264"/>
      <c r="G381" s="408">
        <v>3</v>
      </c>
      <c r="H381" s="248" t="s">
        <v>11</v>
      </c>
      <c r="I381" s="665">
        <v>4</v>
      </c>
      <c r="J381" s="662" t="s">
        <v>152</v>
      </c>
      <c r="K381" s="409"/>
      <c r="L381" s="409"/>
    </row>
    <row r="382" spans="1:12" s="12" customFormat="1" ht="12.75">
      <c r="A382" s="239"/>
      <c r="B382" s="237"/>
      <c r="C382" s="270"/>
      <c r="D382" s="408"/>
      <c r="E382" s="238"/>
      <c r="F382" s="264"/>
      <c r="G382" s="408"/>
      <c r="H382" s="248"/>
      <c r="I382" s="666"/>
      <c r="J382" s="663"/>
      <c r="K382" s="409"/>
      <c r="L382" s="409"/>
    </row>
    <row r="383" spans="1:12" s="12" customFormat="1" ht="12.75">
      <c r="A383" s="239"/>
      <c r="B383" s="237"/>
      <c r="C383" s="270"/>
      <c r="D383" s="408"/>
      <c r="E383" s="238"/>
      <c r="F383" s="264"/>
      <c r="G383" s="408"/>
      <c r="H383" s="248"/>
      <c r="I383" s="667"/>
      <c r="J383" s="664"/>
      <c r="K383" s="409"/>
      <c r="L383" s="409"/>
    </row>
    <row r="384" spans="1:12" s="12" customFormat="1" ht="12.75">
      <c r="A384" s="239"/>
      <c r="B384" s="237"/>
      <c r="C384" s="270"/>
      <c r="D384" s="408"/>
      <c r="E384" s="238"/>
      <c r="F384" s="264">
        <v>48</v>
      </c>
      <c r="G384" s="408"/>
      <c r="H384" s="248"/>
      <c r="I384" s="349"/>
      <c r="J384" s="320" t="s">
        <v>153</v>
      </c>
      <c r="K384" s="409">
        <f>E381*F384</f>
        <v>47.328</v>
      </c>
      <c r="L384" s="409">
        <f>E381*20</f>
        <v>19.72</v>
      </c>
    </row>
    <row r="385" spans="1:12" s="12" customFormat="1" ht="38.25">
      <c r="A385" s="239"/>
      <c r="B385" s="237"/>
      <c r="C385" s="270"/>
      <c r="D385" s="408"/>
      <c r="E385" s="238"/>
      <c r="F385" s="264">
        <v>72</v>
      </c>
      <c r="G385" s="408"/>
      <c r="H385" s="248"/>
      <c r="I385" s="349"/>
      <c r="J385" s="319" t="s">
        <v>154</v>
      </c>
      <c r="K385" s="409">
        <f>E381*F385</f>
        <v>70.992</v>
      </c>
      <c r="L385" s="409"/>
    </row>
    <row r="386" spans="1:12" s="12" customFormat="1" ht="12.75" customHeight="1">
      <c r="A386" s="239" t="s">
        <v>116</v>
      </c>
      <c r="B386" s="237" t="s">
        <v>434</v>
      </c>
      <c r="C386" s="270" t="s">
        <v>119</v>
      </c>
      <c r="D386" s="408"/>
      <c r="E386" s="238">
        <v>0.997</v>
      </c>
      <c r="F386" s="264"/>
      <c r="G386" s="408">
        <v>3</v>
      </c>
      <c r="H386" s="248" t="s">
        <v>11</v>
      </c>
      <c r="I386" s="665">
        <v>4</v>
      </c>
      <c r="J386" s="662" t="s">
        <v>152</v>
      </c>
      <c r="K386" s="409"/>
      <c r="L386" s="409"/>
    </row>
    <row r="387" spans="1:12" s="12" customFormat="1" ht="12.75">
      <c r="A387" s="239"/>
      <c r="B387" s="237"/>
      <c r="C387" s="270"/>
      <c r="D387" s="408"/>
      <c r="E387" s="238"/>
      <c r="F387" s="264"/>
      <c r="G387" s="408"/>
      <c r="H387" s="248"/>
      <c r="I387" s="666"/>
      <c r="J387" s="663"/>
      <c r="K387" s="409"/>
      <c r="L387" s="409"/>
    </row>
    <row r="388" spans="1:12" s="12" customFormat="1" ht="12.75">
      <c r="A388" s="239"/>
      <c r="B388" s="237"/>
      <c r="C388" s="270"/>
      <c r="D388" s="408"/>
      <c r="E388" s="238"/>
      <c r="F388" s="264"/>
      <c r="G388" s="408"/>
      <c r="H388" s="248"/>
      <c r="I388" s="667"/>
      <c r="J388" s="664"/>
      <c r="K388" s="409"/>
      <c r="L388" s="409"/>
    </row>
    <row r="389" spans="1:12" s="12" customFormat="1" ht="12.75">
      <c r="A389" s="239"/>
      <c r="B389" s="237"/>
      <c r="C389" s="270"/>
      <c r="D389" s="408"/>
      <c r="E389" s="238"/>
      <c r="F389" s="264">
        <v>48</v>
      </c>
      <c r="G389" s="408"/>
      <c r="H389" s="248"/>
      <c r="I389" s="349"/>
      <c r="J389" s="320" t="s">
        <v>153</v>
      </c>
      <c r="K389" s="409">
        <f>E386*F389</f>
        <v>47.856</v>
      </c>
      <c r="L389" s="409">
        <f>E386*20</f>
        <v>19.94</v>
      </c>
    </row>
    <row r="390" spans="1:12" s="12" customFormat="1" ht="38.25">
      <c r="A390" s="239"/>
      <c r="B390" s="237"/>
      <c r="C390" s="270"/>
      <c r="D390" s="408"/>
      <c r="E390" s="238"/>
      <c r="F390" s="264">
        <v>72</v>
      </c>
      <c r="G390" s="408"/>
      <c r="H390" s="248"/>
      <c r="I390" s="349"/>
      <c r="J390" s="319" t="s">
        <v>154</v>
      </c>
      <c r="K390" s="409">
        <f>E386*F390</f>
        <v>71.784</v>
      </c>
      <c r="L390" s="409"/>
    </row>
    <row r="391" spans="1:12" s="12" customFormat="1" ht="12.75" customHeight="1">
      <c r="A391" s="239" t="s">
        <v>116</v>
      </c>
      <c r="B391" s="237" t="s">
        <v>435</v>
      </c>
      <c r="C391" s="270" t="s">
        <v>119</v>
      </c>
      <c r="D391" s="408"/>
      <c r="E391" s="238">
        <v>1.002</v>
      </c>
      <c r="F391" s="264"/>
      <c r="G391" s="408">
        <v>3</v>
      </c>
      <c r="H391" s="248" t="s">
        <v>11</v>
      </c>
      <c r="I391" s="665">
        <v>4</v>
      </c>
      <c r="J391" s="662" t="s">
        <v>152</v>
      </c>
      <c r="K391" s="409"/>
      <c r="L391" s="409"/>
    </row>
    <row r="392" spans="1:12" s="12" customFormat="1" ht="12.75">
      <c r="A392" s="239"/>
      <c r="B392" s="237"/>
      <c r="C392" s="270"/>
      <c r="D392" s="408"/>
      <c r="E392" s="238"/>
      <c r="F392" s="264"/>
      <c r="G392" s="408"/>
      <c r="H392" s="248"/>
      <c r="I392" s="666"/>
      <c r="J392" s="663"/>
      <c r="K392" s="409"/>
      <c r="L392" s="409"/>
    </row>
    <row r="393" spans="1:12" s="12" customFormat="1" ht="12.75">
      <c r="A393" s="239"/>
      <c r="B393" s="237"/>
      <c r="C393" s="270"/>
      <c r="D393" s="408"/>
      <c r="E393" s="238"/>
      <c r="F393" s="264"/>
      <c r="G393" s="408"/>
      <c r="H393" s="248"/>
      <c r="I393" s="667"/>
      <c r="J393" s="664"/>
      <c r="K393" s="409"/>
      <c r="L393" s="409"/>
    </row>
    <row r="394" spans="1:12" s="12" customFormat="1" ht="12.75">
      <c r="A394" s="239"/>
      <c r="B394" s="237"/>
      <c r="C394" s="270"/>
      <c r="D394" s="408"/>
      <c r="E394" s="238"/>
      <c r="F394" s="264">
        <v>48</v>
      </c>
      <c r="G394" s="408"/>
      <c r="H394" s="248"/>
      <c r="I394" s="349"/>
      <c r="J394" s="320" t="s">
        <v>153</v>
      </c>
      <c r="K394" s="409">
        <f>E391*F394</f>
        <v>48.096000000000004</v>
      </c>
      <c r="L394" s="409">
        <f>E391*20</f>
        <v>20.04</v>
      </c>
    </row>
    <row r="395" spans="1:12" s="12" customFormat="1" ht="38.25">
      <c r="A395" s="239"/>
      <c r="B395" s="237"/>
      <c r="C395" s="270"/>
      <c r="D395" s="408"/>
      <c r="E395" s="238"/>
      <c r="F395" s="264">
        <v>72</v>
      </c>
      <c r="G395" s="408"/>
      <c r="H395" s="248"/>
      <c r="I395" s="349"/>
      <c r="J395" s="319" t="s">
        <v>154</v>
      </c>
      <c r="K395" s="409">
        <f>E391*F395</f>
        <v>72.144</v>
      </c>
      <c r="L395" s="409"/>
    </row>
    <row r="396" spans="1:12" s="12" customFormat="1" ht="12.75" customHeight="1">
      <c r="A396" s="239" t="s">
        <v>116</v>
      </c>
      <c r="B396" s="237" t="s">
        <v>436</v>
      </c>
      <c r="C396" s="270" t="s">
        <v>119</v>
      </c>
      <c r="D396" s="408"/>
      <c r="E396" s="238">
        <v>0.998</v>
      </c>
      <c r="F396" s="264"/>
      <c r="G396" s="408">
        <v>3</v>
      </c>
      <c r="H396" s="248" t="s">
        <v>11</v>
      </c>
      <c r="I396" s="665">
        <v>4</v>
      </c>
      <c r="J396" s="662" t="s">
        <v>152</v>
      </c>
      <c r="K396" s="409"/>
      <c r="L396" s="409"/>
    </row>
    <row r="397" spans="1:12" s="12" customFormat="1" ht="12.75">
      <c r="A397" s="239"/>
      <c r="B397" s="237"/>
      <c r="C397" s="270"/>
      <c r="D397" s="408"/>
      <c r="E397" s="238"/>
      <c r="F397" s="264"/>
      <c r="G397" s="408"/>
      <c r="H397" s="248"/>
      <c r="I397" s="666"/>
      <c r="J397" s="663"/>
      <c r="K397" s="409"/>
      <c r="L397" s="409"/>
    </row>
    <row r="398" spans="1:12" s="12" customFormat="1" ht="12.75">
      <c r="A398" s="239"/>
      <c r="B398" s="237"/>
      <c r="C398" s="270"/>
      <c r="D398" s="408"/>
      <c r="E398" s="238"/>
      <c r="F398" s="264"/>
      <c r="G398" s="408"/>
      <c r="H398" s="248"/>
      <c r="I398" s="667"/>
      <c r="J398" s="664"/>
      <c r="K398" s="409"/>
      <c r="L398" s="409"/>
    </row>
    <row r="399" spans="1:12" s="12" customFormat="1" ht="12.75">
      <c r="A399" s="239"/>
      <c r="B399" s="237"/>
      <c r="C399" s="270"/>
      <c r="D399" s="408"/>
      <c r="E399" s="238"/>
      <c r="F399" s="264">
        <v>48</v>
      </c>
      <c r="G399" s="408"/>
      <c r="H399" s="248"/>
      <c r="I399" s="349"/>
      <c r="J399" s="320" t="s">
        <v>153</v>
      </c>
      <c r="K399" s="409">
        <f>E396*F399</f>
        <v>47.903999999999996</v>
      </c>
      <c r="L399" s="409">
        <f>E396*20</f>
        <v>19.96</v>
      </c>
    </row>
    <row r="400" spans="1:12" s="12" customFormat="1" ht="38.25">
      <c r="A400" s="239"/>
      <c r="B400" s="237"/>
      <c r="C400" s="270"/>
      <c r="D400" s="408"/>
      <c r="E400" s="238"/>
      <c r="F400" s="264">
        <v>72</v>
      </c>
      <c r="G400" s="408"/>
      <c r="H400" s="248"/>
      <c r="I400" s="349"/>
      <c r="J400" s="319" t="s">
        <v>154</v>
      </c>
      <c r="K400" s="409">
        <f>E396*F400</f>
        <v>71.856</v>
      </c>
      <c r="L400" s="409"/>
    </row>
    <row r="401" spans="1:12" s="12" customFormat="1" ht="12.75" customHeight="1">
      <c r="A401" s="239" t="s">
        <v>116</v>
      </c>
      <c r="B401" s="237" t="s">
        <v>437</v>
      </c>
      <c r="C401" s="270" t="s">
        <v>119</v>
      </c>
      <c r="D401" s="408"/>
      <c r="E401" s="238">
        <v>1</v>
      </c>
      <c r="F401" s="264"/>
      <c r="G401" s="408">
        <v>3</v>
      </c>
      <c r="H401" s="248" t="s">
        <v>11</v>
      </c>
      <c r="I401" s="665">
        <v>4</v>
      </c>
      <c r="J401" s="662" t="s">
        <v>152</v>
      </c>
      <c r="K401" s="409"/>
      <c r="L401" s="409"/>
    </row>
    <row r="402" spans="1:12" s="12" customFormat="1" ht="12.75">
      <c r="A402" s="239"/>
      <c r="B402" s="237"/>
      <c r="C402" s="270"/>
      <c r="D402" s="408"/>
      <c r="E402" s="238"/>
      <c r="F402" s="264"/>
      <c r="G402" s="408"/>
      <c r="H402" s="248"/>
      <c r="I402" s="666"/>
      <c r="J402" s="663"/>
      <c r="K402" s="409"/>
      <c r="L402" s="409"/>
    </row>
    <row r="403" spans="1:12" s="12" customFormat="1" ht="12.75">
      <c r="A403" s="239"/>
      <c r="B403" s="237"/>
      <c r="C403" s="270"/>
      <c r="D403" s="408"/>
      <c r="E403" s="238"/>
      <c r="F403" s="264"/>
      <c r="G403" s="408"/>
      <c r="H403" s="248"/>
      <c r="I403" s="667"/>
      <c r="J403" s="664"/>
      <c r="K403" s="409"/>
      <c r="L403" s="409"/>
    </row>
    <row r="404" spans="1:12" s="12" customFormat="1" ht="12.75">
      <c r="A404" s="239"/>
      <c r="B404" s="237"/>
      <c r="C404" s="270"/>
      <c r="D404" s="408"/>
      <c r="E404" s="238"/>
      <c r="F404" s="264">
        <v>48</v>
      </c>
      <c r="G404" s="408"/>
      <c r="H404" s="248"/>
      <c r="I404" s="349"/>
      <c r="J404" s="320" t="s">
        <v>153</v>
      </c>
      <c r="K404" s="409">
        <f>E401*F404</f>
        <v>48</v>
      </c>
      <c r="L404" s="409">
        <f>E401*20</f>
        <v>20</v>
      </c>
    </row>
    <row r="405" spans="1:12" s="12" customFormat="1" ht="38.25">
      <c r="A405" s="239"/>
      <c r="B405" s="237"/>
      <c r="C405" s="270"/>
      <c r="D405" s="408"/>
      <c r="E405" s="238"/>
      <c r="F405" s="264">
        <v>72</v>
      </c>
      <c r="G405" s="408"/>
      <c r="H405" s="248"/>
      <c r="I405" s="349"/>
      <c r="J405" s="319" t="s">
        <v>154</v>
      </c>
      <c r="K405" s="409">
        <f>E401*F405</f>
        <v>72</v>
      </c>
      <c r="L405" s="409"/>
    </row>
    <row r="406" spans="1:12" s="12" customFormat="1" ht="12.75" customHeight="1">
      <c r="A406" s="239" t="s">
        <v>116</v>
      </c>
      <c r="B406" s="237" t="s">
        <v>438</v>
      </c>
      <c r="C406" s="270" t="s">
        <v>119</v>
      </c>
      <c r="D406" s="408"/>
      <c r="E406" s="238">
        <v>2.101</v>
      </c>
      <c r="F406" s="264"/>
      <c r="G406" s="408">
        <v>3</v>
      </c>
      <c r="H406" s="248" t="s">
        <v>11</v>
      </c>
      <c r="I406" s="665">
        <v>4</v>
      </c>
      <c r="J406" s="662" t="s">
        <v>152</v>
      </c>
      <c r="K406" s="409"/>
      <c r="L406" s="409"/>
    </row>
    <row r="407" spans="1:12" s="12" customFormat="1" ht="12.75">
      <c r="A407" s="239"/>
      <c r="B407" s="237"/>
      <c r="C407" s="270"/>
      <c r="D407" s="408"/>
      <c r="E407" s="238"/>
      <c r="F407" s="264"/>
      <c r="G407" s="408"/>
      <c r="H407" s="248"/>
      <c r="I407" s="666"/>
      <c r="J407" s="663"/>
      <c r="K407" s="409"/>
      <c r="L407" s="409"/>
    </row>
    <row r="408" spans="1:12" s="12" customFormat="1" ht="12.75">
      <c r="A408" s="239"/>
      <c r="B408" s="237"/>
      <c r="C408" s="270"/>
      <c r="D408" s="408"/>
      <c r="E408" s="238"/>
      <c r="F408" s="264"/>
      <c r="G408" s="408"/>
      <c r="H408" s="248"/>
      <c r="I408" s="667"/>
      <c r="J408" s="664"/>
      <c r="K408" s="409"/>
      <c r="L408" s="409"/>
    </row>
    <row r="409" spans="1:12" s="12" customFormat="1" ht="12.75">
      <c r="A409" s="239"/>
      <c r="B409" s="237"/>
      <c r="C409" s="270"/>
      <c r="D409" s="408"/>
      <c r="E409" s="238"/>
      <c r="F409" s="264">
        <v>48</v>
      </c>
      <c r="G409" s="408"/>
      <c r="H409" s="248"/>
      <c r="I409" s="349"/>
      <c r="J409" s="320" t="s">
        <v>153</v>
      </c>
      <c r="K409" s="409">
        <f>E406*F409</f>
        <v>100.848</v>
      </c>
      <c r="L409" s="409">
        <f>E406*20</f>
        <v>42.019999999999996</v>
      </c>
    </row>
    <row r="410" spans="1:12" s="12" customFormat="1" ht="38.25">
      <c r="A410" s="239"/>
      <c r="B410" s="237"/>
      <c r="C410" s="270"/>
      <c r="D410" s="408"/>
      <c r="E410" s="238"/>
      <c r="F410" s="264">
        <v>72</v>
      </c>
      <c r="G410" s="408"/>
      <c r="H410" s="248"/>
      <c r="I410" s="349"/>
      <c r="J410" s="319" t="s">
        <v>154</v>
      </c>
      <c r="K410" s="409">
        <f>E406*F410</f>
        <v>151.272</v>
      </c>
      <c r="L410" s="409"/>
    </row>
    <row r="411" spans="1:12" s="12" customFormat="1" ht="12.75" customHeight="1">
      <c r="A411" s="239" t="s">
        <v>116</v>
      </c>
      <c r="B411" s="237" t="s">
        <v>439</v>
      </c>
      <c r="C411" s="270" t="s">
        <v>119</v>
      </c>
      <c r="D411" s="408"/>
      <c r="E411" s="238">
        <v>1.004</v>
      </c>
      <c r="F411" s="264"/>
      <c r="G411" s="408">
        <v>3</v>
      </c>
      <c r="H411" s="248" t="s">
        <v>11</v>
      </c>
      <c r="I411" s="665">
        <v>4</v>
      </c>
      <c r="J411" s="662" t="s">
        <v>152</v>
      </c>
      <c r="K411" s="409"/>
      <c r="L411" s="409"/>
    </row>
    <row r="412" spans="1:12" s="12" customFormat="1" ht="12.75">
      <c r="A412" s="239"/>
      <c r="B412" s="237"/>
      <c r="C412" s="270"/>
      <c r="D412" s="408"/>
      <c r="E412" s="238"/>
      <c r="F412" s="264"/>
      <c r="G412" s="408"/>
      <c r="H412" s="248"/>
      <c r="I412" s="666"/>
      <c r="J412" s="663"/>
      <c r="K412" s="409"/>
      <c r="L412" s="409"/>
    </row>
    <row r="413" spans="1:12" s="12" customFormat="1" ht="12.75">
      <c r="A413" s="239"/>
      <c r="B413" s="237"/>
      <c r="C413" s="270"/>
      <c r="D413" s="408"/>
      <c r="E413" s="238"/>
      <c r="F413" s="264"/>
      <c r="G413" s="408"/>
      <c r="H413" s="248"/>
      <c r="I413" s="667"/>
      <c r="J413" s="664"/>
      <c r="K413" s="409"/>
      <c r="L413" s="409"/>
    </row>
    <row r="414" spans="1:12" s="12" customFormat="1" ht="12.75">
      <c r="A414" s="239"/>
      <c r="B414" s="237"/>
      <c r="C414" s="270"/>
      <c r="D414" s="408"/>
      <c r="E414" s="238"/>
      <c r="F414" s="264">
        <v>48</v>
      </c>
      <c r="G414" s="408"/>
      <c r="H414" s="248"/>
      <c r="I414" s="349"/>
      <c r="J414" s="320" t="s">
        <v>153</v>
      </c>
      <c r="K414" s="409">
        <f>E411*F414</f>
        <v>48.192</v>
      </c>
      <c r="L414" s="409">
        <f>E411*20</f>
        <v>20.08</v>
      </c>
    </row>
    <row r="415" spans="1:12" s="12" customFormat="1" ht="38.25">
      <c r="A415" s="239"/>
      <c r="B415" s="237"/>
      <c r="C415" s="270"/>
      <c r="D415" s="408"/>
      <c r="E415" s="238"/>
      <c r="F415" s="264">
        <v>72</v>
      </c>
      <c r="G415" s="408"/>
      <c r="H415" s="248"/>
      <c r="I415" s="349"/>
      <c r="J415" s="319" t="s">
        <v>154</v>
      </c>
      <c r="K415" s="409">
        <f>E411*F415</f>
        <v>72.288</v>
      </c>
      <c r="L415" s="409"/>
    </row>
    <row r="416" spans="1:12" s="12" customFormat="1" ht="12.75" customHeight="1">
      <c r="A416" s="239" t="s">
        <v>116</v>
      </c>
      <c r="B416" s="237" t="s">
        <v>440</v>
      </c>
      <c r="C416" s="270" t="s">
        <v>119</v>
      </c>
      <c r="D416" s="408"/>
      <c r="E416" s="238">
        <v>1.002</v>
      </c>
      <c r="F416" s="264"/>
      <c r="G416" s="408">
        <v>3</v>
      </c>
      <c r="H416" s="248" t="s">
        <v>11</v>
      </c>
      <c r="I416" s="665">
        <v>4</v>
      </c>
      <c r="J416" s="662" t="s">
        <v>152</v>
      </c>
      <c r="K416" s="409"/>
      <c r="L416" s="409"/>
    </row>
    <row r="417" spans="1:12" s="12" customFormat="1" ht="12.75">
      <c r="A417" s="239"/>
      <c r="B417" s="237"/>
      <c r="C417" s="270"/>
      <c r="D417" s="408"/>
      <c r="E417" s="238"/>
      <c r="F417" s="264"/>
      <c r="G417" s="408"/>
      <c r="H417" s="248"/>
      <c r="I417" s="666"/>
      <c r="J417" s="663"/>
      <c r="K417" s="409"/>
      <c r="L417" s="409"/>
    </row>
    <row r="418" spans="1:12" s="12" customFormat="1" ht="12.75">
      <c r="A418" s="239"/>
      <c r="B418" s="237"/>
      <c r="C418" s="270"/>
      <c r="D418" s="408"/>
      <c r="E418" s="238"/>
      <c r="F418" s="264"/>
      <c r="G418" s="408"/>
      <c r="H418" s="248"/>
      <c r="I418" s="667"/>
      <c r="J418" s="664"/>
      <c r="K418" s="409"/>
      <c r="L418" s="409"/>
    </row>
    <row r="419" spans="1:12" s="12" customFormat="1" ht="12.75">
      <c r="A419" s="239"/>
      <c r="B419" s="237"/>
      <c r="C419" s="270"/>
      <c r="D419" s="408"/>
      <c r="E419" s="238"/>
      <c r="F419" s="264">
        <v>48</v>
      </c>
      <c r="G419" s="408"/>
      <c r="H419" s="248"/>
      <c r="I419" s="349"/>
      <c r="J419" s="320" t="s">
        <v>153</v>
      </c>
      <c r="K419" s="409">
        <f>E416*F419</f>
        <v>48.096000000000004</v>
      </c>
      <c r="L419" s="409">
        <f>E416*20</f>
        <v>20.04</v>
      </c>
    </row>
    <row r="420" spans="1:12" s="12" customFormat="1" ht="38.25">
      <c r="A420" s="239"/>
      <c r="B420" s="237"/>
      <c r="C420" s="270"/>
      <c r="D420" s="408"/>
      <c r="E420" s="238"/>
      <c r="F420" s="264">
        <v>72</v>
      </c>
      <c r="G420" s="408"/>
      <c r="H420" s="248"/>
      <c r="I420" s="349"/>
      <c r="J420" s="319" t="s">
        <v>154</v>
      </c>
      <c r="K420" s="409">
        <f>E416*F420</f>
        <v>72.144</v>
      </c>
      <c r="L420" s="409"/>
    </row>
    <row r="421" spans="1:12" s="12" customFormat="1" ht="12.75" customHeight="1">
      <c r="A421" s="239" t="s">
        <v>116</v>
      </c>
      <c r="B421" s="237" t="s">
        <v>441</v>
      </c>
      <c r="C421" s="270" t="s">
        <v>119</v>
      </c>
      <c r="D421" s="408"/>
      <c r="E421" s="238">
        <v>1.1</v>
      </c>
      <c r="F421" s="264"/>
      <c r="G421" s="408">
        <v>3</v>
      </c>
      <c r="H421" s="248" t="s">
        <v>11</v>
      </c>
      <c r="I421" s="665">
        <v>4</v>
      </c>
      <c r="J421" s="662" t="s">
        <v>152</v>
      </c>
      <c r="K421" s="409"/>
      <c r="L421" s="409"/>
    </row>
    <row r="422" spans="1:12" s="12" customFormat="1" ht="12.75">
      <c r="A422" s="239"/>
      <c r="B422" s="237"/>
      <c r="C422" s="270"/>
      <c r="D422" s="408"/>
      <c r="E422" s="238"/>
      <c r="F422" s="264"/>
      <c r="G422" s="408"/>
      <c r="H422" s="248"/>
      <c r="I422" s="666"/>
      <c r="J422" s="663"/>
      <c r="K422" s="409"/>
      <c r="L422" s="409"/>
    </row>
    <row r="423" spans="1:12" s="12" customFormat="1" ht="12.75">
      <c r="A423" s="239"/>
      <c r="B423" s="237"/>
      <c r="C423" s="270"/>
      <c r="D423" s="408"/>
      <c r="E423" s="238"/>
      <c r="F423" s="264"/>
      <c r="G423" s="408"/>
      <c r="H423" s="248"/>
      <c r="I423" s="667"/>
      <c r="J423" s="664"/>
      <c r="K423" s="409"/>
      <c r="L423" s="409"/>
    </row>
    <row r="424" spans="1:12" s="12" customFormat="1" ht="12.75">
      <c r="A424" s="239"/>
      <c r="B424" s="237"/>
      <c r="C424" s="270"/>
      <c r="D424" s="408"/>
      <c r="E424" s="238"/>
      <c r="F424" s="264">
        <v>48</v>
      </c>
      <c r="G424" s="408"/>
      <c r="H424" s="248"/>
      <c r="I424" s="349"/>
      <c r="J424" s="320" t="s">
        <v>153</v>
      </c>
      <c r="K424" s="409">
        <f>E421*F424</f>
        <v>52.800000000000004</v>
      </c>
      <c r="L424" s="409">
        <f>E421*20</f>
        <v>22</v>
      </c>
    </row>
    <row r="425" spans="1:12" s="12" customFormat="1" ht="38.25">
      <c r="A425" s="239"/>
      <c r="B425" s="237"/>
      <c r="C425" s="270"/>
      <c r="D425" s="408"/>
      <c r="E425" s="238"/>
      <c r="F425" s="264">
        <v>72</v>
      </c>
      <c r="G425" s="408"/>
      <c r="H425" s="248"/>
      <c r="I425" s="349"/>
      <c r="J425" s="319" t="s">
        <v>154</v>
      </c>
      <c r="K425" s="409">
        <f>E421*F425</f>
        <v>79.2</v>
      </c>
      <c r="L425" s="409"/>
    </row>
    <row r="426" spans="1:12" s="12" customFormat="1" ht="12.75" customHeight="1">
      <c r="A426" s="239" t="s">
        <v>116</v>
      </c>
      <c r="B426" s="237" t="s">
        <v>442</v>
      </c>
      <c r="C426" s="270" t="s">
        <v>119</v>
      </c>
      <c r="D426" s="408"/>
      <c r="E426" s="238">
        <v>1.002</v>
      </c>
      <c r="F426" s="264"/>
      <c r="G426" s="408">
        <v>3</v>
      </c>
      <c r="H426" s="248" t="s">
        <v>11</v>
      </c>
      <c r="I426" s="665">
        <v>4</v>
      </c>
      <c r="J426" s="662" t="s">
        <v>152</v>
      </c>
      <c r="K426" s="409"/>
      <c r="L426" s="409"/>
    </row>
    <row r="427" spans="1:12" s="12" customFormat="1" ht="12.75">
      <c r="A427" s="239"/>
      <c r="B427" s="237"/>
      <c r="C427" s="270"/>
      <c r="D427" s="408"/>
      <c r="E427" s="238"/>
      <c r="F427" s="264"/>
      <c r="G427" s="408"/>
      <c r="H427" s="248"/>
      <c r="I427" s="666"/>
      <c r="J427" s="663"/>
      <c r="K427" s="409"/>
      <c r="L427" s="409"/>
    </row>
    <row r="428" spans="1:12" s="12" customFormat="1" ht="12.75">
      <c r="A428" s="239"/>
      <c r="B428" s="237"/>
      <c r="C428" s="270"/>
      <c r="D428" s="408"/>
      <c r="E428" s="238"/>
      <c r="F428" s="264"/>
      <c r="G428" s="408"/>
      <c r="H428" s="248"/>
      <c r="I428" s="667"/>
      <c r="J428" s="664"/>
      <c r="K428" s="409"/>
      <c r="L428" s="409"/>
    </row>
    <row r="429" spans="1:12" s="12" customFormat="1" ht="12.75">
      <c r="A429" s="239"/>
      <c r="B429" s="237"/>
      <c r="C429" s="270"/>
      <c r="D429" s="408"/>
      <c r="E429" s="238"/>
      <c r="F429" s="264">
        <v>48</v>
      </c>
      <c r="G429" s="408"/>
      <c r="H429" s="248"/>
      <c r="I429" s="349"/>
      <c r="J429" s="320" t="s">
        <v>153</v>
      </c>
      <c r="K429" s="409">
        <f>E426*F429</f>
        <v>48.096000000000004</v>
      </c>
      <c r="L429" s="409">
        <f>E426*20</f>
        <v>20.04</v>
      </c>
    </row>
    <row r="430" spans="1:12" s="12" customFormat="1" ht="38.25">
      <c r="A430" s="239"/>
      <c r="B430" s="237"/>
      <c r="C430" s="270"/>
      <c r="D430" s="408"/>
      <c r="E430" s="238"/>
      <c r="F430" s="264">
        <v>72</v>
      </c>
      <c r="G430" s="408"/>
      <c r="H430" s="248"/>
      <c r="I430" s="349"/>
      <c r="J430" s="319" t="s">
        <v>154</v>
      </c>
      <c r="K430" s="409">
        <f>E426*F430</f>
        <v>72.144</v>
      </c>
      <c r="L430" s="409"/>
    </row>
    <row r="431" spans="1:12" s="12" customFormat="1" ht="12.75" customHeight="1">
      <c r="A431" s="239" t="s">
        <v>116</v>
      </c>
      <c r="B431" s="237" t="s">
        <v>443</v>
      </c>
      <c r="C431" s="270" t="s">
        <v>119</v>
      </c>
      <c r="D431" s="408"/>
      <c r="E431" s="238">
        <v>1.001</v>
      </c>
      <c r="F431" s="264"/>
      <c r="G431" s="408">
        <v>3</v>
      </c>
      <c r="H431" s="248" t="s">
        <v>11</v>
      </c>
      <c r="I431" s="665">
        <v>4</v>
      </c>
      <c r="J431" s="662" t="s">
        <v>152</v>
      </c>
      <c r="K431" s="409"/>
      <c r="L431" s="409"/>
    </row>
    <row r="432" spans="1:12" s="12" customFormat="1" ht="12.75">
      <c r="A432" s="239"/>
      <c r="B432" s="237"/>
      <c r="C432" s="270"/>
      <c r="D432" s="408"/>
      <c r="E432" s="238"/>
      <c r="F432" s="264"/>
      <c r="G432" s="408"/>
      <c r="H432" s="248"/>
      <c r="I432" s="666"/>
      <c r="J432" s="663"/>
      <c r="K432" s="409"/>
      <c r="L432" s="409"/>
    </row>
    <row r="433" spans="1:12" s="12" customFormat="1" ht="12.75">
      <c r="A433" s="239"/>
      <c r="B433" s="237"/>
      <c r="C433" s="270"/>
      <c r="D433" s="408"/>
      <c r="E433" s="238"/>
      <c r="F433" s="264"/>
      <c r="G433" s="408"/>
      <c r="H433" s="248"/>
      <c r="I433" s="667"/>
      <c r="J433" s="664"/>
      <c r="K433" s="409"/>
      <c r="L433" s="409"/>
    </row>
    <row r="434" spans="1:12" s="12" customFormat="1" ht="12.75">
      <c r="A434" s="239"/>
      <c r="B434" s="237"/>
      <c r="C434" s="270"/>
      <c r="D434" s="408"/>
      <c r="E434" s="238"/>
      <c r="F434" s="264">
        <v>48</v>
      </c>
      <c r="G434" s="408"/>
      <c r="H434" s="248"/>
      <c r="I434" s="349"/>
      <c r="J434" s="320" t="s">
        <v>153</v>
      </c>
      <c r="K434" s="409">
        <f>E431*F434</f>
        <v>48.047999999999995</v>
      </c>
      <c r="L434" s="409">
        <f>E431*20</f>
        <v>20.019999999999996</v>
      </c>
    </row>
    <row r="435" spans="1:12" s="12" customFormat="1" ht="38.25">
      <c r="A435" s="239"/>
      <c r="B435" s="237"/>
      <c r="C435" s="270"/>
      <c r="D435" s="408"/>
      <c r="E435" s="238"/>
      <c r="F435" s="264">
        <v>72</v>
      </c>
      <c r="G435" s="408"/>
      <c r="H435" s="248"/>
      <c r="I435" s="349"/>
      <c r="J435" s="319" t="s">
        <v>154</v>
      </c>
      <c r="K435" s="409">
        <f>E431*F435</f>
        <v>72.07199999999999</v>
      </c>
      <c r="L435" s="409"/>
    </row>
    <row r="436" spans="1:12" s="12" customFormat="1" ht="12.75" customHeight="1">
      <c r="A436" s="239" t="s">
        <v>116</v>
      </c>
      <c r="B436" s="237" t="s">
        <v>444</v>
      </c>
      <c r="C436" s="270" t="s">
        <v>119</v>
      </c>
      <c r="D436" s="408"/>
      <c r="E436" s="238">
        <v>1</v>
      </c>
      <c r="F436" s="264"/>
      <c r="G436" s="408">
        <v>3</v>
      </c>
      <c r="H436" s="248" t="s">
        <v>11</v>
      </c>
      <c r="I436" s="665">
        <v>4</v>
      </c>
      <c r="J436" s="662" t="s">
        <v>152</v>
      </c>
      <c r="K436" s="409"/>
      <c r="L436" s="409"/>
    </row>
    <row r="437" spans="1:12" s="12" customFormat="1" ht="12.75">
      <c r="A437" s="239"/>
      <c r="B437" s="237"/>
      <c r="C437" s="270"/>
      <c r="D437" s="408"/>
      <c r="E437" s="238"/>
      <c r="F437" s="264"/>
      <c r="G437" s="408"/>
      <c r="H437" s="248"/>
      <c r="I437" s="666"/>
      <c r="J437" s="663"/>
      <c r="K437" s="409"/>
      <c r="L437" s="409"/>
    </row>
    <row r="438" spans="1:12" s="12" customFormat="1" ht="12.75">
      <c r="A438" s="239"/>
      <c r="B438" s="237"/>
      <c r="C438" s="270"/>
      <c r="D438" s="408"/>
      <c r="E438" s="238"/>
      <c r="F438" s="264"/>
      <c r="G438" s="408"/>
      <c r="H438" s="248"/>
      <c r="I438" s="667"/>
      <c r="J438" s="664"/>
      <c r="K438" s="409"/>
      <c r="L438" s="409"/>
    </row>
    <row r="439" spans="1:12" s="12" customFormat="1" ht="12.75">
      <c r="A439" s="239"/>
      <c r="B439" s="237"/>
      <c r="C439" s="270"/>
      <c r="D439" s="408"/>
      <c r="E439" s="238"/>
      <c r="F439" s="264">
        <v>48</v>
      </c>
      <c r="G439" s="408"/>
      <c r="H439" s="248"/>
      <c r="I439" s="349"/>
      <c r="J439" s="320" t="s">
        <v>153</v>
      </c>
      <c r="K439" s="409">
        <f>E436*F439</f>
        <v>48</v>
      </c>
      <c r="L439" s="409">
        <f>E436*20</f>
        <v>20</v>
      </c>
    </row>
    <row r="440" spans="1:12" s="12" customFormat="1" ht="38.25">
      <c r="A440" s="239"/>
      <c r="B440" s="237"/>
      <c r="C440" s="270"/>
      <c r="D440" s="408"/>
      <c r="E440" s="238"/>
      <c r="F440" s="264">
        <v>72</v>
      </c>
      <c r="G440" s="408"/>
      <c r="H440" s="248"/>
      <c r="I440" s="349"/>
      <c r="J440" s="319" t="s">
        <v>154</v>
      </c>
      <c r="K440" s="409">
        <f>E436*F440</f>
        <v>72</v>
      </c>
      <c r="L440" s="409"/>
    </row>
    <row r="441" spans="1:12" s="12" customFormat="1" ht="12.75" customHeight="1">
      <c r="A441" s="239" t="s">
        <v>116</v>
      </c>
      <c r="B441" s="237" t="s">
        <v>445</v>
      </c>
      <c r="C441" s="270" t="s">
        <v>119</v>
      </c>
      <c r="D441" s="408"/>
      <c r="E441" s="238">
        <v>0.998</v>
      </c>
      <c r="F441" s="264"/>
      <c r="G441" s="408">
        <v>3</v>
      </c>
      <c r="H441" s="248" t="s">
        <v>11</v>
      </c>
      <c r="I441" s="665">
        <v>4</v>
      </c>
      <c r="J441" s="662" t="s">
        <v>152</v>
      </c>
      <c r="K441" s="409"/>
      <c r="L441" s="409"/>
    </row>
    <row r="442" spans="1:12" s="12" customFormat="1" ht="12.75">
      <c r="A442" s="239"/>
      <c r="B442" s="237"/>
      <c r="C442" s="270"/>
      <c r="D442" s="408"/>
      <c r="E442" s="238"/>
      <c r="F442" s="264"/>
      <c r="G442" s="408"/>
      <c r="H442" s="248"/>
      <c r="I442" s="666"/>
      <c r="J442" s="663"/>
      <c r="K442" s="409"/>
      <c r="L442" s="409"/>
    </row>
    <row r="443" spans="1:12" s="12" customFormat="1" ht="12.75">
      <c r="A443" s="239"/>
      <c r="B443" s="237"/>
      <c r="C443" s="270"/>
      <c r="D443" s="408"/>
      <c r="E443" s="238"/>
      <c r="F443" s="264"/>
      <c r="G443" s="408"/>
      <c r="H443" s="248"/>
      <c r="I443" s="667"/>
      <c r="J443" s="664"/>
      <c r="K443" s="409"/>
      <c r="L443" s="409"/>
    </row>
    <row r="444" spans="1:12" s="12" customFormat="1" ht="12.75">
      <c r="A444" s="239"/>
      <c r="B444" s="237"/>
      <c r="C444" s="270"/>
      <c r="D444" s="408"/>
      <c r="E444" s="238"/>
      <c r="F444" s="264">
        <v>48</v>
      </c>
      <c r="G444" s="408"/>
      <c r="H444" s="248"/>
      <c r="I444" s="349"/>
      <c r="J444" s="320" t="s">
        <v>153</v>
      </c>
      <c r="K444" s="409">
        <f>E441*F444</f>
        <v>47.903999999999996</v>
      </c>
      <c r="L444" s="409">
        <f>E441*20</f>
        <v>19.96</v>
      </c>
    </row>
    <row r="445" spans="1:12" s="12" customFormat="1" ht="38.25">
      <c r="A445" s="239"/>
      <c r="B445" s="237"/>
      <c r="C445" s="270"/>
      <c r="D445" s="408"/>
      <c r="E445" s="238"/>
      <c r="F445" s="264">
        <v>72</v>
      </c>
      <c r="G445" s="408"/>
      <c r="H445" s="248"/>
      <c r="I445" s="349"/>
      <c r="J445" s="319" t="s">
        <v>154</v>
      </c>
      <c r="K445" s="409">
        <f>E441*F445</f>
        <v>71.856</v>
      </c>
      <c r="L445" s="409"/>
    </row>
    <row r="446" spans="1:12" s="12" customFormat="1" ht="12.75" customHeight="1">
      <c r="A446" s="239" t="s">
        <v>116</v>
      </c>
      <c r="B446" s="237" t="s">
        <v>446</v>
      </c>
      <c r="C446" s="270" t="s">
        <v>119</v>
      </c>
      <c r="D446" s="408"/>
      <c r="E446" s="238">
        <v>1</v>
      </c>
      <c r="F446" s="264"/>
      <c r="G446" s="408">
        <v>3</v>
      </c>
      <c r="H446" s="248" t="s">
        <v>11</v>
      </c>
      <c r="I446" s="665">
        <v>4</v>
      </c>
      <c r="J446" s="662" t="s">
        <v>152</v>
      </c>
      <c r="K446" s="409"/>
      <c r="L446" s="409"/>
    </row>
    <row r="447" spans="1:12" s="12" customFormat="1" ht="12.75">
      <c r="A447" s="239"/>
      <c r="B447" s="237"/>
      <c r="C447" s="270"/>
      <c r="D447" s="408"/>
      <c r="E447" s="238"/>
      <c r="F447" s="264"/>
      <c r="G447" s="408"/>
      <c r="H447" s="248"/>
      <c r="I447" s="666"/>
      <c r="J447" s="663"/>
      <c r="K447" s="409"/>
      <c r="L447" s="409"/>
    </row>
    <row r="448" spans="1:12" s="12" customFormat="1" ht="12.75">
      <c r="A448" s="239"/>
      <c r="B448" s="237"/>
      <c r="C448" s="270"/>
      <c r="D448" s="408"/>
      <c r="E448" s="238"/>
      <c r="F448" s="264"/>
      <c r="G448" s="408"/>
      <c r="H448" s="248"/>
      <c r="I448" s="667"/>
      <c r="J448" s="664"/>
      <c r="K448" s="409"/>
      <c r="L448" s="409"/>
    </row>
    <row r="449" spans="1:12" s="12" customFormat="1" ht="12.75">
      <c r="A449" s="239"/>
      <c r="B449" s="237"/>
      <c r="C449" s="270"/>
      <c r="D449" s="408"/>
      <c r="E449" s="238"/>
      <c r="F449" s="264">
        <v>48</v>
      </c>
      <c r="G449" s="408"/>
      <c r="H449" s="248"/>
      <c r="I449" s="349"/>
      <c r="J449" s="320" t="s">
        <v>153</v>
      </c>
      <c r="K449" s="409">
        <f>E446*F449</f>
        <v>48</v>
      </c>
      <c r="L449" s="409">
        <f>E446*20</f>
        <v>20</v>
      </c>
    </row>
    <row r="450" spans="1:12" s="12" customFormat="1" ht="38.25">
      <c r="A450" s="239"/>
      <c r="B450" s="237"/>
      <c r="C450" s="270"/>
      <c r="D450" s="408"/>
      <c r="E450" s="238"/>
      <c r="F450" s="264">
        <v>72</v>
      </c>
      <c r="G450" s="408"/>
      <c r="H450" s="248"/>
      <c r="I450" s="349"/>
      <c r="J450" s="319" t="s">
        <v>154</v>
      </c>
      <c r="K450" s="409">
        <f>E446*F450</f>
        <v>72</v>
      </c>
      <c r="L450" s="409"/>
    </row>
    <row r="451" spans="1:12" s="12" customFormat="1" ht="12.75" customHeight="1">
      <c r="A451" s="239" t="s">
        <v>116</v>
      </c>
      <c r="B451" s="237" t="s">
        <v>447</v>
      </c>
      <c r="C451" s="270" t="s">
        <v>119</v>
      </c>
      <c r="D451" s="408"/>
      <c r="E451" s="238">
        <v>0.998</v>
      </c>
      <c r="F451" s="264"/>
      <c r="G451" s="408">
        <v>3</v>
      </c>
      <c r="H451" s="248" t="s">
        <v>11</v>
      </c>
      <c r="I451" s="665">
        <v>4</v>
      </c>
      <c r="J451" s="662" t="s">
        <v>152</v>
      </c>
      <c r="K451" s="409"/>
      <c r="L451" s="409"/>
    </row>
    <row r="452" spans="1:12" s="12" customFormat="1" ht="12.75">
      <c r="A452" s="239"/>
      <c r="B452" s="237"/>
      <c r="C452" s="270"/>
      <c r="D452" s="408"/>
      <c r="E452" s="238"/>
      <c r="F452" s="264"/>
      <c r="G452" s="408"/>
      <c r="H452" s="248"/>
      <c r="I452" s="666"/>
      <c r="J452" s="663"/>
      <c r="K452" s="409"/>
      <c r="L452" s="409"/>
    </row>
    <row r="453" spans="1:12" s="12" customFormat="1" ht="12.75">
      <c r="A453" s="239"/>
      <c r="B453" s="237"/>
      <c r="C453" s="270"/>
      <c r="D453" s="408"/>
      <c r="E453" s="238"/>
      <c r="F453" s="264"/>
      <c r="G453" s="408"/>
      <c r="H453" s="248"/>
      <c r="I453" s="667"/>
      <c r="J453" s="664"/>
      <c r="K453" s="409"/>
      <c r="L453" s="409"/>
    </row>
    <row r="454" spans="1:12" s="12" customFormat="1" ht="12.75">
      <c r="A454" s="239"/>
      <c r="B454" s="237"/>
      <c r="C454" s="270"/>
      <c r="D454" s="408"/>
      <c r="E454" s="238"/>
      <c r="F454" s="264">
        <v>48</v>
      </c>
      <c r="G454" s="408"/>
      <c r="H454" s="248"/>
      <c r="I454" s="349"/>
      <c r="J454" s="320" t="s">
        <v>153</v>
      </c>
      <c r="K454" s="409">
        <f>E451*F454</f>
        <v>47.903999999999996</v>
      </c>
      <c r="L454" s="409">
        <f>E451*20</f>
        <v>19.96</v>
      </c>
    </row>
    <row r="455" spans="1:12" s="12" customFormat="1" ht="38.25">
      <c r="A455" s="239"/>
      <c r="B455" s="237"/>
      <c r="C455" s="270"/>
      <c r="D455" s="408"/>
      <c r="E455" s="238"/>
      <c r="F455" s="264">
        <v>72</v>
      </c>
      <c r="G455" s="408"/>
      <c r="H455" s="248"/>
      <c r="I455" s="349"/>
      <c r="J455" s="319" t="s">
        <v>154</v>
      </c>
      <c r="K455" s="409">
        <f>E451*F455</f>
        <v>71.856</v>
      </c>
      <c r="L455" s="409"/>
    </row>
    <row r="456" spans="1:12" s="12" customFormat="1" ht="12.75" customHeight="1">
      <c r="A456" s="239" t="s">
        <v>116</v>
      </c>
      <c r="B456" s="237" t="s">
        <v>448</v>
      </c>
      <c r="C456" s="270" t="s">
        <v>119</v>
      </c>
      <c r="D456" s="408"/>
      <c r="E456" s="238">
        <v>1.002</v>
      </c>
      <c r="F456" s="264"/>
      <c r="G456" s="408">
        <v>3</v>
      </c>
      <c r="H456" s="248" t="s">
        <v>11</v>
      </c>
      <c r="I456" s="665">
        <v>4</v>
      </c>
      <c r="J456" s="662" t="s">
        <v>152</v>
      </c>
      <c r="K456" s="409"/>
      <c r="L456" s="409"/>
    </row>
    <row r="457" spans="1:12" s="12" customFormat="1" ht="12.75">
      <c r="A457" s="239"/>
      <c r="B457" s="237"/>
      <c r="C457" s="270"/>
      <c r="D457" s="408"/>
      <c r="E457" s="238"/>
      <c r="F457" s="264"/>
      <c r="G457" s="408"/>
      <c r="H457" s="248"/>
      <c r="I457" s="666"/>
      <c r="J457" s="663"/>
      <c r="K457" s="409"/>
      <c r="L457" s="409"/>
    </row>
    <row r="458" spans="1:12" s="12" customFormat="1" ht="12.75">
      <c r="A458" s="239"/>
      <c r="B458" s="237"/>
      <c r="C458" s="270"/>
      <c r="D458" s="408"/>
      <c r="E458" s="238"/>
      <c r="F458" s="264"/>
      <c r="G458" s="408"/>
      <c r="H458" s="248"/>
      <c r="I458" s="667"/>
      <c r="J458" s="664"/>
      <c r="K458" s="409"/>
      <c r="L458" s="409"/>
    </row>
    <row r="459" spans="1:12" s="12" customFormat="1" ht="12.75">
      <c r="A459" s="239"/>
      <c r="B459" s="237"/>
      <c r="C459" s="270"/>
      <c r="D459" s="408"/>
      <c r="E459" s="238"/>
      <c r="F459" s="264">
        <v>48</v>
      </c>
      <c r="G459" s="408"/>
      <c r="H459" s="248"/>
      <c r="I459" s="349"/>
      <c r="J459" s="320" t="s">
        <v>153</v>
      </c>
      <c r="K459" s="409">
        <f>E456*F459</f>
        <v>48.096000000000004</v>
      </c>
      <c r="L459" s="409">
        <f>E456*20</f>
        <v>20.04</v>
      </c>
    </row>
    <row r="460" spans="1:12" s="12" customFormat="1" ht="38.25">
      <c r="A460" s="239"/>
      <c r="B460" s="237"/>
      <c r="C460" s="270"/>
      <c r="D460" s="408"/>
      <c r="E460" s="238"/>
      <c r="F460" s="264">
        <v>72</v>
      </c>
      <c r="G460" s="408"/>
      <c r="H460" s="248"/>
      <c r="I460" s="349"/>
      <c r="J460" s="319" t="s">
        <v>154</v>
      </c>
      <c r="K460" s="409">
        <f>E456*F460</f>
        <v>72.144</v>
      </c>
      <c r="L460" s="409"/>
    </row>
    <row r="461" spans="1:12" s="12" customFormat="1" ht="12.75" customHeight="1">
      <c r="A461" s="239" t="s">
        <v>116</v>
      </c>
      <c r="B461" s="237" t="s">
        <v>449</v>
      </c>
      <c r="C461" s="270" t="s">
        <v>119</v>
      </c>
      <c r="D461" s="408"/>
      <c r="E461" s="238">
        <v>1</v>
      </c>
      <c r="F461" s="264"/>
      <c r="G461" s="408">
        <v>3</v>
      </c>
      <c r="H461" s="248" t="s">
        <v>11</v>
      </c>
      <c r="I461" s="665">
        <v>4</v>
      </c>
      <c r="J461" s="662" t="s">
        <v>152</v>
      </c>
      <c r="K461" s="409"/>
      <c r="L461" s="409"/>
    </row>
    <row r="462" spans="1:12" s="12" customFormat="1" ht="12.75">
      <c r="A462" s="239"/>
      <c r="B462" s="237"/>
      <c r="C462" s="270"/>
      <c r="D462" s="408"/>
      <c r="E462" s="238"/>
      <c r="F462" s="264"/>
      <c r="G462" s="408"/>
      <c r="H462" s="248"/>
      <c r="I462" s="666"/>
      <c r="J462" s="663"/>
      <c r="K462" s="409"/>
      <c r="L462" s="409"/>
    </row>
    <row r="463" spans="1:12" s="12" customFormat="1" ht="12.75">
      <c r="A463" s="239"/>
      <c r="B463" s="237"/>
      <c r="C463" s="270"/>
      <c r="D463" s="408"/>
      <c r="E463" s="238"/>
      <c r="F463" s="264"/>
      <c r="G463" s="408"/>
      <c r="H463" s="248"/>
      <c r="I463" s="667"/>
      <c r="J463" s="664"/>
      <c r="K463" s="409"/>
      <c r="L463" s="409"/>
    </row>
    <row r="464" spans="1:12" s="12" customFormat="1" ht="12.75">
      <c r="A464" s="239"/>
      <c r="B464" s="237"/>
      <c r="C464" s="270"/>
      <c r="D464" s="408"/>
      <c r="E464" s="238"/>
      <c r="F464" s="264">
        <v>48</v>
      </c>
      <c r="G464" s="408"/>
      <c r="H464" s="248"/>
      <c r="I464" s="349"/>
      <c r="J464" s="320" t="s">
        <v>153</v>
      </c>
      <c r="K464" s="409">
        <f>E461*F464</f>
        <v>48</v>
      </c>
      <c r="L464" s="409">
        <f>E461*20</f>
        <v>20</v>
      </c>
    </row>
    <row r="465" spans="1:12" s="12" customFormat="1" ht="38.25">
      <c r="A465" s="239"/>
      <c r="B465" s="237"/>
      <c r="C465" s="270"/>
      <c r="D465" s="408"/>
      <c r="E465" s="238"/>
      <c r="F465" s="264">
        <v>72</v>
      </c>
      <c r="G465" s="408"/>
      <c r="H465" s="248"/>
      <c r="I465" s="349"/>
      <c r="J465" s="319" t="s">
        <v>154</v>
      </c>
      <c r="K465" s="409">
        <f>E461*F465</f>
        <v>72</v>
      </c>
      <c r="L465" s="409"/>
    </row>
    <row r="466" spans="1:12" s="12" customFormat="1" ht="12.75" customHeight="1">
      <c r="A466" s="239" t="s">
        <v>116</v>
      </c>
      <c r="B466" s="237" t="s">
        <v>450</v>
      </c>
      <c r="C466" s="270" t="s">
        <v>119</v>
      </c>
      <c r="D466" s="408"/>
      <c r="E466" s="238">
        <v>0.998</v>
      </c>
      <c r="F466" s="264"/>
      <c r="G466" s="408">
        <v>3</v>
      </c>
      <c r="H466" s="248" t="s">
        <v>11</v>
      </c>
      <c r="I466" s="665">
        <v>4</v>
      </c>
      <c r="J466" s="662" t="s">
        <v>152</v>
      </c>
      <c r="K466" s="409"/>
      <c r="L466" s="409"/>
    </row>
    <row r="467" spans="1:12" s="12" customFormat="1" ht="12.75">
      <c r="A467" s="239"/>
      <c r="B467" s="237"/>
      <c r="C467" s="270"/>
      <c r="D467" s="408"/>
      <c r="E467" s="238"/>
      <c r="F467" s="264"/>
      <c r="G467" s="408"/>
      <c r="H467" s="248"/>
      <c r="I467" s="666"/>
      <c r="J467" s="663"/>
      <c r="K467" s="409"/>
      <c r="L467" s="409"/>
    </row>
    <row r="468" spans="1:12" s="12" customFormat="1" ht="12.75">
      <c r="A468" s="239"/>
      <c r="B468" s="237"/>
      <c r="C468" s="270"/>
      <c r="D468" s="408"/>
      <c r="E468" s="238"/>
      <c r="F468" s="264"/>
      <c r="G468" s="408"/>
      <c r="H468" s="248"/>
      <c r="I468" s="667"/>
      <c r="J468" s="664"/>
      <c r="K468" s="409"/>
      <c r="L468" s="409"/>
    </row>
    <row r="469" spans="1:12" s="12" customFormat="1" ht="12.75">
      <c r="A469" s="239"/>
      <c r="B469" s="237"/>
      <c r="C469" s="270"/>
      <c r="D469" s="408"/>
      <c r="E469" s="238"/>
      <c r="F469" s="264">
        <v>48</v>
      </c>
      <c r="G469" s="408"/>
      <c r="H469" s="248"/>
      <c r="I469" s="349"/>
      <c r="J469" s="320" t="s">
        <v>153</v>
      </c>
      <c r="K469" s="409">
        <f>E466*F469</f>
        <v>47.903999999999996</v>
      </c>
      <c r="L469" s="409">
        <f>E466*20</f>
        <v>19.96</v>
      </c>
    </row>
    <row r="470" spans="1:12" s="12" customFormat="1" ht="38.25">
      <c r="A470" s="239"/>
      <c r="B470" s="237"/>
      <c r="C470" s="270"/>
      <c r="D470" s="408"/>
      <c r="E470" s="238"/>
      <c r="F470" s="264">
        <v>72</v>
      </c>
      <c r="G470" s="408"/>
      <c r="H470" s="248"/>
      <c r="I470" s="349"/>
      <c r="J470" s="319" t="s">
        <v>154</v>
      </c>
      <c r="K470" s="409">
        <f>E466*F470</f>
        <v>71.856</v>
      </c>
      <c r="L470" s="409"/>
    </row>
    <row r="471" spans="1:12" s="12" customFormat="1" ht="12.75" customHeight="1">
      <c r="A471" s="239" t="s">
        <v>116</v>
      </c>
      <c r="B471" s="237" t="s">
        <v>451</v>
      </c>
      <c r="C471" s="270" t="s">
        <v>119</v>
      </c>
      <c r="D471" s="408"/>
      <c r="E471" s="238">
        <v>0.999</v>
      </c>
      <c r="F471" s="264"/>
      <c r="G471" s="408">
        <v>3</v>
      </c>
      <c r="H471" s="248" t="s">
        <v>11</v>
      </c>
      <c r="I471" s="665">
        <v>4</v>
      </c>
      <c r="J471" s="662" t="s">
        <v>152</v>
      </c>
      <c r="K471" s="409"/>
      <c r="L471" s="409"/>
    </row>
    <row r="472" spans="1:12" s="12" customFormat="1" ht="12.75">
      <c r="A472" s="239"/>
      <c r="B472" s="237"/>
      <c r="C472" s="270"/>
      <c r="D472" s="408"/>
      <c r="E472" s="238"/>
      <c r="F472" s="264"/>
      <c r="G472" s="408"/>
      <c r="H472" s="248"/>
      <c r="I472" s="666"/>
      <c r="J472" s="663"/>
      <c r="K472" s="409"/>
      <c r="L472" s="409"/>
    </row>
    <row r="473" spans="1:12" s="12" customFormat="1" ht="12.75">
      <c r="A473" s="239"/>
      <c r="B473" s="237"/>
      <c r="C473" s="270"/>
      <c r="D473" s="408"/>
      <c r="E473" s="238"/>
      <c r="F473" s="264"/>
      <c r="G473" s="408"/>
      <c r="H473" s="248"/>
      <c r="I473" s="667"/>
      <c r="J473" s="664"/>
      <c r="K473" s="409"/>
      <c r="L473" s="409"/>
    </row>
    <row r="474" spans="1:12" s="12" customFormat="1" ht="12.75">
      <c r="A474" s="239"/>
      <c r="B474" s="237"/>
      <c r="C474" s="270"/>
      <c r="D474" s="408"/>
      <c r="E474" s="238"/>
      <c r="F474" s="264">
        <v>48</v>
      </c>
      <c r="G474" s="408"/>
      <c r="H474" s="248"/>
      <c r="I474" s="349"/>
      <c r="J474" s="320" t="s">
        <v>153</v>
      </c>
      <c r="K474" s="409">
        <f>E471*F474</f>
        <v>47.952</v>
      </c>
      <c r="L474" s="409">
        <f>E471*20</f>
        <v>19.98</v>
      </c>
    </row>
    <row r="475" spans="1:12" s="12" customFormat="1" ht="38.25">
      <c r="A475" s="239"/>
      <c r="B475" s="237"/>
      <c r="C475" s="270"/>
      <c r="D475" s="408"/>
      <c r="E475" s="238"/>
      <c r="F475" s="264">
        <v>72</v>
      </c>
      <c r="G475" s="408"/>
      <c r="H475" s="248"/>
      <c r="I475" s="349"/>
      <c r="J475" s="319" t="s">
        <v>154</v>
      </c>
      <c r="K475" s="409">
        <f>E471*F475</f>
        <v>71.928</v>
      </c>
      <c r="L475" s="409"/>
    </row>
    <row r="476" spans="1:12" s="12" customFormat="1" ht="12.75" customHeight="1">
      <c r="A476" s="239" t="s">
        <v>116</v>
      </c>
      <c r="B476" s="237" t="s">
        <v>452</v>
      </c>
      <c r="C476" s="270" t="s">
        <v>119</v>
      </c>
      <c r="D476" s="408"/>
      <c r="E476" s="238">
        <v>1.002</v>
      </c>
      <c r="F476" s="264"/>
      <c r="G476" s="408">
        <v>3</v>
      </c>
      <c r="H476" s="248" t="s">
        <v>11</v>
      </c>
      <c r="I476" s="665">
        <v>4</v>
      </c>
      <c r="J476" s="662" t="s">
        <v>152</v>
      </c>
      <c r="K476" s="409"/>
      <c r="L476" s="409"/>
    </row>
    <row r="477" spans="1:12" s="12" customFormat="1" ht="12.75">
      <c r="A477" s="239"/>
      <c r="B477" s="237"/>
      <c r="C477" s="270"/>
      <c r="D477" s="408"/>
      <c r="E477" s="238"/>
      <c r="F477" s="264"/>
      <c r="G477" s="408"/>
      <c r="H477" s="248"/>
      <c r="I477" s="666"/>
      <c r="J477" s="663"/>
      <c r="K477" s="409"/>
      <c r="L477" s="409"/>
    </row>
    <row r="478" spans="1:12" s="12" customFormat="1" ht="12.75">
      <c r="A478" s="239"/>
      <c r="B478" s="237"/>
      <c r="C478" s="270"/>
      <c r="D478" s="408"/>
      <c r="E478" s="238"/>
      <c r="F478" s="264"/>
      <c r="G478" s="408"/>
      <c r="H478" s="248"/>
      <c r="I478" s="667"/>
      <c r="J478" s="664"/>
      <c r="K478" s="409"/>
      <c r="L478" s="409"/>
    </row>
    <row r="479" spans="1:12" s="12" customFormat="1" ht="12.75">
      <c r="A479" s="239"/>
      <c r="B479" s="237"/>
      <c r="C479" s="270"/>
      <c r="D479" s="408"/>
      <c r="E479" s="238"/>
      <c r="F479" s="264">
        <v>48</v>
      </c>
      <c r="G479" s="408"/>
      <c r="H479" s="248"/>
      <c r="I479" s="349"/>
      <c r="J479" s="320" t="s">
        <v>153</v>
      </c>
      <c r="K479" s="409">
        <f>E476*F479</f>
        <v>48.096000000000004</v>
      </c>
      <c r="L479" s="409">
        <f>E476*20</f>
        <v>20.04</v>
      </c>
    </row>
    <row r="480" spans="1:12" s="12" customFormat="1" ht="38.25">
      <c r="A480" s="239"/>
      <c r="B480" s="237"/>
      <c r="C480" s="270"/>
      <c r="D480" s="408"/>
      <c r="E480" s="238"/>
      <c r="F480" s="264">
        <v>72</v>
      </c>
      <c r="G480" s="408"/>
      <c r="H480" s="248"/>
      <c r="I480" s="349"/>
      <c r="J480" s="319" t="s">
        <v>154</v>
      </c>
      <c r="K480" s="409">
        <f>E476*F480</f>
        <v>72.144</v>
      </c>
      <c r="L480" s="409"/>
    </row>
    <row r="481" spans="1:12" s="12" customFormat="1" ht="12.75" customHeight="1">
      <c r="A481" s="239" t="s">
        <v>116</v>
      </c>
      <c r="B481" s="237" t="s">
        <v>453</v>
      </c>
      <c r="C481" s="270" t="s">
        <v>119</v>
      </c>
      <c r="D481" s="408"/>
      <c r="E481" s="238">
        <v>0.998</v>
      </c>
      <c r="F481" s="264"/>
      <c r="G481" s="408">
        <v>3</v>
      </c>
      <c r="H481" s="248" t="s">
        <v>11</v>
      </c>
      <c r="I481" s="665">
        <v>4</v>
      </c>
      <c r="J481" s="662" t="s">
        <v>152</v>
      </c>
      <c r="K481" s="409"/>
      <c r="L481" s="409"/>
    </row>
    <row r="482" spans="1:12" s="12" customFormat="1" ht="12.75">
      <c r="A482" s="239"/>
      <c r="B482" s="237"/>
      <c r="C482" s="270"/>
      <c r="D482" s="408"/>
      <c r="E482" s="238"/>
      <c r="F482" s="264"/>
      <c r="G482" s="408"/>
      <c r="H482" s="248"/>
      <c r="I482" s="666"/>
      <c r="J482" s="663"/>
      <c r="K482" s="409"/>
      <c r="L482" s="409"/>
    </row>
    <row r="483" spans="1:12" s="12" customFormat="1" ht="12.75">
      <c r="A483" s="239"/>
      <c r="B483" s="237"/>
      <c r="C483" s="270"/>
      <c r="D483" s="408"/>
      <c r="E483" s="238"/>
      <c r="F483" s="264"/>
      <c r="G483" s="408"/>
      <c r="H483" s="248"/>
      <c r="I483" s="667"/>
      <c r="J483" s="664"/>
      <c r="K483" s="409"/>
      <c r="L483" s="409"/>
    </row>
    <row r="484" spans="1:12" s="12" customFormat="1" ht="12.75">
      <c r="A484" s="239"/>
      <c r="B484" s="237"/>
      <c r="C484" s="270"/>
      <c r="D484" s="408"/>
      <c r="E484" s="238"/>
      <c r="F484" s="264">
        <v>48</v>
      </c>
      <c r="G484" s="408"/>
      <c r="H484" s="248"/>
      <c r="I484" s="349"/>
      <c r="J484" s="320" t="s">
        <v>153</v>
      </c>
      <c r="K484" s="409">
        <f>E481*F484</f>
        <v>47.903999999999996</v>
      </c>
      <c r="L484" s="409">
        <f>E481*20</f>
        <v>19.96</v>
      </c>
    </row>
    <row r="485" spans="1:12" s="12" customFormat="1" ht="38.25">
      <c r="A485" s="239"/>
      <c r="B485" s="237"/>
      <c r="C485" s="270"/>
      <c r="D485" s="408"/>
      <c r="E485" s="238"/>
      <c r="F485" s="264">
        <v>72</v>
      </c>
      <c r="G485" s="408"/>
      <c r="H485" s="248"/>
      <c r="I485" s="349"/>
      <c r="J485" s="319" t="s">
        <v>154</v>
      </c>
      <c r="K485" s="409">
        <f>E481*F485</f>
        <v>71.856</v>
      </c>
      <c r="L485" s="409"/>
    </row>
    <row r="486" spans="1:12" s="12" customFormat="1" ht="12.75" customHeight="1">
      <c r="A486" s="239" t="s">
        <v>116</v>
      </c>
      <c r="B486" s="237" t="s">
        <v>454</v>
      </c>
      <c r="C486" s="270" t="s">
        <v>119</v>
      </c>
      <c r="D486" s="408"/>
      <c r="E486" s="238">
        <v>1</v>
      </c>
      <c r="F486" s="264"/>
      <c r="G486" s="408">
        <v>3</v>
      </c>
      <c r="H486" s="248" t="s">
        <v>11</v>
      </c>
      <c r="I486" s="665">
        <v>4</v>
      </c>
      <c r="J486" s="662" t="s">
        <v>152</v>
      </c>
      <c r="K486" s="409"/>
      <c r="L486" s="409"/>
    </row>
    <row r="487" spans="1:12" s="12" customFormat="1" ht="12.75">
      <c r="A487" s="239"/>
      <c r="B487" s="237"/>
      <c r="C487" s="270"/>
      <c r="D487" s="408"/>
      <c r="E487" s="238"/>
      <c r="F487" s="264"/>
      <c r="G487" s="408"/>
      <c r="H487" s="248"/>
      <c r="I487" s="666"/>
      <c r="J487" s="663"/>
      <c r="K487" s="409"/>
      <c r="L487" s="409"/>
    </row>
    <row r="488" spans="1:12" s="12" customFormat="1" ht="12.75">
      <c r="A488" s="239"/>
      <c r="B488" s="237"/>
      <c r="C488" s="270"/>
      <c r="D488" s="408"/>
      <c r="E488" s="238"/>
      <c r="F488" s="264"/>
      <c r="G488" s="408"/>
      <c r="H488" s="248"/>
      <c r="I488" s="667"/>
      <c r="J488" s="664"/>
      <c r="K488" s="409"/>
      <c r="L488" s="409"/>
    </row>
    <row r="489" spans="1:12" s="12" customFormat="1" ht="12.75">
      <c r="A489" s="239"/>
      <c r="B489" s="237"/>
      <c r="C489" s="270"/>
      <c r="D489" s="408"/>
      <c r="E489" s="238"/>
      <c r="F489" s="264">
        <v>48</v>
      </c>
      <c r="G489" s="408"/>
      <c r="H489" s="248"/>
      <c r="I489" s="349"/>
      <c r="J489" s="320" t="s">
        <v>153</v>
      </c>
      <c r="K489" s="409">
        <f>E486*F489</f>
        <v>48</v>
      </c>
      <c r="L489" s="409">
        <f>E486*20</f>
        <v>20</v>
      </c>
    </row>
    <row r="490" spans="1:12" s="12" customFormat="1" ht="38.25">
      <c r="A490" s="239"/>
      <c r="B490" s="237"/>
      <c r="C490" s="270"/>
      <c r="D490" s="408"/>
      <c r="E490" s="238"/>
      <c r="F490" s="264">
        <v>72</v>
      </c>
      <c r="G490" s="408"/>
      <c r="H490" s="248"/>
      <c r="I490" s="349"/>
      <c r="J490" s="319" t="s">
        <v>154</v>
      </c>
      <c r="K490" s="409">
        <f>E486*F490</f>
        <v>72</v>
      </c>
      <c r="L490" s="409"/>
    </row>
    <row r="491" spans="1:12" s="12" customFormat="1" ht="12.75" customHeight="1">
      <c r="A491" s="239" t="s">
        <v>116</v>
      </c>
      <c r="B491" s="237" t="s">
        <v>455</v>
      </c>
      <c r="C491" s="270" t="s">
        <v>119</v>
      </c>
      <c r="D491" s="408"/>
      <c r="E491" s="238">
        <v>0.997</v>
      </c>
      <c r="F491" s="264"/>
      <c r="G491" s="408">
        <v>3</v>
      </c>
      <c r="H491" s="248" t="s">
        <v>11</v>
      </c>
      <c r="I491" s="665">
        <v>4</v>
      </c>
      <c r="J491" s="662" t="s">
        <v>152</v>
      </c>
      <c r="K491" s="409"/>
      <c r="L491" s="409"/>
    </row>
    <row r="492" spans="1:12" s="12" customFormat="1" ht="12.75">
      <c r="A492" s="239"/>
      <c r="B492" s="237"/>
      <c r="C492" s="270"/>
      <c r="D492" s="408"/>
      <c r="E492" s="238"/>
      <c r="F492" s="264"/>
      <c r="G492" s="408"/>
      <c r="H492" s="248"/>
      <c r="I492" s="666"/>
      <c r="J492" s="663"/>
      <c r="K492" s="409"/>
      <c r="L492" s="409"/>
    </row>
    <row r="493" spans="1:12" s="12" customFormat="1" ht="12.75">
      <c r="A493" s="239"/>
      <c r="B493" s="237"/>
      <c r="C493" s="270"/>
      <c r="D493" s="408"/>
      <c r="E493" s="238"/>
      <c r="F493" s="264"/>
      <c r="G493" s="408"/>
      <c r="H493" s="248"/>
      <c r="I493" s="667"/>
      <c r="J493" s="664"/>
      <c r="K493" s="409"/>
      <c r="L493" s="409"/>
    </row>
    <row r="494" spans="1:12" s="12" customFormat="1" ht="12.75">
      <c r="A494" s="239"/>
      <c r="B494" s="237"/>
      <c r="C494" s="270"/>
      <c r="D494" s="408"/>
      <c r="E494" s="238"/>
      <c r="F494" s="264">
        <v>48</v>
      </c>
      <c r="G494" s="408"/>
      <c r="H494" s="248"/>
      <c r="I494" s="349"/>
      <c r="J494" s="320" t="s">
        <v>153</v>
      </c>
      <c r="K494" s="409">
        <f>E491*F494</f>
        <v>47.856</v>
      </c>
      <c r="L494" s="409">
        <f>E491*20</f>
        <v>19.94</v>
      </c>
    </row>
    <row r="495" spans="1:12" s="12" customFormat="1" ht="38.25">
      <c r="A495" s="239"/>
      <c r="B495" s="237"/>
      <c r="C495" s="270"/>
      <c r="D495" s="408"/>
      <c r="E495" s="238"/>
      <c r="F495" s="264">
        <v>72</v>
      </c>
      <c r="G495" s="408"/>
      <c r="H495" s="248"/>
      <c r="I495" s="349"/>
      <c r="J495" s="319" t="s">
        <v>154</v>
      </c>
      <c r="K495" s="409">
        <f>E491*F495</f>
        <v>71.784</v>
      </c>
      <c r="L495" s="409"/>
    </row>
    <row r="496" spans="1:12" s="12" customFormat="1" ht="12.75" customHeight="1">
      <c r="A496" s="239" t="s">
        <v>116</v>
      </c>
      <c r="B496" s="237" t="s">
        <v>456</v>
      </c>
      <c r="C496" s="270" t="s">
        <v>119</v>
      </c>
      <c r="D496" s="408"/>
      <c r="E496" s="238">
        <v>0.999</v>
      </c>
      <c r="F496" s="264"/>
      <c r="G496" s="408">
        <v>3</v>
      </c>
      <c r="H496" s="248" t="s">
        <v>11</v>
      </c>
      <c r="I496" s="665">
        <v>4</v>
      </c>
      <c r="J496" s="662" t="s">
        <v>152</v>
      </c>
      <c r="K496" s="409"/>
      <c r="L496" s="409"/>
    </row>
    <row r="497" spans="1:12" s="12" customFormat="1" ht="12.75" customHeight="1">
      <c r="A497" s="239"/>
      <c r="B497" s="237"/>
      <c r="C497" s="270"/>
      <c r="D497" s="408"/>
      <c r="E497" s="238"/>
      <c r="F497" s="264"/>
      <c r="G497" s="408"/>
      <c r="H497" s="248"/>
      <c r="I497" s="666"/>
      <c r="J497" s="663"/>
      <c r="K497" s="409"/>
      <c r="L497" s="409"/>
    </row>
    <row r="498" spans="1:12" s="12" customFormat="1" ht="12.75" customHeight="1">
      <c r="A498" s="239"/>
      <c r="B498" s="237"/>
      <c r="C498" s="270"/>
      <c r="D498" s="408"/>
      <c r="E498" s="238"/>
      <c r="F498" s="264"/>
      <c r="G498" s="408"/>
      <c r="H498" s="248"/>
      <c r="I498" s="667"/>
      <c r="J498" s="664"/>
      <c r="K498" s="409"/>
      <c r="L498" s="409"/>
    </row>
    <row r="499" spans="1:12" s="12" customFormat="1" ht="12.75" customHeight="1">
      <c r="A499" s="239"/>
      <c r="B499" s="237"/>
      <c r="C499" s="270"/>
      <c r="D499" s="408"/>
      <c r="E499" s="238"/>
      <c r="F499" s="264">
        <v>48</v>
      </c>
      <c r="G499" s="408"/>
      <c r="H499" s="248"/>
      <c r="I499" s="349"/>
      <c r="J499" s="320" t="s">
        <v>153</v>
      </c>
      <c r="K499" s="409">
        <f>E496*F499</f>
        <v>47.952</v>
      </c>
      <c r="L499" s="409">
        <f>E496*20</f>
        <v>19.98</v>
      </c>
    </row>
    <row r="500" spans="1:12" s="12" customFormat="1" ht="38.25" customHeight="1">
      <c r="A500" s="239"/>
      <c r="B500" s="237"/>
      <c r="C500" s="270"/>
      <c r="D500" s="408"/>
      <c r="E500" s="238"/>
      <c r="F500" s="264">
        <v>72</v>
      </c>
      <c r="G500" s="408"/>
      <c r="H500" s="248"/>
      <c r="I500" s="349"/>
      <c r="J500" s="319" t="s">
        <v>154</v>
      </c>
      <c r="K500" s="409">
        <f>E496*F500</f>
        <v>71.928</v>
      </c>
      <c r="L500" s="409"/>
    </row>
    <row r="501" spans="1:12" s="12" customFormat="1" ht="12.75" customHeight="1">
      <c r="A501" s="239" t="s">
        <v>116</v>
      </c>
      <c r="B501" s="237" t="s">
        <v>457</v>
      </c>
      <c r="C501" s="270" t="s">
        <v>119</v>
      </c>
      <c r="D501" s="408"/>
      <c r="E501" s="238">
        <v>0.998</v>
      </c>
      <c r="F501" s="264"/>
      <c r="G501" s="408">
        <v>3</v>
      </c>
      <c r="H501" s="248" t="s">
        <v>11</v>
      </c>
      <c r="I501" s="665">
        <v>4</v>
      </c>
      <c r="J501" s="662" t="s">
        <v>152</v>
      </c>
      <c r="K501" s="409"/>
      <c r="L501" s="409"/>
    </row>
    <row r="502" spans="1:12" s="12" customFormat="1" ht="12.75">
      <c r="A502" s="239"/>
      <c r="B502" s="237"/>
      <c r="C502" s="270"/>
      <c r="D502" s="408"/>
      <c r="E502" s="238"/>
      <c r="F502" s="264"/>
      <c r="G502" s="408"/>
      <c r="H502" s="248"/>
      <c r="I502" s="666"/>
      <c r="J502" s="663"/>
      <c r="K502" s="409"/>
      <c r="L502" s="409"/>
    </row>
    <row r="503" spans="1:12" s="12" customFormat="1" ht="12.75">
      <c r="A503" s="239"/>
      <c r="B503" s="237"/>
      <c r="C503" s="270"/>
      <c r="D503" s="408"/>
      <c r="E503" s="238"/>
      <c r="F503" s="264"/>
      <c r="G503" s="408"/>
      <c r="H503" s="248"/>
      <c r="I503" s="667"/>
      <c r="J503" s="664"/>
      <c r="K503" s="409"/>
      <c r="L503" s="409"/>
    </row>
    <row r="504" spans="1:12" s="12" customFormat="1" ht="12.75">
      <c r="A504" s="239"/>
      <c r="B504" s="237"/>
      <c r="C504" s="270"/>
      <c r="D504" s="408"/>
      <c r="E504" s="238"/>
      <c r="F504" s="264">
        <v>48</v>
      </c>
      <c r="G504" s="408"/>
      <c r="H504" s="248"/>
      <c r="I504" s="349"/>
      <c r="J504" s="320" t="s">
        <v>153</v>
      </c>
      <c r="K504" s="409">
        <f>E501*F504</f>
        <v>47.903999999999996</v>
      </c>
      <c r="L504" s="409">
        <f>E501*20</f>
        <v>19.96</v>
      </c>
    </row>
    <row r="505" spans="1:12" s="12" customFormat="1" ht="38.25">
      <c r="A505" s="239"/>
      <c r="B505" s="237"/>
      <c r="C505" s="270"/>
      <c r="D505" s="408"/>
      <c r="E505" s="238"/>
      <c r="F505" s="264">
        <v>72</v>
      </c>
      <c r="G505" s="408"/>
      <c r="H505" s="248"/>
      <c r="I505" s="349"/>
      <c r="J505" s="319" t="s">
        <v>154</v>
      </c>
      <c r="K505" s="409">
        <f>E501*F505</f>
        <v>71.856</v>
      </c>
      <c r="L505" s="409"/>
    </row>
    <row r="506" spans="1:12" s="12" customFormat="1" ht="12.75" customHeight="1">
      <c r="A506" s="239" t="s">
        <v>116</v>
      </c>
      <c r="B506" s="237" t="s">
        <v>458</v>
      </c>
      <c r="C506" s="270" t="s">
        <v>119</v>
      </c>
      <c r="D506" s="408"/>
      <c r="E506" s="238">
        <v>0.998</v>
      </c>
      <c r="F506" s="264"/>
      <c r="G506" s="408">
        <v>3</v>
      </c>
      <c r="H506" s="248" t="s">
        <v>11</v>
      </c>
      <c r="I506" s="665">
        <v>4</v>
      </c>
      <c r="J506" s="662" t="s">
        <v>152</v>
      </c>
      <c r="K506" s="409"/>
      <c r="L506" s="409"/>
    </row>
    <row r="507" spans="1:12" s="12" customFormat="1" ht="12.75">
      <c r="A507" s="239"/>
      <c r="B507" s="237"/>
      <c r="C507" s="270"/>
      <c r="D507" s="408"/>
      <c r="E507" s="238"/>
      <c r="F507" s="264"/>
      <c r="G507" s="408"/>
      <c r="H507" s="248"/>
      <c r="I507" s="666"/>
      <c r="J507" s="663"/>
      <c r="K507" s="409"/>
      <c r="L507" s="409"/>
    </row>
    <row r="508" spans="1:12" s="12" customFormat="1" ht="12.75">
      <c r="A508" s="239"/>
      <c r="B508" s="237"/>
      <c r="C508" s="270"/>
      <c r="D508" s="408"/>
      <c r="E508" s="238"/>
      <c r="F508" s="264"/>
      <c r="G508" s="408"/>
      <c r="H508" s="248"/>
      <c r="I508" s="667"/>
      <c r="J508" s="664"/>
      <c r="K508" s="409"/>
      <c r="L508" s="409"/>
    </row>
    <row r="509" spans="1:12" s="12" customFormat="1" ht="12.75">
      <c r="A509" s="239"/>
      <c r="B509" s="237"/>
      <c r="C509" s="270"/>
      <c r="D509" s="408"/>
      <c r="E509" s="238"/>
      <c r="F509" s="264">
        <v>48</v>
      </c>
      <c r="G509" s="408"/>
      <c r="H509" s="248"/>
      <c r="I509" s="349"/>
      <c r="J509" s="320" t="s">
        <v>153</v>
      </c>
      <c r="K509" s="409">
        <f>E506*F509</f>
        <v>47.903999999999996</v>
      </c>
      <c r="L509" s="409">
        <f>E506*20</f>
        <v>19.96</v>
      </c>
    </row>
    <row r="510" spans="1:12" s="12" customFormat="1" ht="38.25">
      <c r="A510" s="239"/>
      <c r="B510" s="237"/>
      <c r="C510" s="270"/>
      <c r="D510" s="408"/>
      <c r="E510" s="238"/>
      <c r="F510" s="264">
        <v>72</v>
      </c>
      <c r="G510" s="408"/>
      <c r="H510" s="248"/>
      <c r="I510" s="349"/>
      <c r="J510" s="319" t="s">
        <v>154</v>
      </c>
      <c r="K510" s="409">
        <f>E506*F510</f>
        <v>71.856</v>
      </c>
      <c r="L510" s="409"/>
    </row>
    <row r="511" spans="1:12" s="12" customFormat="1" ht="12.75" customHeight="1">
      <c r="A511" s="239" t="s">
        <v>116</v>
      </c>
      <c r="B511" s="237" t="s">
        <v>459</v>
      </c>
      <c r="C511" s="270" t="s">
        <v>119</v>
      </c>
      <c r="D511" s="408"/>
      <c r="E511" s="238">
        <v>0.998</v>
      </c>
      <c r="F511" s="264"/>
      <c r="G511" s="408">
        <v>3</v>
      </c>
      <c r="H511" s="248" t="s">
        <v>11</v>
      </c>
      <c r="I511" s="665">
        <v>4</v>
      </c>
      <c r="J511" s="662" t="s">
        <v>152</v>
      </c>
      <c r="K511" s="409"/>
      <c r="L511" s="409"/>
    </row>
    <row r="512" spans="1:12" s="12" customFormat="1" ht="12.75">
      <c r="A512" s="239"/>
      <c r="B512" s="237"/>
      <c r="C512" s="270"/>
      <c r="D512" s="408"/>
      <c r="E512" s="238"/>
      <c r="F512" s="264"/>
      <c r="G512" s="408"/>
      <c r="H512" s="248"/>
      <c r="I512" s="666"/>
      <c r="J512" s="663"/>
      <c r="K512" s="409"/>
      <c r="L512" s="409"/>
    </row>
    <row r="513" spans="1:12" s="12" customFormat="1" ht="12.75">
      <c r="A513" s="239"/>
      <c r="B513" s="237"/>
      <c r="C513" s="270"/>
      <c r="D513" s="408"/>
      <c r="E513" s="238"/>
      <c r="F513" s="264"/>
      <c r="G513" s="408"/>
      <c r="H513" s="248"/>
      <c r="I513" s="667"/>
      <c r="J513" s="664"/>
      <c r="K513" s="409"/>
      <c r="L513" s="409"/>
    </row>
    <row r="514" spans="1:12" s="12" customFormat="1" ht="12.75">
      <c r="A514" s="239"/>
      <c r="B514" s="237"/>
      <c r="C514" s="270"/>
      <c r="D514" s="408"/>
      <c r="E514" s="238"/>
      <c r="F514" s="264">
        <v>48</v>
      </c>
      <c r="G514" s="408"/>
      <c r="H514" s="248"/>
      <c r="I514" s="349"/>
      <c r="J514" s="320" t="s">
        <v>153</v>
      </c>
      <c r="K514" s="409">
        <f>E511*F514</f>
        <v>47.903999999999996</v>
      </c>
      <c r="L514" s="409">
        <f>E511*20</f>
        <v>19.96</v>
      </c>
    </row>
    <row r="515" spans="1:12" s="12" customFormat="1" ht="38.25">
      <c r="A515" s="239"/>
      <c r="B515" s="237"/>
      <c r="C515" s="270"/>
      <c r="D515" s="408"/>
      <c r="E515" s="238"/>
      <c r="F515" s="264">
        <v>72</v>
      </c>
      <c r="G515" s="408"/>
      <c r="H515" s="248"/>
      <c r="I515" s="349"/>
      <c r="J515" s="319" t="s">
        <v>154</v>
      </c>
      <c r="K515" s="409">
        <f>E511*F515</f>
        <v>71.856</v>
      </c>
      <c r="L515" s="409"/>
    </row>
    <row r="516" spans="1:12" s="12" customFormat="1" ht="12.75" customHeight="1">
      <c r="A516" s="239" t="s">
        <v>116</v>
      </c>
      <c r="B516" s="237" t="s">
        <v>460</v>
      </c>
      <c r="C516" s="270" t="s">
        <v>119</v>
      </c>
      <c r="D516" s="408"/>
      <c r="E516" s="238">
        <v>0.998</v>
      </c>
      <c r="F516" s="264"/>
      <c r="G516" s="408">
        <v>3</v>
      </c>
      <c r="H516" s="248" t="s">
        <v>11</v>
      </c>
      <c r="I516" s="665">
        <v>4</v>
      </c>
      <c r="J516" s="662" t="s">
        <v>152</v>
      </c>
      <c r="K516" s="409"/>
      <c r="L516" s="409"/>
    </row>
    <row r="517" spans="1:12" s="12" customFormat="1" ht="12.75">
      <c r="A517" s="239"/>
      <c r="B517" s="237"/>
      <c r="C517" s="270"/>
      <c r="D517" s="408"/>
      <c r="E517" s="238"/>
      <c r="F517" s="264"/>
      <c r="G517" s="408"/>
      <c r="H517" s="248"/>
      <c r="I517" s="666"/>
      <c r="J517" s="663"/>
      <c r="K517" s="409"/>
      <c r="L517" s="409"/>
    </row>
    <row r="518" spans="1:12" s="12" customFormat="1" ht="12.75">
      <c r="A518" s="239"/>
      <c r="B518" s="237"/>
      <c r="C518" s="270"/>
      <c r="D518" s="408"/>
      <c r="E518" s="238"/>
      <c r="F518" s="264"/>
      <c r="G518" s="408"/>
      <c r="H518" s="248"/>
      <c r="I518" s="667"/>
      <c r="J518" s="664"/>
      <c r="K518" s="409"/>
      <c r="L518" s="409"/>
    </row>
    <row r="519" spans="1:12" s="12" customFormat="1" ht="12.75">
      <c r="A519" s="239"/>
      <c r="B519" s="237"/>
      <c r="C519" s="270"/>
      <c r="D519" s="408"/>
      <c r="E519" s="238"/>
      <c r="F519" s="264">
        <v>48</v>
      </c>
      <c r="G519" s="408"/>
      <c r="H519" s="248"/>
      <c r="I519" s="349"/>
      <c r="J519" s="320" t="s">
        <v>153</v>
      </c>
      <c r="K519" s="409">
        <f>E516*F519</f>
        <v>47.903999999999996</v>
      </c>
      <c r="L519" s="409">
        <f>E516*20</f>
        <v>19.96</v>
      </c>
    </row>
    <row r="520" spans="1:12" s="12" customFormat="1" ht="38.25">
      <c r="A520" s="239"/>
      <c r="B520" s="237"/>
      <c r="C520" s="270"/>
      <c r="D520" s="408"/>
      <c r="E520" s="238"/>
      <c r="F520" s="264">
        <v>72</v>
      </c>
      <c r="G520" s="408"/>
      <c r="H520" s="248"/>
      <c r="I520" s="349"/>
      <c r="J520" s="319" t="s">
        <v>154</v>
      </c>
      <c r="K520" s="409">
        <f>E516*F520</f>
        <v>71.856</v>
      </c>
      <c r="L520" s="409"/>
    </row>
    <row r="521" spans="1:12" s="12" customFormat="1" ht="12.75" customHeight="1">
      <c r="A521" s="239" t="s">
        <v>116</v>
      </c>
      <c r="B521" s="237" t="s">
        <v>461</v>
      </c>
      <c r="C521" s="270" t="s">
        <v>119</v>
      </c>
      <c r="D521" s="408"/>
      <c r="E521" s="238">
        <v>0.998</v>
      </c>
      <c r="F521" s="264"/>
      <c r="G521" s="408">
        <v>3</v>
      </c>
      <c r="H521" s="248" t="s">
        <v>11</v>
      </c>
      <c r="I521" s="665">
        <v>4</v>
      </c>
      <c r="J521" s="662" t="s">
        <v>152</v>
      </c>
      <c r="K521" s="409"/>
      <c r="L521" s="409"/>
    </row>
    <row r="522" spans="1:12" s="12" customFormat="1" ht="12.75" customHeight="1">
      <c r="A522" s="239"/>
      <c r="B522" s="237"/>
      <c r="C522" s="270"/>
      <c r="D522" s="408"/>
      <c r="E522" s="238"/>
      <c r="F522" s="264"/>
      <c r="G522" s="408"/>
      <c r="H522" s="248"/>
      <c r="I522" s="666"/>
      <c r="J522" s="663"/>
      <c r="K522" s="409"/>
      <c r="L522" s="409"/>
    </row>
    <row r="523" spans="1:12" s="12" customFormat="1" ht="12.75" customHeight="1">
      <c r="A523" s="239"/>
      <c r="B523" s="237"/>
      <c r="C523" s="270"/>
      <c r="D523" s="408"/>
      <c r="E523" s="238"/>
      <c r="F523" s="264"/>
      <c r="G523" s="408"/>
      <c r="H523" s="248"/>
      <c r="I523" s="667"/>
      <c r="J523" s="664"/>
      <c r="K523" s="409"/>
      <c r="L523" s="409"/>
    </row>
    <row r="524" spans="1:12" s="12" customFormat="1" ht="12.75" customHeight="1">
      <c r="A524" s="239"/>
      <c r="B524" s="237"/>
      <c r="C524" s="270"/>
      <c r="D524" s="408"/>
      <c r="E524" s="238"/>
      <c r="F524" s="264">
        <v>48</v>
      </c>
      <c r="G524" s="408"/>
      <c r="H524" s="248"/>
      <c r="I524" s="349"/>
      <c r="J524" s="320" t="s">
        <v>153</v>
      </c>
      <c r="K524" s="409">
        <f>E521*F524</f>
        <v>47.903999999999996</v>
      </c>
      <c r="L524" s="409">
        <f>E521*20</f>
        <v>19.96</v>
      </c>
    </row>
    <row r="525" spans="1:12" s="12" customFormat="1" ht="41.25" customHeight="1">
      <c r="A525" s="239"/>
      <c r="B525" s="237"/>
      <c r="C525" s="270"/>
      <c r="D525" s="408"/>
      <c r="E525" s="238"/>
      <c r="F525" s="264">
        <v>72</v>
      </c>
      <c r="G525" s="408"/>
      <c r="H525" s="248"/>
      <c r="I525" s="349"/>
      <c r="J525" s="319" t="s">
        <v>154</v>
      </c>
      <c r="K525" s="409">
        <f>E521*F525</f>
        <v>71.856</v>
      </c>
      <c r="L525" s="409"/>
    </row>
    <row r="526" spans="1:12" s="12" customFormat="1" ht="12.75" customHeight="1">
      <c r="A526" s="239" t="s">
        <v>116</v>
      </c>
      <c r="B526" s="237" t="s">
        <v>462</v>
      </c>
      <c r="C526" s="270" t="s">
        <v>119</v>
      </c>
      <c r="D526" s="408"/>
      <c r="E526" s="238">
        <v>1.003</v>
      </c>
      <c r="F526" s="264"/>
      <c r="G526" s="408">
        <v>3</v>
      </c>
      <c r="H526" s="248" t="s">
        <v>11</v>
      </c>
      <c r="I526" s="665">
        <v>4</v>
      </c>
      <c r="J526" s="662" t="s">
        <v>152</v>
      </c>
      <c r="K526" s="409"/>
      <c r="L526" s="409"/>
    </row>
    <row r="527" spans="1:12" s="12" customFormat="1" ht="12.75">
      <c r="A527" s="239"/>
      <c r="B527" s="237"/>
      <c r="C527" s="270"/>
      <c r="D527" s="408"/>
      <c r="E527" s="238"/>
      <c r="F527" s="264"/>
      <c r="G527" s="408"/>
      <c r="H527" s="248"/>
      <c r="I527" s="666"/>
      <c r="J527" s="663"/>
      <c r="K527" s="409"/>
      <c r="L527" s="409"/>
    </row>
    <row r="528" spans="1:12" s="12" customFormat="1" ht="12.75">
      <c r="A528" s="239"/>
      <c r="B528" s="237"/>
      <c r="C528" s="270"/>
      <c r="D528" s="408"/>
      <c r="E528" s="238"/>
      <c r="F528" s="264"/>
      <c r="G528" s="408"/>
      <c r="H528" s="248"/>
      <c r="I528" s="667"/>
      <c r="J528" s="664"/>
      <c r="K528" s="409"/>
      <c r="L528" s="409"/>
    </row>
    <row r="529" spans="1:12" s="12" customFormat="1" ht="12.75">
      <c r="A529" s="239"/>
      <c r="B529" s="237"/>
      <c r="C529" s="270"/>
      <c r="D529" s="408"/>
      <c r="E529" s="238"/>
      <c r="F529" s="264">
        <v>48</v>
      </c>
      <c r="G529" s="408"/>
      <c r="H529" s="248"/>
      <c r="I529" s="349"/>
      <c r="J529" s="320" t="s">
        <v>153</v>
      </c>
      <c r="K529" s="409">
        <f>E526*F529</f>
        <v>48.14399999999999</v>
      </c>
      <c r="L529" s="409">
        <f>E526*20</f>
        <v>20.06</v>
      </c>
    </row>
    <row r="530" spans="1:12" s="12" customFormat="1" ht="38.25">
      <c r="A530" s="239"/>
      <c r="B530" s="237"/>
      <c r="C530" s="270"/>
      <c r="D530" s="408"/>
      <c r="E530" s="238"/>
      <c r="F530" s="264">
        <v>72</v>
      </c>
      <c r="G530" s="408"/>
      <c r="H530" s="248"/>
      <c r="I530" s="349"/>
      <c r="J530" s="319" t="s">
        <v>154</v>
      </c>
      <c r="K530" s="409">
        <f>E526*F530</f>
        <v>72.216</v>
      </c>
      <c r="L530" s="409"/>
    </row>
    <row r="531" spans="1:12" s="12" customFormat="1" ht="12.75" customHeight="1">
      <c r="A531" s="239" t="s">
        <v>116</v>
      </c>
      <c r="B531" s="237" t="s">
        <v>463</v>
      </c>
      <c r="C531" s="270" t="s">
        <v>119</v>
      </c>
      <c r="D531" s="408"/>
      <c r="E531" s="238">
        <v>0.998</v>
      </c>
      <c r="F531" s="264"/>
      <c r="G531" s="408">
        <v>3</v>
      </c>
      <c r="H531" s="248" t="s">
        <v>11</v>
      </c>
      <c r="I531" s="665">
        <v>4</v>
      </c>
      <c r="J531" s="662" t="s">
        <v>152</v>
      </c>
      <c r="K531" s="409"/>
      <c r="L531" s="409"/>
    </row>
    <row r="532" spans="1:12" s="12" customFormat="1" ht="12.75">
      <c r="A532" s="239"/>
      <c r="B532" s="237"/>
      <c r="C532" s="270"/>
      <c r="D532" s="408"/>
      <c r="E532" s="238"/>
      <c r="F532" s="264"/>
      <c r="G532" s="408"/>
      <c r="H532" s="248"/>
      <c r="I532" s="666"/>
      <c r="J532" s="663"/>
      <c r="K532" s="409"/>
      <c r="L532" s="409"/>
    </row>
    <row r="533" spans="1:12" s="12" customFormat="1" ht="12.75">
      <c r="A533" s="239"/>
      <c r="B533" s="237"/>
      <c r="C533" s="270"/>
      <c r="D533" s="408"/>
      <c r="E533" s="238"/>
      <c r="F533" s="264"/>
      <c r="G533" s="408"/>
      <c r="H533" s="248"/>
      <c r="I533" s="667"/>
      <c r="J533" s="664"/>
      <c r="K533" s="409"/>
      <c r="L533" s="409"/>
    </row>
    <row r="534" spans="1:12" s="12" customFormat="1" ht="12.75">
      <c r="A534" s="239"/>
      <c r="B534" s="237"/>
      <c r="C534" s="270"/>
      <c r="D534" s="408"/>
      <c r="E534" s="238"/>
      <c r="F534" s="264">
        <v>48</v>
      </c>
      <c r="G534" s="408"/>
      <c r="H534" s="248"/>
      <c r="I534" s="349"/>
      <c r="J534" s="320" t="s">
        <v>153</v>
      </c>
      <c r="K534" s="409">
        <f>E531*F534</f>
        <v>47.903999999999996</v>
      </c>
      <c r="L534" s="409">
        <f>E531*20</f>
        <v>19.96</v>
      </c>
    </row>
    <row r="535" spans="1:12" s="12" customFormat="1" ht="38.25">
      <c r="A535" s="239"/>
      <c r="B535" s="237"/>
      <c r="C535" s="270"/>
      <c r="D535" s="408"/>
      <c r="E535" s="238"/>
      <c r="F535" s="264">
        <v>72</v>
      </c>
      <c r="G535" s="408"/>
      <c r="H535" s="248"/>
      <c r="I535" s="349"/>
      <c r="J535" s="319" t="s">
        <v>154</v>
      </c>
      <c r="K535" s="409">
        <f>E531*F535</f>
        <v>71.856</v>
      </c>
      <c r="L535" s="409"/>
    </row>
    <row r="536" spans="1:12" s="12" customFormat="1" ht="12.75" customHeight="1">
      <c r="A536" s="239" t="s">
        <v>116</v>
      </c>
      <c r="B536" s="237" t="s">
        <v>464</v>
      </c>
      <c r="C536" s="270" t="s">
        <v>119</v>
      </c>
      <c r="D536" s="408"/>
      <c r="E536" s="238">
        <v>1.003</v>
      </c>
      <c r="F536" s="264"/>
      <c r="G536" s="408">
        <v>3</v>
      </c>
      <c r="H536" s="248" t="s">
        <v>11</v>
      </c>
      <c r="I536" s="665">
        <v>4</v>
      </c>
      <c r="J536" s="662" t="s">
        <v>152</v>
      </c>
      <c r="K536" s="409"/>
      <c r="L536" s="409"/>
    </row>
    <row r="537" spans="1:12" s="12" customFormat="1" ht="12.75">
      <c r="A537" s="239"/>
      <c r="B537" s="237"/>
      <c r="C537" s="270"/>
      <c r="D537" s="408"/>
      <c r="E537" s="238"/>
      <c r="F537" s="264"/>
      <c r="G537" s="408"/>
      <c r="H537" s="248"/>
      <c r="I537" s="666"/>
      <c r="J537" s="663"/>
      <c r="K537" s="409"/>
      <c r="L537" s="409"/>
    </row>
    <row r="538" spans="1:12" s="12" customFormat="1" ht="12.75">
      <c r="A538" s="239"/>
      <c r="B538" s="237"/>
      <c r="C538" s="270"/>
      <c r="D538" s="408"/>
      <c r="E538" s="238"/>
      <c r="F538" s="264"/>
      <c r="G538" s="408"/>
      <c r="H538" s="248"/>
      <c r="I538" s="667"/>
      <c r="J538" s="664"/>
      <c r="K538" s="409"/>
      <c r="L538" s="409"/>
    </row>
    <row r="539" spans="1:12" s="12" customFormat="1" ht="12.75">
      <c r="A539" s="239"/>
      <c r="B539" s="237"/>
      <c r="C539" s="270"/>
      <c r="D539" s="408"/>
      <c r="E539" s="238"/>
      <c r="F539" s="264">
        <v>48</v>
      </c>
      <c r="G539" s="408"/>
      <c r="H539" s="248"/>
      <c r="I539" s="349"/>
      <c r="J539" s="320" t="s">
        <v>153</v>
      </c>
      <c r="K539" s="409">
        <f>E536*F539</f>
        <v>48.14399999999999</v>
      </c>
      <c r="L539" s="409">
        <f>E536*20</f>
        <v>20.06</v>
      </c>
    </row>
    <row r="540" spans="1:12" s="12" customFormat="1" ht="38.25">
      <c r="A540" s="239"/>
      <c r="B540" s="237"/>
      <c r="C540" s="270"/>
      <c r="D540" s="408"/>
      <c r="E540" s="238"/>
      <c r="F540" s="264">
        <v>72</v>
      </c>
      <c r="G540" s="408"/>
      <c r="H540" s="248"/>
      <c r="I540" s="349"/>
      <c r="J540" s="319" t="s">
        <v>154</v>
      </c>
      <c r="K540" s="409">
        <f>E536*F540</f>
        <v>72.216</v>
      </c>
      <c r="L540" s="409"/>
    </row>
    <row r="541" spans="1:12" s="12" customFormat="1" ht="12.75" customHeight="1">
      <c r="A541" s="239" t="s">
        <v>116</v>
      </c>
      <c r="B541" s="237" t="s">
        <v>465</v>
      </c>
      <c r="C541" s="270" t="s">
        <v>119</v>
      </c>
      <c r="D541" s="408"/>
      <c r="E541" s="238">
        <v>1.003</v>
      </c>
      <c r="F541" s="264"/>
      <c r="G541" s="408">
        <v>3</v>
      </c>
      <c r="H541" s="248" t="s">
        <v>11</v>
      </c>
      <c r="I541" s="665">
        <v>4</v>
      </c>
      <c r="J541" s="662" t="s">
        <v>152</v>
      </c>
      <c r="K541" s="409"/>
      <c r="L541" s="409"/>
    </row>
    <row r="542" spans="1:12" s="12" customFormat="1" ht="12.75">
      <c r="A542" s="239"/>
      <c r="B542" s="237"/>
      <c r="C542" s="270"/>
      <c r="D542" s="408"/>
      <c r="E542" s="238"/>
      <c r="F542" s="264"/>
      <c r="G542" s="408"/>
      <c r="H542" s="248"/>
      <c r="I542" s="666"/>
      <c r="J542" s="663"/>
      <c r="K542" s="409"/>
      <c r="L542" s="409"/>
    </row>
    <row r="543" spans="1:12" s="12" customFormat="1" ht="12.75">
      <c r="A543" s="239"/>
      <c r="B543" s="237"/>
      <c r="C543" s="270"/>
      <c r="D543" s="408"/>
      <c r="E543" s="238"/>
      <c r="F543" s="264"/>
      <c r="G543" s="408"/>
      <c r="H543" s="248"/>
      <c r="I543" s="667"/>
      <c r="J543" s="664"/>
      <c r="K543" s="409"/>
      <c r="L543" s="409"/>
    </row>
    <row r="544" spans="1:12" s="12" customFormat="1" ht="12.75">
      <c r="A544" s="239"/>
      <c r="B544" s="237"/>
      <c r="C544" s="270"/>
      <c r="D544" s="408"/>
      <c r="E544" s="238"/>
      <c r="F544" s="264">
        <v>48</v>
      </c>
      <c r="G544" s="408"/>
      <c r="H544" s="248"/>
      <c r="I544" s="349"/>
      <c r="J544" s="320" t="s">
        <v>153</v>
      </c>
      <c r="K544" s="409">
        <f>E541*F544</f>
        <v>48.14399999999999</v>
      </c>
      <c r="L544" s="409">
        <f>E541*20</f>
        <v>20.06</v>
      </c>
    </row>
    <row r="545" spans="1:12" s="12" customFormat="1" ht="38.25">
      <c r="A545" s="239"/>
      <c r="B545" s="237"/>
      <c r="C545" s="270"/>
      <c r="D545" s="408"/>
      <c r="E545" s="238"/>
      <c r="F545" s="264">
        <v>72</v>
      </c>
      <c r="G545" s="408"/>
      <c r="H545" s="248"/>
      <c r="I545" s="349"/>
      <c r="J545" s="319" t="s">
        <v>154</v>
      </c>
      <c r="K545" s="409">
        <f>E541*F545</f>
        <v>72.216</v>
      </c>
      <c r="L545" s="409"/>
    </row>
    <row r="546" spans="1:12" s="12" customFormat="1" ht="12.75" customHeight="1">
      <c r="A546" s="239" t="s">
        <v>116</v>
      </c>
      <c r="B546" s="237" t="s">
        <v>466</v>
      </c>
      <c r="C546" s="270" t="s">
        <v>119</v>
      </c>
      <c r="D546" s="408"/>
      <c r="E546" s="238">
        <v>0.998</v>
      </c>
      <c r="F546" s="264"/>
      <c r="G546" s="408">
        <v>3</v>
      </c>
      <c r="H546" s="248" t="s">
        <v>11</v>
      </c>
      <c r="I546" s="665">
        <v>4</v>
      </c>
      <c r="J546" s="662" t="s">
        <v>152</v>
      </c>
      <c r="K546" s="409"/>
      <c r="L546" s="409"/>
    </row>
    <row r="547" spans="1:12" s="12" customFormat="1" ht="12.75" customHeight="1">
      <c r="A547" s="239"/>
      <c r="B547" s="237"/>
      <c r="C547" s="270"/>
      <c r="D547" s="408"/>
      <c r="E547" s="238"/>
      <c r="F547" s="264"/>
      <c r="G547" s="408"/>
      <c r="H547" s="248"/>
      <c r="I547" s="666"/>
      <c r="J547" s="663"/>
      <c r="K547" s="409"/>
      <c r="L547" s="409"/>
    </row>
    <row r="548" spans="1:12" s="12" customFormat="1" ht="12.75" customHeight="1">
      <c r="A548" s="239"/>
      <c r="B548" s="237"/>
      <c r="C548" s="270"/>
      <c r="D548" s="408"/>
      <c r="E548" s="238"/>
      <c r="F548" s="264"/>
      <c r="G548" s="408"/>
      <c r="H548" s="248"/>
      <c r="I548" s="667"/>
      <c r="J548" s="664"/>
      <c r="K548" s="409"/>
      <c r="L548" s="409"/>
    </row>
    <row r="549" spans="1:12" s="12" customFormat="1" ht="12.75" customHeight="1">
      <c r="A549" s="239"/>
      <c r="B549" s="237"/>
      <c r="C549" s="270"/>
      <c r="D549" s="408"/>
      <c r="E549" s="238"/>
      <c r="F549" s="264">
        <v>48</v>
      </c>
      <c r="G549" s="408"/>
      <c r="H549" s="248"/>
      <c r="I549" s="349"/>
      <c r="J549" s="320" t="s">
        <v>153</v>
      </c>
      <c r="K549" s="409">
        <f>E546*F549</f>
        <v>47.903999999999996</v>
      </c>
      <c r="L549" s="409">
        <f>E546*20</f>
        <v>19.96</v>
      </c>
    </row>
    <row r="550" spans="1:12" s="12" customFormat="1" ht="36.75" customHeight="1">
      <c r="A550" s="239"/>
      <c r="B550" s="237"/>
      <c r="C550" s="270"/>
      <c r="D550" s="408"/>
      <c r="E550" s="238"/>
      <c r="F550" s="264">
        <v>72</v>
      </c>
      <c r="G550" s="408"/>
      <c r="H550" s="248"/>
      <c r="I550" s="349"/>
      <c r="J550" s="319" t="s">
        <v>154</v>
      </c>
      <c r="K550" s="409">
        <f>E546*F550</f>
        <v>71.856</v>
      </c>
      <c r="L550" s="409"/>
    </row>
    <row r="551" spans="1:12" s="12" customFormat="1" ht="12.75" customHeight="1">
      <c r="A551" s="239" t="s">
        <v>116</v>
      </c>
      <c r="B551" s="237" t="s">
        <v>467</v>
      </c>
      <c r="C551" s="270" t="s">
        <v>119</v>
      </c>
      <c r="D551" s="408"/>
      <c r="E551" s="238">
        <v>0.998</v>
      </c>
      <c r="F551" s="264"/>
      <c r="G551" s="408">
        <v>3</v>
      </c>
      <c r="H551" s="248" t="s">
        <v>11</v>
      </c>
      <c r="I551" s="665">
        <v>4</v>
      </c>
      <c r="J551" s="662" t="s">
        <v>152</v>
      </c>
      <c r="K551" s="409"/>
      <c r="L551" s="409"/>
    </row>
    <row r="552" spans="1:12" s="12" customFormat="1" ht="12.75">
      <c r="A552" s="239"/>
      <c r="B552" s="237"/>
      <c r="C552" s="270"/>
      <c r="D552" s="408"/>
      <c r="E552" s="238"/>
      <c r="F552" s="264"/>
      <c r="G552" s="408"/>
      <c r="H552" s="248"/>
      <c r="I552" s="666"/>
      <c r="J552" s="663"/>
      <c r="K552" s="409"/>
      <c r="L552" s="409"/>
    </row>
    <row r="553" spans="1:12" s="12" customFormat="1" ht="12.75">
      <c r="A553" s="239"/>
      <c r="B553" s="237"/>
      <c r="C553" s="270"/>
      <c r="D553" s="408"/>
      <c r="E553" s="238"/>
      <c r="F553" s="264"/>
      <c r="G553" s="408"/>
      <c r="H553" s="248"/>
      <c r="I553" s="667"/>
      <c r="J553" s="664"/>
      <c r="K553" s="409"/>
      <c r="L553" s="409"/>
    </row>
    <row r="554" spans="1:12" s="12" customFormat="1" ht="12.75">
      <c r="A554" s="239"/>
      <c r="B554" s="237"/>
      <c r="C554" s="270"/>
      <c r="D554" s="408"/>
      <c r="E554" s="238"/>
      <c r="F554" s="264">
        <v>48</v>
      </c>
      <c r="G554" s="408"/>
      <c r="H554" s="248"/>
      <c r="I554" s="349"/>
      <c r="J554" s="320" t="s">
        <v>153</v>
      </c>
      <c r="K554" s="409">
        <f>E551*F554</f>
        <v>47.903999999999996</v>
      </c>
      <c r="L554" s="409">
        <f>E551*20</f>
        <v>19.96</v>
      </c>
    </row>
    <row r="555" spans="1:12" s="12" customFormat="1" ht="38.25">
      <c r="A555" s="239"/>
      <c r="B555" s="237"/>
      <c r="C555" s="270"/>
      <c r="D555" s="408"/>
      <c r="E555" s="238"/>
      <c r="F555" s="264">
        <v>72</v>
      </c>
      <c r="G555" s="408"/>
      <c r="H555" s="248"/>
      <c r="I555" s="349"/>
      <c r="J555" s="319" t="s">
        <v>154</v>
      </c>
      <c r="K555" s="409">
        <f>E551*F555</f>
        <v>71.856</v>
      </c>
      <c r="L555" s="409"/>
    </row>
    <row r="556" spans="1:12" s="12" customFormat="1" ht="12.75" customHeight="1">
      <c r="A556" s="239" t="s">
        <v>116</v>
      </c>
      <c r="B556" s="237" t="s">
        <v>468</v>
      </c>
      <c r="C556" s="270" t="s">
        <v>119</v>
      </c>
      <c r="D556" s="408"/>
      <c r="E556" s="238">
        <v>0.998</v>
      </c>
      <c r="F556" s="264"/>
      <c r="G556" s="408">
        <v>3</v>
      </c>
      <c r="H556" s="248" t="s">
        <v>11</v>
      </c>
      <c r="I556" s="665">
        <v>4</v>
      </c>
      <c r="J556" s="662" t="s">
        <v>152</v>
      </c>
      <c r="K556" s="409"/>
      <c r="L556" s="409"/>
    </row>
    <row r="557" spans="1:12" s="12" customFormat="1" ht="12.75">
      <c r="A557" s="239"/>
      <c r="B557" s="237"/>
      <c r="C557" s="270"/>
      <c r="D557" s="408"/>
      <c r="E557" s="238"/>
      <c r="F557" s="264"/>
      <c r="G557" s="408"/>
      <c r="H557" s="248"/>
      <c r="I557" s="666"/>
      <c r="J557" s="663"/>
      <c r="K557" s="409"/>
      <c r="L557" s="409"/>
    </row>
    <row r="558" spans="1:12" s="12" customFormat="1" ht="12.75">
      <c r="A558" s="239"/>
      <c r="B558" s="237"/>
      <c r="C558" s="270"/>
      <c r="D558" s="408"/>
      <c r="E558" s="238"/>
      <c r="F558" s="264"/>
      <c r="G558" s="408"/>
      <c r="H558" s="248"/>
      <c r="I558" s="667"/>
      <c r="J558" s="664"/>
      <c r="K558" s="409"/>
      <c r="L558" s="409"/>
    </row>
    <row r="559" spans="1:12" s="12" customFormat="1" ht="12.75">
      <c r="A559" s="239"/>
      <c r="B559" s="237"/>
      <c r="C559" s="270"/>
      <c r="D559" s="408"/>
      <c r="E559" s="238"/>
      <c r="F559" s="264">
        <v>48</v>
      </c>
      <c r="G559" s="408"/>
      <c r="H559" s="248"/>
      <c r="I559" s="349"/>
      <c r="J559" s="320" t="s">
        <v>153</v>
      </c>
      <c r="K559" s="409">
        <f>E556*F559</f>
        <v>47.903999999999996</v>
      </c>
      <c r="L559" s="409">
        <f>E556*20</f>
        <v>19.96</v>
      </c>
    </row>
    <row r="560" spans="1:12" s="12" customFormat="1" ht="38.25">
      <c r="A560" s="239"/>
      <c r="B560" s="237"/>
      <c r="C560" s="270"/>
      <c r="D560" s="408"/>
      <c r="E560" s="238"/>
      <c r="F560" s="264">
        <v>72</v>
      </c>
      <c r="G560" s="408"/>
      <c r="H560" s="248"/>
      <c r="I560" s="349"/>
      <c r="J560" s="319" t="s">
        <v>154</v>
      </c>
      <c r="K560" s="409">
        <f>E556*F560</f>
        <v>71.856</v>
      </c>
      <c r="L560" s="409"/>
    </row>
    <row r="561" spans="1:12" s="12" customFormat="1" ht="12.75" customHeight="1">
      <c r="A561" s="239" t="s">
        <v>116</v>
      </c>
      <c r="B561" s="237" t="s">
        <v>469</v>
      </c>
      <c r="C561" s="270" t="s">
        <v>119</v>
      </c>
      <c r="D561" s="408"/>
      <c r="E561" s="238">
        <v>0.999</v>
      </c>
      <c r="F561" s="264"/>
      <c r="G561" s="408">
        <v>3</v>
      </c>
      <c r="H561" s="248" t="s">
        <v>11</v>
      </c>
      <c r="I561" s="665">
        <v>4</v>
      </c>
      <c r="J561" s="662" t="s">
        <v>152</v>
      </c>
      <c r="K561" s="409"/>
      <c r="L561" s="409"/>
    </row>
    <row r="562" spans="1:12" s="12" customFormat="1" ht="12.75">
      <c r="A562" s="239"/>
      <c r="B562" s="237"/>
      <c r="C562" s="270"/>
      <c r="D562" s="408"/>
      <c r="E562" s="238"/>
      <c r="F562" s="264"/>
      <c r="G562" s="408"/>
      <c r="H562" s="248"/>
      <c r="I562" s="666"/>
      <c r="J562" s="663"/>
      <c r="K562" s="409"/>
      <c r="L562" s="409"/>
    </row>
    <row r="563" spans="1:12" s="12" customFormat="1" ht="12.75">
      <c r="A563" s="239"/>
      <c r="B563" s="237"/>
      <c r="C563" s="270"/>
      <c r="D563" s="408"/>
      <c r="E563" s="238"/>
      <c r="F563" s="264"/>
      <c r="G563" s="408"/>
      <c r="H563" s="248"/>
      <c r="I563" s="667"/>
      <c r="J563" s="664"/>
      <c r="K563" s="409"/>
      <c r="L563" s="409"/>
    </row>
    <row r="564" spans="1:12" s="12" customFormat="1" ht="12.75">
      <c r="A564" s="239"/>
      <c r="B564" s="237"/>
      <c r="C564" s="270"/>
      <c r="D564" s="408"/>
      <c r="E564" s="238"/>
      <c r="F564" s="264">
        <v>48</v>
      </c>
      <c r="G564" s="408"/>
      <c r="H564" s="248"/>
      <c r="I564" s="349"/>
      <c r="J564" s="320" t="s">
        <v>153</v>
      </c>
      <c r="K564" s="409">
        <f>E561*F564</f>
        <v>47.952</v>
      </c>
      <c r="L564" s="409">
        <f>E561*20</f>
        <v>19.98</v>
      </c>
    </row>
    <row r="565" spans="1:12" s="12" customFormat="1" ht="38.25">
      <c r="A565" s="239"/>
      <c r="B565" s="237"/>
      <c r="C565" s="270"/>
      <c r="D565" s="408"/>
      <c r="E565" s="238"/>
      <c r="F565" s="264">
        <v>72</v>
      </c>
      <c r="G565" s="408"/>
      <c r="H565" s="248"/>
      <c r="I565" s="349"/>
      <c r="J565" s="319" t="s">
        <v>154</v>
      </c>
      <c r="K565" s="409">
        <f>E561*F565</f>
        <v>71.928</v>
      </c>
      <c r="L565" s="409"/>
    </row>
    <row r="566" spans="1:12" s="12" customFormat="1" ht="12.75" customHeight="1">
      <c r="A566" s="239" t="s">
        <v>116</v>
      </c>
      <c r="B566" s="237" t="s">
        <v>470</v>
      </c>
      <c r="C566" s="270" t="s">
        <v>119</v>
      </c>
      <c r="D566" s="408"/>
      <c r="E566" s="238">
        <v>0.998</v>
      </c>
      <c r="F566" s="264"/>
      <c r="G566" s="408">
        <v>3</v>
      </c>
      <c r="H566" s="248" t="s">
        <v>11</v>
      </c>
      <c r="I566" s="665">
        <v>4</v>
      </c>
      <c r="J566" s="662" t="s">
        <v>152</v>
      </c>
      <c r="K566" s="409"/>
      <c r="L566" s="409"/>
    </row>
    <row r="567" spans="1:12" s="12" customFormat="1" ht="12.75">
      <c r="A567" s="239"/>
      <c r="B567" s="237"/>
      <c r="C567" s="270"/>
      <c r="D567" s="408"/>
      <c r="E567" s="238"/>
      <c r="F567" s="264"/>
      <c r="G567" s="408"/>
      <c r="H567" s="248"/>
      <c r="I567" s="666"/>
      <c r="J567" s="663"/>
      <c r="K567" s="409"/>
      <c r="L567" s="409"/>
    </row>
    <row r="568" spans="1:12" s="12" customFormat="1" ht="12.75">
      <c r="A568" s="239"/>
      <c r="B568" s="237"/>
      <c r="C568" s="270"/>
      <c r="D568" s="408"/>
      <c r="E568" s="238"/>
      <c r="F568" s="264"/>
      <c r="G568" s="408"/>
      <c r="H568" s="248"/>
      <c r="I568" s="667"/>
      <c r="J568" s="664"/>
      <c r="K568" s="409"/>
      <c r="L568" s="409"/>
    </row>
    <row r="569" spans="1:12" s="12" customFormat="1" ht="12.75">
      <c r="A569" s="239"/>
      <c r="B569" s="237"/>
      <c r="C569" s="270"/>
      <c r="D569" s="408"/>
      <c r="E569" s="238"/>
      <c r="F569" s="264">
        <v>48</v>
      </c>
      <c r="G569" s="408"/>
      <c r="H569" s="248"/>
      <c r="I569" s="349"/>
      <c r="J569" s="320" t="s">
        <v>153</v>
      </c>
      <c r="K569" s="409">
        <f>E566*F569</f>
        <v>47.903999999999996</v>
      </c>
      <c r="L569" s="409">
        <f>E566*20</f>
        <v>19.96</v>
      </c>
    </row>
    <row r="570" spans="1:12" s="12" customFormat="1" ht="38.25">
      <c r="A570" s="239"/>
      <c r="B570" s="237"/>
      <c r="C570" s="270"/>
      <c r="D570" s="408"/>
      <c r="E570" s="238"/>
      <c r="F570" s="264">
        <v>72</v>
      </c>
      <c r="G570" s="408"/>
      <c r="H570" s="248"/>
      <c r="I570" s="349"/>
      <c r="J570" s="319" t="s">
        <v>154</v>
      </c>
      <c r="K570" s="409">
        <f>E566*F570</f>
        <v>71.856</v>
      </c>
      <c r="L570" s="409"/>
    </row>
    <row r="571" spans="1:12" s="12" customFormat="1" ht="12.75" customHeight="1">
      <c r="A571" s="239" t="s">
        <v>116</v>
      </c>
      <c r="B571" s="237" t="s">
        <v>471</v>
      </c>
      <c r="C571" s="270" t="s">
        <v>119</v>
      </c>
      <c r="D571" s="408"/>
      <c r="E571" s="238">
        <v>0.998</v>
      </c>
      <c r="F571" s="264"/>
      <c r="G571" s="408">
        <v>3</v>
      </c>
      <c r="H571" s="248" t="s">
        <v>11</v>
      </c>
      <c r="I571" s="665">
        <v>4</v>
      </c>
      <c r="J571" s="662" t="s">
        <v>152</v>
      </c>
      <c r="K571" s="409"/>
      <c r="L571" s="409"/>
    </row>
    <row r="572" spans="1:12" s="12" customFormat="1" ht="12.75" customHeight="1">
      <c r="A572" s="239"/>
      <c r="B572" s="237"/>
      <c r="C572" s="270"/>
      <c r="D572" s="408"/>
      <c r="E572" s="238"/>
      <c r="F572" s="264"/>
      <c r="G572" s="408"/>
      <c r="H572" s="248"/>
      <c r="I572" s="666"/>
      <c r="J572" s="663"/>
      <c r="K572" s="409"/>
      <c r="L572" s="409"/>
    </row>
    <row r="573" spans="1:12" s="12" customFormat="1" ht="12.75" customHeight="1">
      <c r="A573" s="239"/>
      <c r="B573" s="237"/>
      <c r="C573" s="270"/>
      <c r="D573" s="408"/>
      <c r="E573" s="238"/>
      <c r="F573" s="264"/>
      <c r="G573" s="408"/>
      <c r="H573" s="248"/>
      <c r="I573" s="667"/>
      <c r="J573" s="664"/>
      <c r="K573" s="409"/>
      <c r="L573" s="409"/>
    </row>
    <row r="574" spans="1:12" s="12" customFormat="1" ht="12.75" customHeight="1">
      <c r="A574" s="239"/>
      <c r="B574" s="237"/>
      <c r="C574" s="270"/>
      <c r="D574" s="408"/>
      <c r="E574" s="238"/>
      <c r="F574" s="264">
        <v>48</v>
      </c>
      <c r="G574" s="408"/>
      <c r="H574" s="248"/>
      <c r="I574" s="349"/>
      <c r="J574" s="320" t="s">
        <v>153</v>
      </c>
      <c r="K574" s="409">
        <f>E571*F574</f>
        <v>47.903999999999996</v>
      </c>
      <c r="L574" s="409">
        <f>E571*20</f>
        <v>19.96</v>
      </c>
    </row>
    <row r="575" spans="1:12" s="12" customFormat="1" ht="39.75" customHeight="1">
      <c r="A575" s="239"/>
      <c r="B575" s="237"/>
      <c r="C575" s="270"/>
      <c r="D575" s="408"/>
      <c r="E575" s="238"/>
      <c r="F575" s="264">
        <v>72</v>
      </c>
      <c r="G575" s="408"/>
      <c r="H575" s="248"/>
      <c r="I575" s="349"/>
      <c r="J575" s="319" t="s">
        <v>154</v>
      </c>
      <c r="K575" s="409">
        <f>E571*F575</f>
        <v>71.856</v>
      </c>
      <c r="L575" s="409"/>
    </row>
    <row r="576" spans="1:12" s="12" customFormat="1" ht="12.75" customHeight="1">
      <c r="A576" s="239" t="s">
        <v>116</v>
      </c>
      <c r="B576" s="237" t="s">
        <v>472</v>
      </c>
      <c r="C576" s="270" t="s">
        <v>119</v>
      </c>
      <c r="D576" s="408"/>
      <c r="E576" s="238">
        <v>1.003</v>
      </c>
      <c r="F576" s="264"/>
      <c r="G576" s="408">
        <v>3</v>
      </c>
      <c r="H576" s="248" t="s">
        <v>11</v>
      </c>
      <c r="I576" s="665">
        <v>4</v>
      </c>
      <c r="J576" s="662" t="s">
        <v>152</v>
      </c>
      <c r="K576" s="409"/>
      <c r="L576" s="409"/>
    </row>
    <row r="577" spans="1:12" s="12" customFormat="1" ht="12.75">
      <c r="A577" s="239"/>
      <c r="B577" s="237"/>
      <c r="C577" s="270"/>
      <c r="D577" s="408"/>
      <c r="E577" s="238"/>
      <c r="F577" s="264"/>
      <c r="G577" s="408"/>
      <c r="H577" s="248"/>
      <c r="I577" s="666"/>
      <c r="J577" s="663"/>
      <c r="K577" s="409"/>
      <c r="L577" s="409"/>
    </row>
    <row r="578" spans="1:12" s="12" customFormat="1" ht="12.75">
      <c r="A578" s="239"/>
      <c r="B578" s="237"/>
      <c r="C578" s="270"/>
      <c r="D578" s="408"/>
      <c r="E578" s="238"/>
      <c r="F578" s="264"/>
      <c r="G578" s="408"/>
      <c r="H578" s="248"/>
      <c r="I578" s="667"/>
      <c r="J578" s="664"/>
      <c r="K578" s="409"/>
      <c r="L578" s="409"/>
    </row>
    <row r="579" spans="1:12" s="12" customFormat="1" ht="12.75">
      <c r="A579" s="239"/>
      <c r="B579" s="237"/>
      <c r="C579" s="270"/>
      <c r="D579" s="408"/>
      <c r="E579" s="238"/>
      <c r="F579" s="264">
        <v>48</v>
      </c>
      <c r="G579" s="408"/>
      <c r="H579" s="248"/>
      <c r="I579" s="349"/>
      <c r="J579" s="320" t="s">
        <v>153</v>
      </c>
      <c r="K579" s="409">
        <f>E576*F579</f>
        <v>48.14399999999999</v>
      </c>
      <c r="L579" s="409">
        <f>E576*20</f>
        <v>20.06</v>
      </c>
    </row>
    <row r="580" spans="1:12" s="12" customFormat="1" ht="38.25">
      <c r="A580" s="239"/>
      <c r="B580" s="237"/>
      <c r="C580" s="270"/>
      <c r="D580" s="408"/>
      <c r="E580" s="238"/>
      <c r="F580" s="264">
        <v>72</v>
      </c>
      <c r="G580" s="408"/>
      <c r="H580" s="248"/>
      <c r="I580" s="349"/>
      <c r="J580" s="319" t="s">
        <v>154</v>
      </c>
      <c r="K580" s="409">
        <f>E576*F580</f>
        <v>72.216</v>
      </c>
      <c r="L580" s="409"/>
    </row>
    <row r="581" spans="1:12" s="12" customFormat="1" ht="12.75" customHeight="1">
      <c r="A581" s="239" t="s">
        <v>116</v>
      </c>
      <c r="B581" s="237" t="s">
        <v>473</v>
      </c>
      <c r="C581" s="270" t="s">
        <v>119</v>
      </c>
      <c r="D581" s="408"/>
      <c r="E581" s="238">
        <v>1.1</v>
      </c>
      <c r="F581" s="264"/>
      <c r="G581" s="408">
        <v>3</v>
      </c>
      <c r="H581" s="248" t="s">
        <v>11</v>
      </c>
      <c r="I581" s="665">
        <v>4</v>
      </c>
      <c r="J581" s="662" t="s">
        <v>152</v>
      </c>
      <c r="K581" s="409"/>
      <c r="L581" s="409"/>
    </row>
    <row r="582" spans="1:12" s="12" customFormat="1" ht="12.75">
      <c r="A582" s="239"/>
      <c r="B582" s="237"/>
      <c r="C582" s="270"/>
      <c r="D582" s="408"/>
      <c r="E582" s="238"/>
      <c r="F582" s="264"/>
      <c r="G582" s="408"/>
      <c r="H582" s="248"/>
      <c r="I582" s="666"/>
      <c r="J582" s="663"/>
      <c r="K582" s="409"/>
      <c r="L582" s="409"/>
    </row>
    <row r="583" spans="1:12" s="12" customFormat="1" ht="12.75">
      <c r="A583" s="239"/>
      <c r="B583" s="237"/>
      <c r="C583" s="270"/>
      <c r="D583" s="408"/>
      <c r="E583" s="238"/>
      <c r="F583" s="264"/>
      <c r="G583" s="408"/>
      <c r="H583" s="248"/>
      <c r="I583" s="667"/>
      <c r="J583" s="664"/>
      <c r="K583" s="409"/>
      <c r="L583" s="409"/>
    </row>
    <row r="584" spans="1:12" s="12" customFormat="1" ht="12.75">
      <c r="A584" s="239"/>
      <c r="B584" s="237"/>
      <c r="C584" s="270"/>
      <c r="D584" s="408"/>
      <c r="E584" s="238"/>
      <c r="F584" s="264">
        <v>48</v>
      </c>
      <c r="G584" s="408"/>
      <c r="H584" s="248"/>
      <c r="I584" s="349"/>
      <c r="J584" s="320" t="s">
        <v>153</v>
      </c>
      <c r="K584" s="409">
        <f>E581*F584</f>
        <v>52.800000000000004</v>
      </c>
      <c r="L584" s="409">
        <f>E581*20</f>
        <v>22</v>
      </c>
    </row>
    <row r="585" spans="1:12" s="12" customFormat="1" ht="38.25">
      <c r="A585" s="239"/>
      <c r="B585" s="237"/>
      <c r="C585" s="270"/>
      <c r="D585" s="408"/>
      <c r="E585" s="238"/>
      <c r="F585" s="264">
        <v>72</v>
      </c>
      <c r="G585" s="408"/>
      <c r="H585" s="248"/>
      <c r="I585" s="349"/>
      <c r="J585" s="319" t="s">
        <v>154</v>
      </c>
      <c r="K585" s="409">
        <f>E581*F585</f>
        <v>79.2</v>
      </c>
      <c r="L585" s="409"/>
    </row>
    <row r="586" spans="1:12" s="12" customFormat="1" ht="12.75" customHeight="1">
      <c r="A586" s="239" t="s">
        <v>116</v>
      </c>
      <c r="B586" s="237" t="s">
        <v>474</v>
      </c>
      <c r="C586" s="270" t="s">
        <v>119</v>
      </c>
      <c r="D586" s="408"/>
      <c r="E586" s="238">
        <v>1.103</v>
      </c>
      <c r="F586" s="264"/>
      <c r="G586" s="408">
        <v>3</v>
      </c>
      <c r="H586" s="248" t="s">
        <v>11</v>
      </c>
      <c r="I586" s="665">
        <v>4</v>
      </c>
      <c r="J586" s="662" t="s">
        <v>152</v>
      </c>
      <c r="K586" s="409"/>
      <c r="L586" s="409"/>
    </row>
    <row r="587" spans="1:12" s="12" customFormat="1" ht="12.75">
      <c r="A587" s="239"/>
      <c r="B587" s="237"/>
      <c r="C587" s="270"/>
      <c r="D587" s="408"/>
      <c r="E587" s="238"/>
      <c r="F587" s="264"/>
      <c r="G587" s="408"/>
      <c r="H587" s="248"/>
      <c r="I587" s="666"/>
      <c r="J587" s="663"/>
      <c r="K587" s="409"/>
      <c r="L587" s="409"/>
    </row>
    <row r="588" spans="1:12" s="12" customFormat="1" ht="12.75">
      <c r="A588" s="239"/>
      <c r="B588" s="237"/>
      <c r="C588" s="270"/>
      <c r="D588" s="408"/>
      <c r="E588" s="238"/>
      <c r="F588" s="264"/>
      <c r="G588" s="408"/>
      <c r="H588" s="248"/>
      <c r="I588" s="667"/>
      <c r="J588" s="664"/>
      <c r="K588" s="409"/>
      <c r="L588" s="409"/>
    </row>
    <row r="589" spans="1:12" s="12" customFormat="1" ht="12.75">
      <c r="A589" s="239"/>
      <c r="B589" s="237"/>
      <c r="C589" s="270"/>
      <c r="D589" s="408"/>
      <c r="E589" s="238"/>
      <c r="F589" s="264">
        <v>48</v>
      </c>
      <c r="G589" s="408"/>
      <c r="H589" s="248"/>
      <c r="I589" s="349"/>
      <c r="J589" s="320" t="s">
        <v>153</v>
      </c>
      <c r="K589" s="409">
        <f>E586*F589</f>
        <v>52.944</v>
      </c>
      <c r="L589" s="409">
        <f>E586*20</f>
        <v>22.06</v>
      </c>
    </row>
    <row r="590" spans="1:12" s="12" customFormat="1" ht="38.25">
      <c r="A590" s="239"/>
      <c r="B590" s="237"/>
      <c r="C590" s="270"/>
      <c r="D590" s="408"/>
      <c r="E590" s="238"/>
      <c r="F590" s="264">
        <v>72</v>
      </c>
      <c r="G590" s="408"/>
      <c r="H590" s="248"/>
      <c r="I590" s="349"/>
      <c r="J590" s="319" t="s">
        <v>154</v>
      </c>
      <c r="K590" s="409">
        <f>E586*F590</f>
        <v>79.416</v>
      </c>
      <c r="L590" s="409"/>
    </row>
    <row r="591" spans="1:12" s="12" customFormat="1" ht="12.75" customHeight="1">
      <c r="A591" s="239" t="s">
        <v>116</v>
      </c>
      <c r="B591" s="237" t="s">
        <v>475</v>
      </c>
      <c r="C591" s="270" t="s">
        <v>119</v>
      </c>
      <c r="D591" s="408"/>
      <c r="E591" s="238">
        <v>1.198</v>
      </c>
      <c r="F591" s="264"/>
      <c r="G591" s="408">
        <v>3</v>
      </c>
      <c r="H591" s="248" t="s">
        <v>11</v>
      </c>
      <c r="I591" s="665">
        <v>4</v>
      </c>
      <c r="J591" s="662" t="s">
        <v>152</v>
      </c>
      <c r="K591" s="409"/>
      <c r="L591" s="409"/>
    </row>
    <row r="592" spans="1:12" s="12" customFormat="1" ht="12.75">
      <c r="A592" s="239"/>
      <c r="B592" s="237"/>
      <c r="C592" s="270"/>
      <c r="D592" s="408"/>
      <c r="E592" s="238"/>
      <c r="F592" s="264"/>
      <c r="G592" s="408"/>
      <c r="H592" s="248"/>
      <c r="I592" s="666"/>
      <c r="J592" s="663"/>
      <c r="K592" s="409"/>
      <c r="L592" s="409"/>
    </row>
    <row r="593" spans="1:12" s="12" customFormat="1" ht="12.75">
      <c r="A593" s="239"/>
      <c r="B593" s="237"/>
      <c r="C593" s="270"/>
      <c r="D593" s="408"/>
      <c r="E593" s="238"/>
      <c r="F593" s="264"/>
      <c r="G593" s="408"/>
      <c r="H593" s="248"/>
      <c r="I593" s="667"/>
      <c r="J593" s="664"/>
      <c r="K593" s="409"/>
      <c r="L593" s="409"/>
    </row>
    <row r="594" spans="1:12" s="12" customFormat="1" ht="12.75">
      <c r="A594" s="239"/>
      <c r="B594" s="237"/>
      <c r="C594" s="270"/>
      <c r="D594" s="408"/>
      <c r="E594" s="238"/>
      <c r="F594" s="264">
        <v>48</v>
      </c>
      <c r="G594" s="408"/>
      <c r="H594" s="248"/>
      <c r="I594" s="349"/>
      <c r="J594" s="320" t="s">
        <v>153</v>
      </c>
      <c r="K594" s="409">
        <f>E591*F594</f>
        <v>57.504</v>
      </c>
      <c r="L594" s="409">
        <f>E591*20</f>
        <v>23.96</v>
      </c>
    </row>
    <row r="595" spans="1:12" s="12" customFormat="1" ht="38.25">
      <c r="A595" s="239"/>
      <c r="B595" s="237"/>
      <c r="C595" s="270"/>
      <c r="D595" s="408"/>
      <c r="E595" s="238"/>
      <c r="F595" s="264">
        <v>72</v>
      </c>
      <c r="G595" s="408"/>
      <c r="H595" s="248"/>
      <c r="I595" s="349"/>
      <c r="J595" s="319" t="s">
        <v>154</v>
      </c>
      <c r="K595" s="409">
        <f>E591*F595</f>
        <v>86.256</v>
      </c>
      <c r="L595" s="409"/>
    </row>
    <row r="596" spans="1:12" s="12" customFormat="1" ht="12.75" customHeight="1">
      <c r="A596" s="239" t="s">
        <v>116</v>
      </c>
      <c r="B596" s="237" t="s">
        <v>476</v>
      </c>
      <c r="C596" s="270" t="s">
        <v>119</v>
      </c>
      <c r="D596" s="408"/>
      <c r="E596" s="238">
        <v>1.198</v>
      </c>
      <c r="F596" s="264"/>
      <c r="G596" s="408">
        <v>3</v>
      </c>
      <c r="H596" s="248" t="s">
        <v>11</v>
      </c>
      <c r="I596" s="665">
        <v>4</v>
      </c>
      <c r="J596" s="662" t="s">
        <v>152</v>
      </c>
      <c r="K596" s="409"/>
      <c r="L596" s="409"/>
    </row>
    <row r="597" spans="1:12" s="12" customFormat="1" ht="12.75">
      <c r="A597" s="239"/>
      <c r="B597" s="237"/>
      <c r="C597" s="270"/>
      <c r="D597" s="408"/>
      <c r="E597" s="238"/>
      <c r="F597" s="264"/>
      <c r="G597" s="408"/>
      <c r="H597" s="248"/>
      <c r="I597" s="666"/>
      <c r="J597" s="663"/>
      <c r="K597" s="409"/>
      <c r="L597" s="409"/>
    </row>
    <row r="598" spans="1:12" s="12" customFormat="1" ht="12.75">
      <c r="A598" s="239"/>
      <c r="B598" s="237"/>
      <c r="C598" s="270"/>
      <c r="D598" s="408"/>
      <c r="E598" s="238"/>
      <c r="F598" s="264"/>
      <c r="G598" s="408"/>
      <c r="H598" s="248"/>
      <c r="I598" s="667"/>
      <c r="J598" s="664"/>
      <c r="K598" s="409"/>
      <c r="L598" s="409"/>
    </row>
    <row r="599" spans="1:12" s="12" customFormat="1" ht="12.75">
      <c r="A599" s="239"/>
      <c r="B599" s="237"/>
      <c r="C599" s="270"/>
      <c r="D599" s="408"/>
      <c r="E599" s="238"/>
      <c r="F599" s="264">
        <v>48</v>
      </c>
      <c r="G599" s="408"/>
      <c r="H599" s="248"/>
      <c r="I599" s="349"/>
      <c r="J599" s="320" t="s">
        <v>153</v>
      </c>
      <c r="K599" s="409">
        <f>E596*F599</f>
        <v>57.504</v>
      </c>
      <c r="L599" s="409">
        <f>E596*20</f>
        <v>23.96</v>
      </c>
    </row>
    <row r="600" spans="1:12" s="12" customFormat="1" ht="38.25">
      <c r="A600" s="239"/>
      <c r="B600" s="237"/>
      <c r="C600" s="270"/>
      <c r="D600" s="408"/>
      <c r="E600" s="238"/>
      <c r="F600" s="264">
        <v>72</v>
      </c>
      <c r="G600" s="408"/>
      <c r="H600" s="248"/>
      <c r="I600" s="349"/>
      <c r="J600" s="319" t="s">
        <v>154</v>
      </c>
      <c r="K600" s="409">
        <f>E596*F600</f>
        <v>86.256</v>
      </c>
      <c r="L600" s="409"/>
    </row>
    <row r="601" spans="1:12" s="12" customFormat="1" ht="12.75" customHeight="1">
      <c r="A601" s="239" t="s">
        <v>116</v>
      </c>
      <c r="B601" s="237" t="s">
        <v>477</v>
      </c>
      <c r="C601" s="270" t="s">
        <v>119</v>
      </c>
      <c r="D601" s="408"/>
      <c r="E601" s="238">
        <v>1.302</v>
      </c>
      <c r="F601" s="264"/>
      <c r="G601" s="408">
        <v>3</v>
      </c>
      <c r="H601" s="248" t="s">
        <v>11</v>
      </c>
      <c r="I601" s="665">
        <v>4</v>
      </c>
      <c r="J601" s="662" t="s">
        <v>152</v>
      </c>
      <c r="K601" s="409"/>
      <c r="L601" s="409"/>
    </row>
    <row r="602" spans="1:12" s="12" customFormat="1" ht="12.75">
      <c r="A602" s="239"/>
      <c r="B602" s="237"/>
      <c r="C602" s="270"/>
      <c r="D602" s="408"/>
      <c r="E602" s="238"/>
      <c r="F602" s="264"/>
      <c r="G602" s="408"/>
      <c r="H602" s="248"/>
      <c r="I602" s="666"/>
      <c r="J602" s="663"/>
      <c r="K602" s="409"/>
      <c r="L602" s="409"/>
    </row>
    <row r="603" spans="1:12" s="12" customFormat="1" ht="12.75">
      <c r="A603" s="239"/>
      <c r="B603" s="237"/>
      <c r="C603" s="270"/>
      <c r="D603" s="408"/>
      <c r="E603" s="238"/>
      <c r="F603" s="264"/>
      <c r="G603" s="408"/>
      <c r="H603" s="248"/>
      <c r="I603" s="667"/>
      <c r="J603" s="664"/>
      <c r="K603" s="409"/>
      <c r="L603" s="409"/>
    </row>
    <row r="604" spans="1:12" s="12" customFormat="1" ht="12.75">
      <c r="A604" s="239"/>
      <c r="B604" s="237"/>
      <c r="C604" s="270"/>
      <c r="D604" s="408"/>
      <c r="E604" s="238"/>
      <c r="F604" s="264">
        <v>48</v>
      </c>
      <c r="G604" s="408"/>
      <c r="H604" s="248"/>
      <c r="I604" s="349"/>
      <c r="J604" s="320" t="s">
        <v>153</v>
      </c>
      <c r="K604" s="409">
        <f>E601*F604</f>
        <v>62.496</v>
      </c>
      <c r="L604" s="409">
        <f>E601*20</f>
        <v>26.04</v>
      </c>
    </row>
    <row r="605" spans="1:12" s="12" customFormat="1" ht="38.25">
      <c r="A605" s="239"/>
      <c r="B605" s="237"/>
      <c r="C605" s="270"/>
      <c r="D605" s="408"/>
      <c r="E605" s="238"/>
      <c r="F605" s="264">
        <v>72</v>
      </c>
      <c r="G605" s="408"/>
      <c r="H605" s="248"/>
      <c r="I605" s="349"/>
      <c r="J605" s="319" t="s">
        <v>154</v>
      </c>
      <c r="K605" s="409">
        <f>E601*F605</f>
        <v>93.744</v>
      </c>
      <c r="L605" s="409"/>
    </row>
    <row r="606" spans="1:12" s="12" customFormat="1" ht="12.75" customHeight="1">
      <c r="A606" s="239" t="s">
        <v>116</v>
      </c>
      <c r="B606" s="237" t="s">
        <v>478</v>
      </c>
      <c r="C606" s="270" t="s">
        <v>119</v>
      </c>
      <c r="D606" s="408"/>
      <c r="E606" s="238">
        <v>1</v>
      </c>
      <c r="F606" s="264"/>
      <c r="G606" s="408">
        <v>3</v>
      </c>
      <c r="H606" s="248" t="s">
        <v>11</v>
      </c>
      <c r="I606" s="665">
        <v>4</v>
      </c>
      <c r="J606" s="662" t="s">
        <v>152</v>
      </c>
      <c r="K606" s="409"/>
      <c r="L606" s="409"/>
    </row>
    <row r="607" spans="1:12" s="12" customFormat="1" ht="12.75">
      <c r="A607" s="239"/>
      <c r="B607" s="237"/>
      <c r="C607" s="270"/>
      <c r="D607" s="408"/>
      <c r="E607" s="238"/>
      <c r="F607" s="264"/>
      <c r="G607" s="408"/>
      <c r="H607" s="248"/>
      <c r="I607" s="666"/>
      <c r="J607" s="663"/>
      <c r="K607" s="409"/>
      <c r="L607" s="409"/>
    </row>
    <row r="608" spans="1:12" s="12" customFormat="1" ht="12.75">
      <c r="A608" s="239"/>
      <c r="B608" s="237"/>
      <c r="C608" s="270"/>
      <c r="D608" s="408"/>
      <c r="E608" s="238"/>
      <c r="F608" s="264"/>
      <c r="G608" s="408"/>
      <c r="H608" s="248"/>
      <c r="I608" s="667"/>
      <c r="J608" s="664"/>
      <c r="K608" s="409"/>
      <c r="L608" s="409"/>
    </row>
    <row r="609" spans="1:12" s="12" customFormat="1" ht="12.75">
      <c r="A609" s="239"/>
      <c r="B609" s="237"/>
      <c r="C609" s="270"/>
      <c r="D609" s="408"/>
      <c r="E609" s="238"/>
      <c r="F609" s="264">
        <v>48</v>
      </c>
      <c r="G609" s="408"/>
      <c r="H609" s="248"/>
      <c r="I609" s="349"/>
      <c r="J609" s="320" t="s">
        <v>153</v>
      </c>
      <c r="K609" s="409">
        <f>E606*F609</f>
        <v>48</v>
      </c>
      <c r="L609" s="409">
        <f>E606*20</f>
        <v>20</v>
      </c>
    </row>
    <row r="610" spans="1:12" s="12" customFormat="1" ht="38.25">
      <c r="A610" s="239"/>
      <c r="B610" s="237"/>
      <c r="C610" s="270"/>
      <c r="D610" s="408"/>
      <c r="E610" s="238"/>
      <c r="F610" s="264">
        <v>72</v>
      </c>
      <c r="G610" s="408"/>
      <c r="H610" s="248"/>
      <c r="I610" s="349"/>
      <c r="J610" s="319" t="s">
        <v>154</v>
      </c>
      <c r="K610" s="409">
        <f>E606*F610</f>
        <v>72</v>
      </c>
      <c r="L610" s="409"/>
    </row>
    <row r="611" spans="1:12" s="12" customFormat="1" ht="12.75" customHeight="1">
      <c r="A611" s="239" t="s">
        <v>116</v>
      </c>
      <c r="B611" s="237" t="s">
        <v>479</v>
      </c>
      <c r="C611" s="270" t="s">
        <v>119</v>
      </c>
      <c r="D611" s="408"/>
      <c r="E611" s="238">
        <v>1.039</v>
      </c>
      <c r="F611" s="264"/>
      <c r="G611" s="408">
        <v>3</v>
      </c>
      <c r="H611" s="248" t="s">
        <v>11</v>
      </c>
      <c r="I611" s="665">
        <v>4</v>
      </c>
      <c r="J611" s="662" t="s">
        <v>152</v>
      </c>
      <c r="K611" s="409"/>
      <c r="L611" s="409"/>
    </row>
    <row r="612" spans="1:12" s="12" customFormat="1" ht="12.75">
      <c r="A612" s="239"/>
      <c r="B612" s="237"/>
      <c r="C612" s="270"/>
      <c r="D612" s="408"/>
      <c r="E612" s="238"/>
      <c r="F612" s="264"/>
      <c r="G612" s="408"/>
      <c r="H612" s="248"/>
      <c r="I612" s="666"/>
      <c r="J612" s="663"/>
      <c r="K612" s="409"/>
      <c r="L612" s="409"/>
    </row>
    <row r="613" spans="1:12" s="12" customFormat="1" ht="12.75">
      <c r="A613" s="239"/>
      <c r="B613" s="237"/>
      <c r="C613" s="270"/>
      <c r="D613" s="408"/>
      <c r="E613" s="238"/>
      <c r="F613" s="264"/>
      <c r="G613" s="408"/>
      <c r="H613" s="248"/>
      <c r="I613" s="667"/>
      <c r="J613" s="664"/>
      <c r="K613" s="409"/>
      <c r="L613" s="409"/>
    </row>
    <row r="614" spans="1:12" s="12" customFormat="1" ht="12.75">
      <c r="A614" s="239"/>
      <c r="B614" s="237"/>
      <c r="C614" s="270"/>
      <c r="D614" s="408"/>
      <c r="E614" s="238"/>
      <c r="F614" s="264">
        <v>48</v>
      </c>
      <c r="G614" s="408"/>
      <c r="H614" s="248"/>
      <c r="I614" s="349"/>
      <c r="J614" s="320" t="s">
        <v>153</v>
      </c>
      <c r="K614" s="409">
        <f>E611*F614</f>
        <v>49.872</v>
      </c>
      <c r="L614" s="409">
        <f>E611*20</f>
        <v>20.779999999999998</v>
      </c>
    </row>
    <row r="615" spans="1:12" s="12" customFormat="1" ht="38.25">
      <c r="A615" s="239"/>
      <c r="B615" s="237"/>
      <c r="C615" s="270"/>
      <c r="D615" s="408"/>
      <c r="E615" s="238"/>
      <c r="F615" s="264">
        <v>72</v>
      </c>
      <c r="G615" s="408"/>
      <c r="H615" s="248"/>
      <c r="I615" s="349"/>
      <c r="J615" s="319" t="s">
        <v>154</v>
      </c>
      <c r="K615" s="409">
        <f>E611*F615</f>
        <v>74.80799999999999</v>
      </c>
      <c r="L615" s="409"/>
    </row>
    <row r="616" spans="1:12" s="12" customFormat="1" ht="12.75" customHeight="1">
      <c r="A616" s="239" t="s">
        <v>116</v>
      </c>
      <c r="B616" s="237" t="s">
        <v>480</v>
      </c>
      <c r="C616" s="270" t="s">
        <v>119</v>
      </c>
      <c r="D616" s="408"/>
      <c r="E616" s="238">
        <v>1</v>
      </c>
      <c r="F616" s="264"/>
      <c r="G616" s="408">
        <v>3</v>
      </c>
      <c r="H616" s="248" t="s">
        <v>11</v>
      </c>
      <c r="I616" s="665">
        <v>4</v>
      </c>
      <c r="J616" s="662" t="s">
        <v>152</v>
      </c>
      <c r="K616" s="409"/>
      <c r="L616" s="409"/>
    </row>
    <row r="617" spans="1:12" s="12" customFormat="1" ht="12.75">
      <c r="A617" s="239"/>
      <c r="B617" s="237"/>
      <c r="C617" s="270"/>
      <c r="D617" s="408"/>
      <c r="E617" s="238"/>
      <c r="F617" s="264"/>
      <c r="G617" s="408"/>
      <c r="H617" s="248"/>
      <c r="I617" s="666"/>
      <c r="J617" s="663"/>
      <c r="K617" s="409"/>
      <c r="L617" s="409"/>
    </row>
    <row r="618" spans="1:12" s="12" customFormat="1" ht="12.75">
      <c r="A618" s="239"/>
      <c r="B618" s="237"/>
      <c r="C618" s="270"/>
      <c r="D618" s="408"/>
      <c r="E618" s="238"/>
      <c r="F618" s="264"/>
      <c r="G618" s="408"/>
      <c r="H618" s="248"/>
      <c r="I618" s="667"/>
      <c r="J618" s="664"/>
      <c r="K618" s="409"/>
      <c r="L618" s="409"/>
    </row>
    <row r="619" spans="1:12" s="12" customFormat="1" ht="12.75">
      <c r="A619" s="239"/>
      <c r="B619" s="237"/>
      <c r="C619" s="270"/>
      <c r="D619" s="408"/>
      <c r="E619" s="238"/>
      <c r="F619" s="264">
        <v>48</v>
      </c>
      <c r="G619" s="408"/>
      <c r="H619" s="248"/>
      <c r="I619" s="349"/>
      <c r="J619" s="320" t="s">
        <v>153</v>
      </c>
      <c r="K619" s="409">
        <f>E616*F619</f>
        <v>48</v>
      </c>
      <c r="L619" s="409">
        <f>E616*20</f>
        <v>20</v>
      </c>
    </row>
    <row r="620" spans="1:12" s="12" customFormat="1" ht="38.25">
      <c r="A620" s="239"/>
      <c r="B620" s="237"/>
      <c r="C620" s="270"/>
      <c r="D620" s="408"/>
      <c r="E620" s="238"/>
      <c r="F620" s="264">
        <v>72</v>
      </c>
      <c r="G620" s="408"/>
      <c r="H620" s="248"/>
      <c r="I620" s="349"/>
      <c r="J620" s="319" t="s">
        <v>154</v>
      </c>
      <c r="K620" s="409">
        <f>E616*F620</f>
        <v>72</v>
      </c>
      <c r="L620" s="409"/>
    </row>
    <row r="621" spans="1:12" s="12" customFormat="1" ht="12.75" customHeight="1">
      <c r="A621" s="239" t="s">
        <v>116</v>
      </c>
      <c r="B621" s="237" t="s">
        <v>481</v>
      </c>
      <c r="C621" s="270" t="s">
        <v>119</v>
      </c>
      <c r="D621" s="408"/>
      <c r="E621" s="238">
        <v>0.999</v>
      </c>
      <c r="F621" s="264"/>
      <c r="G621" s="408">
        <v>3</v>
      </c>
      <c r="H621" s="248" t="s">
        <v>11</v>
      </c>
      <c r="I621" s="665">
        <v>4</v>
      </c>
      <c r="J621" s="662" t="s">
        <v>152</v>
      </c>
      <c r="K621" s="409"/>
      <c r="L621" s="409"/>
    </row>
    <row r="622" spans="1:12" s="12" customFormat="1" ht="12.75">
      <c r="A622" s="239"/>
      <c r="B622" s="237"/>
      <c r="C622" s="270"/>
      <c r="D622" s="408"/>
      <c r="E622" s="238"/>
      <c r="F622" s="264"/>
      <c r="G622" s="408"/>
      <c r="H622" s="248"/>
      <c r="I622" s="666"/>
      <c r="J622" s="663"/>
      <c r="K622" s="409"/>
      <c r="L622" s="409"/>
    </row>
    <row r="623" spans="1:12" s="12" customFormat="1" ht="12.75">
      <c r="A623" s="239"/>
      <c r="B623" s="237"/>
      <c r="C623" s="270"/>
      <c r="D623" s="408"/>
      <c r="E623" s="238"/>
      <c r="F623" s="264"/>
      <c r="G623" s="408"/>
      <c r="H623" s="248"/>
      <c r="I623" s="667"/>
      <c r="J623" s="664"/>
      <c r="K623" s="409"/>
      <c r="L623" s="409"/>
    </row>
    <row r="624" spans="1:12" s="12" customFormat="1" ht="12.75">
      <c r="A624" s="239"/>
      <c r="B624" s="237"/>
      <c r="C624" s="270"/>
      <c r="D624" s="408"/>
      <c r="E624" s="238"/>
      <c r="F624" s="264">
        <v>48</v>
      </c>
      <c r="G624" s="408"/>
      <c r="H624" s="248"/>
      <c r="I624" s="349"/>
      <c r="J624" s="320" t="s">
        <v>153</v>
      </c>
      <c r="K624" s="409">
        <f>E621*F624</f>
        <v>47.952</v>
      </c>
      <c r="L624" s="409">
        <f>E621*20</f>
        <v>19.98</v>
      </c>
    </row>
    <row r="625" spans="1:12" s="12" customFormat="1" ht="38.25">
      <c r="A625" s="239"/>
      <c r="B625" s="237"/>
      <c r="C625" s="270"/>
      <c r="D625" s="408"/>
      <c r="E625" s="238"/>
      <c r="F625" s="264">
        <v>72</v>
      </c>
      <c r="G625" s="408"/>
      <c r="H625" s="248"/>
      <c r="I625" s="349"/>
      <c r="J625" s="319" t="s">
        <v>154</v>
      </c>
      <c r="K625" s="409">
        <f>E621*F625</f>
        <v>71.928</v>
      </c>
      <c r="L625" s="409"/>
    </row>
    <row r="626" spans="1:12" s="12" customFormat="1" ht="12.75" customHeight="1">
      <c r="A626" s="239" t="s">
        <v>116</v>
      </c>
      <c r="B626" s="237" t="s">
        <v>482</v>
      </c>
      <c r="C626" s="270" t="s">
        <v>119</v>
      </c>
      <c r="D626" s="408"/>
      <c r="E626" s="238">
        <v>0.999</v>
      </c>
      <c r="F626" s="264"/>
      <c r="G626" s="408">
        <v>3</v>
      </c>
      <c r="H626" s="248" t="s">
        <v>11</v>
      </c>
      <c r="I626" s="665">
        <v>4</v>
      </c>
      <c r="J626" s="662" t="s">
        <v>152</v>
      </c>
      <c r="K626" s="409"/>
      <c r="L626" s="409"/>
    </row>
    <row r="627" spans="1:12" s="12" customFormat="1" ht="12.75">
      <c r="A627" s="239"/>
      <c r="B627" s="237"/>
      <c r="C627" s="270"/>
      <c r="D627" s="408"/>
      <c r="E627" s="238"/>
      <c r="F627" s="264"/>
      <c r="G627" s="408"/>
      <c r="H627" s="248"/>
      <c r="I627" s="666"/>
      <c r="J627" s="663"/>
      <c r="K627" s="409"/>
      <c r="L627" s="409"/>
    </row>
    <row r="628" spans="1:12" s="12" customFormat="1" ht="12.75">
      <c r="A628" s="239"/>
      <c r="B628" s="237"/>
      <c r="C628" s="270"/>
      <c r="D628" s="408"/>
      <c r="E628" s="238"/>
      <c r="F628" s="264"/>
      <c r="G628" s="408"/>
      <c r="H628" s="248"/>
      <c r="I628" s="667"/>
      <c r="J628" s="664"/>
      <c r="K628" s="409"/>
      <c r="L628" s="409"/>
    </row>
    <row r="629" spans="1:12" s="12" customFormat="1" ht="12.75">
      <c r="A629" s="239"/>
      <c r="B629" s="237"/>
      <c r="C629" s="270"/>
      <c r="D629" s="408"/>
      <c r="E629" s="238"/>
      <c r="F629" s="264">
        <v>48</v>
      </c>
      <c r="G629" s="408"/>
      <c r="H629" s="248"/>
      <c r="I629" s="349"/>
      <c r="J629" s="320" t="s">
        <v>153</v>
      </c>
      <c r="K629" s="409">
        <f>E626*F629</f>
        <v>47.952</v>
      </c>
      <c r="L629" s="409">
        <f>E626*20</f>
        <v>19.98</v>
      </c>
    </row>
    <row r="630" spans="1:12" s="12" customFormat="1" ht="38.25">
      <c r="A630" s="239"/>
      <c r="B630" s="237"/>
      <c r="C630" s="270"/>
      <c r="D630" s="408"/>
      <c r="E630" s="238"/>
      <c r="F630" s="264">
        <v>72</v>
      </c>
      <c r="G630" s="408"/>
      <c r="H630" s="248"/>
      <c r="I630" s="349"/>
      <c r="J630" s="319" t="s">
        <v>154</v>
      </c>
      <c r="K630" s="409">
        <f>E626*F630</f>
        <v>71.928</v>
      </c>
      <c r="L630" s="409"/>
    </row>
    <row r="631" spans="1:12" s="12" customFormat="1" ht="12.75" customHeight="1">
      <c r="A631" s="239" t="s">
        <v>116</v>
      </c>
      <c r="B631" s="237" t="s">
        <v>483</v>
      </c>
      <c r="C631" s="270" t="s">
        <v>119</v>
      </c>
      <c r="D631" s="408"/>
      <c r="E631" s="238">
        <v>0.999</v>
      </c>
      <c r="F631" s="264"/>
      <c r="G631" s="408">
        <v>3</v>
      </c>
      <c r="H631" s="248" t="s">
        <v>11</v>
      </c>
      <c r="I631" s="665">
        <v>4</v>
      </c>
      <c r="J631" s="662" t="s">
        <v>152</v>
      </c>
      <c r="K631" s="409"/>
      <c r="L631" s="409"/>
    </row>
    <row r="632" spans="1:12" s="12" customFormat="1" ht="12.75">
      <c r="A632" s="239"/>
      <c r="B632" s="237"/>
      <c r="C632" s="270"/>
      <c r="D632" s="408"/>
      <c r="E632" s="238"/>
      <c r="F632" s="264"/>
      <c r="G632" s="408"/>
      <c r="H632" s="248"/>
      <c r="I632" s="666"/>
      <c r="J632" s="663"/>
      <c r="K632" s="409"/>
      <c r="L632" s="409"/>
    </row>
    <row r="633" spans="1:12" s="12" customFormat="1" ht="12.75">
      <c r="A633" s="239"/>
      <c r="B633" s="237"/>
      <c r="C633" s="270"/>
      <c r="D633" s="408"/>
      <c r="E633" s="238"/>
      <c r="F633" s="264"/>
      <c r="G633" s="408"/>
      <c r="H633" s="248"/>
      <c r="I633" s="667"/>
      <c r="J633" s="664"/>
      <c r="K633" s="409"/>
      <c r="L633" s="409"/>
    </row>
    <row r="634" spans="1:12" s="12" customFormat="1" ht="12.75">
      <c r="A634" s="239"/>
      <c r="B634" s="237"/>
      <c r="C634" s="270"/>
      <c r="D634" s="408"/>
      <c r="E634" s="238"/>
      <c r="F634" s="264">
        <v>48</v>
      </c>
      <c r="G634" s="408"/>
      <c r="H634" s="248"/>
      <c r="I634" s="349"/>
      <c r="J634" s="320" t="s">
        <v>153</v>
      </c>
      <c r="K634" s="409">
        <f>E631*F634</f>
        <v>47.952</v>
      </c>
      <c r="L634" s="409">
        <f>E631*20</f>
        <v>19.98</v>
      </c>
    </row>
    <row r="635" spans="1:12" s="12" customFormat="1" ht="38.25">
      <c r="A635" s="239"/>
      <c r="B635" s="237"/>
      <c r="C635" s="270"/>
      <c r="D635" s="408"/>
      <c r="E635" s="238"/>
      <c r="F635" s="264">
        <v>72</v>
      </c>
      <c r="G635" s="408"/>
      <c r="H635" s="248"/>
      <c r="I635" s="349"/>
      <c r="J635" s="319" t="s">
        <v>154</v>
      </c>
      <c r="K635" s="409">
        <f>E631*F635</f>
        <v>71.928</v>
      </c>
      <c r="L635" s="409"/>
    </row>
    <row r="636" spans="1:12" s="12" customFormat="1" ht="12.75" customHeight="1">
      <c r="A636" s="239" t="s">
        <v>116</v>
      </c>
      <c r="B636" s="237" t="s">
        <v>484</v>
      </c>
      <c r="C636" s="270" t="s">
        <v>119</v>
      </c>
      <c r="D636" s="408"/>
      <c r="E636" s="238">
        <v>0.999</v>
      </c>
      <c r="F636" s="264"/>
      <c r="G636" s="408">
        <v>3</v>
      </c>
      <c r="H636" s="248" t="s">
        <v>11</v>
      </c>
      <c r="I636" s="665">
        <v>4</v>
      </c>
      <c r="J636" s="662" t="s">
        <v>152</v>
      </c>
      <c r="K636" s="409"/>
      <c r="L636" s="409"/>
    </row>
    <row r="637" spans="1:12" s="12" customFormat="1" ht="12.75">
      <c r="A637" s="239"/>
      <c r="B637" s="237"/>
      <c r="C637" s="270"/>
      <c r="D637" s="408"/>
      <c r="E637" s="238"/>
      <c r="F637" s="264"/>
      <c r="G637" s="408"/>
      <c r="H637" s="248"/>
      <c r="I637" s="666"/>
      <c r="J637" s="663"/>
      <c r="K637" s="409"/>
      <c r="L637" s="409"/>
    </row>
    <row r="638" spans="1:12" s="12" customFormat="1" ht="12.75">
      <c r="A638" s="239"/>
      <c r="B638" s="237"/>
      <c r="C638" s="270"/>
      <c r="D638" s="408"/>
      <c r="E638" s="238"/>
      <c r="F638" s="264"/>
      <c r="G638" s="408"/>
      <c r="H638" s="248"/>
      <c r="I638" s="667"/>
      <c r="J638" s="664"/>
      <c r="K638" s="409"/>
      <c r="L638" s="409"/>
    </row>
    <row r="639" spans="1:12" s="12" customFormat="1" ht="12.75">
      <c r="A639" s="239"/>
      <c r="B639" s="237"/>
      <c r="C639" s="270"/>
      <c r="D639" s="408"/>
      <c r="E639" s="238"/>
      <c r="F639" s="264">
        <v>48</v>
      </c>
      <c r="G639" s="408"/>
      <c r="H639" s="248"/>
      <c r="I639" s="349"/>
      <c r="J639" s="320" t="s">
        <v>153</v>
      </c>
      <c r="K639" s="409">
        <f>E636*F639</f>
        <v>47.952</v>
      </c>
      <c r="L639" s="409">
        <f>E636*20</f>
        <v>19.98</v>
      </c>
    </row>
    <row r="640" spans="1:12" s="12" customFormat="1" ht="38.25">
      <c r="A640" s="239"/>
      <c r="B640" s="237"/>
      <c r="C640" s="270"/>
      <c r="D640" s="408"/>
      <c r="E640" s="238"/>
      <c r="F640" s="264">
        <v>72</v>
      </c>
      <c r="G640" s="408"/>
      <c r="H640" s="248"/>
      <c r="I640" s="349"/>
      <c r="J640" s="319" t="s">
        <v>154</v>
      </c>
      <c r="K640" s="409">
        <f>E636*F640</f>
        <v>71.928</v>
      </c>
      <c r="L640" s="409"/>
    </row>
    <row r="641" spans="1:12" s="12" customFormat="1" ht="12.75" customHeight="1">
      <c r="A641" s="239" t="s">
        <v>116</v>
      </c>
      <c r="B641" s="237" t="s">
        <v>485</v>
      </c>
      <c r="C641" s="270" t="s">
        <v>119</v>
      </c>
      <c r="D641" s="408"/>
      <c r="E641" s="238">
        <v>0.999</v>
      </c>
      <c r="F641" s="264"/>
      <c r="G641" s="408">
        <v>3</v>
      </c>
      <c r="H641" s="248" t="s">
        <v>11</v>
      </c>
      <c r="I641" s="665">
        <v>4</v>
      </c>
      <c r="J641" s="662" t="s">
        <v>152</v>
      </c>
      <c r="K641" s="409"/>
      <c r="L641" s="409"/>
    </row>
    <row r="642" spans="1:12" s="12" customFormat="1" ht="12.75">
      <c r="A642" s="239"/>
      <c r="B642" s="237"/>
      <c r="C642" s="270"/>
      <c r="D642" s="408"/>
      <c r="E642" s="238"/>
      <c r="F642" s="264"/>
      <c r="G642" s="408"/>
      <c r="H642" s="248"/>
      <c r="I642" s="666"/>
      <c r="J642" s="663"/>
      <c r="K642" s="409"/>
      <c r="L642" s="409"/>
    </row>
    <row r="643" spans="1:12" s="12" customFormat="1" ht="12.75">
      <c r="A643" s="239"/>
      <c r="B643" s="237"/>
      <c r="C643" s="270"/>
      <c r="D643" s="408"/>
      <c r="E643" s="238"/>
      <c r="F643" s="264"/>
      <c r="G643" s="408"/>
      <c r="H643" s="248"/>
      <c r="I643" s="667"/>
      <c r="J643" s="664"/>
      <c r="K643" s="409"/>
      <c r="L643" s="409"/>
    </row>
    <row r="644" spans="1:12" s="12" customFormat="1" ht="12.75">
      <c r="A644" s="239"/>
      <c r="B644" s="237"/>
      <c r="C644" s="270"/>
      <c r="D644" s="408"/>
      <c r="E644" s="238"/>
      <c r="F644" s="264">
        <v>48</v>
      </c>
      <c r="G644" s="408"/>
      <c r="H644" s="248"/>
      <c r="I644" s="349"/>
      <c r="J644" s="320" t="s">
        <v>153</v>
      </c>
      <c r="K644" s="409">
        <f>E641*F644</f>
        <v>47.952</v>
      </c>
      <c r="L644" s="409">
        <f>E641*20</f>
        <v>19.98</v>
      </c>
    </row>
    <row r="645" spans="1:12" s="12" customFormat="1" ht="38.25">
      <c r="A645" s="239"/>
      <c r="B645" s="237"/>
      <c r="C645" s="270"/>
      <c r="D645" s="408"/>
      <c r="E645" s="238"/>
      <c r="F645" s="264">
        <v>72</v>
      </c>
      <c r="G645" s="408"/>
      <c r="H645" s="248"/>
      <c r="I645" s="349"/>
      <c r="J645" s="319" t="s">
        <v>154</v>
      </c>
      <c r="K645" s="409">
        <f>E641*F645</f>
        <v>71.928</v>
      </c>
      <c r="L645" s="409"/>
    </row>
    <row r="646" spans="1:12" s="12" customFormat="1" ht="12.75" customHeight="1">
      <c r="A646" s="239" t="s">
        <v>116</v>
      </c>
      <c r="B646" s="237" t="s">
        <v>486</v>
      </c>
      <c r="C646" s="270" t="s">
        <v>119</v>
      </c>
      <c r="D646" s="408"/>
      <c r="E646" s="238">
        <v>1</v>
      </c>
      <c r="F646" s="264"/>
      <c r="G646" s="408">
        <v>3</v>
      </c>
      <c r="H646" s="248" t="s">
        <v>11</v>
      </c>
      <c r="I646" s="665">
        <v>4</v>
      </c>
      <c r="J646" s="662" t="s">
        <v>152</v>
      </c>
      <c r="K646" s="409"/>
      <c r="L646" s="409"/>
    </row>
    <row r="647" spans="1:12" s="12" customFormat="1" ht="12.75">
      <c r="A647" s="239"/>
      <c r="B647" s="237"/>
      <c r="C647" s="270"/>
      <c r="D647" s="408"/>
      <c r="E647" s="238"/>
      <c r="F647" s="264"/>
      <c r="G647" s="408"/>
      <c r="H647" s="248"/>
      <c r="I647" s="666"/>
      <c r="J647" s="663"/>
      <c r="K647" s="409"/>
      <c r="L647" s="409"/>
    </row>
    <row r="648" spans="1:12" s="12" customFormat="1" ht="12.75">
      <c r="A648" s="239"/>
      <c r="B648" s="237"/>
      <c r="C648" s="270"/>
      <c r="D648" s="408"/>
      <c r="E648" s="238"/>
      <c r="F648" s="264"/>
      <c r="G648" s="408"/>
      <c r="H648" s="248"/>
      <c r="I648" s="667"/>
      <c r="J648" s="664"/>
      <c r="K648" s="409"/>
      <c r="L648" s="409"/>
    </row>
    <row r="649" spans="1:12" s="12" customFormat="1" ht="12.75">
      <c r="A649" s="239"/>
      <c r="B649" s="237"/>
      <c r="C649" s="270"/>
      <c r="D649" s="408"/>
      <c r="E649" s="238"/>
      <c r="F649" s="264">
        <v>48</v>
      </c>
      <c r="G649" s="408"/>
      <c r="H649" s="248"/>
      <c r="I649" s="349"/>
      <c r="J649" s="320" t="s">
        <v>153</v>
      </c>
      <c r="K649" s="409">
        <f>E646*F649</f>
        <v>48</v>
      </c>
      <c r="L649" s="409">
        <f>E646*20</f>
        <v>20</v>
      </c>
    </row>
    <row r="650" spans="1:12" s="12" customFormat="1" ht="38.25">
      <c r="A650" s="239"/>
      <c r="B650" s="237"/>
      <c r="C650" s="270"/>
      <c r="D650" s="408"/>
      <c r="E650" s="238"/>
      <c r="F650" s="264">
        <v>72</v>
      </c>
      <c r="G650" s="408"/>
      <c r="H650" s="248"/>
      <c r="I650" s="349"/>
      <c r="J650" s="319" t="s">
        <v>154</v>
      </c>
      <c r="K650" s="409">
        <f>E646*F650</f>
        <v>72</v>
      </c>
      <c r="L650" s="409"/>
    </row>
    <row r="651" spans="1:12" s="12" customFormat="1" ht="12.75" customHeight="1">
      <c r="A651" s="239" t="s">
        <v>116</v>
      </c>
      <c r="B651" s="237" t="s">
        <v>487</v>
      </c>
      <c r="C651" s="270" t="s">
        <v>119</v>
      </c>
      <c r="D651" s="408"/>
      <c r="E651" s="238">
        <v>0.999</v>
      </c>
      <c r="F651" s="264"/>
      <c r="G651" s="408">
        <v>3</v>
      </c>
      <c r="H651" s="248" t="s">
        <v>11</v>
      </c>
      <c r="I651" s="665">
        <v>4</v>
      </c>
      <c r="J651" s="662" t="s">
        <v>152</v>
      </c>
      <c r="K651" s="409"/>
      <c r="L651" s="409"/>
    </row>
    <row r="652" spans="1:12" s="12" customFormat="1" ht="12.75">
      <c r="A652" s="239"/>
      <c r="B652" s="237"/>
      <c r="C652" s="270"/>
      <c r="D652" s="408"/>
      <c r="E652" s="238"/>
      <c r="F652" s="264"/>
      <c r="G652" s="408"/>
      <c r="H652" s="248"/>
      <c r="I652" s="666"/>
      <c r="J652" s="663"/>
      <c r="K652" s="409"/>
      <c r="L652" s="409"/>
    </row>
    <row r="653" spans="1:12" s="12" customFormat="1" ht="12.75">
      <c r="A653" s="239"/>
      <c r="B653" s="237"/>
      <c r="C653" s="270"/>
      <c r="D653" s="408"/>
      <c r="E653" s="238"/>
      <c r="F653" s="264"/>
      <c r="G653" s="408"/>
      <c r="H653" s="248"/>
      <c r="I653" s="667"/>
      <c r="J653" s="664"/>
      <c r="K653" s="409"/>
      <c r="L653" s="409"/>
    </row>
    <row r="654" spans="1:12" s="12" customFormat="1" ht="12.75">
      <c r="A654" s="239"/>
      <c r="B654" s="237"/>
      <c r="C654" s="270"/>
      <c r="D654" s="408"/>
      <c r="E654" s="238"/>
      <c r="F654" s="264">
        <v>48</v>
      </c>
      <c r="G654" s="408"/>
      <c r="H654" s="248"/>
      <c r="I654" s="349"/>
      <c r="J654" s="320" t="s">
        <v>153</v>
      </c>
      <c r="K654" s="409">
        <f>E651*F654</f>
        <v>47.952</v>
      </c>
      <c r="L654" s="409">
        <f>E651*20</f>
        <v>19.98</v>
      </c>
    </row>
    <row r="655" spans="1:12" s="12" customFormat="1" ht="38.25">
      <c r="A655" s="239"/>
      <c r="B655" s="237"/>
      <c r="C655" s="270"/>
      <c r="D655" s="408"/>
      <c r="E655" s="238"/>
      <c r="F655" s="264">
        <v>72</v>
      </c>
      <c r="G655" s="408"/>
      <c r="H655" s="248"/>
      <c r="I655" s="349"/>
      <c r="J655" s="319" t="s">
        <v>154</v>
      </c>
      <c r="K655" s="409">
        <f>E651*F655</f>
        <v>71.928</v>
      </c>
      <c r="L655" s="409"/>
    </row>
    <row r="656" spans="1:12" s="12" customFormat="1" ht="12.75" customHeight="1">
      <c r="A656" s="239" t="s">
        <v>116</v>
      </c>
      <c r="B656" s="237" t="s">
        <v>488</v>
      </c>
      <c r="C656" s="270" t="s">
        <v>119</v>
      </c>
      <c r="D656" s="408"/>
      <c r="E656" s="238">
        <v>0.999</v>
      </c>
      <c r="F656" s="264"/>
      <c r="G656" s="408">
        <v>3</v>
      </c>
      <c r="H656" s="248" t="s">
        <v>11</v>
      </c>
      <c r="I656" s="665">
        <v>4</v>
      </c>
      <c r="J656" s="662" t="s">
        <v>152</v>
      </c>
      <c r="K656" s="409"/>
      <c r="L656" s="409"/>
    </row>
    <row r="657" spans="1:12" s="12" customFormat="1" ht="12.75">
      <c r="A657" s="239"/>
      <c r="B657" s="237"/>
      <c r="C657" s="270"/>
      <c r="D657" s="408"/>
      <c r="E657" s="238"/>
      <c r="F657" s="264"/>
      <c r="G657" s="408"/>
      <c r="H657" s="248"/>
      <c r="I657" s="666"/>
      <c r="J657" s="663"/>
      <c r="K657" s="409"/>
      <c r="L657" s="409"/>
    </row>
    <row r="658" spans="1:12" s="12" customFormat="1" ht="12.75">
      <c r="A658" s="239"/>
      <c r="B658" s="237"/>
      <c r="C658" s="270"/>
      <c r="D658" s="408"/>
      <c r="E658" s="238"/>
      <c r="F658" s="264"/>
      <c r="G658" s="408"/>
      <c r="H658" s="248"/>
      <c r="I658" s="667"/>
      <c r="J658" s="664"/>
      <c r="K658" s="409"/>
      <c r="L658" s="409"/>
    </row>
    <row r="659" spans="1:12" s="12" customFormat="1" ht="12.75">
      <c r="A659" s="239"/>
      <c r="B659" s="237"/>
      <c r="C659" s="270"/>
      <c r="D659" s="408"/>
      <c r="E659" s="238"/>
      <c r="F659" s="264">
        <v>48</v>
      </c>
      <c r="G659" s="408"/>
      <c r="H659" s="248"/>
      <c r="I659" s="349"/>
      <c r="J659" s="320" t="s">
        <v>153</v>
      </c>
      <c r="K659" s="409">
        <f>E656*F659</f>
        <v>47.952</v>
      </c>
      <c r="L659" s="409">
        <f>E656*20</f>
        <v>19.98</v>
      </c>
    </row>
    <row r="660" spans="1:12" s="12" customFormat="1" ht="38.25">
      <c r="A660" s="239"/>
      <c r="B660" s="237"/>
      <c r="C660" s="270"/>
      <c r="D660" s="408"/>
      <c r="E660" s="238"/>
      <c r="F660" s="264">
        <v>72</v>
      </c>
      <c r="G660" s="408"/>
      <c r="H660" s="248"/>
      <c r="I660" s="349"/>
      <c r="J660" s="319" t="s">
        <v>154</v>
      </c>
      <c r="K660" s="409">
        <f>E656*F660</f>
        <v>71.928</v>
      </c>
      <c r="L660" s="409"/>
    </row>
    <row r="661" spans="1:12" s="12" customFormat="1" ht="12.75" customHeight="1">
      <c r="A661" s="239" t="s">
        <v>116</v>
      </c>
      <c r="B661" s="237" t="s">
        <v>489</v>
      </c>
      <c r="C661" s="270" t="s">
        <v>119</v>
      </c>
      <c r="D661" s="408"/>
      <c r="E661" s="238">
        <v>1</v>
      </c>
      <c r="F661" s="264"/>
      <c r="G661" s="408">
        <v>3</v>
      </c>
      <c r="H661" s="248" t="s">
        <v>11</v>
      </c>
      <c r="I661" s="665">
        <v>4</v>
      </c>
      <c r="J661" s="662" t="s">
        <v>152</v>
      </c>
      <c r="K661" s="409"/>
      <c r="L661" s="409"/>
    </row>
    <row r="662" spans="1:12" s="12" customFormat="1" ht="12.75">
      <c r="A662" s="239"/>
      <c r="B662" s="237"/>
      <c r="C662" s="270"/>
      <c r="D662" s="408"/>
      <c r="E662" s="238"/>
      <c r="F662" s="264"/>
      <c r="G662" s="408"/>
      <c r="H662" s="248"/>
      <c r="I662" s="666"/>
      <c r="J662" s="663"/>
      <c r="K662" s="409"/>
      <c r="L662" s="409"/>
    </row>
    <row r="663" spans="1:12" s="12" customFormat="1" ht="12.75">
      <c r="A663" s="239"/>
      <c r="B663" s="237"/>
      <c r="C663" s="270"/>
      <c r="D663" s="408"/>
      <c r="E663" s="238"/>
      <c r="F663" s="264"/>
      <c r="G663" s="408"/>
      <c r="H663" s="248"/>
      <c r="I663" s="667"/>
      <c r="J663" s="664"/>
      <c r="K663" s="409"/>
      <c r="L663" s="409"/>
    </row>
    <row r="664" spans="1:12" s="12" customFormat="1" ht="12.75">
      <c r="A664" s="239"/>
      <c r="B664" s="237"/>
      <c r="C664" s="270"/>
      <c r="D664" s="408"/>
      <c r="E664" s="238"/>
      <c r="F664" s="264">
        <v>48</v>
      </c>
      <c r="G664" s="408"/>
      <c r="H664" s="248"/>
      <c r="I664" s="349"/>
      <c r="J664" s="320" t="s">
        <v>153</v>
      </c>
      <c r="K664" s="409">
        <f>E661*F664</f>
        <v>48</v>
      </c>
      <c r="L664" s="409">
        <f>E661*20</f>
        <v>20</v>
      </c>
    </row>
    <row r="665" spans="1:12" s="12" customFormat="1" ht="38.25">
      <c r="A665" s="239"/>
      <c r="B665" s="237"/>
      <c r="C665" s="270"/>
      <c r="D665" s="408"/>
      <c r="E665" s="238"/>
      <c r="F665" s="264">
        <v>72</v>
      </c>
      <c r="G665" s="408"/>
      <c r="H665" s="248"/>
      <c r="I665" s="349"/>
      <c r="J665" s="319" t="s">
        <v>154</v>
      </c>
      <c r="K665" s="409">
        <f>E661*F665</f>
        <v>72</v>
      </c>
      <c r="L665" s="409"/>
    </row>
    <row r="666" spans="1:12" s="12" customFormat="1" ht="12.75" customHeight="1">
      <c r="A666" s="239" t="s">
        <v>116</v>
      </c>
      <c r="B666" s="237" t="s">
        <v>490</v>
      </c>
      <c r="C666" s="270" t="s">
        <v>119</v>
      </c>
      <c r="D666" s="408"/>
      <c r="E666" s="238">
        <v>1</v>
      </c>
      <c r="F666" s="264"/>
      <c r="G666" s="408">
        <v>3</v>
      </c>
      <c r="H666" s="248" t="s">
        <v>11</v>
      </c>
      <c r="I666" s="665">
        <v>4</v>
      </c>
      <c r="J666" s="662" t="s">
        <v>152</v>
      </c>
      <c r="K666" s="409"/>
      <c r="L666" s="409"/>
    </row>
    <row r="667" spans="1:12" s="12" customFormat="1" ht="12.75">
      <c r="A667" s="239"/>
      <c r="B667" s="237"/>
      <c r="C667" s="270"/>
      <c r="D667" s="408"/>
      <c r="E667" s="238"/>
      <c r="F667" s="264"/>
      <c r="G667" s="408"/>
      <c r="H667" s="248"/>
      <c r="I667" s="666"/>
      <c r="J667" s="663"/>
      <c r="K667" s="409"/>
      <c r="L667" s="409"/>
    </row>
    <row r="668" spans="1:12" s="12" customFormat="1" ht="12.75">
      <c r="A668" s="239"/>
      <c r="B668" s="237"/>
      <c r="C668" s="270"/>
      <c r="D668" s="408"/>
      <c r="E668" s="238"/>
      <c r="F668" s="264"/>
      <c r="G668" s="408"/>
      <c r="H668" s="248"/>
      <c r="I668" s="667"/>
      <c r="J668" s="664"/>
      <c r="K668" s="409"/>
      <c r="L668" s="409"/>
    </row>
    <row r="669" spans="1:12" s="12" customFormat="1" ht="12.75">
      <c r="A669" s="239"/>
      <c r="B669" s="237"/>
      <c r="C669" s="270"/>
      <c r="D669" s="408"/>
      <c r="E669" s="238"/>
      <c r="F669" s="264">
        <v>48</v>
      </c>
      <c r="G669" s="408"/>
      <c r="H669" s="248"/>
      <c r="I669" s="349"/>
      <c r="J669" s="320" t="s">
        <v>153</v>
      </c>
      <c r="K669" s="409">
        <f>E666*F669</f>
        <v>48</v>
      </c>
      <c r="L669" s="409">
        <f>E666*20</f>
        <v>20</v>
      </c>
    </row>
    <row r="670" spans="1:12" s="12" customFormat="1" ht="38.25">
      <c r="A670" s="239"/>
      <c r="B670" s="237"/>
      <c r="C670" s="270"/>
      <c r="D670" s="408"/>
      <c r="E670" s="238"/>
      <c r="F670" s="264">
        <v>72</v>
      </c>
      <c r="G670" s="408"/>
      <c r="H670" s="248"/>
      <c r="I670" s="349"/>
      <c r="J670" s="319" t="s">
        <v>154</v>
      </c>
      <c r="K670" s="409">
        <f>E666*F670</f>
        <v>72</v>
      </c>
      <c r="L670" s="409"/>
    </row>
    <row r="671" spans="1:12" s="12" customFormat="1" ht="12.75" customHeight="1">
      <c r="A671" s="239" t="s">
        <v>116</v>
      </c>
      <c r="B671" s="237" t="s">
        <v>491</v>
      </c>
      <c r="C671" s="270" t="s">
        <v>119</v>
      </c>
      <c r="D671" s="408"/>
      <c r="E671" s="238">
        <v>0.998</v>
      </c>
      <c r="F671" s="264"/>
      <c r="G671" s="408">
        <v>3</v>
      </c>
      <c r="H671" s="248" t="s">
        <v>11</v>
      </c>
      <c r="I671" s="665">
        <v>4</v>
      </c>
      <c r="J671" s="662" t="s">
        <v>152</v>
      </c>
      <c r="K671" s="409"/>
      <c r="L671" s="409"/>
    </row>
    <row r="672" spans="1:12" s="12" customFormat="1" ht="12.75">
      <c r="A672" s="239"/>
      <c r="B672" s="237"/>
      <c r="C672" s="270"/>
      <c r="D672" s="408"/>
      <c r="E672" s="238"/>
      <c r="F672" s="264"/>
      <c r="G672" s="408"/>
      <c r="H672" s="248"/>
      <c r="I672" s="666"/>
      <c r="J672" s="663"/>
      <c r="K672" s="409"/>
      <c r="L672" s="409"/>
    </row>
    <row r="673" spans="1:12" s="12" customFormat="1" ht="12.75">
      <c r="A673" s="239"/>
      <c r="B673" s="237"/>
      <c r="C673" s="270"/>
      <c r="D673" s="408"/>
      <c r="E673" s="238"/>
      <c r="F673" s="264"/>
      <c r="G673" s="408"/>
      <c r="H673" s="248"/>
      <c r="I673" s="667"/>
      <c r="J673" s="664"/>
      <c r="K673" s="409"/>
      <c r="L673" s="409"/>
    </row>
    <row r="674" spans="1:12" s="12" customFormat="1" ht="12.75">
      <c r="A674" s="239"/>
      <c r="B674" s="237"/>
      <c r="C674" s="270"/>
      <c r="D674" s="408"/>
      <c r="E674" s="238"/>
      <c r="F674" s="264">
        <v>48</v>
      </c>
      <c r="G674" s="408"/>
      <c r="H674" s="248"/>
      <c r="I674" s="349"/>
      <c r="J674" s="320" t="s">
        <v>153</v>
      </c>
      <c r="K674" s="409">
        <f>E671*F674</f>
        <v>47.903999999999996</v>
      </c>
      <c r="L674" s="409">
        <f>E671*20</f>
        <v>19.96</v>
      </c>
    </row>
    <row r="675" spans="1:12" s="12" customFormat="1" ht="38.25">
      <c r="A675" s="239"/>
      <c r="B675" s="237"/>
      <c r="C675" s="270"/>
      <c r="D675" s="408"/>
      <c r="E675" s="238"/>
      <c r="F675" s="264">
        <v>72</v>
      </c>
      <c r="G675" s="408"/>
      <c r="H675" s="248"/>
      <c r="I675" s="349"/>
      <c r="J675" s="319" t="s">
        <v>154</v>
      </c>
      <c r="K675" s="409">
        <f>E671*F675</f>
        <v>71.856</v>
      </c>
      <c r="L675" s="409"/>
    </row>
    <row r="676" spans="1:12" s="12" customFormat="1" ht="12.75" customHeight="1">
      <c r="A676" s="239" t="s">
        <v>116</v>
      </c>
      <c r="B676" s="237" t="s">
        <v>492</v>
      </c>
      <c r="C676" s="270" t="s">
        <v>119</v>
      </c>
      <c r="D676" s="408"/>
      <c r="E676" s="238">
        <v>0.999</v>
      </c>
      <c r="F676" s="264"/>
      <c r="G676" s="408">
        <v>3</v>
      </c>
      <c r="H676" s="248" t="s">
        <v>11</v>
      </c>
      <c r="I676" s="665">
        <v>4</v>
      </c>
      <c r="J676" s="662" t="s">
        <v>152</v>
      </c>
      <c r="K676" s="409"/>
      <c r="L676" s="409"/>
    </row>
    <row r="677" spans="1:12" s="12" customFormat="1" ht="12.75">
      <c r="A677" s="239"/>
      <c r="B677" s="237"/>
      <c r="C677" s="270"/>
      <c r="D677" s="408"/>
      <c r="E677" s="238"/>
      <c r="F677" s="264"/>
      <c r="G677" s="408"/>
      <c r="H677" s="248"/>
      <c r="I677" s="666"/>
      <c r="J677" s="663"/>
      <c r="K677" s="409"/>
      <c r="L677" s="409"/>
    </row>
    <row r="678" spans="1:12" s="12" customFormat="1" ht="12.75">
      <c r="A678" s="239"/>
      <c r="B678" s="237"/>
      <c r="C678" s="270"/>
      <c r="D678" s="408"/>
      <c r="E678" s="238"/>
      <c r="F678" s="264"/>
      <c r="G678" s="408"/>
      <c r="H678" s="248"/>
      <c r="I678" s="667"/>
      <c r="J678" s="664"/>
      <c r="K678" s="409"/>
      <c r="L678" s="409"/>
    </row>
    <row r="679" spans="1:12" s="12" customFormat="1" ht="12.75">
      <c r="A679" s="239"/>
      <c r="B679" s="237"/>
      <c r="C679" s="270"/>
      <c r="D679" s="408"/>
      <c r="E679" s="238"/>
      <c r="F679" s="264">
        <v>48</v>
      </c>
      <c r="G679" s="408"/>
      <c r="H679" s="248"/>
      <c r="I679" s="349"/>
      <c r="J679" s="320" t="s">
        <v>153</v>
      </c>
      <c r="K679" s="409">
        <f>E676*F679</f>
        <v>47.952</v>
      </c>
      <c r="L679" s="409">
        <f>E676*20</f>
        <v>19.98</v>
      </c>
    </row>
    <row r="680" spans="1:12" s="12" customFormat="1" ht="38.25">
      <c r="A680" s="239"/>
      <c r="B680" s="237"/>
      <c r="C680" s="270"/>
      <c r="D680" s="408"/>
      <c r="E680" s="238"/>
      <c r="F680" s="264">
        <v>72</v>
      </c>
      <c r="G680" s="408"/>
      <c r="H680" s="248"/>
      <c r="I680" s="349"/>
      <c r="J680" s="319" t="s">
        <v>154</v>
      </c>
      <c r="K680" s="409">
        <f>E676*F680</f>
        <v>71.928</v>
      </c>
      <c r="L680" s="409"/>
    </row>
    <row r="681" spans="1:12" s="12" customFormat="1" ht="12.75" customHeight="1">
      <c r="A681" s="239" t="s">
        <v>116</v>
      </c>
      <c r="B681" s="237" t="s">
        <v>493</v>
      </c>
      <c r="C681" s="270" t="s">
        <v>119</v>
      </c>
      <c r="D681" s="408"/>
      <c r="E681" s="238">
        <v>0.999</v>
      </c>
      <c r="F681" s="264"/>
      <c r="G681" s="408">
        <v>3</v>
      </c>
      <c r="H681" s="248" t="s">
        <v>11</v>
      </c>
      <c r="I681" s="665">
        <v>4</v>
      </c>
      <c r="J681" s="662" t="s">
        <v>152</v>
      </c>
      <c r="K681" s="409"/>
      <c r="L681" s="409"/>
    </row>
    <row r="682" spans="1:12" s="12" customFormat="1" ht="12.75">
      <c r="A682" s="239"/>
      <c r="B682" s="237"/>
      <c r="C682" s="270"/>
      <c r="D682" s="408"/>
      <c r="E682" s="238"/>
      <c r="F682" s="264"/>
      <c r="G682" s="408"/>
      <c r="H682" s="248"/>
      <c r="I682" s="666"/>
      <c r="J682" s="663"/>
      <c r="K682" s="409"/>
      <c r="L682" s="409"/>
    </row>
    <row r="683" spans="1:12" s="12" customFormat="1" ht="12.75">
      <c r="A683" s="239"/>
      <c r="B683" s="237"/>
      <c r="C683" s="270"/>
      <c r="D683" s="408"/>
      <c r="E683" s="238"/>
      <c r="F683" s="264"/>
      <c r="G683" s="408"/>
      <c r="H683" s="248"/>
      <c r="I683" s="667"/>
      <c r="J683" s="664"/>
      <c r="K683" s="409"/>
      <c r="L683" s="409"/>
    </row>
    <row r="684" spans="1:12" s="12" customFormat="1" ht="12.75">
      <c r="A684" s="239"/>
      <c r="B684" s="237"/>
      <c r="C684" s="270"/>
      <c r="D684" s="408"/>
      <c r="E684" s="238"/>
      <c r="F684" s="264">
        <v>48</v>
      </c>
      <c r="G684" s="408"/>
      <c r="H684" s="248"/>
      <c r="I684" s="349"/>
      <c r="J684" s="320" t="s">
        <v>153</v>
      </c>
      <c r="K684" s="409">
        <f>E681*F684</f>
        <v>47.952</v>
      </c>
      <c r="L684" s="409">
        <f>E681*20</f>
        <v>19.98</v>
      </c>
    </row>
    <row r="685" spans="1:12" s="12" customFormat="1" ht="38.25">
      <c r="A685" s="239"/>
      <c r="B685" s="237"/>
      <c r="C685" s="270"/>
      <c r="D685" s="408"/>
      <c r="E685" s="238"/>
      <c r="F685" s="264">
        <v>72</v>
      </c>
      <c r="G685" s="408"/>
      <c r="H685" s="248"/>
      <c r="I685" s="349"/>
      <c r="J685" s="319" t="s">
        <v>154</v>
      </c>
      <c r="K685" s="409">
        <f>E681*F685</f>
        <v>71.928</v>
      </c>
      <c r="L685" s="409"/>
    </row>
    <row r="686" spans="1:12" s="12" customFormat="1" ht="12.75" customHeight="1">
      <c r="A686" s="239" t="s">
        <v>116</v>
      </c>
      <c r="B686" s="237" t="s">
        <v>494</v>
      </c>
      <c r="C686" s="270" t="s">
        <v>119</v>
      </c>
      <c r="D686" s="408"/>
      <c r="E686" s="238">
        <v>1</v>
      </c>
      <c r="F686" s="264"/>
      <c r="G686" s="408">
        <v>3</v>
      </c>
      <c r="H686" s="248" t="s">
        <v>11</v>
      </c>
      <c r="I686" s="665">
        <v>4</v>
      </c>
      <c r="J686" s="662" t="s">
        <v>152</v>
      </c>
      <c r="K686" s="409"/>
      <c r="L686" s="409"/>
    </row>
    <row r="687" spans="1:12" s="12" customFormat="1" ht="12.75">
      <c r="A687" s="239"/>
      <c r="B687" s="237"/>
      <c r="C687" s="270"/>
      <c r="D687" s="408"/>
      <c r="E687" s="238"/>
      <c r="F687" s="264"/>
      <c r="G687" s="408"/>
      <c r="H687" s="248"/>
      <c r="I687" s="666"/>
      <c r="J687" s="663"/>
      <c r="K687" s="409"/>
      <c r="L687" s="409"/>
    </row>
    <row r="688" spans="1:12" s="12" customFormat="1" ht="12.75">
      <c r="A688" s="239"/>
      <c r="B688" s="237"/>
      <c r="C688" s="270"/>
      <c r="D688" s="408"/>
      <c r="E688" s="238"/>
      <c r="F688" s="264"/>
      <c r="G688" s="408"/>
      <c r="H688" s="248"/>
      <c r="I688" s="667"/>
      <c r="J688" s="664"/>
      <c r="K688" s="409"/>
      <c r="L688" s="409"/>
    </row>
    <row r="689" spans="1:12" s="12" customFormat="1" ht="12.75">
      <c r="A689" s="239"/>
      <c r="B689" s="237"/>
      <c r="C689" s="270"/>
      <c r="D689" s="408"/>
      <c r="E689" s="238"/>
      <c r="F689" s="264">
        <v>48</v>
      </c>
      <c r="G689" s="408"/>
      <c r="H689" s="248"/>
      <c r="I689" s="349"/>
      <c r="J689" s="320" t="s">
        <v>153</v>
      </c>
      <c r="K689" s="409">
        <f>E686*F689</f>
        <v>48</v>
      </c>
      <c r="L689" s="409">
        <f>E686*20</f>
        <v>20</v>
      </c>
    </row>
    <row r="690" spans="1:12" s="12" customFormat="1" ht="38.25">
      <c r="A690" s="239"/>
      <c r="B690" s="237"/>
      <c r="C690" s="270"/>
      <c r="D690" s="408"/>
      <c r="E690" s="238"/>
      <c r="F690" s="264">
        <v>72</v>
      </c>
      <c r="G690" s="408"/>
      <c r="H690" s="248"/>
      <c r="I690" s="349"/>
      <c r="J690" s="319" t="s">
        <v>154</v>
      </c>
      <c r="K690" s="409">
        <f>E686*F690</f>
        <v>72</v>
      </c>
      <c r="L690" s="409"/>
    </row>
    <row r="691" spans="1:12" s="12" customFormat="1" ht="12.75" customHeight="1">
      <c r="A691" s="239" t="s">
        <v>116</v>
      </c>
      <c r="B691" s="237" t="s">
        <v>495</v>
      </c>
      <c r="C691" s="270" t="s">
        <v>119</v>
      </c>
      <c r="D691" s="408"/>
      <c r="E691" s="238">
        <v>0.999</v>
      </c>
      <c r="F691" s="264"/>
      <c r="G691" s="408">
        <v>3</v>
      </c>
      <c r="H691" s="248" t="s">
        <v>11</v>
      </c>
      <c r="I691" s="665">
        <v>4</v>
      </c>
      <c r="J691" s="662" t="s">
        <v>152</v>
      </c>
      <c r="K691" s="409"/>
      <c r="L691" s="409"/>
    </row>
    <row r="692" spans="1:12" s="12" customFormat="1" ht="12.75">
      <c r="A692" s="239"/>
      <c r="B692" s="237"/>
      <c r="C692" s="270"/>
      <c r="D692" s="408"/>
      <c r="E692" s="238"/>
      <c r="F692" s="264"/>
      <c r="G692" s="408"/>
      <c r="H692" s="248"/>
      <c r="I692" s="666"/>
      <c r="J692" s="663"/>
      <c r="K692" s="409"/>
      <c r="L692" s="409"/>
    </row>
    <row r="693" spans="1:12" s="12" customFormat="1" ht="12.75">
      <c r="A693" s="239"/>
      <c r="B693" s="237"/>
      <c r="C693" s="270"/>
      <c r="D693" s="408"/>
      <c r="E693" s="238"/>
      <c r="F693" s="264"/>
      <c r="G693" s="408"/>
      <c r="H693" s="248"/>
      <c r="I693" s="667"/>
      <c r="J693" s="664"/>
      <c r="K693" s="409"/>
      <c r="L693" s="409"/>
    </row>
    <row r="694" spans="1:12" s="12" customFormat="1" ht="12.75">
      <c r="A694" s="239"/>
      <c r="B694" s="237"/>
      <c r="C694" s="270"/>
      <c r="D694" s="408"/>
      <c r="E694" s="238"/>
      <c r="F694" s="264">
        <v>48</v>
      </c>
      <c r="G694" s="408"/>
      <c r="H694" s="248"/>
      <c r="I694" s="349"/>
      <c r="J694" s="320" t="s">
        <v>153</v>
      </c>
      <c r="K694" s="409">
        <f>E691*F694</f>
        <v>47.952</v>
      </c>
      <c r="L694" s="409">
        <f>E691*20</f>
        <v>19.98</v>
      </c>
    </row>
    <row r="695" spans="1:12" s="12" customFormat="1" ht="38.25">
      <c r="A695" s="239"/>
      <c r="B695" s="237"/>
      <c r="C695" s="270"/>
      <c r="D695" s="408"/>
      <c r="E695" s="238"/>
      <c r="F695" s="264">
        <v>72</v>
      </c>
      <c r="G695" s="408"/>
      <c r="H695" s="248"/>
      <c r="I695" s="349"/>
      <c r="J695" s="319" t="s">
        <v>154</v>
      </c>
      <c r="K695" s="409">
        <f>E691*F695</f>
        <v>71.928</v>
      </c>
      <c r="L695" s="409"/>
    </row>
    <row r="696" spans="1:12" s="12" customFormat="1" ht="12.75" customHeight="1">
      <c r="A696" s="239" t="s">
        <v>116</v>
      </c>
      <c r="B696" s="237" t="s">
        <v>496</v>
      </c>
      <c r="C696" s="270" t="s">
        <v>119</v>
      </c>
      <c r="D696" s="408"/>
      <c r="E696" s="238">
        <v>1</v>
      </c>
      <c r="F696" s="264"/>
      <c r="G696" s="408">
        <v>3</v>
      </c>
      <c r="H696" s="248" t="s">
        <v>11</v>
      </c>
      <c r="I696" s="665">
        <v>4</v>
      </c>
      <c r="J696" s="662" t="s">
        <v>152</v>
      </c>
      <c r="K696" s="409"/>
      <c r="L696" s="409"/>
    </row>
    <row r="697" spans="1:12" s="12" customFormat="1" ht="12.75">
      <c r="A697" s="239"/>
      <c r="B697" s="237"/>
      <c r="C697" s="270"/>
      <c r="D697" s="408"/>
      <c r="E697" s="238"/>
      <c r="F697" s="264"/>
      <c r="G697" s="408"/>
      <c r="H697" s="248"/>
      <c r="I697" s="666"/>
      <c r="J697" s="663"/>
      <c r="K697" s="409"/>
      <c r="L697" s="409"/>
    </row>
    <row r="698" spans="1:12" s="12" customFormat="1" ht="12.75">
      <c r="A698" s="239"/>
      <c r="B698" s="237"/>
      <c r="C698" s="270"/>
      <c r="D698" s="408"/>
      <c r="E698" s="238"/>
      <c r="F698" s="264"/>
      <c r="G698" s="408"/>
      <c r="H698" s="248"/>
      <c r="I698" s="667"/>
      <c r="J698" s="664"/>
      <c r="K698" s="409"/>
      <c r="L698" s="409"/>
    </row>
    <row r="699" spans="1:12" s="12" customFormat="1" ht="12.75">
      <c r="A699" s="239"/>
      <c r="B699" s="237"/>
      <c r="C699" s="270"/>
      <c r="D699" s="408"/>
      <c r="E699" s="238"/>
      <c r="F699" s="264">
        <v>48</v>
      </c>
      <c r="G699" s="408"/>
      <c r="H699" s="248"/>
      <c r="I699" s="349"/>
      <c r="J699" s="320" t="s">
        <v>153</v>
      </c>
      <c r="K699" s="409">
        <f>E696*F699</f>
        <v>48</v>
      </c>
      <c r="L699" s="409">
        <f>E696*20</f>
        <v>20</v>
      </c>
    </row>
    <row r="700" spans="1:12" s="12" customFormat="1" ht="38.25">
      <c r="A700" s="239"/>
      <c r="B700" s="237"/>
      <c r="C700" s="270"/>
      <c r="D700" s="408"/>
      <c r="E700" s="238"/>
      <c r="F700" s="264">
        <v>72</v>
      </c>
      <c r="G700" s="408"/>
      <c r="H700" s="248"/>
      <c r="I700" s="349"/>
      <c r="J700" s="319" t="s">
        <v>154</v>
      </c>
      <c r="K700" s="409">
        <f>E696*F700</f>
        <v>72</v>
      </c>
      <c r="L700" s="409"/>
    </row>
    <row r="701" spans="1:12" s="12" customFormat="1" ht="12.75" customHeight="1">
      <c r="A701" s="239" t="s">
        <v>116</v>
      </c>
      <c r="B701" s="237" t="s">
        <v>497</v>
      </c>
      <c r="C701" s="270" t="s">
        <v>119</v>
      </c>
      <c r="D701" s="408"/>
      <c r="E701" s="238">
        <v>0.935</v>
      </c>
      <c r="F701" s="264"/>
      <c r="G701" s="408">
        <v>3</v>
      </c>
      <c r="H701" s="248" t="s">
        <v>11</v>
      </c>
      <c r="I701" s="665">
        <v>4</v>
      </c>
      <c r="J701" s="662" t="s">
        <v>152</v>
      </c>
      <c r="K701" s="409"/>
      <c r="L701" s="409"/>
    </row>
    <row r="702" spans="1:12" s="12" customFormat="1" ht="12.75">
      <c r="A702" s="239"/>
      <c r="B702" s="237"/>
      <c r="C702" s="270"/>
      <c r="D702" s="408"/>
      <c r="E702" s="238"/>
      <c r="F702" s="264"/>
      <c r="G702" s="408"/>
      <c r="H702" s="248"/>
      <c r="I702" s="666"/>
      <c r="J702" s="663"/>
      <c r="K702" s="409"/>
      <c r="L702" s="409"/>
    </row>
    <row r="703" spans="1:12" s="12" customFormat="1" ht="12.75">
      <c r="A703" s="239"/>
      <c r="B703" s="237"/>
      <c r="C703" s="270"/>
      <c r="D703" s="408"/>
      <c r="E703" s="238"/>
      <c r="F703" s="264"/>
      <c r="G703" s="408"/>
      <c r="H703" s="248"/>
      <c r="I703" s="667"/>
      <c r="J703" s="664"/>
      <c r="K703" s="409"/>
      <c r="L703" s="409"/>
    </row>
    <row r="704" spans="1:12" s="12" customFormat="1" ht="12.75">
      <c r="A704" s="239"/>
      <c r="B704" s="237"/>
      <c r="C704" s="270"/>
      <c r="D704" s="408"/>
      <c r="E704" s="238"/>
      <c r="F704" s="264">
        <v>48</v>
      </c>
      <c r="G704" s="408"/>
      <c r="H704" s="248"/>
      <c r="I704" s="349"/>
      <c r="J704" s="320" t="s">
        <v>153</v>
      </c>
      <c r="K704" s="409">
        <f>E701*F704</f>
        <v>44.88</v>
      </c>
      <c r="L704" s="409">
        <f>E701*20</f>
        <v>18.700000000000003</v>
      </c>
    </row>
    <row r="705" spans="1:12" s="12" customFormat="1" ht="38.25">
      <c r="A705" s="239"/>
      <c r="B705" s="237"/>
      <c r="C705" s="270"/>
      <c r="D705" s="408"/>
      <c r="E705" s="238"/>
      <c r="F705" s="264">
        <v>72</v>
      </c>
      <c r="G705" s="408"/>
      <c r="H705" s="248"/>
      <c r="I705" s="349"/>
      <c r="J705" s="319" t="s">
        <v>154</v>
      </c>
      <c r="K705" s="409">
        <f>E701*F705</f>
        <v>67.32000000000001</v>
      </c>
      <c r="L705" s="409"/>
    </row>
    <row r="706" spans="1:12" s="12" customFormat="1" ht="12.75" customHeight="1">
      <c r="A706" s="239" t="s">
        <v>116</v>
      </c>
      <c r="B706" s="237" t="s">
        <v>498</v>
      </c>
      <c r="C706" s="270" t="s">
        <v>119</v>
      </c>
      <c r="D706" s="408"/>
      <c r="E706" s="238">
        <v>0.999</v>
      </c>
      <c r="F706" s="264"/>
      <c r="G706" s="408">
        <v>3</v>
      </c>
      <c r="H706" s="248" t="s">
        <v>11</v>
      </c>
      <c r="I706" s="665">
        <v>4</v>
      </c>
      <c r="J706" s="662" t="s">
        <v>152</v>
      </c>
      <c r="K706" s="409"/>
      <c r="L706" s="409"/>
    </row>
    <row r="707" spans="1:12" s="12" customFormat="1" ht="12.75">
      <c r="A707" s="239"/>
      <c r="B707" s="237"/>
      <c r="C707" s="270"/>
      <c r="D707" s="408"/>
      <c r="E707" s="238"/>
      <c r="F707" s="264"/>
      <c r="G707" s="408"/>
      <c r="H707" s="248"/>
      <c r="I707" s="666"/>
      <c r="J707" s="663"/>
      <c r="K707" s="409"/>
      <c r="L707" s="409"/>
    </row>
    <row r="708" spans="1:12" s="12" customFormat="1" ht="12.75">
      <c r="A708" s="239"/>
      <c r="B708" s="237"/>
      <c r="C708" s="270"/>
      <c r="D708" s="408"/>
      <c r="E708" s="238"/>
      <c r="F708" s="264"/>
      <c r="G708" s="408"/>
      <c r="H708" s="248"/>
      <c r="I708" s="667"/>
      <c r="J708" s="664"/>
      <c r="K708" s="409"/>
      <c r="L708" s="409"/>
    </row>
    <row r="709" spans="1:12" s="12" customFormat="1" ht="12.75">
      <c r="A709" s="239"/>
      <c r="B709" s="237"/>
      <c r="C709" s="270"/>
      <c r="D709" s="408"/>
      <c r="E709" s="238"/>
      <c r="F709" s="264">
        <v>48</v>
      </c>
      <c r="G709" s="408"/>
      <c r="H709" s="248"/>
      <c r="I709" s="349"/>
      <c r="J709" s="320" t="s">
        <v>153</v>
      </c>
      <c r="K709" s="409">
        <f>E706*F709</f>
        <v>47.952</v>
      </c>
      <c r="L709" s="409">
        <f>E706*20</f>
        <v>19.98</v>
      </c>
    </row>
    <row r="710" spans="1:12" s="12" customFormat="1" ht="38.25">
      <c r="A710" s="239"/>
      <c r="B710" s="237"/>
      <c r="C710" s="270"/>
      <c r="D710" s="408"/>
      <c r="E710" s="238"/>
      <c r="F710" s="264">
        <v>72</v>
      </c>
      <c r="G710" s="408"/>
      <c r="H710" s="248"/>
      <c r="I710" s="349"/>
      <c r="J710" s="319" t="s">
        <v>154</v>
      </c>
      <c r="K710" s="409">
        <f>E706*F710</f>
        <v>71.928</v>
      </c>
      <c r="L710" s="409"/>
    </row>
    <row r="711" spans="1:12" s="12" customFormat="1" ht="12.75" customHeight="1">
      <c r="A711" s="239" t="s">
        <v>116</v>
      </c>
      <c r="B711" s="237" t="s">
        <v>499</v>
      </c>
      <c r="C711" s="270" t="s">
        <v>119</v>
      </c>
      <c r="D711" s="408"/>
      <c r="E711" s="238">
        <v>1.602</v>
      </c>
      <c r="F711" s="264"/>
      <c r="G711" s="408">
        <v>3</v>
      </c>
      <c r="H711" s="248" t="s">
        <v>11</v>
      </c>
      <c r="I711" s="665">
        <v>4</v>
      </c>
      <c r="J711" s="662" t="s">
        <v>152</v>
      </c>
      <c r="K711" s="409"/>
      <c r="L711" s="409"/>
    </row>
    <row r="712" spans="1:12" s="12" customFormat="1" ht="12.75">
      <c r="A712" s="239"/>
      <c r="B712" s="237"/>
      <c r="C712" s="270"/>
      <c r="D712" s="408"/>
      <c r="E712" s="238"/>
      <c r="F712" s="264"/>
      <c r="G712" s="408"/>
      <c r="H712" s="248"/>
      <c r="I712" s="666"/>
      <c r="J712" s="663"/>
      <c r="K712" s="409"/>
      <c r="L712" s="409"/>
    </row>
    <row r="713" spans="1:12" s="12" customFormat="1" ht="12.75">
      <c r="A713" s="239"/>
      <c r="B713" s="237"/>
      <c r="C713" s="270"/>
      <c r="D713" s="408"/>
      <c r="E713" s="238"/>
      <c r="F713" s="264"/>
      <c r="G713" s="408"/>
      <c r="H713" s="248"/>
      <c r="I713" s="667"/>
      <c r="J713" s="664"/>
      <c r="K713" s="409"/>
      <c r="L713" s="409"/>
    </row>
    <row r="714" spans="1:12" s="12" customFormat="1" ht="12.75">
      <c r="A714" s="239"/>
      <c r="B714" s="237"/>
      <c r="C714" s="270"/>
      <c r="D714" s="408"/>
      <c r="E714" s="238"/>
      <c r="F714" s="264">
        <v>48</v>
      </c>
      <c r="G714" s="408"/>
      <c r="H714" s="248"/>
      <c r="I714" s="349"/>
      <c r="J714" s="320" t="s">
        <v>153</v>
      </c>
      <c r="K714" s="409">
        <f>E711*F714</f>
        <v>76.896</v>
      </c>
      <c r="L714" s="409">
        <f>E711*20</f>
        <v>32.04</v>
      </c>
    </row>
    <row r="715" spans="1:12" s="12" customFormat="1" ht="38.25">
      <c r="A715" s="239"/>
      <c r="B715" s="237"/>
      <c r="C715" s="270"/>
      <c r="D715" s="408"/>
      <c r="E715" s="238"/>
      <c r="F715" s="264">
        <v>72</v>
      </c>
      <c r="G715" s="408"/>
      <c r="H715" s="248"/>
      <c r="I715" s="349"/>
      <c r="J715" s="319" t="s">
        <v>154</v>
      </c>
      <c r="K715" s="409">
        <f>E711*F715</f>
        <v>115.34400000000001</v>
      </c>
      <c r="L715" s="409"/>
    </row>
    <row r="716" spans="1:12" s="12" customFormat="1" ht="12.75" customHeight="1">
      <c r="A716" s="239" t="s">
        <v>116</v>
      </c>
      <c r="B716" s="237" t="s">
        <v>500</v>
      </c>
      <c r="C716" s="270" t="s">
        <v>119</v>
      </c>
      <c r="D716" s="408"/>
      <c r="E716" s="238">
        <v>1.4</v>
      </c>
      <c r="F716" s="264"/>
      <c r="G716" s="408">
        <v>3</v>
      </c>
      <c r="H716" s="248" t="s">
        <v>11</v>
      </c>
      <c r="I716" s="665">
        <v>4</v>
      </c>
      <c r="J716" s="662" t="s">
        <v>152</v>
      </c>
      <c r="K716" s="409"/>
      <c r="L716" s="409"/>
    </row>
    <row r="717" spans="1:12" s="12" customFormat="1" ht="12.75">
      <c r="A717" s="239"/>
      <c r="B717" s="237"/>
      <c r="C717" s="270"/>
      <c r="D717" s="408"/>
      <c r="E717" s="238"/>
      <c r="F717" s="264"/>
      <c r="G717" s="408"/>
      <c r="H717" s="248"/>
      <c r="I717" s="666"/>
      <c r="J717" s="663"/>
      <c r="K717" s="409"/>
      <c r="L717" s="409"/>
    </row>
    <row r="718" spans="1:12" s="12" customFormat="1" ht="12.75">
      <c r="A718" s="239"/>
      <c r="B718" s="237"/>
      <c r="C718" s="270"/>
      <c r="D718" s="408"/>
      <c r="E718" s="238"/>
      <c r="F718" s="264"/>
      <c r="G718" s="408"/>
      <c r="H718" s="248"/>
      <c r="I718" s="667"/>
      <c r="J718" s="664"/>
      <c r="K718" s="409"/>
      <c r="L718" s="409"/>
    </row>
    <row r="719" spans="1:12" s="12" customFormat="1" ht="12.75">
      <c r="A719" s="239"/>
      <c r="B719" s="237"/>
      <c r="C719" s="270"/>
      <c r="D719" s="408"/>
      <c r="E719" s="238"/>
      <c r="F719" s="264">
        <v>48</v>
      </c>
      <c r="G719" s="408"/>
      <c r="H719" s="248"/>
      <c r="I719" s="349"/>
      <c r="J719" s="320" t="s">
        <v>153</v>
      </c>
      <c r="K719" s="409">
        <f>E716*F719</f>
        <v>67.19999999999999</v>
      </c>
      <c r="L719" s="409">
        <f>E716*20</f>
        <v>28</v>
      </c>
    </row>
    <row r="720" spans="1:12" s="12" customFormat="1" ht="38.25">
      <c r="A720" s="239"/>
      <c r="B720" s="237"/>
      <c r="C720" s="270"/>
      <c r="D720" s="408"/>
      <c r="E720" s="238"/>
      <c r="F720" s="264">
        <v>72</v>
      </c>
      <c r="G720" s="408"/>
      <c r="H720" s="248"/>
      <c r="I720" s="349"/>
      <c r="J720" s="319" t="s">
        <v>154</v>
      </c>
      <c r="K720" s="409">
        <f>E716*F720</f>
        <v>100.8</v>
      </c>
      <c r="L720" s="409"/>
    </row>
    <row r="721" spans="1:12" s="12" customFormat="1" ht="12.75" customHeight="1">
      <c r="A721" s="239" t="s">
        <v>116</v>
      </c>
      <c r="B721" s="237" t="s">
        <v>501</v>
      </c>
      <c r="C721" s="270" t="s">
        <v>119</v>
      </c>
      <c r="D721" s="408"/>
      <c r="E721" s="238">
        <v>1.6</v>
      </c>
      <c r="F721" s="264"/>
      <c r="G721" s="408">
        <v>3</v>
      </c>
      <c r="H721" s="248" t="s">
        <v>11</v>
      </c>
      <c r="I721" s="665">
        <v>4</v>
      </c>
      <c r="J721" s="662" t="s">
        <v>152</v>
      </c>
      <c r="K721" s="409"/>
      <c r="L721" s="409"/>
    </row>
    <row r="722" spans="1:12" s="12" customFormat="1" ht="12.75">
      <c r="A722" s="239"/>
      <c r="B722" s="237"/>
      <c r="C722" s="270"/>
      <c r="D722" s="408"/>
      <c r="E722" s="238"/>
      <c r="F722" s="264"/>
      <c r="G722" s="408"/>
      <c r="H722" s="248"/>
      <c r="I722" s="666"/>
      <c r="J722" s="663"/>
      <c r="K722" s="409"/>
      <c r="L722" s="409"/>
    </row>
    <row r="723" spans="1:12" s="12" customFormat="1" ht="12.75">
      <c r="A723" s="239"/>
      <c r="B723" s="237"/>
      <c r="C723" s="270"/>
      <c r="D723" s="408"/>
      <c r="E723" s="238"/>
      <c r="F723" s="264"/>
      <c r="G723" s="408"/>
      <c r="H723" s="248"/>
      <c r="I723" s="667"/>
      <c r="J723" s="664"/>
      <c r="K723" s="409"/>
      <c r="L723" s="409"/>
    </row>
    <row r="724" spans="1:12" s="12" customFormat="1" ht="12.75">
      <c r="A724" s="239"/>
      <c r="B724" s="237"/>
      <c r="C724" s="270"/>
      <c r="D724" s="408"/>
      <c r="E724" s="238"/>
      <c r="F724" s="264">
        <v>48</v>
      </c>
      <c r="G724" s="408"/>
      <c r="H724" s="248"/>
      <c r="I724" s="349"/>
      <c r="J724" s="320" t="s">
        <v>153</v>
      </c>
      <c r="K724" s="409">
        <f>E721*F724</f>
        <v>76.80000000000001</v>
      </c>
      <c r="L724" s="409">
        <f>E721*20</f>
        <v>32</v>
      </c>
    </row>
    <row r="725" spans="1:12" s="12" customFormat="1" ht="38.25">
      <c r="A725" s="239"/>
      <c r="B725" s="237"/>
      <c r="C725" s="270"/>
      <c r="D725" s="408"/>
      <c r="E725" s="238"/>
      <c r="F725" s="264">
        <v>72</v>
      </c>
      <c r="G725" s="408"/>
      <c r="H725" s="248"/>
      <c r="I725" s="349"/>
      <c r="J725" s="319" t="s">
        <v>154</v>
      </c>
      <c r="K725" s="409">
        <f>E721*F725</f>
        <v>115.2</v>
      </c>
      <c r="L725" s="409"/>
    </row>
    <row r="726" spans="1:12" s="12" customFormat="1" ht="12.75" customHeight="1">
      <c r="A726" s="239" t="s">
        <v>116</v>
      </c>
      <c r="B726" s="237" t="s">
        <v>502</v>
      </c>
      <c r="C726" s="270" t="s">
        <v>119</v>
      </c>
      <c r="D726" s="408"/>
      <c r="E726" s="238">
        <v>1.301</v>
      </c>
      <c r="F726" s="264"/>
      <c r="G726" s="408">
        <v>3</v>
      </c>
      <c r="H726" s="248" t="s">
        <v>11</v>
      </c>
      <c r="I726" s="665">
        <v>4</v>
      </c>
      <c r="J726" s="662" t="s">
        <v>152</v>
      </c>
      <c r="K726" s="409"/>
      <c r="L726" s="409"/>
    </row>
    <row r="727" spans="1:12" s="12" customFormat="1" ht="12.75">
      <c r="A727" s="239"/>
      <c r="B727" s="237"/>
      <c r="C727" s="270"/>
      <c r="D727" s="408"/>
      <c r="E727" s="238"/>
      <c r="F727" s="264"/>
      <c r="G727" s="408"/>
      <c r="H727" s="248"/>
      <c r="I727" s="666"/>
      <c r="J727" s="663"/>
      <c r="K727" s="409"/>
      <c r="L727" s="409"/>
    </row>
    <row r="728" spans="1:12" s="12" customFormat="1" ht="12.75">
      <c r="A728" s="239"/>
      <c r="B728" s="237"/>
      <c r="C728" s="270"/>
      <c r="D728" s="408"/>
      <c r="E728" s="238"/>
      <c r="F728" s="264"/>
      <c r="G728" s="408"/>
      <c r="H728" s="248"/>
      <c r="I728" s="667"/>
      <c r="J728" s="664"/>
      <c r="K728" s="409"/>
      <c r="L728" s="409"/>
    </row>
    <row r="729" spans="1:12" s="12" customFormat="1" ht="12.75">
      <c r="A729" s="239"/>
      <c r="B729" s="237"/>
      <c r="C729" s="270"/>
      <c r="D729" s="408"/>
      <c r="E729" s="238"/>
      <c r="F729" s="264">
        <v>48</v>
      </c>
      <c r="G729" s="408"/>
      <c r="H729" s="248"/>
      <c r="I729" s="349"/>
      <c r="J729" s="320" t="s">
        <v>153</v>
      </c>
      <c r="K729" s="409">
        <f>E726*F729</f>
        <v>62.44799999999999</v>
      </c>
      <c r="L729" s="409">
        <f>E726*20</f>
        <v>26.02</v>
      </c>
    </row>
    <row r="730" spans="1:12" s="12" customFormat="1" ht="38.25">
      <c r="A730" s="239"/>
      <c r="B730" s="237"/>
      <c r="C730" s="270"/>
      <c r="D730" s="408"/>
      <c r="E730" s="238"/>
      <c r="F730" s="264">
        <v>72</v>
      </c>
      <c r="G730" s="408"/>
      <c r="H730" s="248"/>
      <c r="I730" s="349"/>
      <c r="J730" s="319" t="s">
        <v>154</v>
      </c>
      <c r="K730" s="409">
        <f>E726*F730</f>
        <v>93.672</v>
      </c>
      <c r="L730" s="409"/>
    </row>
    <row r="731" spans="1:12" s="12" customFormat="1" ht="12.75" customHeight="1">
      <c r="A731" s="239" t="s">
        <v>116</v>
      </c>
      <c r="B731" s="237" t="s">
        <v>503</v>
      </c>
      <c r="C731" s="270" t="s">
        <v>119</v>
      </c>
      <c r="D731" s="408"/>
      <c r="E731" s="238">
        <v>0.9</v>
      </c>
      <c r="F731" s="264"/>
      <c r="G731" s="408">
        <v>3</v>
      </c>
      <c r="H731" s="248" t="s">
        <v>11</v>
      </c>
      <c r="I731" s="665">
        <v>4</v>
      </c>
      <c r="J731" s="662" t="s">
        <v>152</v>
      </c>
      <c r="K731" s="409"/>
      <c r="L731" s="409"/>
    </row>
    <row r="732" spans="1:12" s="12" customFormat="1" ht="12.75">
      <c r="A732" s="239"/>
      <c r="B732" s="237"/>
      <c r="C732" s="270"/>
      <c r="D732" s="408"/>
      <c r="E732" s="238"/>
      <c r="F732" s="264"/>
      <c r="G732" s="408"/>
      <c r="H732" s="248"/>
      <c r="I732" s="666"/>
      <c r="J732" s="663"/>
      <c r="K732" s="409"/>
      <c r="L732" s="409"/>
    </row>
    <row r="733" spans="1:12" s="12" customFormat="1" ht="12.75">
      <c r="A733" s="239"/>
      <c r="B733" s="237"/>
      <c r="C733" s="270"/>
      <c r="D733" s="408"/>
      <c r="E733" s="238"/>
      <c r="F733" s="264"/>
      <c r="G733" s="408"/>
      <c r="H733" s="248"/>
      <c r="I733" s="667"/>
      <c r="J733" s="664"/>
      <c r="K733" s="409"/>
      <c r="L733" s="409"/>
    </row>
    <row r="734" spans="1:12" s="12" customFormat="1" ht="12.75">
      <c r="A734" s="239"/>
      <c r="B734" s="237"/>
      <c r="C734" s="270"/>
      <c r="D734" s="408"/>
      <c r="E734" s="238"/>
      <c r="F734" s="264">
        <v>48</v>
      </c>
      <c r="G734" s="408"/>
      <c r="H734" s="248"/>
      <c r="I734" s="349"/>
      <c r="J734" s="320" t="s">
        <v>153</v>
      </c>
      <c r="K734" s="409">
        <f>E731*F734</f>
        <v>43.2</v>
      </c>
      <c r="L734" s="409">
        <f>E731*20</f>
        <v>18</v>
      </c>
    </row>
    <row r="735" spans="1:12" s="12" customFormat="1" ht="38.25">
      <c r="A735" s="239"/>
      <c r="B735" s="237"/>
      <c r="C735" s="270"/>
      <c r="D735" s="408"/>
      <c r="E735" s="238"/>
      <c r="F735" s="264">
        <v>72</v>
      </c>
      <c r="G735" s="408"/>
      <c r="H735" s="248"/>
      <c r="I735" s="349"/>
      <c r="J735" s="319" t="s">
        <v>154</v>
      </c>
      <c r="K735" s="409">
        <f>E731*F735</f>
        <v>64.8</v>
      </c>
      <c r="L735" s="409"/>
    </row>
    <row r="736" spans="1:12" s="12" customFormat="1" ht="12.75" customHeight="1">
      <c r="A736" s="239" t="s">
        <v>116</v>
      </c>
      <c r="B736" s="237" t="s">
        <v>504</v>
      </c>
      <c r="C736" s="270" t="s">
        <v>119</v>
      </c>
      <c r="D736" s="408"/>
      <c r="E736" s="238">
        <v>1.002</v>
      </c>
      <c r="F736" s="264"/>
      <c r="G736" s="408">
        <v>3</v>
      </c>
      <c r="H736" s="248" t="s">
        <v>11</v>
      </c>
      <c r="I736" s="665">
        <v>4</v>
      </c>
      <c r="J736" s="662" t="s">
        <v>152</v>
      </c>
      <c r="K736" s="409"/>
      <c r="L736" s="409"/>
    </row>
    <row r="737" spans="1:12" s="12" customFormat="1" ht="12.75">
      <c r="A737" s="239"/>
      <c r="B737" s="237"/>
      <c r="C737" s="270"/>
      <c r="D737" s="408"/>
      <c r="E737" s="238"/>
      <c r="F737" s="264"/>
      <c r="G737" s="408"/>
      <c r="H737" s="248"/>
      <c r="I737" s="666"/>
      <c r="J737" s="663"/>
      <c r="K737" s="409"/>
      <c r="L737" s="409"/>
    </row>
    <row r="738" spans="1:12" s="12" customFormat="1" ht="12.75">
      <c r="A738" s="239"/>
      <c r="B738" s="237"/>
      <c r="C738" s="270"/>
      <c r="D738" s="408"/>
      <c r="E738" s="238"/>
      <c r="F738" s="264"/>
      <c r="G738" s="408"/>
      <c r="H738" s="248"/>
      <c r="I738" s="667"/>
      <c r="J738" s="664"/>
      <c r="K738" s="409"/>
      <c r="L738" s="409"/>
    </row>
    <row r="739" spans="1:12" s="12" customFormat="1" ht="12.75">
      <c r="A739" s="239"/>
      <c r="B739" s="237"/>
      <c r="C739" s="270"/>
      <c r="D739" s="408"/>
      <c r="E739" s="238"/>
      <c r="F739" s="264">
        <v>48</v>
      </c>
      <c r="G739" s="408"/>
      <c r="H739" s="248"/>
      <c r="I739" s="349"/>
      <c r="J739" s="320" t="s">
        <v>153</v>
      </c>
      <c r="K739" s="409">
        <f>E736*F739</f>
        <v>48.096000000000004</v>
      </c>
      <c r="L739" s="409">
        <f>E736*20</f>
        <v>20.04</v>
      </c>
    </row>
    <row r="740" spans="1:12" s="12" customFormat="1" ht="38.25">
      <c r="A740" s="239"/>
      <c r="B740" s="237"/>
      <c r="C740" s="270"/>
      <c r="D740" s="408"/>
      <c r="E740" s="238"/>
      <c r="F740" s="264">
        <v>72</v>
      </c>
      <c r="G740" s="408"/>
      <c r="H740" s="248"/>
      <c r="I740" s="349"/>
      <c r="J740" s="319" t="s">
        <v>154</v>
      </c>
      <c r="K740" s="409">
        <f>E736*F740</f>
        <v>72.144</v>
      </c>
      <c r="L740" s="409"/>
    </row>
    <row r="741" spans="1:12" s="12" customFormat="1" ht="12.75" customHeight="1">
      <c r="A741" s="239" t="s">
        <v>116</v>
      </c>
      <c r="B741" s="237" t="s">
        <v>505</v>
      </c>
      <c r="C741" s="270" t="s">
        <v>119</v>
      </c>
      <c r="D741" s="408"/>
      <c r="E741" s="238">
        <v>1.001</v>
      </c>
      <c r="F741" s="264"/>
      <c r="G741" s="408">
        <v>3</v>
      </c>
      <c r="H741" s="248" t="s">
        <v>11</v>
      </c>
      <c r="I741" s="665">
        <v>4</v>
      </c>
      <c r="J741" s="662" t="s">
        <v>152</v>
      </c>
      <c r="K741" s="409"/>
      <c r="L741" s="409"/>
    </row>
    <row r="742" spans="1:12" s="12" customFormat="1" ht="12.75">
      <c r="A742" s="239"/>
      <c r="B742" s="237"/>
      <c r="C742" s="270"/>
      <c r="D742" s="408"/>
      <c r="E742" s="238"/>
      <c r="F742" s="264"/>
      <c r="G742" s="408"/>
      <c r="H742" s="248"/>
      <c r="I742" s="666"/>
      <c r="J742" s="663"/>
      <c r="K742" s="409"/>
      <c r="L742" s="409"/>
    </row>
    <row r="743" spans="1:12" s="12" customFormat="1" ht="12.75">
      <c r="A743" s="239"/>
      <c r="B743" s="237"/>
      <c r="C743" s="270"/>
      <c r="D743" s="408"/>
      <c r="E743" s="238"/>
      <c r="F743" s="264"/>
      <c r="G743" s="408"/>
      <c r="H743" s="248"/>
      <c r="I743" s="667"/>
      <c r="J743" s="664"/>
      <c r="K743" s="409"/>
      <c r="L743" s="409"/>
    </row>
    <row r="744" spans="1:12" s="12" customFormat="1" ht="12.75">
      <c r="A744" s="239"/>
      <c r="B744" s="237"/>
      <c r="C744" s="270"/>
      <c r="D744" s="408"/>
      <c r="E744" s="238"/>
      <c r="F744" s="264">
        <v>48</v>
      </c>
      <c r="G744" s="408"/>
      <c r="H744" s="248"/>
      <c r="I744" s="349"/>
      <c r="J744" s="320" t="s">
        <v>153</v>
      </c>
      <c r="K744" s="409">
        <f>E741*F744</f>
        <v>48.047999999999995</v>
      </c>
      <c r="L744" s="409">
        <f>E741*20</f>
        <v>20.019999999999996</v>
      </c>
    </row>
    <row r="745" spans="1:12" s="12" customFormat="1" ht="38.25">
      <c r="A745" s="239"/>
      <c r="B745" s="237"/>
      <c r="C745" s="270"/>
      <c r="D745" s="408"/>
      <c r="E745" s="238"/>
      <c r="F745" s="264">
        <v>72</v>
      </c>
      <c r="G745" s="408"/>
      <c r="H745" s="248"/>
      <c r="I745" s="349"/>
      <c r="J745" s="319" t="s">
        <v>154</v>
      </c>
      <c r="K745" s="409">
        <f>E741*F745</f>
        <v>72.07199999999999</v>
      </c>
      <c r="L745" s="409"/>
    </row>
    <row r="746" spans="1:12" s="12" customFormat="1" ht="12.75" customHeight="1">
      <c r="A746" s="239" t="s">
        <v>116</v>
      </c>
      <c r="B746" s="237" t="s">
        <v>506</v>
      </c>
      <c r="C746" s="270" t="s">
        <v>119</v>
      </c>
      <c r="D746" s="408"/>
      <c r="E746" s="238">
        <v>1.301</v>
      </c>
      <c r="F746" s="264"/>
      <c r="G746" s="408">
        <v>3</v>
      </c>
      <c r="H746" s="248" t="s">
        <v>11</v>
      </c>
      <c r="I746" s="665">
        <v>4</v>
      </c>
      <c r="J746" s="662" t="s">
        <v>152</v>
      </c>
      <c r="K746" s="409"/>
      <c r="L746" s="409"/>
    </row>
    <row r="747" spans="1:12" s="12" customFormat="1" ht="12.75">
      <c r="A747" s="239"/>
      <c r="B747" s="237"/>
      <c r="C747" s="270"/>
      <c r="D747" s="408"/>
      <c r="E747" s="238"/>
      <c r="F747" s="264"/>
      <c r="G747" s="408"/>
      <c r="H747" s="248"/>
      <c r="I747" s="666"/>
      <c r="J747" s="663"/>
      <c r="K747" s="409"/>
      <c r="L747" s="409"/>
    </row>
    <row r="748" spans="1:12" s="12" customFormat="1" ht="12.75">
      <c r="A748" s="239"/>
      <c r="B748" s="237"/>
      <c r="C748" s="270"/>
      <c r="D748" s="408"/>
      <c r="E748" s="238"/>
      <c r="F748" s="264"/>
      <c r="G748" s="408"/>
      <c r="H748" s="248"/>
      <c r="I748" s="667"/>
      <c r="J748" s="664"/>
      <c r="K748" s="409"/>
      <c r="L748" s="409"/>
    </row>
    <row r="749" spans="1:12" s="12" customFormat="1" ht="12.75">
      <c r="A749" s="239"/>
      <c r="B749" s="237"/>
      <c r="C749" s="270"/>
      <c r="D749" s="408"/>
      <c r="E749" s="238"/>
      <c r="F749" s="264">
        <v>48</v>
      </c>
      <c r="G749" s="408"/>
      <c r="H749" s="248"/>
      <c r="I749" s="349"/>
      <c r="J749" s="320" t="s">
        <v>153</v>
      </c>
      <c r="K749" s="409">
        <f>E746*F749</f>
        <v>62.44799999999999</v>
      </c>
      <c r="L749" s="409">
        <f>E746*20</f>
        <v>26.02</v>
      </c>
    </row>
    <row r="750" spans="1:12" s="12" customFormat="1" ht="38.25">
      <c r="A750" s="239"/>
      <c r="B750" s="237"/>
      <c r="C750" s="270"/>
      <c r="D750" s="408"/>
      <c r="E750" s="238"/>
      <c r="F750" s="264">
        <v>72</v>
      </c>
      <c r="G750" s="408"/>
      <c r="H750" s="248"/>
      <c r="I750" s="349"/>
      <c r="J750" s="319" t="s">
        <v>154</v>
      </c>
      <c r="K750" s="409">
        <f>E746*F750</f>
        <v>93.672</v>
      </c>
      <c r="L750" s="409"/>
    </row>
    <row r="751" spans="1:12" s="12" customFormat="1" ht="12.75" customHeight="1">
      <c r="A751" s="239" t="s">
        <v>116</v>
      </c>
      <c r="B751" s="237" t="s">
        <v>507</v>
      </c>
      <c r="C751" s="270" t="s">
        <v>119</v>
      </c>
      <c r="D751" s="408"/>
      <c r="E751" s="238">
        <v>1.199</v>
      </c>
      <c r="F751" s="264"/>
      <c r="G751" s="408">
        <v>3</v>
      </c>
      <c r="H751" s="248" t="s">
        <v>11</v>
      </c>
      <c r="I751" s="665">
        <v>4</v>
      </c>
      <c r="J751" s="662" t="s">
        <v>152</v>
      </c>
      <c r="K751" s="409"/>
      <c r="L751" s="409"/>
    </row>
    <row r="752" spans="1:12" s="12" customFormat="1" ht="12.75">
      <c r="A752" s="239"/>
      <c r="B752" s="237"/>
      <c r="C752" s="270"/>
      <c r="D752" s="408"/>
      <c r="E752" s="238"/>
      <c r="F752" s="264"/>
      <c r="G752" s="408"/>
      <c r="H752" s="248"/>
      <c r="I752" s="666"/>
      <c r="J752" s="663"/>
      <c r="K752" s="409"/>
      <c r="L752" s="409"/>
    </row>
    <row r="753" spans="1:12" s="12" customFormat="1" ht="12.75">
      <c r="A753" s="239"/>
      <c r="B753" s="237"/>
      <c r="C753" s="270"/>
      <c r="D753" s="408"/>
      <c r="E753" s="238"/>
      <c r="F753" s="264"/>
      <c r="G753" s="408"/>
      <c r="H753" s="248"/>
      <c r="I753" s="667"/>
      <c r="J753" s="664"/>
      <c r="K753" s="409"/>
      <c r="L753" s="409"/>
    </row>
    <row r="754" spans="1:12" s="12" customFormat="1" ht="12.75">
      <c r="A754" s="239"/>
      <c r="B754" s="237"/>
      <c r="C754" s="270"/>
      <c r="D754" s="408"/>
      <c r="E754" s="238"/>
      <c r="F754" s="264">
        <v>48</v>
      </c>
      <c r="G754" s="408"/>
      <c r="H754" s="248"/>
      <c r="I754" s="349"/>
      <c r="J754" s="320" t="s">
        <v>153</v>
      </c>
      <c r="K754" s="409">
        <f>E751*F754</f>
        <v>57.55200000000001</v>
      </c>
      <c r="L754" s="409">
        <f>E751*20</f>
        <v>23.98</v>
      </c>
    </row>
    <row r="755" spans="1:12" s="12" customFormat="1" ht="38.25">
      <c r="A755" s="239"/>
      <c r="B755" s="237"/>
      <c r="C755" s="270"/>
      <c r="D755" s="408"/>
      <c r="E755" s="238"/>
      <c r="F755" s="264">
        <v>72</v>
      </c>
      <c r="G755" s="408"/>
      <c r="H755" s="248"/>
      <c r="I755" s="349"/>
      <c r="J755" s="319" t="s">
        <v>154</v>
      </c>
      <c r="K755" s="409">
        <f>E751*F755</f>
        <v>86.328</v>
      </c>
      <c r="L755" s="409"/>
    </row>
    <row r="756" spans="1:12" s="12" customFormat="1" ht="12.75" customHeight="1">
      <c r="A756" s="239" t="s">
        <v>116</v>
      </c>
      <c r="B756" s="237" t="s">
        <v>508</v>
      </c>
      <c r="C756" s="270" t="s">
        <v>119</v>
      </c>
      <c r="D756" s="408"/>
      <c r="E756" s="238">
        <v>1</v>
      </c>
      <c r="F756" s="264"/>
      <c r="G756" s="408">
        <v>3</v>
      </c>
      <c r="H756" s="248" t="s">
        <v>11</v>
      </c>
      <c r="I756" s="665">
        <v>4</v>
      </c>
      <c r="J756" s="662" t="s">
        <v>152</v>
      </c>
      <c r="K756" s="409"/>
      <c r="L756" s="409"/>
    </row>
    <row r="757" spans="1:12" s="12" customFormat="1" ht="12.75">
      <c r="A757" s="239"/>
      <c r="B757" s="237"/>
      <c r="C757" s="270"/>
      <c r="D757" s="408"/>
      <c r="E757" s="238"/>
      <c r="F757" s="264"/>
      <c r="G757" s="408"/>
      <c r="H757" s="248"/>
      <c r="I757" s="666"/>
      <c r="J757" s="663"/>
      <c r="K757" s="409"/>
      <c r="L757" s="409"/>
    </row>
    <row r="758" spans="1:12" s="12" customFormat="1" ht="12.75">
      <c r="A758" s="239"/>
      <c r="B758" s="237"/>
      <c r="C758" s="270"/>
      <c r="D758" s="408"/>
      <c r="E758" s="238"/>
      <c r="F758" s="264"/>
      <c r="G758" s="408"/>
      <c r="H758" s="248"/>
      <c r="I758" s="667"/>
      <c r="J758" s="664"/>
      <c r="K758" s="409"/>
      <c r="L758" s="409"/>
    </row>
    <row r="759" spans="1:12" s="12" customFormat="1" ht="12.75">
      <c r="A759" s="239"/>
      <c r="B759" s="237"/>
      <c r="C759" s="270"/>
      <c r="D759" s="408"/>
      <c r="E759" s="238"/>
      <c r="F759" s="264">
        <v>48</v>
      </c>
      <c r="G759" s="408"/>
      <c r="H759" s="248"/>
      <c r="I759" s="349"/>
      <c r="J759" s="320" t="s">
        <v>153</v>
      </c>
      <c r="K759" s="409">
        <f>E756*F759</f>
        <v>48</v>
      </c>
      <c r="L759" s="409">
        <f>E756*20</f>
        <v>20</v>
      </c>
    </row>
    <row r="760" spans="1:12" s="12" customFormat="1" ht="38.25">
      <c r="A760" s="239"/>
      <c r="B760" s="237"/>
      <c r="C760" s="270"/>
      <c r="D760" s="408"/>
      <c r="E760" s="238"/>
      <c r="F760" s="264">
        <v>72</v>
      </c>
      <c r="G760" s="408"/>
      <c r="H760" s="248"/>
      <c r="I760" s="349"/>
      <c r="J760" s="319" t="s">
        <v>154</v>
      </c>
      <c r="K760" s="409">
        <f>E756*F760</f>
        <v>72</v>
      </c>
      <c r="L760" s="409"/>
    </row>
    <row r="761" spans="1:12" s="12" customFormat="1" ht="12.75" customHeight="1">
      <c r="A761" s="239" t="s">
        <v>116</v>
      </c>
      <c r="B761" s="237" t="s">
        <v>509</v>
      </c>
      <c r="C761" s="270" t="s">
        <v>119</v>
      </c>
      <c r="D761" s="408"/>
      <c r="E761" s="238">
        <v>1</v>
      </c>
      <c r="F761" s="264"/>
      <c r="G761" s="408">
        <v>3</v>
      </c>
      <c r="H761" s="248" t="s">
        <v>11</v>
      </c>
      <c r="I761" s="665">
        <v>4</v>
      </c>
      <c r="J761" s="662" t="s">
        <v>152</v>
      </c>
      <c r="K761" s="409"/>
      <c r="L761" s="409"/>
    </row>
    <row r="762" spans="1:12" s="12" customFormat="1" ht="12.75">
      <c r="A762" s="239"/>
      <c r="B762" s="237"/>
      <c r="C762" s="270"/>
      <c r="D762" s="408"/>
      <c r="E762" s="238"/>
      <c r="F762" s="264"/>
      <c r="G762" s="408"/>
      <c r="H762" s="248"/>
      <c r="I762" s="666"/>
      <c r="J762" s="663"/>
      <c r="K762" s="409"/>
      <c r="L762" s="409"/>
    </row>
    <row r="763" spans="1:12" s="12" customFormat="1" ht="12.75">
      <c r="A763" s="239"/>
      <c r="B763" s="237"/>
      <c r="C763" s="270"/>
      <c r="D763" s="408"/>
      <c r="E763" s="238"/>
      <c r="F763" s="264"/>
      <c r="G763" s="408"/>
      <c r="H763" s="248"/>
      <c r="I763" s="667"/>
      <c r="J763" s="664"/>
      <c r="K763" s="409"/>
      <c r="L763" s="409"/>
    </row>
    <row r="764" spans="1:12" s="12" customFormat="1" ht="12.75">
      <c r="A764" s="239"/>
      <c r="B764" s="237"/>
      <c r="C764" s="270"/>
      <c r="D764" s="408"/>
      <c r="E764" s="238"/>
      <c r="F764" s="264">
        <v>48</v>
      </c>
      <c r="G764" s="408"/>
      <c r="H764" s="248"/>
      <c r="I764" s="349"/>
      <c r="J764" s="320" t="s">
        <v>153</v>
      </c>
      <c r="K764" s="409">
        <f>E761*F764</f>
        <v>48</v>
      </c>
      <c r="L764" s="409">
        <f>E761*20</f>
        <v>20</v>
      </c>
    </row>
    <row r="765" spans="1:12" s="12" customFormat="1" ht="38.25">
      <c r="A765" s="239"/>
      <c r="B765" s="237"/>
      <c r="C765" s="270"/>
      <c r="D765" s="408"/>
      <c r="E765" s="238"/>
      <c r="F765" s="264">
        <v>72</v>
      </c>
      <c r="G765" s="408"/>
      <c r="H765" s="248"/>
      <c r="I765" s="349"/>
      <c r="J765" s="319" t="s">
        <v>154</v>
      </c>
      <c r="K765" s="409">
        <f>E761*F765</f>
        <v>72</v>
      </c>
      <c r="L765" s="409"/>
    </row>
    <row r="766" spans="1:12" s="12" customFormat="1" ht="12.75" customHeight="1">
      <c r="A766" s="239" t="s">
        <v>116</v>
      </c>
      <c r="B766" s="237" t="s">
        <v>510</v>
      </c>
      <c r="C766" s="270" t="s">
        <v>119</v>
      </c>
      <c r="D766" s="408"/>
      <c r="E766" s="238">
        <v>1.201</v>
      </c>
      <c r="F766" s="264"/>
      <c r="G766" s="408">
        <v>3</v>
      </c>
      <c r="H766" s="248" t="s">
        <v>11</v>
      </c>
      <c r="I766" s="665">
        <v>4</v>
      </c>
      <c r="J766" s="662" t="s">
        <v>152</v>
      </c>
      <c r="K766" s="409"/>
      <c r="L766" s="409"/>
    </row>
    <row r="767" spans="1:12" s="12" customFormat="1" ht="12.75">
      <c r="A767" s="239"/>
      <c r="B767" s="237"/>
      <c r="C767" s="270"/>
      <c r="D767" s="408"/>
      <c r="E767" s="238"/>
      <c r="F767" s="264"/>
      <c r="G767" s="408"/>
      <c r="H767" s="248"/>
      <c r="I767" s="666"/>
      <c r="J767" s="663"/>
      <c r="K767" s="409"/>
      <c r="L767" s="409"/>
    </row>
    <row r="768" spans="1:12" s="12" customFormat="1" ht="12.75">
      <c r="A768" s="239"/>
      <c r="B768" s="237"/>
      <c r="C768" s="270"/>
      <c r="D768" s="408"/>
      <c r="E768" s="238"/>
      <c r="F768" s="264"/>
      <c r="G768" s="408"/>
      <c r="H768" s="248"/>
      <c r="I768" s="667"/>
      <c r="J768" s="664"/>
      <c r="K768" s="409"/>
      <c r="L768" s="409"/>
    </row>
    <row r="769" spans="1:12" s="12" customFormat="1" ht="12.75">
      <c r="A769" s="239"/>
      <c r="B769" s="237"/>
      <c r="C769" s="270"/>
      <c r="D769" s="408"/>
      <c r="E769" s="238"/>
      <c r="F769" s="264">
        <v>48</v>
      </c>
      <c r="G769" s="408"/>
      <c r="H769" s="248"/>
      <c r="I769" s="349"/>
      <c r="J769" s="320" t="s">
        <v>153</v>
      </c>
      <c r="K769" s="409">
        <f>E766*F769</f>
        <v>57.648</v>
      </c>
      <c r="L769" s="409">
        <f>E766*20</f>
        <v>24.020000000000003</v>
      </c>
    </row>
    <row r="770" spans="1:12" s="12" customFormat="1" ht="38.25">
      <c r="A770" s="239"/>
      <c r="B770" s="237"/>
      <c r="C770" s="270"/>
      <c r="D770" s="408"/>
      <c r="E770" s="238"/>
      <c r="F770" s="264">
        <v>72</v>
      </c>
      <c r="G770" s="408"/>
      <c r="H770" s="248"/>
      <c r="I770" s="349"/>
      <c r="J770" s="319" t="s">
        <v>154</v>
      </c>
      <c r="K770" s="409">
        <f>E766*F770</f>
        <v>86.47200000000001</v>
      </c>
      <c r="L770" s="409"/>
    </row>
    <row r="771" spans="1:12" s="12" customFormat="1" ht="12.75" customHeight="1">
      <c r="A771" s="239" t="s">
        <v>116</v>
      </c>
      <c r="B771" s="237" t="s">
        <v>511</v>
      </c>
      <c r="C771" s="270" t="s">
        <v>119</v>
      </c>
      <c r="D771" s="408"/>
      <c r="E771" s="238">
        <v>1.6</v>
      </c>
      <c r="F771" s="264"/>
      <c r="G771" s="408">
        <v>3</v>
      </c>
      <c r="H771" s="248" t="s">
        <v>11</v>
      </c>
      <c r="I771" s="665">
        <v>4</v>
      </c>
      <c r="J771" s="662" t="s">
        <v>152</v>
      </c>
      <c r="K771" s="409"/>
      <c r="L771" s="409"/>
    </row>
    <row r="772" spans="1:12" s="12" customFormat="1" ht="12.75">
      <c r="A772" s="239"/>
      <c r="B772" s="237"/>
      <c r="C772" s="270"/>
      <c r="D772" s="408"/>
      <c r="E772" s="238"/>
      <c r="F772" s="264"/>
      <c r="G772" s="408"/>
      <c r="H772" s="248"/>
      <c r="I772" s="666"/>
      <c r="J772" s="663"/>
      <c r="K772" s="409"/>
      <c r="L772" s="409"/>
    </row>
    <row r="773" spans="1:12" s="12" customFormat="1" ht="12.75">
      <c r="A773" s="239"/>
      <c r="B773" s="237"/>
      <c r="C773" s="270"/>
      <c r="D773" s="408"/>
      <c r="E773" s="238"/>
      <c r="F773" s="264"/>
      <c r="G773" s="408"/>
      <c r="H773" s="248"/>
      <c r="I773" s="667"/>
      <c r="J773" s="664"/>
      <c r="K773" s="409"/>
      <c r="L773" s="409"/>
    </row>
    <row r="774" spans="1:12" s="12" customFormat="1" ht="12.75">
      <c r="A774" s="239"/>
      <c r="B774" s="237"/>
      <c r="C774" s="270"/>
      <c r="D774" s="408"/>
      <c r="E774" s="238"/>
      <c r="F774" s="264">
        <v>48</v>
      </c>
      <c r="G774" s="408"/>
      <c r="H774" s="248"/>
      <c r="I774" s="349"/>
      <c r="J774" s="320" t="s">
        <v>153</v>
      </c>
      <c r="K774" s="409">
        <f>E771*F774</f>
        <v>76.80000000000001</v>
      </c>
      <c r="L774" s="409">
        <f>E771*20</f>
        <v>32</v>
      </c>
    </row>
    <row r="775" spans="1:12" s="12" customFormat="1" ht="38.25">
      <c r="A775" s="239"/>
      <c r="B775" s="237"/>
      <c r="C775" s="270"/>
      <c r="D775" s="408"/>
      <c r="E775" s="238"/>
      <c r="F775" s="264">
        <v>72</v>
      </c>
      <c r="G775" s="408"/>
      <c r="H775" s="248"/>
      <c r="I775" s="349"/>
      <c r="J775" s="319" t="s">
        <v>154</v>
      </c>
      <c r="K775" s="409">
        <f>E771*F775</f>
        <v>115.2</v>
      </c>
      <c r="L775" s="409"/>
    </row>
    <row r="776" spans="1:12" s="12" customFormat="1" ht="12.75" customHeight="1">
      <c r="A776" s="239" t="s">
        <v>116</v>
      </c>
      <c r="B776" s="237" t="s">
        <v>512</v>
      </c>
      <c r="C776" s="270" t="s">
        <v>119</v>
      </c>
      <c r="D776" s="408"/>
      <c r="E776" s="238">
        <v>1.102</v>
      </c>
      <c r="F776" s="264"/>
      <c r="G776" s="408">
        <v>3</v>
      </c>
      <c r="H776" s="248" t="s">
        <v>11</v>
      </c>
      <c r="I776" s="665">
        <v>4</v>
      </c>
      <c r="J776" s="662" t="s">
        <v>152</v>
      </c>
      <c r="K776" s="409"/>
      <c r="L776" s="409"/>
    </row>
    <row r="777" spans="1:12" s="12" customFormat="1" ht="12.75">
      <c r="A777" s="239"/>
      <c r="B777" s="237"/>
      <c r="C777" s="270"/>
      <c r="D777" s="408"/>
      <c r="E777" s="238"/>
      <c r="F777" s="264"/>
      <c r="G777" s="408"/>
      <c r="H777" s="248"/>
      <c r="I777" s="666"/>
      <c r="J777" s="663"/>
      <c r="K777" s="409"/>
      <c r="L777" s="409"/>
    </row>
    <row r="778" spans="1:12" s="12" customFormat="1" ht="12.75">
      <c r="A778" s="239"/>
      <c r="B778" s="237"/>
      <c r="C778" s="270"/>
      <c r="D778" s="408"/>
      <c r="E778" s="238"/>
      <c r="F778" s="264"/>
      <c r="G778" s="408"/>
      <c r="H778" s="248"/>
      <c r="I778" s="667"/>
      <c r="J778" s="664"/>
      <c r="K778" s="409"/>
      <c r="L778" s="409"/>
    </row>
    <row r="779" spans="1:12" s="12" customFormat="1" ht="12.75">
      <c r="A779" s="239"/>
      <c r="B779" s="237"/>
      <c r="C779" s="270"/>
      <c r="D779" s="408"/>
      <c r="E779" s="238"/>
      <c r="F779" s="264">
        <v>48</v>
      </c>
      <c r="G779" s="408"/>
      <c r="H779" s="248"/>
      <c r="I779" s="349"/>
      <c r="J779" s="320" t="s">
        <v>153</v>
      </c>
      <c r="K779" s="409">
        <f>E776*F779</f>
        <v>52.896</v>
      </c>
      <c r="L779" s="409">
        <f>E776*20</f>
        <v>22.040000000000003</v>
      </c>
    </row>
    <row r="780" spans="1:12" s="12" customFormat="1" ht="38.25">
      <c r="A780" s="239"/>
      <c r="B780" s="237"/>
      <c r="C780" s="270"/>
      <c r="D780" s="408"/>
      <c r="E780" s="238"/>
      <c r="F780" s="264">
        <v>72</v>
      </c>
      <c r="G780" s="408"/>
      <c r="H780" s="248"/>
      <c r="I780" s="349"/>
      <c r="J780" s="319" t="s">
        <v>154</v>
      </c>
      <c r="K780" s="409">
        <f>E776*F780</f>
        <v>79.34400000000001</v>
      </c>
      <c r="L780" s="409"/>
    </row>
    <row r="781" spans="1:12" s="12" customFormat="1" ht="12.75" customHeight="1">
      <c r="A781" s="239" t="s">
        <v>116</v>
      </c>
      <c r="B781" s="237" t="s">
        <v>513</v>
      </c>
      <c r="C781" s="270" t="s">
        <v>119</v>
      </c>
      <c r="D781" s="408"/>
      <c r="E781" s="238">
        <v>1.705</v>
      </c>
      <c r="F781" s="264"/>
      <c r="G781" s="408">
        <v>3</v>
      </c>
      <c r="H781" s="248" t="s">
        <v>11</v>
      </c>
      <c r="I781" s="665">
        <v>4</v>
      </c>
      <c r="J781" s="662" t="s">
        <v>152</v>
      </c>
      <c r="K781" s="409"/>
      <c r="L781" s="409"/>
    </row>
    <row r="782" spans="1:12" s="12" customFormat="1" ht="12.75">
      <c r="A782" s="239"/>
      <c r="B782" s="237"/>
      <c r="C782" s="270"/>
      <c r="D782" s="408"/>
      <c r="E782" s="238"/>
      <c r="F782" s="264"/>
      <c r="G782" s="408"/>
      <c r="H782" s="248"/>
      <c r="I782" s="666"/>
      <c r="J782" s="663"/>
      <c r="K782" s="409"/>
      <c r="L782" s="409"/>
    </row>
    <row r="783" spans="1:12" s="12" customFormat="1" ht="12.75">
      <c r="A783" s="239"/>
      <c r="B783" s="237"/>
      <c r="C783" s="270"/>
      <c r="D783" s="408"/>
      <c r="E783" s="238"/>
      <c r="F783" s="264"/>
      <c r="G783" s="408"/>
      <c r="H783" s="248"/>
      <c r="I783" s="667"/>
      <c r="J783" s="664"/>
      <c r="K783" s="409"/>
      <c r="L783" s="409"/>
    </row>
    <row r="784" spans="1:12" s="12" customFormat="1" ht="12.75">
      <c r="A784" s="239"/>
      <c r="B784" s="237"/>
      <c r="C784" s="270"/>
      <c r="D784" s="408"/>
      <c r="E784" s="238"/>
      <c r="F784" s="264">
        <v>48</v>
      </c>
      <c r="G784" s="408"/>
      <c r="H784" s="248"/>
      <c r="I784" s="349"/>
      <c r="J784" s="320" t="s">
        <v>153</v>
      </c>
      <c r="K784" s="409">
        <f>E781*F784</f>
        <v>81.84</v>
      </c>
      <c r="L784" s="409">
        <f>E781*20</f>
        <v>34.1</v>
      </c>
    </row>
    <row r="785" spans="1:12" s="12" customFormat="1" ht="38.25">
      <c r="A785" s="239"/>
      <c r="B785" s="237"/>
      <c r="C785" s="270"/>
      <c r="D785" s="408"/>
      <c r="E785" s="238"/>
      <c r="F785" s="264">
        <v>72</v>
      </c>
      <c r="G785" s="408"/>
      <c r="H785" s="248"/>
      <c r="I785" s="349"/>
      <c r="J785" s="319" t="s">
        <v>154</v>
      </c>
      <c r="K785" s="409">
        <f>E781*F785</f>
        <v>122.76</v>
      </c>
      <c r="L785" s="409"/>
    </row>
    <row r="786" spans="1:12" s="12" customFormat="1" ht="12.75" customHeight="1">
      <c r="A786" s="239" t="s">
        <v>116</v>
      </c>
      <c r="B786" s="237" t="s">
        <v>514</v>
      </c>
      <c r="C786" s="270" t="s">
        <v>119</v>
      </c>
      <c r="D786" s="408"/>
      <c r="E786" s="238">
        <v>2.099</v>
      </c>
      <c r="F786" s="264"/>
      <c r="G786" s="408">
        <v>3</v>
      </c>
      <c r="H786" s="248" t="s">
        <v>11</v>
      </c>
      <c r="I786" s="665">
        <v>4</v>
      </c>
      <c r="J786" s="662" t="s">
        <v>152</v>
      </c>
      <c r="K786" s="409"/>
      <c r="L786" s="409"/>
    </row>
    <row r="787" spans="1:12" s="12" customFormat="1" ht="12.75">
      <c r="A787" s="239"/>
      <c r="B787" s="237"/>
      <c r="C787" s="270"/>
      <c r="D787" s="408"/>
      <c r="E787" s="238"/>
      <c r="F787" s="264"/>
      <c r="G787" s="408"/>
      <c r="H787" s="248"/>
      <c r="I787" s="666"/>
      <c r="J787" s="663"/>
      <c r="K787" s="409"/>
      <c r="L787" s="409"/>
    </row>
    <row r="788" spans="1:12" s="12" customFormat="1" ht="12.75">
      <c r="A788" s="239"/>
      <c r="B788" s="237"/>
      <c r="C788" s="270"/>
      <c r="D788" s="408"/>
      <c r="E788" s="238"/>
      <c r="F788" s="264"/>
      <c r="G788" s="408"/>
      <c r="H788" s="248"/>
      <c r="I788" s="667"/>
      <c r="J788" s="664"/>
      <c r="K788" s="409"/>
      <c r="L788" s="409"/>
    </row>
    <row r="789" spans="1:12" s="12" customFormat="1" ht="12.75">
      <c r="A789" s="239"/>
      <c r="B789" s="237"/>
      <c r="C789" s="270"/>
      <c r="D789" s="408"/>
      <c r="E789" s="238"/>
      <c r="F789" s="264">
        <v>48</v>
      </c>
      <c r="G789" s="408"/>
      <c r="H789" s="248"/>
      <c r="I789" s="349"/>
      <c r="J789" s="320" t="s">
        <v>153</v>
      </c>
      <c r="K789" s="409">
        <f>E786*F789</f>
        <v>100.75200000000001</v>
      </c>
      <c r="L789" s="409">
        <f>E786*20</f>
        <v>41.980000000000004</v>
      </c>
    </row>
    <row r="790" spans="1:12" s="12" customFormat="1" ht="38.25">
      <c r="A790" s="239"/>
      <c r="B790" s="237"/>
      <c r="C790" s="270"/>
      <c r="D790" s="408"/>
      <c r="E790" s="238"/>
      <c r="F790" s="264">
        <v>72</v>
      </c>
      <c r="G790" s="408"/>
      <c r="H790" s="248"/>
      <c r="I790" s="349"/>
      <c r="J790" s="319" t="s">
        <v>154</v>
      </c>
      <c r="K790" s="409">
        <f>E786*F790</f>
        <v>151.12800000000001</v>
      </c>
      <c r="L790" s="409"/>
    </row>
    <row r="791" spans="1:12" s="12" customFormat="1" ht="12.75" customHeight="1">
      <c r="A791" s="239" t="s">
        <v>116</v>
      </c>
      <c r="B791" s="237" t="s">
        <v>515</v>
      </c>
      <c r="C791" s="270" t="s">
        <v>119</v>
      </c>
      <c r="D791" s="408"/>
      <c r="E791" s="238">
        <v>2.498</v>
      </c>
      <c r="F791" s="264"/>
      <c r="G791" s="408">
        <v>3</v>
      </c>
      <c r="H791" s="248" t="s">
        <v>11</v>
      </c>
      <c r="I791" s="665">
        <v>4</v>
      </c>
      <c r="J791" s="662" t="s">
        <v>152</v>
      </c>
      <c r="K791" s="409"/>
      <c r="L791" s="409"/>
    </row>
    <row r="792" spans="1:12" s="12" customFormat="1" ht="12.75">
      <c r="A792" s="239"/>
      <c r="B792" s="237"/>
      <c r="C792" s="270"/>
      <c r="D792" s="408"/>
      <c r="E792" s="238"/>
      <c r="F792" s="264"/>
      <c r="G792" s="408"/>
      <c r="H792" s="248"/>
      <c r="I792" s="666"/>
      <c r="J792" s="663"/>
      <c r="K792" s="409"/>
      <c r="L792" s="409"/>
    </row>
    <row r="793" spans="1:12" s="12" customFormat="1" ht="12.75">
      <c r="A793" s="239"/>
      <c r="B793" s="237"/>
      <c r="C793" s="270"/>
      <c r="D793" s="408"/>
      <c r="E793" s="238"/>
      <c r="F793" s="264"/>
      <c r="G793" s="408"/>
      <c r="H793" s="248"/>
      <c r="I793" s="667"/>
      <c r="J793" s="664"/>
      <c r="K793" s="409"/>
      <c r="L793" s="409"/>
    </row>
    <row r="794" spans="1:12" s="12" customFormat="1" ht="12.75">
      <c r="A794" s="239"/>
      <c r="B794" s="237"/>
      <c r="C794" s="270"/>
      <c r="D794" s="408"/>
      <c r="E794" s="238"/>
      <c r="F794" s="264">
        <v>48</v>
      </c>
      <c r="G794" s="408"/>
      <c r="H794" s="248"/>
      <c r="I794" s="349"/>
      <c r="J794" s="320" t="s">
        <v>153</v>
      </c>
      <c r="K794" s="409">
        <f>E791*F794</f>
        <v>119.90400000000001</v>
      </c>
      <c r="L794" s="409">
        <f>E791*20</f>
        <v>49.96000000000001</v>
      </c>
    </row>
    <row r="795" spans="1:12" s="12" customFormat="1" ht="38.25">
      <c r="A795" s="239"/>
      <c r="B795" s="237"/>
      <c r="C795" s="270"/>
      <c r="D795" s="408"/>
      <c r="E795" s="238"/>
      <c r="F795" s="264">
        <v>72</v>
      </c>
      <c r="G795" s="408"/>
      <c r="H795" s="248"/>
      <c r="I795" s="349"/>
      <c r="J795" s="319" t="s">
        <v>154</v>
      </c>
      <c r="K795" s="409">
        <f>E791*F795</f>
        <v>179.85600000000002</v>
      </c>
      <c r="L795" s="409"/>
    </row>
    <row r="796" spans="1:12" s="12" customFormat="1" ht="12.75" customHeight="1">
      <c r="A796" s="38" t="s">
        <v>20</v>
      </c>
      <c r="B796" s="66">
        <v>153</v>
      </c>
      <c r="C796" s="38" t="s">
        <v>27</v>
      </c>
      <c r="D796" s="283"/>
      <c r="E796" s="131">
        <f>SUM(E26:E791)</f>
        <v>167.29899999999998</v>
      </c>
      <c r="F796" s="135" t="s">
        <v>47</v>
      </c>
      <c r="G796" s="452"/>
      <c r="H796" s="453"/>
      <c r="I796" s="453"/>
      <c r="J796" s="255"/>
      <c r="K796" s="454"/>
      <c r="L796" s="312"/>
    </row>
    <row r="797" spans="1:12" s="12" customFormat="1" ht="38.25">
      <c r="A797" s="136" t="s">
        <v>22</v>
      </c>
      <c r="B797" s="138">
        <f>SUM(B25,B796)</f>
        <v>155</v>
      </c>
      <c r="C797" s="136" t="s">
        <v>27</v>
      </c>
      <c r="D797" s="139"/>
      <c r="E797" s="148">
        <f>SUM(E25,E796)</f>
        <v>185.331</v>
      </c>
      <c r="F797" s="137" t="s">
        <v>47</v>
      </c>
      <c r="G797" s="140"/>
      <c r="H797" s="534"/>
      <c r="I797" s="141"/>
      <c r="J797" s="142"/>
      <c r="K797" s="143"/>
      <c r="L797" s="409"/>
    </row>
    <row r="798" spans="1:12" s="12" customFormat="1" ht="15">
      <c r="A798" s="668" t="s">
        <v>18</v>
      </c>
      <c r="B798" s="669"/>
      <c r="C798" s="669"/>
      <c r="D798" s="669"/>
      <c r="E798" s="669"/>
      <c r="F798" s="669"/>
      <c r="G798" s="669"/>
      <c r="H798" s="669"/>
      <c r="I798" s="669"/>
      <c r="J798" s="669"/>
      <c r="K798" s="670"/>
      <c r="L798" s="671"/>
    </row>
    <row r="799" spans="1:12" s="12" customFormat="1" ht="12.75">
      <c r="A799" s="239" t="s">
        <v>42</v>
      </c>
      <c r="B799" s="237" t="s">
        <v>974</v>
      </c>
      <c r="C799" s="270" t="s">
        <v>119</v>
      </c>
      <c r="D799" s="407"/>
      <c r="E799" s="238">
        <v>5.95</v>
      </c>
      <c r="F799" s="264"/>
      <c r="G799" s="408">
        <v>6</v>
      </c>
      <c r="H799" s="248" t="s">
        <v>11</v>
      </c>
      <c r="I799" s="665">
        <v>4</v>
      </c>
      <c r="J799" s="662" t="s">
        <v>152</v>
      </c>
      <c r="K799" s="409"/>
      <c r="L799" s="409"/>
    </row>
    <row r="800" spans="1:12" s="12" customFormat="1" ht="12.75">
      <c r="A800" s="239"/>
      <c r="B800" s="237"/>
      <c r="C800" s="270"/>
      <c r="D800" s="407"/>
      <c r="E800" s="238"/>
      <c r="F800" s="264"/>
      <c r="G800" s="408"/>
      <c r="H800" s="248"/>
      <c r="I800" s="666"/>
      <c r="J800" s="663"/>
      <c r="K800" s="409"/>
      <c r="L800" s="409"/>
    </row>
    <row r="801" spans="1:12" s="12" customFormat="1" ht="12.75">
      <c r="A801" s="239"/>
      <c r="B801" s="237"/>
      <c r="C801" s="270"/>
      <c r="D801" s="407"/>
      <c r="E801" s="238"/>
      <c r="F801" s="264"/>
      <c r="G801" s="408"/>
      <c r="H801" s="248"/>
      <c r="I801" s="667"/>
      <c r="J801" s="664"/>
      <c r="K801" s="409"/>
      <c r="L801" s="409"/>
    </row>
    <row r="802" spans="1:12" s="12" customFormat="1" ht="12.75">
      <c r="A802" s="239"/>
      <c r="B802" s="237"/>
      <c r="C802" s="270"/>
      <c r="D802" s="407"/>
      <c r="E802" s="238"/>
      <c r="F802" s="264">
        <v>48</v>
      </c>
      <c r="G802" s="408"/>
      <c r="H802" s="248"/>
      <c r="I802" s="349"/>
      <c r="J802" s="320" t="s">
        <v>153</v>
      </c>
      <c r="K802" s="409">
        <f>E799*F802</f>
        <v>285.6</v>
      </c>
      <c r="L802" s="409">
        <f>E799*20</f>
        <v>119</v>
      </c>
    </row>
    <row r="803" spans="1:12" s="12" customFormat="1" ht="38.25">
      <c r="A803" s="239"/>
      <c r="B803" s="237"/>
      <c r="C803" s="270"/>
      <c r="D803" s="407"/>
      <c r="E803" s="238"/>
      <c r="F803" s="264">
        <v>72</v>
      </c>
      <c r="G803" s="408"/>
      <c r="H803" s="248"/>
      <c r="I803" s="349"/>
      <c r="J803" s="319" t="s">
        <v>154</v>
      </c>
      <c r="K803" s="409">
        <f>E799*F803</f>
        <v>428.40000000000003</v>
      </c>
      <c r="L803" s="409"/>
    </row>
    <row r="804" spans="1:12" s="12" customFormat="1" ht="12.75">
      <c r="A804" s="239" t="s">
        <v>42</v>
      </c>
      <c r="B804" s="237" t="s">
        <v>975</v>
      </c>
      <c r="C804" s="270" t="s">
        <v>571</v>
      </c>
      <c r="D804" s="407"/>
      <c r="E804" s="238">
        <v>13.248</v>
      </c>
      <c r="F804" s="264"/>
      <c r="G804" s="623" t="s">
        <v>98</v>
      </c>
      <c r="H804" s="248" t="s">
        <v>11</v>
      </c>
      <c r="I804" s="665">
        <v>4</v>
      </c>
      <c r="J804" s="662" t="s">
        <v>152</v>
      </c>
      <c r="K804" s="409"/>
      <c r="L804" s="409"/>
    </row>
    <row r="805" spans="1:12" s="12" customFormat="1" ht="12.75">
      <c r="A805" s="239"/>
      <c r="B805" s="237"/>
      <c r="C805" s="270"/>
      <c r="D805" s="407"/>
      <c r="E805" s="238"/>
      <c r="F805" s="264"/>
      <c r="G805" s="408"/>
      <c r="H805" s="248"/>
      <c r="I805" s="666"/>
      <c r="J805" s="663"/>
      <c r="K805" s="409"/>
      <c r="L805" s="409"/>
    </row>
    <row r="806" spans="1:12" s="12" customFormat="1" ht="12.75">
      <c r="A806" s="239"/>
      <c r="B806" s="237"/>
      <c r="C806" s="270"/>
      <c r="D806" s="407"/>
      <c r="E806" s="238"/>
      <c r="F806" s="264"/>
      <c r="G806" s="408"/>
      <c r="H806" s="248"/>
      <c r="I806" s="667"/>
      <c r="J806" s="664"/>
      <c r="K806" s="409"/>
      <c r="L806" s="409"/>
    </row>
    <row r="807" spans="1:12" s="12" customFormat="1" ht="12.75">
      <c r="A807" s="239"/>
      <c r="B807" s="237"/>
      <c r="C807" s="270"/>
      <c r="D807" s="407"/>
      <c r="E807" s="238"/>
      <c r="F807" s="264">
        <v>48</v>
      </c>
      <c r="G807" s="408"/>
      <c r="H807" s="248"/>
      <c r="I807" s="349"/>
      <c r="J807" s="320" t="s">
        <v>153</v>
      </c>
      <c r="K807" s="409">
        <f>E804*F807</f>
        <v>635.904</v>
      </c>
      <c r="L807" s="409">
        <f>E804*20</f>
        <v>264.96</v>
      </c>
    </row>
    <row r="808" spans="1:12" s="12" customFormat="1" ht="38.25">
      <c r="A808" s="239"/>
      <c r="B808" s="237"/>
      <c r="C808" s="270"/>
      <c r="D808" s="407"/>
      <c r="E808" s="238"/>
      <c r="F808" s="264">
        <v>72</v>
      </c>
      <c r="G808" s="408"/>
      <c r="H808" s="248"/>
      <c r="I808" s="349"/>
      <c r="J808" s="319" t="s">
        <v>154</v>
      </c>
      <c r="K808" s="409">
        <f>E804*F808</f>
        <v>953.856</v>
      </c>
      <c r="L808" s="409"/>
    </row>
    <row r="809" spans="1:12" s="12" customFormat="1" ht="12.75">
      <c r="A809" s="239" t="s">
        <v>42</v>
      </c>
      <c r="B809" s="237" t="s">
        <v>140</v>
      </c>
      <c r="C809" s="270" t="s">
        <v>59</v>
      </c>
      <c r="D809" s="407"/>
      <c r="E809" s="238">
        <v>24.526</v>
      </c>
      <c r="F809" s="264"/>
      <c r="G809" s="623" t="s">
        <v>98</v>
      </c>
      <c r="H809" s="248" t="s">
        <v>11</v>
      </c>
      <c r="I809" s="665">
        <v>3</v>
      </c>
      <c r="J809" s="662" t="s">
        <v>976</v>
      </c>
      <c r="K809" s="409"/>
      <c r="L809" s="409"/>
    </row>
    <row r="810" spans="1:12" s="12" customFormat="1" ht="12.75">
      <c r="A810" s="239"/>
      <c r="B810" s="237"/>
      <c r="C810" s="270"/>
      <c r="D810" s="407"/>
      <c r="E810" s="238"/>
      <c r="F810" s="264"/>
      <c r="G810" s="408"/>
      <c r="H810" s="248"/>
      <c r="I810" s="666"/>
      <c r="J810" s="663"/>
      <c r="K810" s="409"/>
      <c r="L810" s="409"/>
    </row>
    <row r="811" spans="1:12" s="12" customFormat="1" ht="12.75">
      <c r="A811" s="239"/>
      <c r="B811" s="237"/>
      <c r="C811" s="270"/>
      <c r="D811" s="407"/>
      <c r="E811" s="238"/>
      <c r="F811" s="264"/>
      <c r="G811" s="408"/>
      <c r="H811" s="248"/>
      <c r="I811" s="667"/>
      <c r="J811" s="664"/>
      <c r="K811" s="409"/>
      <c r="L811" s="409"/>
    </row>
    <row r="812" spans="1:12" s="12" customFormat="1" ht="12.75">
      <c r="A812" s="239"/>
      <c r="B812" s="237"/>
      <c r="C812" s="270"/>
      <c r="D812" s="407"/>
      <c r="E812" s="238"/>
      <c r="F812" s="264">
        <v>58</v>
      </c>
      <c r="G812" s="408"/>
      <c r="H812" s="248"/>
      <c r="I812" s="349"/>
      <c r="J812" s="320" t="s">
        <v>977</v>
      </c>
      <c r="K812" s="409">
        <f>E809*F812</f>
        <v>1422.508</v>
      </c>
      <c r="L812" s="409">
        <f>E809*20</f>
        <v>490.52</v>
      </c>
    </row>
    <row r="813" spans="1:12" s="12" customFormat="1" ht="12.75">
      <c r="A813" s="239"/>
      <c r="B813" s="237"/>
      <c r="C813" s="270"/>
      <c r="D813" s="407"/>
      <c r="E813" s="238"/>
      <c r="F813" s="264">
        <v>87</v>
      </c>
      <c r="G813" s="408"/>
      <c r="H813" s="248"/>
      <c r="I813" s="349"/>
      <c r="J813" s="320" t="s">
        <v>978</v>
      </c>
      <c r="K813" s="409">
        <f>E809*F813</f>
        <v>2133.762</v>
      </c>
      <c r="L813" s="409"/>
    </row>
    <row r="814" spans="1:12" s="12" customFormat="1" ht="38.25">
      <c r="A814" s="239"/>
      <c r="B814" s="237"/>
      <c r="C814" s="270"/>
      <c r="D814" s="407"/>
      <c r="E814" s="238"/>
      <c r="F814" s="264">
        <v>58</v>
      </c>
      <c r="G814" s="408"/>
      <c r="H814" s="248"/>
      <c r="I814" s="349"/>
      <c r="J814" s="319" t="s">
        <v>154</v>
      </c>
      <c r="K814" s="409">
        <f>E809*F814</f>
        <v>1422.508</v>
      </c>
      <c r="L814" s="409"/>
    </row>
    <row r="815" spans="1:12" s="12" customFormat="1" ht="12.75">
      <c r="A815" s="239" t="s">
        <v>42</v>
      </c>
      <c r="B815" s="237" t="s">
        <v>146</v>
      </c>
      <c r="C815" s="270" t="s">
        <v>59</v>
      </c>
      <c r="D815" s="407"/>
      <c r="E815" s="238">
        <v>18.081</v>
      </c>
      <c r="F815" s="264"/>
      <c r="G815" s="623" t="s">
        <v>98</v>
      </c>
      <c r="H815" s="248" t="s">
        <v>11</v>
      </c>
      <c r="I815" s="665">
        <v>3</v>
      </c>
      <c r="J815" s="662" t="s">
        <v>976</v>
      </c>
      <c r="K815" s="409"/>
      <c r="L815" s="409"/>
    </row>
    <row r="816" spans="1:12" s="12" customFormat="1" ht="12.75">
      <c r="A816" s="239"/>
      <c r="B816" s="237"/>
      <c r="C816" s="270"/>
      <c r="D816" s="407"/>
      <c r="E816" s="238"/>
      <c r="F816" s="264"/>
      <c r="G816" s="408"/>
      <c r="H816" s="248"/>
      <c r="I816" s="666"/>
      <c r="J816" s="663"/>
      <c r="K816" s="409"/>
      <c r="L816" s="409"/>
    </row>
    <row r="817" spans="1:12" s="12" customFormat="1" ht="12.75">
      <c r="A817" s="239"/>
      <c r="B817" s="237"/>
      <c r="C817" s="270"/>
      <c r="D817" s="407"/>
      <c r="E817" s="238"/>
      <c r="F817" s="264"/>
      <c r="G817" s="408"/>
      <c r="H817" s="248"/>
      <c r="I817" s="667"/>
      <c r="J817" s="664"/>
      <c r="K817" s="409"/>
      <c r="L817" s="409"/>
    </row>
    <row r="818" spans="1:12" s="12" customFormat="1" ht="12.75">
      <c r="A818" s="239"/>
      <c r="B818" s="237"/>
      <c r="C818" s="270"/>
      <c r="D818" s="407"/>
      <c r="E818" s="238"/>
      <c r="F818" s="264">
        <v>58</v>
      </c>
      <c r="G818" s="408"/>
      <c r="H818" s="248"/>
      <c r="I818" s="349"/>
      <c r="J818" s="320" t="s">
        <v>977</v>
      </c>
      <c r="K818" s="409">
        <f>E815*F818</f>
        <v>1048.6979999999999</v>
      </c>
      <c r="L818" s="409">
        <f>E815*20</f>
        <v>361.62</v>
      </c>
    </row>
    <row r="819" spans="1:12" s="12" customFormat="1" ht="12.75">
      <c r="A819" s="239"/>
      <c r="B819" s="237"/>
      <c r="C819" s="270"/>
      <c r="D819" s="407"/>
      <c r="E819" s="238"/>
      <c r="F819" s="264">
        <v>87</v>
      </c>
      <c r="G819" s="408"/>
      <c r="H819" s="248"/>
      <c r="I819" s="349"/>
      <c r="J819" s="320" t="s">
        <v>978</v>
      </c>
      <c r="K819" s="409">
        <f>E815*F819</f>
        <v>1573.047</v>
      </c>
      <c r="L819" s="409"/>
    </row>
    <row r="820" spans="1:12" s="12" customFormat="1" ht="38.25">
      <c r="A820" s="239"/>
      <c r="B820" s="237"/>
      <c r="C820" s="270"/>
      <c r="D820" s="407"/>
      <c r="E820" s="238"/>
      <c r="F820" s="264">
        <v>58</v>
      </c>
      <c r="G820" s="408"/>
      <c r="H820" s="248"/>
      <c r="I820" s="349"/>
      <c r="J820" s="319" t="s">
        <v>154</v>
      </c>
      <c r="K820" s="409">
        <f>E815*F820</f>
        <v>1048.6979999999999</v>
      </c>
      <c r="L820" s="409"/>
    </row>
    <row r="821" spans="1:12" s="12" customFormat="1" ht="12.75">
      <c r="A821" s="239" t="s">
        <v>42</v>
      </c>
      <c r="B821" s="237" t="s">
        <v>142</v>
      </c>
      <c r="C821" s="270" t="s">
        <v>59</v>
      </c>
      <c r="D821" s="407"/>
      <c r="E821" s="238">
        <v>18.878</v>
      </c>
      <c r="F821" s="264"/>
      <c r="G821" s="623" t="s">
        <v>98</v>
      </c>
      <c r="H821" s="248" t="s">
        <v>11</v>
      </c>
      <c r="I821" s="665">
        <v>3</v>
      </c>
      <c r="J821" s="662" t="s">
        <v>976</v>
      </c>
      <c r="K821" s="409"/>
      <c r="L821" s="409"/>
    </row>
    <row r="822" spans="1:12" s="12" customFormat="1" ht="12.75">
      <c r="A822" s="239"/>
      <c r="B822" s="237"/>
      <c r="C822" s="270"/>
      <c r="D822" s="407"/>
      <c r="E822" s="238"/>
      <c r="F822" s="264"/>
      <c r="G822" s="408"/>
      <c r="H822" s="248"/>
      <c r="I822" s="666"/>
      <c r="J822" s="663"/>
      <c r="K822" s="409"/>
      <c r="L822" s="409"/>
    </row>
    <row r="823" spans="1:12" s="12" customFormat="1" ht="12.75">
      <c r="A823" s="239"/>
      <c r="B823" s="237"/>
      <c r="C823" s="270"/>
      <c r="D823" s="407"/>
      <c r="E823" s="238"/>
      <c r="F823" s="264"/>
      <c r="G823" s="408"/>
      <c r="H823" s="248"/>
      <c r="I823" s="667"/>
      <c r="J823" s="664"/>
      <c r="K823" s="409"/>
      <c r="L823" s="409"/>
    </row>
    <row r="824" spans="1:12" s="12" customFormat="1" ht="12.75">
      <c r="A824" s="239"/>
      <c r="B824" s="237"/>
      <c r="C824" s="270"/>
      <c r="D824" s="407"/>
      <c r="E824" s="238"/>
      <c r="F824" s="264">
        <v>58</v>
      </c>
      <c r="G824" s="408"/>
      <c r="H824" s="248"/>
      <c r="I824" s="349"/>
      <c r="J824" s="320" t="s">
        <v>977</v>
      </c>
      <c r="K824" s="409">
        <f>E821*F824</f>
        <v>1094.924</v>
      </c>
      <c r="L824" s="409">
        <f>E821*20</f>
        <v>377.56</v>
      </c>
    </row>
    <row r="825" spans="1:12" s="12" customFormat="1" ht="12.75">
      <c r="A825" s="239"/>
      <c r="B825" s="237"/>
      <c r="C825" s="270"/>
      <c r="D825" s="407"/>
      <c r="E825" s="238"/>
      <c r="F825" s="264">
        <v>87</v>
      </c>
      <c r="G825" s="408"/>
      <c r="H825" s="248"/>
      <c r="I825" s="349"/>
      <c r="J825" s="320" t="s">
        <v>978</v>
      </c>
      <c r="K825" s="409">
        <f>E821*F825</f>
        <v>1642.386</v>
      </c>
      <c r="L825" s="409"/>
    </row>
    <row r="826" spans="1:12" s="12" customFormat="1" ht="38.25">
      <c r="A826" s="239"/>
      <c r="B826" s="237"/>
      <c r="C826" s="270"/>
      <c r="D826" s="407"/>
      <c r="E826" s="238"/>
      <c r="F826" s="264">
        <v>58</v>
      </c>
      <c r="G826" s="408"/>
      <c r="H826" s="248"/>
      <c r="I826" s="349"/>
      <c r="J826" s="319" t="s">
        <v>154</v>
      </c>
      <c r="K826" s="409">
        <f>E821*F826</f>
        <v>1094.924</v>
      </c>
      <c r="L826" s="409"/>
    </row>
    <row r="827" spans="1:12" s="12" customFormat="1" ht="12.75">
      <c r="A827" s="239" t="s">
        <v>42</v>
      </c>
      <c r="B827" s="237" t="s">
        <v>144</v>
      </c>
      <c r="C827" s="270" t="s">
        <v>59</v>
      </c>
      <c r="D827" s="407"/>
      <c r="E827" s="238">
        <v>21.38</v>
      </c>
      <c r="F827" s="264"/>
      <c r="G827" s="623" t="s">
        <v>98</v>
      </c>
      <c r="H827" s="248" t="s">
        <v>11</v>
      </c>
      <c r="I827" s="665">
        <v>3</v>
      </c>
      <c r="J827" s="662" t="s">
        <v>976</v>
      </c>
      <c r="K827" s="409"/>
      <c r="L827" s="409"/>
    </row>
    <row r="828" spans="1:12" s="12" customFormat="1" ht="12.75">
      <c r="A828" s="239"/>
      <c r="B828" s="237"/>
      <c r="C828" s="270"/>
      <c r="D828" s="407"/>
      <c r="E828" s="238"/>
      <c r="F828" s="264"/>
      <c r="G828" s="408"/>
      <c r="H828" s="248"/>
      <c r="I828" s="666"/>
      <c r="J828" s="663"/>
      <c r="K828" s="409"/>
      <c r="L828" s="409"/>
    </row>
    <row r="829" spans="1:12" s="12" customFormat="1" ht="12.75">
      <c r="A829" s="239"/>
      <c r="B829" s="237"/>
      <c r="C829" s="270"/>
      <c r="D829" s="407"/>
      <c r="E829" s="238"/>
      <c r="F829" s="264"/>
      <c r="G829" s="408"/>
      <c r="H829" s="248"/>
      <c r="I829" s="667"/>
      <c r="J829" s="664"/>
      <c r="K829" s="409"/>
      <c r="L829" s="409"/>
    </row>
    <row r="830" spans="1:12" s="12" customFormat="1" ht="12.75">
      <c r="A830" s="239"/>
      <c r="B830" s="237"/>
      <c r="C830" s="270"/>
      <c r="D830" s="407"/>
      <c r="E830" s="238"/>
      <c r="F830" s="264">
        <v>58</v>
      </c>
      <c r="G830" s="408"/>
      <c r="H830" s="248"/>
      <c r="I830" s="349"/>
      <c r="J830" s="320" t="s">
        <v>977</v>
      </c>
      <c r="K830" s="409">
        <f>E827*F830</f>
        <v>1240.04</v>
      </c>
      <c r="L830" s="409">
        <f>E827*20</f>
        <v>427.59999999999997</v>
      </c>
    </row>
    <row r="831" spans="1:12" s="12" customFormat="1" ht="12.75">
      <c r="A831" s="239"/>
      <c r="B831" s="237"/>
      <c r="C831" s="270"/>
      <c r="D831" s="407"/>
      <c r="E831" s="238"/>
      <c r="F831" s="264">
        <v>87</v>
      </c>
      <c r="G831" s="408"/>
      <c r="H831" s="248"/>
      <c r="I831" s="349"/>
      <c r="J831" s="320" t="s">
        <v>978</v>
      </c>
      <c r="K831" s="409">
        <f>E827*F831</f>
        <v>1860.06</v>
      </c>
      <c r="L831" s="409"/>
    </row>
    <row r="832" spans="1:12" s="12" customFormat="1" ht="38.25">
      <c r="A832" s="239"/>
      <c r="B832" s="237"/>
      <c r="C832" s="270"/>
      <c r="D832" s="407"/>
      <c r="E832" s="238"/>
      <c r="F832" s="264">
        <v>58</v>
      </c>
      <c r="G832" s="408"/>
      <c r="H832" s="248"/>
      <c r="I832" s="349"/>
      <c r="J832" s="319" t="s">
        <v>154</v>
      </c>
      <c r="K832" s="409">
        <f>E827*F832</f>
        <v>1240.04</v>
      </c>
      <c r="L832" s="409"/>
    </row>
    <row r="833" spans="1:12" s="12" customFormat="1" ht="12.75">
      <c r="A833" s="239" t="s">
        <v>42</v>
      </c>
      <c r="B833" s="237" t="s">
        <v>148</v>
      </c>
      <c r="C833" s="270" t="s">
        <v>59</v>
      </c>
      <c r="D833" s="407"/>
      <c r="E833" s="238">
        <v>15.629</v>
      </c>
      <c r="F833" s="264"/>
      <c r="G833" s="623" t="s">
        <v>98</v>
      </c>
      <c r="H833" s="248" t="s">
        <v>11</v>
      </c>
      <c r="I833" s="665">
        <v>3</v>
      </c>
      <c r="J833" s="662" t="s">
        <v>976</v>
      </c>
      <c r="K833" s="409"/>
      <c r="L833" s="409"/>
    </row>
    <row r="834" spans="1:12" s="12" customFormat="1" ht="12.75">
      <c r="A834" s="239"/>
      <c r="B834" s="237"/>
      <c r="C834" s="270"/>
      <c r="D834" s="407"/>
      <c r="E834" s="238"/>
      <c r="F834" s="264"/>
      <c r="G834" s="408"/>
      <c r="H834" s="248"/>
      <c r="I834" s="666"/>
      <c r="J834" s="663"/>
      <c r="K834" s="409"/>
      <c r="L834" s="409"/>
    </row>
    <row r="835" spans="1:12" s="12" customFormat="1" ht="12.75">
      <c r="A835" s="239"/>
      <c r="B835" s="237"/>
      <c r="C835" s="270"/>
      <c r="D835" s="407"/>
      <c r="E835" s="238"/>
      <c r="F835" s="264"/>
      <c r="G835" s="408"/>
      <c r="H835" s="248"/>
      <c r="I835" s="667"/>
      <c r="J835" s="664"/>
      <c r="K835" s="409"/>
      <c r="L835" s="409"/>
    </row>
    <row r="836" spans="1:12" s="12" customFormat="1" ht="12.75">
      <c r="A836" s="239"/>
      <c r="B836" s="237"/>
      <c r="C836" s="270"/>
      <c r="D836" s="407"/>
      <c r="E836" s="238"/>
      <c r="F836" s="264">
        <v>58</v>
      </c>
      <c r="G836" s="408"/>
      <c r="H836" s="248"/>
      <c r="I836" s="349"/>
      <c r="J836" s="320" t="s">
        <v>977</v>
      </c>
      <c r="K836" s="409">
        <f>E833*F836</f>
        <v>906.482</v>
      </c>
      <c r="L836" s="409">
        <f>E833*20</f>
        <v>312.58</v>
      </c>
    </row>
    <row r="837" spans="1:12" s="12" customFormat="1" ht="12.75">
      <c r="A837" s="239"/>
      <c r="B837" s="237"/>
      <c r="C837" s="270"/>
      <c r="D837" s="407"/>
      <c r="E837" s="238"/>
      <c r="F837" s="264">
        <v>87</v>
      </c>
      <c r="G837" s="408"/>
      <c r="H837" s="248"/>
      <c r="I837" s="349"/>
      <c r="J837" s="320" t="s">
        <v>978</v>
      </c>
      <c r="K837" s="409">
        <f>E833*F837</f>
        <v>1359.723</v>
      </c>
      <c r="L837" s="409"/>
    </row>
    <row r="838" spans="1:12" s="12" customFormat="1" ht="38.25">
      <c r="A838" s="239"/>
      <c r="B838" s="237"/>
      <c r="C838" s="270"/>
      <c r="D838" s="407"/>
      <c r="E838" s="238"/>
      <c r="F838" s="264">
        <v>58</v>
      </c>
      <c r="G838" s="408"/>
      <c r="H838" s="248"/>
      <c r="I838" s="349"/>
      <c r="J838" s="319" t="s">
        <v>154</v>
      </c>
      <c r="K838" s="409">
        <f>E833*F838</f>
        <v>906.482</v>
      </c>
      <c r="L838" s="409"/>
    </row>
    <row r="839" spans="1:12" s="12" customFormat="1" ht="12.75">
      <c r="A839" s="239" t="s">
        <v>42</v>
      </c>
      <c r="B839" s="237" t="s">
        <v>979</v>
      </c>
      <c r="C839" s="270" t="s">
        <v>571</v>
      </c>
      <c r="D839" s="407"/>
      <c r="E839" s="238">
        <v>47.661</v>
      </c>
      <c r="F839" s="264"/>
      <c r="G839" s="623" t="s">
        <v>98</v>
      </c>
      <c r="H839" s="248" t="s">
        <v>11</v>
      </c>
      <c r="I839" s="665">
        <v>4</v>
      </c>
      <c r="J839" s="662" t="s">
        <v>152</v>
      </c>
      <c r="K839" s="409"/>
      <c r="L839" s="409"/>
    </row>
    <row r="840" spans="1:12" s="12" customFormat="1" ht="12.75">
      <c r="A840" s="239"/>
      <c r="B840" s="237"/>
      <c r="C840" s="270"/>
      <c r="D840" s="407"/>
      <c r="E840" s="238"/>
      <c r="F840" s="264"/>
      <c r="G840" s="408"/>
      <c r="H840" s="248"/>
      <c r="I840" s="666"/>
      <c r="J840" s="663"/>
      <c r="K840" s="409"/>
      <c r="L840" s="409"/>
    </row>
    <row r="841" spans="1:12" s="12" customFormat="1" ht="12.75">
      <c r="A841" s="239"/>
      <c r="B841" s="237"/>
      <c r="C841" s="270"/>
      <c r="D841" s="407"/>
      <c r="E841" s="238"/>
      <c r="F841" s="264"/>
      <c r="G841" s="408"/>
      <c r="H841" s="248"/>
      <c r="I841" s="667"/>
      <c r="J841" s="664"/>
      <c r="K841" s="409"/>
      <c r="L841" s="409"/>
    </row>
    <row r="842" spans="1:12" s="12" customFormat="1" ht="12.75">
      <c r="A842" s="239"/>
      <c r="B842" s="237"/>
      <c r="C842" s="270"/>
      <c r="D842" s="407"/>
      <c r="E842" s="238"/>
      <c r="F842" s="264">
        <v>48</v>
      </c>
      <c r="G842" s="408"/>
      <c r="H842" s="248"/>
      <c r="I842" s="349"/>
      <c r="J842" s="320" t="s">
        <v>153</v>
      </c>
      <c r="K842" s="409">
        <f>E839*F842</f>
        <v>2287.728</v>
      </c>
      <c r="L842" s="409">
        <f>E839*20</f>
        <v>953.22</v>
      </c>
    </row>
    <row r="843" spans="1:12" s="12" customFormat="1" ht="38.25">
      <c r="A843" s="239"/>
      <c r="B843" s="237"/>
      <c r="C843" s="270"/>
      <c r="D843" s="407"/>
      <c r="E843" s="238"/>
      <c r="F843" s="264">
        <v>72</v>
      </c>
      <c r="G843" s="408"/>
      <c r="H843" s="248"/>
      <c r="I843" s="349"/>
      <c r="J843" s="319" t="s">
        <v>154</v>
      </c>
      <c r="K843" s="409">
        <f>E839*F843</f>
        <v>3431.592</v>
      </c>
      <c r="L843" s="409"/>
    </row>
    <row r="844" spans="1:12" s="12" customFormat="1" ht="12.75">
      <c r="A844" s="239" t="s">
        <v>42</v>
      </c>
      <c r="B844" s="237" t="s">
        <v>147</v>
      </c>
      <c r="C844" s="270" t="s">
        <v>59</v>
      </c>
      <c r="D844" s="407"/>
      <c r="E844" s="238">
        <v>6.634</v>
      </c>
      <c r="F844" s="264"/>
      <c r="G844" s="623" t="s">
        <v>98</v>
      </c>
      <c r="H844" s="248" t="s">
        <v>11</v>
      </c>
      <c r="I844" s="665">
        <v>3</v>
      </c>
      <c r="J844" s="662" t="s">
        <v>976</v>
      </c>
      <c r="K844" s="409"/>
      <c r="L844" s="409"/>
    </row>
    <row r="845" spans="1:12" s="12" customFormat="1" ht="12.75">
      <c r="A845" s="239"/>
      <c r="B845" s="237"/>
      <c r="C845" s="270"/>
      <c r="D845" s="407"/>
      <c r="E845" s="238"/>
      <c r="F845" s="264"/>
      <c r="G845" s="408"/>
      <c r="H845" s="248"/>
      <c r="I845" s="666"/>
      <c r="J845" s="663"/>
      <c r="K845" s="409"/>
      <c r="L845" s="409"/>
    </row>
    <row r="846" spans="1:12" s="12" customFormat="1" ht="12.75">
      <c r="A846" s="239"/>
      <c r="B846" s="237"/>
      <c r="C846" s="270"/>
      <c r="D846" s="407"/>
      <c r="E846" s="238"/>
      <c r="F846" s="264"/>
      <c r="G846" s="408"/>
      <c r="H846" s="248"/>
      <c r="I846" s="667"/>
      <c r="J846" s="664"/>
      <c r="K846" s="409"/>
      <c r="L846" s="409"/>
    </row>
    <row r="847" spans="1:12" s="12" customFormat="1" ht="12.75">
      <c r="A847" s="239"/>
      <c r="B847" s="237"/>
      <c r="C847" s="270"/>
      <c r="D847" s="407"/>
      <c r="E847" s="238"/>
      <c r="F847" s="264">
        <v>58</v>
      </c>
      <c r="G847" s="408"/>
      <c r="H847" s="248"/>
      <c r="I847" s="349"/>
      <c r="J847" s="320" t="s">
        <v>977</v>
      </c>
      <c r="K847" s="409">
        <f>E844*F847</f>
        <v>384.77200000000005</v>
      </c>
      <c r="L847" s="409">
        <f>E844*20</f>
        <v>132.68</v>
      </c>
    </row>
    <row r="848" spans="1:12" s="12" customFormat="1" ht="12.75">
      <c r="A848" s="239"/>
      <c r="B848" s="237"/>
      <c r="C848" s="270"/>
      <c r="D848" s="407"/>
      <c r="E848" s="238"/>
      <c r="F848" s="264">
        <v>87</v>
      </c>
      <c r="G848" s="408"/>
      <c r="H848" s="248"/>
      <c r="I848" s="349"/>
      <c r="J848" s="320" t="s">
        <v>978</v>
      </c>
      <c r="K848" s="409">
        <f>E844*F848</f>
        <v>577.158</v>
      </c>
      <c r="L848" s="409"/>
    </row>
    <row r="849" spans="1:12" s="12" customFormat="1" ht="38.25">
      <c r="A849" s="239"/>
      <c r="B849" s="237"/>
      <c r="C849" s="270"/>
      <c r="D849" s="407"/>
      <c r="E849" s="238"/>
      <c r="F849" s="264">
        <v>58</v>
      </c>
      <c r="G849" s="408"/>
      <c r="H849" s="248"/>
      <c r="I849" s="349"/>
      <c r="J849" s="319" t="s">
        <v>154</v>
      </c>
      <c r="K849" s="409">
        <f>E844*F849</f>
        <v>384.77200000000005</v>
      </c>
      <c r="L849" s="409"/>
    </row>
    <row r="850" spans="1:12" s="12" customFormat="1" ht="12.75">
      <c r="A850" s="239" t="s">
        <v>42</v>
      </c>
      <c r="B850" s="237" t="s">
        <v>143</v>
      </c>
      <c r="C850" s="270" t="s">
        <v>59</v>
      </c>
      <c r="D850" s="407"/>
      <c r="E850" s="238">
        <v>6.549</v>
      </c>
      <c r="F850" s="264"/>
      <c r="G850" s="623" t="s">
        <v>98</v>
      </c>
      <c r="H850" s="248" t="s">
        <v>11</v>
      </c>
      <c r="I850" s="665">
        <v>3</v>
      </c>
      <c r="J850" s="662" t="s">
        <v>976</v>
      </c>
      <c r="K850" s="409"/>
      <c r="L850" s="409"/>
    </row>
    <row r="851" spans="1:12" s="12" customFormat="1" ht="12.75">
      <c r="A851" s="239"/>
      <c r="B851" s="237"/>
      <c r="C851" s="270"/>
      <c r="D851" s="407"/>
      <c r="E851" s="238"/>
      <c r="F851" s="264"/>
      <c r="G851" s="408"/>
      <c r="H851" s="248"/>
      <c r="I851" s="666"/>
      <c r="J851" s="663"/>
      <c r="K851" s="409"/>
      <c r="L851" s="409"/>
    </row>
    <row r="852" spans="1:12" s="12" customFormat="1" ht="12.75">
      <c r="A852" s="239"/>
      <c r="B852" s="237"/>
      <c r="C852" s="270"/>
      <c r="D852" s="407"/>
      <c r="E852" s="238"/>
      <c r="F852" s="264"/>
      <c r="G852" s="408"/>
      <c r="H852" s="248"/>
      <c r="I852" s="667"/>
      <c r="J852" s="664"/>
      <c r="K852" s="409"/>
      <c r="L852" s="409"/>
    </row>
    <row r="853" spans="1:12" s="12" customFormat="1" ht="12.75">
      <c r="A853" s="239"/>
      <c r="B853" s="237"/>
      <c r="C853" s="270"/>
      <c r="D853" s="407"/>
      <c r="E853" s="238"/>
      <c r="F853" s="264">
        <v>58</v>
      </c>
      <c r="G853" s="408"/>
      <c r="H853" s="248"/>
      <c r="I853" s="349"/>
      <c r="J853" s="320" t="s">
        <v>977</v>
      </c>
      <c r="K853" s="409">
        <f>E850*F853</f>
        <v>379.84200000000004</v>
      </c>
      <c r="L853" s="409">
        <f>E850*20</f>
        <v>130.98000000000002</v>
      </c>
    </row>
    <row r="854" spans="1:12" s="12" customFormat="1" ht="12.75">
      <c r="A854" s="239"/>
      <c r="B854" s="237"/>
      <c r="C854" s="270"/>
      <c r="D854" s="407"/>
      <c r="E854" s="238"/>
      <c r="F854" s="264">
        <v>87</v>
      </c>
      <c r="G854" s="408"/>
      <c r="H854" s="248"/>
      <c r="I854" s="349"/>
      <c r="J854" s="320" t="s">
        <v>978</v>
      </c>
      <c r="K854" s="409">
        <f>E850*F854</f>
        <v>569.763</v>
      </c>
      <c r="L854" s="409"/>
    </row>
    <row r="855" spans="1:12" s="12" customFormat="1" ht="38.25">
      <c r="A855" s="239"/>
      <c r="B855" s="237"/>
      <c r="C855" s="270"/>
      <c r="D855" s="407"/>
      <c r="E855" s="238"/>
      <c r="F855" s="264">
        <v>58</v>
      </c>
      <c r="G855" s="408"/>
      <c r="H855" s="248"/>
      <c r="I855" s="349"/>
      <c r="J855" s="319" t="s">
        <v>154</v>
      </c>
      <c r="K855" s="409">
        <f>E850*F855</f>
        <v>379.84200000000004</v>
      </c>
      <c r="L855" s="409"/>
    </row>
    <row r="856" spans="1:12" s="12" customFormat="1" ht="12.75">
      <c r="A856" s="239" t="s">
        <v>42</v>
      </c>
      <c r="B856" s="237" t="s">
        <v>141</v>
      </c>
      <c r="C856" s="270" t="s">
        <v>59</v>
      </c>
      <c r="D856" s="407"/>
      <c r="E856" s="238">
        <v>8.029</v>
      </c>
      <c r="F856" s="264"/>
      <c r="G856" s="623" t="s">
        <v>98</v>
      </c>
      <c r="H856" s="248" t="s">
        <v>11</v>
      </c>
      <c r="I856" s="665">
        <v>3</v>
      </c>
      <c r="J856" s="662" t="s">
        <v>976</v>
      </c>
      <c r="K856" s="409"/>
      <c r="L856" s="409"/>
    </row>
    <row r="857" spans="1:12" s="12" customFormat="1" ht="12.75">
      <c r="A857" s="239"/>
      <c r="B857" s="237"/>
      <c r="C857" s="270"/>
      <c r="D857" s="407"/>
      <c r="E857" s="238"/>
      <c r="F857" s="264"/>
      <c r="G857" s="408"/>
      <c r="H857" s="248"/>
      <c r="I857" s="666"/>
      <c r="J857" s="663"/>
      <c r="K857" s="409"/>
      <c r="L857" s="409"/>
    </row>
    <row r="858" spans="1:12" s="12" customFormat="1" ht="12.75">
      <c r="A858" s="239"/>
      <c r="B858" s="237"/>
      <c r="C858" s="270"/>
      <c r="D858" s="407"/>
      <c r="E858" s="238"/>
      <c r="F858" s="264"/>
      <c r="G858" s="408"/>
      <c r="H858" s="248"/>
      <c r="I858" s="667"/>
      <c r="J858" s="664"/>
      <c r="K858" s="409"/>
      <c r="L858" s="409"/>
    </row>
    <row r="859" spans="1:12" s="12" customFormat="1" ht="12.75">
      <c r="A859" s="239"/>
      <c r="B859" s="237"/>
      <c r="C859" s="270"/>
      <c r="D859" s="407"/>
      <c r="E859" s="238"/>
      <c r="F859" s="264">
        <v>58</v>
      </c>
      <c r="G859" s="408"/>
      <c r="H859" s="248"/>
      <c r="I859" s="349"/>
      <c r="J859" s="320" t="s">
        <v>977</v>
      </c>
      <c r="K859" s="409">
        <f>E856*F859</f>
        <v>465.682</v>
      </c>
      <c r="L859" s="409">
        <f>E856*20</f>
        <v>160.57999999999998</v>
      </c>
    </row>
    <row r="860" spans="1:12" s="12" customFormat="1" ht="12.75">
      <c r="A860" s="239"/>
      <c r="B860" s="237"/>
      <c r="C860" s="270"/>
      <c r="D860" s="407"/>
      <c r="E860" s="238"/>
      <c r="F860" s="264">
        <v>87</v>
      </c>
      <c r="G860" s="408"/>
      <c r="H860" s="248"/>
      <c r="I860" s="349"/>
      <c r="J860" s="320" t="s">
        <v>978</v>
      </c>
      <c r="K860" s="409">
        <f>E856*F860</f>
        <v>698.523</v>
      </c>
      <c r="L860" s="409"/>
    </row>
    <row r="861" spans="1:12" s="12" customFormat="1" ht="38.25">
      <c r="A861" s="239"/>
      <c r="B861" s="237"/>
      <c r="C861" s="270"/>
      <c r="D861" s="407"/>
      <c r="E861" s="238"/>
      <c r="F861" s="264">
        <v>58</v>
      </c>
      <c r="G861" s="408"/>
      <c r="H861" s="248"/>
      <c r="I861" s="349"/>
      <c r="J861" s="319" t="s">
        <v>154</v>
      </c>
      <c r="K861" s="409">
        <f>E856*F861</f>
        <v>465.682</v>
      </c>
      <c r="L861" s="409"/>
    </row>
    <row r="862" spans="1:12" s="12" customFormat="1" ht="12.75">
      <c r="A862" s="239" t="s">
        <v>42</v>
      </c>
      <c r="B862" s="237" t="s">
        <v>145</v>
      </c>
      <c r="C862" s="270" t="s">
        <v>59</v>
      </c>
      <c r="D862" s="407"/>
      <c r="E862" s="238">
        <v>13.483</v>
      </c>
      <c r="F862" s="264"/>
      <c r="G862" s="623" t="s">
        <v>98</v>
      </c>
      <c r="H862" s="248" t="s">
        <v>11</v>
      </c>
      <c r="I862" s="665">
        <v>3</v>
      </c>
      <c r="J862" s="662" t="s">
        <v>976</v>
      </c>
      <c r="K862" s="409"/>
      <c r="L862" s="409"/>
    </row>
    <row r="863" spans="1:12" s="12" customFormat="1" ht="12.75">
      <c r="A863" s="239"/>
      <c r="B863" s="237"/>
      <c r="C863" s="270"/>
      <c r="D863" s="407"/>
      <c r="E863" s="238"/>
      <c r="F863" s="264"/>
      <c r="G863" s="408"/>
      <c r="H863" s="248"/>
      <c r="I863" s="666"/>
      <c r="J863" s="663"/>
      <c r="K863" s="409"/>
      <c r="L863" s="409"/>
    </row>
    <row r="864" spans="1:12" s="12" customFormat="1" ht="12.75">
      <c r="A864" s="239"/>
      <c r="B864" s="237"/>
      <c r="C864" s="270"/>
      <c r="D864" s="407"/>
      <c r="E864" s="238"/>
      <c r="F864" s="264"/>
      <c r="G864" s="408"/>
      <c r="H864" s="248"/>
      <c r="I864" s="667"/>
      <c r="J864" s="664"/>
      <c r="K864" s="409"/>
      <c r="L864" s="409"/>
    </row>
    <row r="865" spans="1:12" s="12" customFormat="1" ht="12.75">
      <c r="A865" s="239"/>
      <c r="B865" s="237"/>
      <c r="C865" s="270"/>
      <c r="D865" s="407"/>
      <c r="E865" s="238"/>
      <c r="F865" s="264">
        <v>58</v>
      </c>
      <c r="G865" s="408"/>
      <c r="H865" s="248"/>
      <c r="I865" s="349"/>
      <c r="J865" s="320" t="s">
        <v>977</v>
      </c>
      <c r="K865" s="409">
        <f>E862*F865</f>
        <v>782.014</v>
      </c>
      <c r="L865" s="409">
        <f>E862*20</f>
        <v>269.66</v>
      </c>
    </row>
    <row r="866" spans="1:12" s="12" customFormat="1" ht="12.75">
      <c r="A866" s="239"/>
      <c r="B866" s="237"/>
      <c r="C866" s="270"/>
      <c r="D866" s="407"/>
      <c r="E866" s="238"/>
      <c r="F866" s="264">
        <v>87</v>
      </c>
      <c r="G866" s="408"/>
      <c r="H866" s="248"/>
      <c r="I866" s="349"/>
      <c r="J866" s="320" t="s">
        <v>978</v>
      </c>
      <c r="K866" s="409">
        <f>E862*F866</f>
        <v>1173.021</v>
      </c>
      <c r="L866" s="409"/>
    </row>
    <row r="867" spans="1:12" s="12" customFormat="1" ht="38.25">
      <c r="A867" s="239"/>
      <c r="B867" s="237"/>
      <c r="C867" s="270"/>
      <c r="D867" s="407"/>
      <c r="E867" s="238"/>
      <c r="F867" s="264">
        <v>58</v>
      </c>
      <c r="G867" s="408"/>
      <c r="H867" s="248"/>
      <c r="I867" s="349"/>
      <c r="J867" s="319" t="s">
        <v>154</v>
      </c>
      <c r="K867" s="409">
        <f>E862*F867</f>
        <v>782.014</v>
      </c>
      <c r="L867" s="409"/>
    </row>
    <row r="868" spans="1:12" s="12" customFormat="1" ht="12.75">
      <c r="A868" s="239" t="s">
        <v>42</v>
      </c>
      <c r="B868" s="237" t="s">
        <v>139</v>
      </c>
      <c r="C868" s="270" t="s">
        <v>59</v>
      </c>
      <c r="D868" s="407"/>
      <c r="E868" s="238">
        <v>12.15</v>
      </c>
      <c r="F868" s="264"/>
      <c r="G868" s="623" t="s">
        <v>98</v>
      </c>
      <c r="H868" s="248" t="s">
        <v>11</v>
      </c>
      <c r="I868" s="665">
        <v>3</v>
      </c>
      <c r="J868" s="662" t="s">
        <v>976</v>
      </c>
      <c r="K868" s="409"/>
      <c r="L868" s="409"/>
    </row>
    <row r="869" spans="1:12" s="12" customFormat="1" ht="12.75">
      <c r="A869" s="239"/>
      <c r="B869" s="237"/>
      <c r="C869" s="270"/>
      <c r="D869" s="407"/>
      <c r="E869" s="238"/>
      <c r="F869" s="264"/>
      <c r="G869" s="408"/>
      <c r="H869" s="248"/>
      <c r="I869" s="666"/>
      <c r="J869" s="663"/>
      <c r="K869" s="409"/>
      <c r="L869" s="409"/>
    </row>
    <row r="870" spans="1:12" s="12" customFormat="1" ht="12.75">
      <c r="A870" s="239"/>
      <c r="B870" s="237"/>
      <c r="C870" s="270"/>
      <c r="D870" s="407"/>
      <c r="E870" s="238"/>
      <c r="F870" s="264"/>
      <c r="G870" s="408"/>
      <c r="H870" s="248"/>
      <c r="I870" s="667"/>
      <c r="J870" s="664"/>
      <c r="K870" s="409"/>
      <c r="L870" s="409"/>
    </row>
    <row r="871" spans="1:12" s="12" customFormat="1" ht="12.75">
      <c r="A871" s="239"/>
      <c r="B871" s="237"/>
      <c r="C871" s="270"/>
      <c r="D871" s="407"/>
      <c r="E871" s="238"/>
      <c r="F871" s="264">
        <v>58</v>
      </c>
      <c r="G871" s="408"/>
      <c r="H871" s="248"/>
      <c r="I871" s="349"/>
      <c r="J871" s="320" t="s">
        <v>977</v>
      </c>
      <c r="K871" s="409">
        <f>E868*F871</f>
        <v>704.7</v>
      </c>
      <c r="L871" s="409">
        <f>E868*20</f>
        <v>243</v>
      </c>
    </row>
    <row r="872" spans="1:12" s="12" customFormat="1" ht="12.75">
      <c r="A872" s="239"/>
      <c r="B872" s="237"/>
      <c r="C872" s="270"/>
      <c r="D872" s="407"/>
      <c r="E872" s="238"/>
      <c r="F872" s="264">
        <v>87</v>
      </c>
      <c r="G872" s="408"/>
      <c r="H872" s="248"/>
      <c r="I872" s="349"/>
      <c r="J872" s="320" t="s">
        <v>978</v>
      </c>
      <c r="K872" s="409">
        <f>E868*F872</f>
        <v>1057.05</v>
      </c>
      <c r="L872" s="409"/>
    </row>
    <row r="873" spans="1:12" s="12" customFormat="1" ht="38.25">
      <c r="A873" s="239"/>
      <c r="B873" s="237"/>
      <c r="C873" s="270"/>
      <c r="D873" s="407"/>
      <c r="E873" s="238"/>
      <c r="F873" s="264">
        <v>58</v>
      </c>
      <c r="G873" s="408"/>
      <c r="H873" s="248"/>
      <c r="I873" s="349"/>
      <c r="J873" s="319" t="s">
        <v>154</v>
      </c>
      <c r="K873" s="409">
        <f>E868*F873</f>
        <v>704.7</v>
      </c>
      <c r="L873" s="409"/>
    </row>
    <row r="874" spans="1:12" s="12" customFormat="1" ht="12.75">
      <c r="A874" s="38" t="s">
        <v>20</v>
      </c>
      <c r="B874" s="66">
        <v>13</v>
      </c>
      <c r="C874" s="38" t="s">
        <v>27</v>
      </c>
      <c r="D874" s="283"/>
      <c r="E874" s="131">
        <f>E799+E804+E809+E815+E821+E827+E833+E839+E844+E850+E856+E862+E868</f>
        <v>212.19800000000004</v>
      </c>
      <c r="F874" s="135" t="s">
        <v>47</v>
      </c>
      <c r="G874" s="452"/>
      <c r="H874" s="453"/>
      <c r="I874" s="453"/>
      <c r="J874" s="255"/>
      <c r="K874" s="454"/>
      <c r="L874" s="312"/>
    </row>
    <row r="875" spans="1:12" s="12" customFormat="1" ht="38.25">
      <c r="A875" s="136" t="s">
        <v>25</v>
      </c>
      <c r="B875" s="138">
        <f>B874</f>
        <v>13</v>
      </c>
      <c r="C875" s="136" t="s">
        <v>27</v>
      </c>
      <c r="D875" s="139"/>
      <c r="E875" s="148">
        <f>E874</f>
        <v>212.19800000000004</v>
      </c>
      <c r="F875" s="137" t="s">
        <v>47</v>
      </c>
      <c r="G875" s="140"/>
      <c r="H875" s="534"/>
      <c r="I875" s="141"/>
      <c r="J875" s="142"/>
      <c r="K875" s="143"/>
      <c r="L875" s="409"/>
    </row>
    <row r="876" spans="1:12" ht="57.75" customHeight="1">
      <c r="A876" s="71" t="s">
        <v>31</v>
      </c>
      <c r="B876" s="72">
        <f>B797+B875</f>
        <v>168</v>
      </c>
      <c r="C876" s="73" t="s">
        <v>27</v>
      </c>
      <c r="D876" s="72"/>
      <c r="E876" s="74">
        <f>E797+E875</f>
        <v>397.529</v>
      </c>
      <c r="F876" s="75" t="s">
        <v>47</v>
      </c>
      <c r="G876" s="77"/>
      <c r="H876" s="77"/>
      <c r="I876" s="78"/>
      <c r="J876" s="401"/>
      <c r="K876" s="79"/>
      <c r="L876" s="447"/>
    </row>
    <row r="877" spans="1:12" ht="25.5" customHeight="1">
      <c r="A877" s="675" t="s">
        <v>156</v>
      </c>
      <c r="B877" s="676"/>
      <c r="C877" s="676"/>
      <c r="D877" s="676"/>
      <c r="E877" s="676"/>
      <c r="F877" s="676"/>
      <c r="G877" s="676"/>
      <c r="H877" s="495"/>
      <c r="I877" s="322"/>
      <c r="J877" s="323"/>
      <c r="K877" s="324"/>
      <c r="L877" s="455"/>
    </row>
    <row r="878" spans="1:12" ht="12.75">
      <c r="A878" s="676"/>
      <c r="B878" s="676"/>
      <c r="C878" s="676"/>
      <c r="D878" s="676"/>
      <c r="E878" s="676"/>
      <c r="F878" s="676"/>
      <c r="G878" s="676"/>
      <c r="H878" s="495"/>
      <c r="I878" s="323"/>
      <c r="J878" s="323"/>
      <c r="K878" s="324"/>
      <c r="L878" s="455"/>
    </row>
    <row r="879" spans="1:12" ht="12.75">
      <c r="A879" s="676"/>
      <c r="B879" s="676"/>
      <c r="C879" s="676"/>
      <c r="D879" s="676"/>
      <c r="E879" s="676"/>
      <c r="F879" s="676"/>
      <c r="G879" s="676"/>
      <c r="H879" s="495"/>
      <c r="I879" s="325"/>
      <c r="J879" s="640"/>
      <c r="K879" s="640"/>
      <c r="L879" s="640"/>
    </row>
    <row r="880" spans="1:12" ht="15.75" customHeight="1">
      <c r="A880" s="325"/>
      <c r="B880" s="282"/>
      <c r="C880" s="323"/>
      <c r="D880" s="326"/>
      <c r="E880" s="325"/>
      <c r="F880" s="20"/>
      <c r="G880" s="20"/>
      <c r="H880" s="20"/>
      <c r="I880" s="23"/>
      <c r="J880" s="640"/>
      <c r="K880" s="640"/>
      <c r="L880" s="640"/>
    </row>
    <row r="881" spans="1:12" ht="12.75">
      <c r="A881" s="281"/>
      <c r="B881" s="158"/>
      <c r="C881" s="166"/>
      <c r="D881" s="157"/>
      <c r="E881" s="281"/>
      <c r="F881" s="325"/>
      <c r="G881" s="327"/>
      <c r="H881" s="327"/>
      <c r="J881" s="640"/>
      <c r="K881" s="640"/>
      <c r="L881" s="640"/>
    </row>
    <row r="882" spans="1:12" ht="12.75">
      <c r="A882" s="281"/>
      <c r="B882" s="158"/>
      <c r="C882" s="166"/>
      <c r="D882" s="157"/>
      <c r="E882" s="281"/>
      <c r="F882" s="46"/>
      <c r="G882" s="327"/>
      <c r="H882" s="327"/>
      <c r="I882" s="640" t="s">
        <v>30</v>
      </c>
      <c r="J882" s="640"/>
      <c r="K882" s="640"/>
      <c r="L882" s="640"/>
    </row>
    <row r="883" spans="1:12" ht="12.75">
      <c r="A883" s="281"/>
      <c r="B883" s="158"/>
      <c r="C883" s="166"/>
      <c r="D883" s="157"/>
      <c r="E883" s="325"/>
      <c r="F883" s="325"/>
      <c r="G883" s="327"/>
      <c r="H883" s="327"/>
      <c r="I883" s="640" t="s">
        <v>987</v>
      </c>
      <c r="J883" s="640"/>
      <c r="K883" s="640"/>
      <c r="L883" s="640"/>
    </row>
    <row r="884" spans="1:12" ht="12.75">
      <c r="A884" s="281"/>
      <c r="B884" s="21"/>
      <c r="C884" s="24"/>
      <c r="D884" s="22"/>
      <c r="E884" s="325"/>
      <c r="F884" s="20"/>
      <c r="G884" s="20"/>
      <c r="H884" s="20"/>
      <c r="I884" s="640" t="s">
        <v>983</v>
      </c>
      <c r="J884" s="640"/>
      <c r="K884" s="640"/>
      <c r="L884" s="640"/>
    </row>
    <row r="885" spans="1:11" ht="15">
      <c r="A885" s="637"/>
      <c r="B885" s="85"/>
      <c r="C885" s="84"/>
      <c r="D885" s="86"/>
      <c r="E885" s="325"/>
      <c r="G885" s="37"/>
      <c r="H885" s="37"/>
      <c r="J885" s="37"/>
      <c r="K885" s="37"/>
    </row>
    <row r="886" spans="1:11" ht="12.75">
      <c r="A886" s="325"/>
      <c r="B886" s="282"/>
      <c r="C886" s="323"/>
      <c r="D886" s="326"/>
      <c r="E886" s="325"/>
      <c r="G886" s="37"/>
      <c r="H886" s="37"/>
      <c r="J886" s="37"/>
      <c r="K886" s="37"/>
    </row>
    <row r="887" spans="1:11" ht="12.75">
      <c r="A887" s="325"/>
      <c r="B887" s="282"/>
      <c r="C887" s="323"/>
      <c r="D887" s="326"/>
      <c r="E887" s="325"/>
      <c r="G887" s="37"/>
      <c r="H887" s="37"/>
      <c r="J887" s="37"/>
      <c r="K887" s="37"/>
    </row>
    <row r="888" spans="1:11" ht="12.75">
      <c r="A888" s="325"/>
      <c r="B888" s="282"/>
      <c r="C888" s="323"/>
      <c r="D888" s="326"/>
      <c r="E888" s="325"/>
      <c r="K888" s="37"/>
    </row>
    <row r="889" spans="1:11" ht="12.75">
      <c r="A889" s="325"/>
      <c r="B889" s="282"/>
      <c r="C889" s="323"/>
      <c r="D889" s="326"/>
      <c r="E889" s="325"/>
      <c r="F889" s="20"/>
      <c r="K889" s="24"/>
    </row>
    <row r="890" spans="1:11" ht="12.75">
      <c r="A890" s="325"/>
      <c r="B890" s="282"/>
      <c r="C890" s="323"/>
      <c r="D890" s="326"/>
      <c r="E890" s="325"/>
      <c r="F890" s="325"/>
      <c r="K890" s="324"/>
    </row>
    <row r="891" spans="1:11" ht="12.75">
      <c r="A891" s="325"/>
      <c r="B891" s="282"/>
      <c r="C891" s="323"/>
      <c r="D891" s="326"/>
      <c r="E891" s="325"/>
      <c r="F891" s="325"/>
      <c r="G891" s="327"/>
      <c r="H891" s="327"/>
      <c r="I891" s="325"/>
      <c r="J891" s="323"/>
      <c r="K891" s="324"/>
    </row>
  </sheetData>
  <sheetProtection/>
  <mergeCells count="363">
    <mergeCell ref="J862:J864"/>
    <mergeCell ref="I868:I870"/>
    <mergeCell ref="J868:J870"/>
    <mergeCell ref="I839:I841"/>
    <mergeCell ref="J839:J841"/>
    <mergeCell ref="I844:I846"/>
    <mergeCell ref="J844:J846"/>
    <mergeCell ref="I850:I852"/>
    <mergeCell ref="J850:J852"/>
    <mergeCell ref="J815:J817"/>
    <mergeCell ref="I856:I858"/>
    <mergeCell ref="J856:J858"/>
    <mergeCell ref="I821:I823"/>
    <mergeCell ref="J821:J823"/>
    <mergeCell ref="I827:I829"/>
    <mergeCell ref="J827:J829"/>
    <mergeCell ref="I833:I835"/>
    <mergeCell ref="J833:J835"/>
    <mergeCell ref="J786:J788"/>
    <mergeCell ref="J791:J793"/>
    <mergeCell ref="I804:I806"/>
    <mergeCell ref="J804:J806"/>
    <mergeCell ref="I809:I811"/>
    <mergeCell ref="J809:J811"/>
    <mergeCell ref="I799:I801"/>
    <mergeCell ref="J799:J801"/>
    <mergeCell ref="J761:J763"/>
    <mergeCell ref="J766:J768"/>
    <mergeCell ref="I882:L882"/>
    <mergeCell ref="I883:L883"/>
    <mergeCell ref="I884:L884"/>
    <mergeCell ref="J880:L880"/>
    <mergeCell ref="J881:L881"/>
    <mergeCell ref="J771:J773"/>
    <mergeCell ref="J776:J778"/>
    <mergeCell ref="J781:J783"/>
    <mergeCell ref="I751:I753"/>
    <mergeCell ref="J879:L879"/>
    <mergeCell ref="I721:I723"/>
    <mergeCell ref="I781:I783"/>
    <mergeCell ref="I776:I778"/>
    <mergeCell ref="J721:J723"/>
    <mergeCell ref="J726:J728"/>
    <mergeCell ref="J731:J733"/>
    <mergeCell ref="J751:J753"/>
    <mergeCell ref="J756:J758"/>
    <mergeCell ref="A877:G879"/>
    <mergeCell ref="I761:I763"/>
    <mergeCell ref="I756:I758"/>
    <mergeCell ref="I791:I793"/>
    <mergeCell ref="I786:I788"/>
    <mergeCell ref="I771:I773"/>
    <mergeCell ref="I766:I768"/>
    <mergeCell ref="I815:I817"/>
    <mergeCell ref="I862:I864"/>
    <mergeCell ref="A798:L798"/>
    <mergeCell ref="I421:I423"/>
    <mergeCell ref="I36:I38"/>
    <mergeCell ref="I51:I53"/>
    <mergeCell ref="I56:I58"/>
    <mergeCell ref="I746:I748"/>
    <mergeCell ref="I741:I743"/>
    <mergeCell ref="I731:I733"/>
    <mergeCell ref="I446:I448"/>
    <mergeCell ref="I511:I513"/>
    <mergeCell ref="I451:I453"/>
    <mergeCell ref="J19:J21"/>
    <mergeCell ref="I26:I28"/>
    <mergeCell ref="J41:J43"/>
    <mergeCell ref="I66:I68"/>
    <mergeCell ref="J14:J16"/>
    <mergeCell ref="J56:J58"/>
    <mergeCell ref="J61:J63"/>
    <mergeCell ref="I31:I33"/>
    <mergeCell ref="J71:J73"/>
    <mergeCell ref="I19:I21"/>
    <mergeCell ref="J66:J68"/>
    <mergeCell ref="I61:I63"/>
    <mergeCell ref="J31:J33"/>
    <mergeCell ref="J36:J38"/>
    <mergeCell ref="I46:I48"/>
    <mergeCell ref="J46:J48"/>
    <mergeCell ref="J51:J53"/>
    <mergeCell ref="I71:I73"/>
    <mergeCell ref="A4:L4"/>
    <mergeCell ref="A5:L5"/>
    <mergeCell ref="A6:L6"/>
    <mergeCell ref="A7:L7"/>
    <mergeCell ref="A9:L9"/>
    <mergeCell ref="A10:A11"/>
    <mergeCell ref="K10:K11"/>
    <mergeCell ref="D10:E10"/>
    <mergeCell ref="C10:C11"/>
    <mergeCell ref="L10:L11"/>
    <mergeCell ref="F10:F11"/>
    <mergeCell ref="I14:I16"/>
    <mergeCell ref="J26:J28"/>
    <mergeCell ref="G10:G11"/>
    <mergeCell ref="I41:I43"/>
    <mergeCell ref="H10:H11"/>
    <mergeCell ref="J10:J11"/>
    <mergeCell ref="A13:L13"/>
    <mergeCell ref="B10:B11"/>
    <mergeCell ref="I10:I11"/>
    <mergeCell ref="J76:J78"/>
    <mergeCell ref="I76:I78"/>
    <mergeCell ref="J81:J83"/>
    <mergeCell ref="I81:I83"/>
    <mergeCell ref="J86:J88"/>
    <mergeCell ref="I86:I88"/>
    <mergeCell ref="J91:J93"/>
    <mergeCell ref="I91:I93"/>
    <mergeCell ref="J96:J98"/>
    <mergeCell ref="I96:I98"/>
    <mergeCell ref="J101:J103"/>
    <mergeCell ref="I101:I103"/>
    <mergeCell ref="I106:I108"/>
    <mergeCell ref="J106:J108"/>
    <mergeCell ref="J111:J113"/>
    <mergeCell ref="I111:I113"/>
    <mergeCell ref="J116:J118"/>
    <mergeCell ref="I116:I118"/>
    <mergeCell ref="J121:J123"/>
    <mergeCell ref="J126:J128"/>
    <mergeCell ref="J131:J133"/>
    <mergeCell ref="J136:J138"/>
    <mergeCell ref="J141:J143"/>
    <mergeCell ref="J146:J148"/>
    <mergeCell ref="J151:J153"/>
    <mergeCell ref="J156:J158"/>
    <mergeCell ref="J161:J163"/>
    <mergeCell ref="J166:J168"/>
    <mergeCell ref="J171:J173"/>
    <mergeCell ref="J176:J178"/>
    <mergeCell ref="J181:J183"/>
    <mergeCell ref="J186:J188"/>
    <mergeCell ref="J191:J193"/>
    <mergeCell ref="I121:I123"/>
    <mergeCell ref="I126:I128"/>
    <mergeCell ref="I131:I133"/>
    <mergeCell ref="I136:I138"/>
    <mergeCell ref="I141:I143"/>
    <mergeCell ref="I146:I148"/>
    <mergeCell ref="I151:I153"/>
    <mergeCell ref="I156:I158"/>
    <mergeCell ref="I161:I163"/>
    <mergeCell ref="I166:I168"/>
    <mergeCell ref="I171:I173"/>
    <mergeCell ref="I176:I178"/>
    <mergeCell ref="I181:I183"/>
    <mergeCell ref="I186:I188"/>
    <mergeCell ref="I191:I193"/>
    <mergeCell ref="J196:J198"/>
    <mergeCell ref="J201:J203"/>
    <mergeCell ref="J206:J208"/>
    <mergeCell ref="J211:J213"/>
    <mergeCell ref="I211:I213"/>
    <mergeCell ref="I206:I208"/>
    <mergeCell ref="I201:I203"/>
    <mergeCell ref="I196:I198"/>
    <mergeCell ref="J216:J218"/>
    <mergeCell ref="J221:J223"/>
    <mergeCell ref="J226:J228"/>
    <mergeCell ref="J231:J233"/>
    <mergeCell ref="J236:J238"/>
    <mergeCell ref="J241:J243"/>
    <mergeCell ref="J246:J248"/>
    <mergeCell ref="J251:J253"/>
    <mergeCell ref="J256:J258"/>
    <mergeCell ref="J261:J263"/>
    <mergeCell ref="J266:J268"/>
    <mergeCell ref="J271:J273"/>
    <mergeCell ref="J276:J278"/>
    <mergeCell ref="J281:J283"/>
    <mergeCell ref="J286:J288"/>
    <mergeCell ref="J291:J293"/>
    <mergeCell ref="J296:J298"/>
    <mergeCell ref="J301:J303"/>
    <mergeCell ref="I301:I303"/>
    <mergeCell ref="I296:I298"/>
    <mergeCell ref="I291:I293"/>
    <mergeCell ref="I286:I288"/>
    <mergeCell ref="I276:I278"/>
    <mergeCell ref="I281:I283"/>
    <mergeCell ref="I266:I268"/>
    <mergeCell ref="I271:I273"/>
    <mergeCell ref="I256:I258"/>
    <mergeCell ref="I261:I263"/>
    <mergeCell ref="I251:I253"/>
    <mergeCell ref="I246:I248"/>
    <mergeCell ref="I241:I243"/>
    <mergeCell ref="I236:I238"/>
    <mergeCell ref="I231:I233"/>
    <mergeCell ref="I226:I228"/>
    <mergeCell ref="I221:I223"/>
    <mergeCell ref="I216:I218"/>
    <mergeCell ref="I416:I418"/>
    <mergeCell ref="I411:I413"/>
    <mergeCell ref="I406:I408"/>
    <mergeCell ref="I401:I403"/>
    <mergeCell ref="I396:I398"/>
    <mergeCell ref="I386:I388"/>
    <mergeCell ref="I391:I393"/>
    <mergeCell ref="I381:I383"/>
    <mergeCell ref="I376:I378"/>
    <mergeCell ref="I371:I373"/>
    <mergeCell ref="I366:I368"/>
    <mergeCell ref="I356:I358"/>
    <mergeCell ref="I361:I363"/>
    <mergeCell ref="I351:I353"/>
    <mergeCell ref="I341:I343"/>
    <mergeCell ref="I346:I348"/>
    <mergeCell ref="I336:I338"/>
    <mergeCell ref="I331:I333"/>
    <mergeCell ref="I326:I328"/>
    <mergeCell ref="I311:I313"/>
    <mergeCell ref="I321:I323"/>
    <mergeCell ref="I316:I318"/>
    <mergeCell ref="I306:I308"/>
    <mergeCell ref="J306:J308"/>
    <mergeCell ref="J311:J313"/>
    <mergeCell ref="J316:J318"/>
    <mergeCell ref="J321:J323"/>
    <mergeCell ref="J326:J328"/>
    <mergeCell ref="J331:J333"/>
    <mergeCell ref="J336:J338"/>
    <mergeCell ref="J341:J343"/>
    <mergeCell ref="J346:J348"/>
    <mergeCell ref="J351:J353"/>
    <mergeCell ref="J356:J358"/>
    <mergeCell ref="J361:J363"/>
    <mergeCell ref="J366:J368"/>
    <mergeCell ref="J371:J373"/>
    <mergeCell ref="J376:J378"/>
    <mergeCell ref="J381:J383"/>
    <mergeCell ref="J386:J388"/>
    <mergeCell ref="J391:J393"/>
    <mergeCell ref="J396:J398"/>
    <mergeCell ref="J401:J403"/>
    <mergeCell ref="J406:J408"/>
    <mergeCell ref="J411:J413"/>
    <mergeCell ref="J416:J418"/>
    <mergeCell ref="J421:J423"/>
    <mergeCell ref="I491:I493"/>
    <mergeCell ref="I486:I488"/>
    <mergeCell ref="I476:I478"/>
    <mergeCell ref="I481:I483"/>
    <mergeCell ref="I471:I473"/>
    <mergeCell ref="I461:I463"/>
    <mergeCell ref="I466:I468"/>
    <mergeCell ref="I456:I458"/>
    <mergeCell ref="I441:I443"/>
    <mergeCell ref="I436:I438"/>
    <mergeCell ref="I431:I433"/>
    <mergeCell ref="I426:I428"/>
    <mergeCell ref="J426:J428"/>
    <mergeCell ref="J431:J433"/>
    <mergeCell ref="J436:J438"/>
    <mergeCell ref="J441:J443"/>
    <mergeCell ref="J511:J513"/>
    <mergeCell ref="J446:J448"/>
    <mergeCell ref="J451:J453"/>
    <mergeCell ref="J456:J458"/>
    <mergeCell ref="J461:J463"/>
    <mergeCell ref="J466:J468"/>
    <mergeCell ref="J471:J473"/>
    <mergeCell ref="I506:I508"/>
    <mergeCell ref="J476:J478"/>
    <mergeCell ref="J481:J483"/>
    <mergeCell ref="J486:J488"/>
    <mergeCell ref="J491:J493"/>
    <mergeCell ref="J496:J498"/>
    <mergeCell ref="J501:J503"/>
    <mergeCell ref="J506:J508"/>
    <mergeCell ref="I501:I503"/>
    <mergeCell ref="I496:I498"/>
    <mergeCell ref="I531:I533"/>
    <mergeCell ref="I526:I528"/>
    <mergeCell ref="I521:I523"/>
    <mergeCell ref="I516:I518"/>
    <mergeCell ref="I546:I548"/>
    <mergeCell ref="I551:I553"/>
    <mergeCell ref="I536:I538"/>
    <mergeCell ref="I541:I543"/>
    <mergeCell ref="J516:J518"/>
    <mergeCell ref="J521:J523"/>
    <mergeCell ref="J526:J528"/>
    <mergeCell ref="J531:J533"/>
    <mergeCell ref="J536:J538"/>
    <mergeCell ref="J541:J543"/>
    <mergeCell ref="J546:J548"/>
    <mergeCell ref="J551:J553"/>
    <mergeCell ref="J556:J558"/>
    <mergeCell ref="J561:J563"/>
    <mergeCell ref="I566:I568"/>
    <mergeCell ref="I571:I573"/>
    <mergeCell ref="I556:I558"/>
    <mergeCell ref="I561:I563"/>
    <mergeCell ref="I576:I578"/>
    <mergeCell ref="I581:I583"/>
    <mergeCell ref="J566:J568"/>
    <mergeCell ref="J571:J573"/>
    <mergeCell ref="J576:J578"/>
    <mergeCell ref="J581:J583"/>
    <mergeCell ref="I586:I588"/>
    <mergeCell ref="I591:I593"/>
    <mergeCell ref="I596:I598"/>
    <mergeCell ref="I601:I603"/>
    <mergeCell ref="I606:I608"/>
    <mergeCell ref="I611:I613"/>
    <mergeCell ref="I616:I618"/>
    <mergeCell ref="I621:I623"/>
    <mergeCell ref="I626:I628"/>
    <mergeCell ref="I631:I633"/>
    <mergeCell ref="I636:I638"/>
    <mergeCell ref="J586:J588"/>
    <mergeCell ref="J591:J593"/>
    <mergeCell ref="J596:J598"/>
    <mergeCell ref="J601:J603"/>
    <mergeCell ref="J606:J608"/>
    <mergeCell ref="J611:J613"/>
    <mergeCell ref="J616:J618"/>
    <mergeCell ref="J621:J623"/>
    <mergeCell ref="J626:J628"/>
    <mergeCell ref="J631:J633"/>
    <mergeCell ref="J636:J638"/>
    <mergeCell ref="I686:I688"/>
    <mergeCell ref="I691:I693"/>
    <mergeCell ref="I696:I698"/>
    <mergeCell ref="I641:I643"/>
    <mergeCell ref="I646:I648"/>
    <mergeCell ref="I651:I653"/>
    <mergeCell ref="I656:I658"/>
    <mergeCell ref="I661:I663"/>
    <mergeCell ref="I666:I668"/>
    <mergeCell ref="I671:I673"/>
    <mergeCell ref="I676:I678"/>
    <mergeCell ref="I681:I683"/>
    <mergeCell ref="J641:J643"/>
    <mergeCell ref="J646:J648"/>
    <mergeCell ref="J651:J653"/>
    <mergeCell ref="J656:J658"/>
    <mergeCell ref="J661:J663"/>
    <mergeCell ref="J666:J668"/>
    <mergeCell ref="J671:J673"/>
    <mergeCell ref="J676:J678"/>
    <mergeCell ref="I701:I703"/>
    <mergeCell ref="I706:I708"/>
    <mergeCell ref="I711:I713"/>
    <mergeCell ref="I716:I718"/>
    <mergeCell ref="J681:J683"/>
    <mergeCell ref="J686:J688"/>
    <mergeCell ref="J691:J693"/>
    <mergeCell ref="J696:J698"/>
    <mergeCell ref="J701:J703"/>
    <mergeCell ref="J706:J708"/>
    <mergeCell ref="J711:J713"/>
    <mergeCell ref="J716:J718"/>
    <mergeCell ref="I736:I738"/>
    <mergeCell ref="I726:I728"/>
    <mergeCell ref="J736:J738"/>
    <mergeCell ref="J746:J748"/>
    <mergeCell ref="J741:J743"/>
  </mergeCells>
  <printOptions/>
  <pageMargins left="0.2362204724409449" right="0.2362204724409449" top="0.31496062992125984" bottom="0.5905511811023623" header="0.31496062992125984" footer="0.1968503937007874"/>
  <pageSetup horizontalDpi="600" verticalDpi="600" orientation="landscape" paperSize="9" r:id="rId1"/>
  <headerFooter alignWithMargins="0">
    <oddFooter>&amp;CСтр. &amp;P от &amp;[30&amp;RДИРЕКТОР НА ОД "ЗЕМЕДЕЛИЕ" - ПЛЕВЕН": .................
/НОРА СТОЕВА/</oddFooter>
  </headerFooter>
  <ignoredErrors>
    <ignoredError sqref="H12:J12 F12 A12 G809 G804 G815 G821 G827 G833 G844 G850 G856 G862 G868 G839" numberStoredAsText="1"/>
    <ignoredError sqref="J813 J819 J825 J831 J837 J848 J854 J860 J866 J87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1442"/>
  <sheetViews>
    <sheetView workbookViewId="0" topLeftCell="A162">
      <selection activeCell="M185" sqref="M185"/>
    </sheetView>
  </sheetViews>
  <sheetFormatPr defaultColWidth="9.140625" defaultRowHeight="12.75"/>
  <cols>
    <col min="1" max="1" width="17.28125" style="12" customWidth="1"/>
    <col min="2" max="2" width="12.7109375" style="158" customWidth="1"/>
    <col min="3" max="3" width="19.421875" style="166" customWidth="1"/>
    <col min="4" max="4" width="7.7109375" style="157" customWidth="1"/>
    <col min="5" max="5" width="11.421875" style="12" customWidth="1"/>
    <col min="6" max="6" width="8.8515625" style="12" customWidth="1"/>
    <col min="7" max="8" width="7.00390625" style="159" customWidth="1"/>
    <col min="9" max="9" width="13.00390625" style="149" customWidth="1"/>
    <col min="10" max="10" width="9.00390625" style="9" bestFit="1" customWidth="1"/>
    <col min="11" max="11" width="8.57421875" style="52" customWidth="1"/>
    <col min="12" max="16384" width="9.140625" style="12" customWidth="1"/>
  </cols>
  <sheetData>
    <row r="1" spans="1:11" ht="12.75">
      <c r="A1" s="684" t="s">
        <v>28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</row>
    <row r="2" spans="1:11" ht="12.75">
      <c r="A2" s="685" t="s">
        <v>982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</row>
    <row r="3" spans="1:11" ht="12.75">
      <c r="A3" s="685" t="s">
        <v>981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</row>
    <row r="4" spans="1:11" ht="12.75">
      <c r="A4" s="687" t="s">
        <v>984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</row>
    <row r="5" spans="1:11" s="149" customFormat="1" ht="12.75">
      <c r="A5" s="650" t="s">
        <v>0</v>
      </c>
      <c r="B5" s="650"/>
      <c r="C5" s="650"/>
      <c r="D5" s="650"/>
      <c r="E5" s="650"/>
      <c r="F5" s="650"/>
      <c r="G5" s="650"/>
      <c r="H5" s="650"/>
      <c r="I5" s="650"/>
      <c r="J5" s="650"/>
      <c r="K5" s="682"/>
    </row>
    <row r="6" spans="1:11" s="149" customFormat="1" ht="12.75" customHeight="1">
      <c r="A6" s="639" t="s">
        <v>1</v>
      </c>
      <c r="B6" s="651" t="s">
        <v>2</v>
      </c>
      <c r="C6" s="681" t="s">
        <v>3</v>
      </c>
      <c r="D6" s="639" t="s">
        <v>4</v>
      </c>
      <c r="E6" s="639"/>
      <c r="F6" s="639" t="s">
        <v>52</v>
      </c>
      <c r="G6" s="644" t="s">
        <v>5</v>
      </c>
      <c r="H6" s="646" t="s">
        <v>6</v>
      </c>
      <c r="I6" s="639" t="s">
        <v>7</v>
      </c>
      <c r="J6" s="683" t="s">
        <v>35</v>
      </c>
      <c r="K6" s="688" t="s">
        <v>617</v>
      </c>
    </row>
    <row r="7" spans="1:11" s="149" customFormat="1" ht="43.5" customHeight="1">
      <c r="A7" s="639"/>
      <c r="B7" s="651"/>
      <c r="C7" s="681"/>
      <c r="D7" s="1" t="s">
        <v>8</v>
      </c>
      <c r="E7" s="1" t="s">
        <v>32</v>
      </c>
      <c r="F7" s="639"/>
      <c r="G7" s="644"/>
      <c r="H7" s="646"/>
      <c r="I7" s="639"/>
      <c r="J7" s="683"/>
      <c r="K7" s="688"/>
    </row>
    <row r="8" spans="1:11" s="149" customFormat="1" ht="14.25" customHeight="1">
      <c r="A8" s="2" t="s">
        <v>29</v>
      </c>
      <c r="B8" s="5">
        <v>2</v>
      </c>
      <c r="C8" s="165">
        <v>3</v>
      </c>
      <c r="D8" s="7" t="s">
        <v>9</v>
      </c>
      <c r="E8" s="2" t="s">
        <v>10</v>
      </c>
      <c r="F8" s="2" t="s">
        <v>36</v>
      </c>
      <c r="G8" s="5">
        <v>6</v>
      </c>
      <c r="H8" s="2" t="s">
        <v>37</v>
      </c>
      <c r="I8" s="2" t="s">
        <v>38</v>
      </c>
      <c r="J8" s="484">
        <v>9</v>
      </c>
      <c r="K8" s="483">
        <v>10</v>
      </c>
    </row>
    <row r="9" spans="1:11" s="149" customFormat="1" ht="14.25" customHeight="1">
      <c r="A9" s="677" t="s">
        <v>13</v>
      </c>
      <c r="B9" s="677"/>
      <c r="C9" s="677"/>
      <c r="D9" s="677"/>
      <c r="E9" s="677"/>
      <c r="F9" s="677"/>
      <c r="G9" s="677"/>
      <c r="H9" s="677"/>
      <c r="I9" s="677"/>
      <c r="J9" s="677"/>
      <c r="K9" s="680"/>
    </row>
    <row r="10" spans="1:11" s="89" customFormat="1" ht="12.75">
      <c r="A10" s="240" t="s">
        <v>99</v>
      </c>
      <c r="B10" s="418" t="s">
        <v>554</v>
      </c>
      <c r="C10" s="317" t="s">
        <v>102</v>
      </c>
      <c r="D10" s="240"/>
      <c r="E10" s="341">
        <v>1.5</v>
      </c>
      <c r="F10" s="230">
        <v>58</v>
      </c>
      <c r="G10" s="417" t="s">
        <v>96</v>
      </c>
      <c r="H10" s="248" t="s">
        <v>11</v>
      </c>
      <c r="I10" s="242" t="s">
        <v>59</v>
      </c>
      <c r="J10" s="476">
        <f aca="true" t="shared" si="0" ref="J10:J17">E10*F10</f>
        <v>87</v>
      </c>
      <c r="K10" s="251">
        <f aca="true" t="shared" si="1" ref="K10:K17">E10*20</f>
        <v>30</v>
      </c>
    </row>
    <row r="11" spans="1:11" s="89" customFormat="1" ht="12.75">
      <c r="A11" s="240" t="s">
        <v>99</v>
      </c>
      <c r="B11" s="418" t="s">
        <v>555</v>
      </c>
      <c r="C11" s="317" t="s">
        <v>102</v>
      </c>
      <c r="D11" s="240"/>
      <c r="E11" s="341">
        <v>1</v>
      </c>
      <c r="F11" s="230">
        <v>58</v>
      </c>
      <c r="G11" s="417" t="s">
        <v>96</v>
      </c>
      <c r="H11" s="248" t="s">
        <v>11</v>
      </c>
      <c r="I11" s="242" t="s">
        <v>59</v>
      </c>
      <c r="J11" s="476">
        <f t="shared" si="0"/>
        <v>58</v>
      </c>
      <c r="K11" s="251">
        <f t="shared" si="1"/>
        <v>20</v>
      </c>
    </row>
    <row r="12" spans="1:11" s="89" customFormat="1" ht="12.75">
      <c r="A12" s="240" t="s">
        <v>99</v>
      </c>
      <c r="B12" s="418" t="s">
        <v>556</v>
      </c>
      <c r="C12" s="317" t="s">
        <v>102</v>
      </c>
      <c r="D12" s="240"/>
      <c r="E12" s="341">
        <v>1</v>
      </c>
      <c r="F12" s="230">
        <v>58</v>
      </c>
      <c r="G12" s="417" t="s">
        <v>96</v>
      </c>
      <c r="H12" s="248" t="s">
        <v>11</v>
      </c>
      <c r="I12" s="242" t="s">
        <v>59</v>
      </c>
      <c r="J12" s="476">
        <f t="shared" si="0"/>
        <v>58</v>
      </c>
      <c r="K12" s="251">
        <f t="shared" si="1"/>
        <v>20</v>
      </c>
    </row>
    <row r="13" spans="1:11" s="89" customFormat="1" ht="12.75">
      <c r="A13" s="240" t="s">
        <v>99</v>
      </c>
      <c r="B13" s="418" t="s">
        <v>557</v>
      </c>
      <c r="C13" s="317" t="s">
        <v>102</v>
      </c>
      <c r="D13" s="240"/>
      <c r="E13" s="341">
        <v>1.8</v>
      </c>
      <c r="F13" s="230">
        <v>58</v>
      </c>
      <c r="G13" s="417" t="s">
        <v>96</v>
      </c>
      <c r="H13" s="248" t="s">
        <v>11</v>
      </c>
      <c r="I13" s="242" t="s">
        <v>59</v>
      </c>
      <c r="J13" s="476">
        <f t="shared" si="0"/>
        <v>104.4</v>
      </c>
      <c r="K13" s="251">
        <f t="shared" si="1"/>
        <v>36</v>
      </c>
    </row>
    <row r="14" spans="1:11" s="89" customFormat="1" ht="12.75">
      <c r="A14" s="240" t="s">
        <v>99</v>
      </c>
      <c r="B14" s="418" t="s">
        <v>558</v>
      </c>
      <c r="C14" s="236" t="s">
        <v>104</v>
      </c>
      <c r="D14" s="240"/>
      <c r="E14" s="341">
        <v>3.988</v>
      </c>
      <c r="F14" s="230">
        <v>78</v>
      </c>
      <c r="G14" s="417" t="s">
        <v>96</v>
      </c>
      <c r="H14" s="248" t="s">
        <v>11</v>
      </c>
      <c r="I14" s="242" t="s">
        <v>32</v>
      </c>
      <c r="J14" s="476">
        <f t="shared" si="0"/>
        <v>311.064</v>
      </c>
      <c r="K14" s="251">
        <f t="shared" si="1"/>
        <v>79.76</v>
      </c>
    </row>
    <row r="15" spans="1:11" s="89" customFormat="1" ht="12.75">
      <c r="A15" s="240" t="s">
        <v>99</v>
      </c>
      <c r="B15" s="418" t="s">
        <v>559</v>
      </c>
      <c r="C15" s="236" t="s">
        <v>103</v>
      </c>
      <c r="D15" s="240"/>
      <c r="E15" s="341">
        <v>0.526</v>
      </c>
      <c r="F15" s="230">
        <v>58</v>
      </c>
      <c r="G15" s="417" t="s">
        <v>96</v>
      </c>
      <c r="H15" s="248" t="s">
        <v>11</v>
      </c>
      <c r="I15" s="242" t="s">
        <v>59</v>
      </c>
      <c r="J15" s="476">
        <f t="shared" si="0"/>
        <v>30.508000000000003</v>
      </c>
      <c r="K15" s="251">
        <f t="shared" si="1"/>
        <v>10.52</v>
      </c>
    </row>
    <row r="16" spans="1:11" s="89" customFormat="1" ht="12.75">
      <c r="A16" s="240" t="s">
        <v>99</v>
      </c>
      <c r="B16" s="418" t="s">
        <v>560</v>
      </c>
      <c r="C16" s="236" t="s">
        <v>103</v>
      </c>
      <c r="D16" s="240"/>
      <c r="E16" s="341">
        <v>0.68</v>
      </c>
      <c r="F16" s="230">
        <v>58</v>
      </c>
      <c r="G16" s="417" t="s">
        <v>96</v>
      </c>
      <c r="H16" s="248" t="s">
        <v>11</v>
      </c>
      <c r="I16" s="242" t="s">
        <v>59</v>
      </c>
      <c r="J16" s="476">
        <f t="shared" si="0"/>
        <v>39.440000000000005</v>
      </c>
      <c r="K16" s="251">
        <f t="shared" si="1"/>
        <v>13.600000000000001</v>
      </c>
    </row>
    <row r="17" spans="1:11" s="89" customFormat="1" ht="12.75">
      <c r="A17" s="240" t="s">
        <v>99</v>
      </c>
      <c r="B17" s="418" t="s">
        <v>561</v>
      </c>
      <c r="C17" s="236" t="s">
        <v>103</v>
      </c>
      <c r="D17" s="240"/>
      <c r="E17" s="341">
        <v>0.559</v>
      </c>
      <c r="F17" s="230">
        <v>58</v>
      </c>
      <c r="G17" s="417" t="s">
        <v>96</v>
      </c>
      <c r="H17" s="248" t="s">
        <v>11</v>
      </c>
      <c r="I17" s="242" t="s">
        <v>59</v>
      </c>
      <c r="J17" s="476">
        <f t="shared" si="0"/>
        <v>32.422000000000004</v>
      </c>
      <c r="K17" s="251">
        <f t="shared" si="1"/>
        <v>11.180000000000001</v>
      </c>
    </row>
    <row r="18" spans="1:11" s="89" customFormat="1" ht="12.75">
      <c r="A18" s="38" t="s">
        <v>20</v>
      </c>
      <c r="B18" s="187">
        <v>8</v>
      </c>
      <c r="C18" s="35" t="s">
        <v>27</v>
      </c>
      <c r="D18" s="94"/>
      <c r="E18" s="188">
        <f>SUM(E10:E17)</f>
        <v>11.052999999999999</v>
      </c>
      <c r="F18" s="186" t="s">
        <v>47</v>
      </c>
      <c r="G18" s="192"/>
      <c r="H18" s="240"/>
      <c r="I18" s="94"/>
      <c r="J18" s="477"/>
      <c r="K18" s="97"/>
    </row>
    <row r="19" spans="1:11" s="89" customFormat="1" ht="15.75" customHeight="1">
      <c r="A19" s="240" t="s">
        <v>100</v>
      </c>
      <c r="B19" s="419" t="s">
        <v>562</v>
      </c>
      <c r="C19" s="317" t="s">
        <v>102</v>
      </c>
      <c r="D19" s="240"/>
      <c r="E19" s="240">
        <v>1.012</v>
      </c>
      <c r="F19" s="230">
        <v>58</v>
      </c>
      <c r="G19" s="417" t="s">
        <v>95</v>
      </c>
      <c r="H19" s="248" t="s">
        <v>11</v>
      </c>
      <c r="I19" s="242" t="s">
        <v>59</v>
      </c>
      <c r="J19" s="476">
        <f aca="true" t="shared" si="2" ref="J19:J24">E19*F19</f>
        <v>58.696</v>
      </c>
      <c r="K19" s="251">
        <f aca="true" t="shared" si="3" ref="K19:K24">E19*20</f>
        <v>20.240000000000002</v>
      </c>
    </row>
    <row r="20" spans="1:11" s="89" customFormat="1" ht="13.5" customHeight="1">
      <c r="A20" s="240" t="s">
        <v>100</v>
      </c>
      <c r="B20" s="420" t="s">
        <v>563</v>
      </c>
      <c r="C20" s="317" t="s">
        <v>102</v>
      </c>
      <c r="D20" s="240"/>
      <c r="E20" s="240">
        <v>1.837</v>
      </c>
      <c r="F20" s="230">
        <v>58</v>
      </c>
      <c r="G20" s="417" t="s">
        <v>95</v>
      </c>
      <c r="H20" s="248" t="s">
        <v>11</v>
      </c>
      <c r="I20" s="242" t="s">
        <v>59</v>
      </c>
      <c r="J20" s="476">
        <f t="shared" si="2"/>
        <v>106.54599999999999</v>
      </c>
      <c r="K20" s="251">
        <f t="shared" si="3"/>
        <v>36.74</v>
      </c>
    </row>
    <row r="21" spans="1:11" s="89" customFormat="1" ht="15" customHeight="1">
      <c r="A21" s="240" t="s">
        <v>100</v>
      </c>
      <c r="B21" s="420" t="s">
        <v>564</v>
      </c>
      <c r="C21" s="317" t="s">
        <v>102</v>
      </c>
      <c r="D21" s="240"/>
      <c r="E21" s="240">
        <v>1.087</v>
      </c>
      <c r="F21" s="230">
        <v>58</v>
      </c>
      <c r="G21" s="417" t="s">
        <v>95</v>
      </c>
      <c r="H21" s="248" t="s">
        <v>11</v>
      </c>
      <c r="I21" s="242" t="s">
        <v>59</v>
      </c>
      <c r="J21" s="476">
        <f t="shared" si="2"/>
        <v>63.046</v>
      </c>
      <c r="K21" s="251">
        <f t="shared" si="3"/>
        <v>21.74</v>
      </c>
    </row>
    <row r="22" spans="1:11" s="89" customFormat="1" ht="12.75" customHeight="1">
      <c r="A22" s="240" t="s">
        <v>100</v>
      </c>
      <c r="B22" s="420" t="s">
        <v>565</v>
      </c>
      <c r="C22" s="240" t="s">
        <v>60</v>
      </c>
      <c r="D22" s="240"/>
      <c r="E22" s="240">
        <v>1.011</v>
      </c>
      <c r="F22" s="230">
        <v>58</v>
      </c>
      <c r="G22" s="417" t="s">
        <v>95</v>
      </c>
      <c r="H22" s="248" t="s">
        <v>11</v>
      </c>
      <c r="I22" s="242" t="s">
        <v>59</v>
      </c>
      <c r="J22" s="476">
        <f t="shared" si="2"/>
        <v>58.63799999999999</v>
      </c>
      <c r="K22" s="251">
        <f t="shared" si="3"/>
        <v>20.22</v>
      </c>
    </row>
    <row r="23" spans="1:11" s="89" customFormat="1" ht="12.75" customHeight="1">
      <c r="A23" s="240" t="s">
        <v>100</v>
      </c>
      <c r="B23" s="420" t="s">
        <v>566</v>
      </c>
      <c r="C23" s="240" t="s">
        <v>60</v>
      </c>
      <c r="D23" s="240"/>
      <c r="E23" s="240">
        <v>3.265</v>
      </c>
      <c r="F23" s="230">
        <v>58</v>
      </c>
      <c r="G23" s="417" t="s">
        <v>96</v>
      </c>
      <c r="H23" s="248" t="s">
        <v>11</v>
      </c>
      <c r="I23" s="242" t="s">
        <v>59</v>
      </c>
      <c r="J23" s="476">
        <f t="shared" si="2"/>
        <v>189.37</v>
      </c>
      <c r="K23" s="251">
        <f t="shared" si="3"/>
        <v>65.3</v>
      </c>
    </row>
    <row r="24" spans="1:11" s="89" customFormat="1" ht="14.25" customHeight="1">
      <c r="A24" s="240" t="s">
        <v>100</v>
      </c>
      <c r="B24" s="420" t="s">
        <v>567</v>
      </c>
      <c r="C24" s="236" t="s">
        <v>104</v>
      </c>
      <c r="D24" s="240"/>
      <c r="E24" s="240">
        <v>1.021</v>
      </c>
      <c r="F24" s="230">
        <v>78</v>
      </c>
      <c r="G24" s="417" t="s">
        <v>97</v>
      </c>
      <c r="H24" s="248" t="s">
        <v>11</v>
      </c>
      <c r="I24" s="242" t="s">
        <v>32</v>
      </c>
      <c r="J24" s="476">
        <f t="shared" si="2"/>
        <v>79.63799999999999</v>
      </c>
      <c r="K24" s="251">
        <f t="shared" si="3"/>
        <v>20.419999999999998</v>
      </c>
    </row>
    <row r="25" spans="1:11" s="89" customFormat="1" ht="14.25" customHeight="1">
      <c r="A25" s="38" t="s">
        <v>20</v>
      </c>
      <c r="B25" s="189">
        <v>6</v>
      </c>
      <c r="C25" s="35" t="s">
        <v>27</v>
      </c>
      <c r="D25" s="3"/>
      <c r="E25" s="186">
        <f>SUM(E19:E24)</f>
        <v>9.233</v>
      </c>
      <c r="F25" s="186" t="s">
        <v>47</v>
      </c>
      <c r="G25" s="192"/>
      <c r="H25" s="240"/>
      <c r="I25" s="94"/>
      <c r="J25" s="477"/>
      <c r="K25" s="97"/>
    </row>
    <row r="26" spans="1:11" s="89" customFormat="1" ht="13.5" customHeight="1">
      <c r="A26" s="240" t="s">
        <v>101</v>
      </c>
      <c r="B26" s="419" t="s">
        <v>570</v>
      </c>
      <c r="C26" s="317" t="s">
        <v>157</v>
      </c>
      <c r="D26" s="421"/>
      <c r="E26" s="422">
        <v>1.078</v>
      </c>
      <c r="F26" s="230">
        <v>78</v>
      </c>
      <c r="G26" s="417" t="s">
        <v>97</v>
      </c>
      <c r="H26" s="248" t="s">
        <v>11</v>
      </c>
      <c r="I26" s="242" t="s">
        <v>32</v>
      </c>
      <c r="J26" s="476">
        <f>E26*F26</f>
        <v>84.084</v>
      </c>
      <c r="K26" s="251">
        <f>E26*20</f>
        <v>21.560000000000002</v>
      </c>
    </row>
    <row r="27" spans="1:11" s="89" customFormat="1" ht="13.5" customHeight="1">
      <c r="A27" s="240" t="s">
        <v>101</v>
      </c>
      <c r="B27" s="419" t="s">
        <v>569</v>
      </c>
      <c r="C27" s="317" t="s">
        <v>157</v>
      </c>
      <c r="D27" s="421"/>
      <c r="E27" s="422">
        <v>109.801</v>
      </c>
      <c r="F27" s="230">
        <v>78</v>
      </c>
      <c r="G27" s="417" t="s">
        <v>96</v>
      </c>
      <c r="H27" s="248" t="s">
        <v>11</v>
      </c>
      <c r="I27" s="242" t="s">
        <v>32</v>
      </c>
      <c r="J27" s="476">
        <f>E27*F27</f>
        <v>8564.478000000001</v>
      </c>
      <c r="K27" s="251">
        <f>E27*20</f>
        <v>2196.02</v>
      </c>
    </row>
    <row r="28" spans="1:11" s="89" customFormat="1" ht="13.5" customHeight="1">
      <c r="A28" s="240" t="s">
        <v>101</v>
      </c>
      <c r="B28" s="420" t="s">
        <v>568</v>
      </c>
      <c r="C28" s="317" t="s">
        <v>102</v>
      </c>
      <c r="D28" s="317"/>
      <c r="E28" s="240">
        <v>0.512</v>
      </c>
      <c r="F28" s="230">
        <v>58</v>
      </c>
      <c r="G28" s="417" t="s">
        <v>96</v>
      </c>
      <c r="H28" s="248" t="s">
        <v>11</v>
      </c>
      <c r="I28" s="242" t="s">
        <v>59</v>
      </c>
      <c r="J28" s="476">
        <f>E28*F28</f>
        <v>29.696</v>
      </c>
      <c r="K28" s="251">
        <f>E28*20</f>
        <v>10.24</v>
      </c>
    </row>
    <row r="29" spans="1:11" s="89" customFormat="1" ht="12.75">
      <c r="A29" s="38" t="s">
        <v>20</v>
      </c>
      <c r="B29" s="83">
        <v>3</v>
      </c>
      <c r="C29" s="35" t="s">
        <v>27</v>
      </c>
      <c r="D29" s="117"/>
      <c r="E29" s="119">
        <f>SUM(E26:E28)</f>
        <v>111.391</v>
      </c>
      <c r="F29" s="186" t="s">
        <v>47</v>
      </c>
      <c r="G29" s="15"/>
      <c r="H29" s="15"/>
      <c r="I29" s="13"/>
      <c r="J29" s="485"/>
      <c r="K29" s="115"/>
    </row>
    <row r="30" spans="1:11" s="89" customFormat="1" ht="25.5">
      <c r="A30" s="144" t="s">
        <v>21</v>
      </c>
      <c r="B30" s="127">
        <f>SUM(B18,B25,B29)</f>
        <v>17</v>
      </c>
      <c r="C30" s="122" t="s">
        <v>27</v>
      </c>
      <c r="D30" s="129"/>
      <c r="E30" s="190">
        <f>SUM(E18,E25,E29)</f>
        <v>131.67700000000002</v>
      </c>
      <c r="F30" s="177" t="s">
        <v>47</v>
      </c>
      <c r="G30" s="15"/>
      <c r="H30" s="15"/>
      <c r="I30" s="13"/>
      <c r="J30" s="485"/>
      <c r="K30" s="115"/>
    </row>
    <row r="31" spans="1:11" s="160" customFormat="1" ht="14.25">
      <c r="A31" s="677" t="s">
        <v>88</v>
      </c>
      <c r="B31" s="677"/>
      <c r="C31" s="677"/>
      <c r="D31" s="677"/>
      <c r="E31" s="677"/>
      <c r="F31" s="677"/>
      <c r="G31" s="677"/>
      <c r="H31" s="677"/>
      <c r="I31" s="677"/>
      <c r="J31" s="677"/>
      <c r="K31" s="668"/>
    </row>
    <row r="32" spans="1:11" ht="12.75">
      <c r="A32" s="460" t="s">
        <v>44</v>
      </c>
      <c r="B32" s="424" t="s">
        <v>531</v>
      </c>
      <c r="C32" s="415" t="s">
        <v>625</v>
      </c>
      <c r="D32" s="119"/>
      <c r="E32" s="241">
        <v>11.202</v>
      </c>
      <c r="F32" s="230">
        <v>78</v>
      </c>
      <c r="G32" s="310" t="s">
        <v>96</v>
      </c>
      <c r="H32" s="530" t="s">
        <v>11</v>
      </c>
      <c r="I32" s="242" t="s">
        <v>32</v>
      </c>
      <c r="J32" s="479">
        <f>E32*F32</f>
        <v>873.756</v>
      </c>
      <c r="K32" s="315">
        <f>E32*20</f>
        <v>224.04</v>
      </c>
    </row>
    <row r="33" spans="1:11" ht="12.75">
      <c r="A33" s="90" t="s">
        <v>105</v>
      </c>
      <c r="B33" s="83">
        <v>1</v>
      </c>
      <c r="C33" s="118" t="s">
        <v>27</v>
      </c>
      <c r="D33" s="119"/>
      <c r="E33" s="119">
        <f>SUM(E32:E32)</f>
        <v>11.202</v>
      </c>
      <c r="F33" s="577" t="s">
        <v>47</v>
      </c>
      <c r="G33" s="28"/>
      <c r="H33" s="92"/>
      <c r="I33" s="13"/>
      <c r="J33" s="578"/>
      <c r="K33" s="93"/>
    </row>
    <row r="34" spans="1:11" ht="12.75">
      <c r="A34" s="460" t="s">
        <v>41</v>
      </c>
      <c r="B34" s="333" t="s">
        <v>532</v>
      </c>
      <c r="C34" s="415" t="s">
        <v>89</v>
      </c>
      <c r="D34" s="280"/>
      <c r="E34" s="280">
        <v>58.299</v>
      </c>
      <c r="F34" s="230">
        <v>78</v>
      </c>
      <c r="G34" s="231">
        <v>4</v>
      </c>
      <c r="H34" s="530" t="s">
        <v>11</v>
      </c>
      <c r="I34" s="242" t="s">
        <v>32</v>
      </c>
      <c r="J34" s="579">
        <f>E34*F34</f>
        <v>4547.322</v>
      </c>
      <c r="K34" s="315">
        <f>E34*20</f>
        <v>1165.98</v>
      </c>
    </row>
    <row r="35" spans="1:11" ht="12.75">
      <c r="A35" s="38" t="s">
        <v>105</v>
      </c>
      <c r="B35" s="83">
        <v>1</v>
      </c>
      <c r="C35" s="118" t="s">
        <v>27</v>
      </c>
      <c r="D35" s="277"/>
      <c r="E35" s="277">
        <f>SUM(E34)</f>
        <v>58.299</v>
      </c>
      <c r="F35" s="120" t="s">
        <v>47</v>
      </c>
      <c r="G35" s="28"/>
      <c r="H35" s="92"/>
      <c r="I35" s="13"/>
      <c r="J35" s="488"/>
      <c r="K35" s="93"/>
    </row>
    <row r="36" spans="1:11" ht="38.25">
      <c r="A36" s="161" t="s">
        <v>106</v>
      </c>
      <c r="B36" s="121">
        <f>B33+B35</f>
        <v>2</v>
      </c>
      <c r="C36" s="128" t="s">
        <v>27</v>
      </c>
      <c r="D36" s="126"/>
      <c r="E36" s="129">
        <f>E33+E35</f>
        <v>69.501</v>
      </c>
      <c r="F36" s="130" t="s">
        <v>47</v>
      </c>
      <c r="G36" s="123"/>
      <c r="H36" s="123"/>
      <c r="I36" s="124"/>
      <c r="J36" s="490"/>
      <c r="K36" s="62"/>
    </row>
    <row r="37" spans="1:11" ht="14.25" customHeight="1">
      <c r="A37" s="677" t="s">
        <v>33</v>
      </c>
      <c r="B37" s="677"/>
      <c r="C37" s="677"/>
      <c r="D37" s="677"/>
      <c r="E37" s="677"/>
      <c r="F37" s="677"/>
      <c r="G37" s="677"/>
      <c r="H37" s="677"/>
      <c r="I37" s="677"/>
      <c r="J37" s="677"/>
      <c r="K37" s="668"/>
    </row>
    <row r="38" spans="1:11" ht="12.75">
      <c r="A38" s="14" t="s">
        <v>108</v>
      </c>
      <c r="B38" s="344" t="s">
        <v>318</v>
      </c>
      <c r="C38" s="132" t="s">
        <v>59</v>
      </c>
      <c r="D38" s="133"/>
      <c r="E38" s="133">
        <v>1.101</v>
      </c>
      <c r="F38" s="230">
        <v>58</v>
      </c>
      <c r="G38" s="134">
        <v>3</v>
      </c>
      <c r="H38" s="535" t="s">
        <v>11</v>
      </c>
      <c r="I38" s="13" t="s">
        <v>32</v>
      </c>
      <c r="J38" s="491">
        <f>E38*F38</f>
        <v>63.858</v>
      </c>
      <c r="K38" s="312">
        <f>E38*20</f>
        <v>22.02</v>
      </c>
    </row>
    <row r="39" spans="1:11" ht="12.75">
      <c r="A39" s="14" t="s">
        <v>108</v>
      </c>
      <c r="B39" s="344" t="s">
        <v>319</v>
      </c>
      <c r="C39" s="132" t="s">
        <v>59</v>
      </c>
      <c r="D39" s="133"/>
      <c r="E39" s="133">
        <v>1.742</v>
      </c>
      <c r="F39" s="230">
        <v>58</v>
      </c>
      <c r="G39" s="134">
        <v>3</v>
      </c>
      <c r="H39" s="535" t="s">
        <v>11</v>
      </c>
      <c r="I39" s="13" t="s">
        <v>32</v>
      </c>
      <c r="J39" s="491">
        <f>E39*F39</f>
        <v>101.036</v>
      </c>
      <c r="K39" s="312">
        <f>E39*20</f>
        <v>34.84</v>
      </c>
    </row>
    <row r="40" spans="1:11" ht="12.75">
      <c r="A40" s="29" t="s">
        <v>20</v>
      </c>
      <c r="B40" s="203" t="s">
        <v>109</v>
      </c>
      <c r="C40" s="204" t="s">
        <v>27</v>
      </c>
      <c r="D40" s="201"/>
      <c r="E40" s="201">
        <f>SUM(E38:E39)</f>
        <v>2.843</v>
      </c>
      <c r="F40" s="120" t="s">
        <v>47</v>
      </c>
      <c r="G40" s="134"/>
      <c r="H40" s="2"/>
      <c r="I40" s="2"/>
      <c r="J40" s="491"/>
      <c r="K40" s="312"/>
    </row>
    <row r="41" spans="1:11" ht="12.75">
      <c r="A41" s="14" t="s">
        <v>107</v>
      </c>
      <c r="B41" s="344" t="s">
        <v>288</v>
      </c>
      <c r="C41" s="132" t="s">
        <v>59</v>
      </c>
      <c r="D41" s="133"/>
      <c r="E41" s="133">
        <v>1.298</v>
      </c>
      <c r="F41" s="230">
        <v>58</v>
      </c>
      <c r="G41" s="343">
        <v>4</v>
      </c>
      <c r="H41" s="535" t="s">
        <v>11</v>
      </c>
      <c r="I41" s="13" t="s">
        <v>32</v>
      </c>
      <c r="J41" s="491">
        <f>E41*F41</f>
        <v>75.284</v>
      </c>
      <c r="K41" s="312">
        <f>E41*20</f>
        <v>25.96</v>
      </c>
    </row>
    <row r="42" spans="1:11" ht="12.75">
      <c r="A42" s="14" t="s">
        <v>107</v>
      </c>
      <c r="B42" s="344" t="s">
        <v>289</v>
      </c>
      <c r="C42" s="132" t="s">
        <v>59</v>
      </c>
      <c r="D42" s="133"/>
      <c r="E42" s="133">
        <v>1.09</v>
      </c>
      <c r="F42" s="230">
        <v>58</v>
      </c>
      <c r="G42" s="343">
        <v>4</v>
      </c>
      <c r="H42" s="535" t="s">
        <v>11</v>
      </c>
      <c r="I42" s="13" t="s">
        <v>32</v>
      </c>
      <c r="J42" s="491">
        <f aca="true" t="shared" si="4" ref="J42:J54">E42*F42</f>
        <v>63.220000000000006</v>
      </c>
      <c r="K42" s="312">
        <f aca="true" t="shared" si="5" ref="K42:K54">E42*20</f>
        <v>21.8</v>
      </c>
    </row>
    <row r="43" spans="1:11" ht="12.75">
      <c r="A43" s="14" t="s">
        <v>107</v>
      </c>
      <c r="B43" s="344" t="s">
        <v>290</v>
      </c>
      <c r="C43" s="132" t="s">
        <v>59</v>
      </c>
      <c r="D43" s="133"/>
      <c r="E43" s="133">
        <v>1.5</v>
      </c>
      <c r="F43" s="230">
        <v>58</v>
      </c>
      <c r="G43" s="343">
        <v>4</v>
      </c>
      <c r="H43" s="535" t="s">
        <v>11</v>
      </c>
      <c r="I43" s="13" t="s">
        <v>32</v>
      </c>
      <c r="J43" s="491">
        <f t="shared" si="4"/>
        <v>87</v>
      </c>
      <c r="K43" s="312">
        <f t="shared" si="5"/>
        <v>30</v>
      </c>
    </row>
    <row r="44" spans="1:11" ht="12.75">
      <c r="A44" s="14" t="s">
        <v>107</v>
      </c>
      <c r="B44" s="344" t="s">
        <v>291</v>
      </c>
      <c r="C44" s="132" t="s">
        <v>59</v>
      </c>
      <c r="D44" s="133"/>
      <c r="E44" s="133">
        <v>2.001</v>
      </c>
      <c r="F44" s="230">
        <v>58</v>
      </c>
      <c r="G44" s="343">
        <v>4</v>
      </c>
      <c r="H44" s="535" t="s">
        <v>11</v>
      </c>
      <c r="I44" s="13" t="s">
        <v>32</v>
      </c>
      <c r="J44" s="491">
        <f t="shared" si="4"/>
        <v>116.05799999999999</v>
      </c>
      <c r="K44" s="312">
        <f t="shared" si="5"/>
        <v>40.019999999999996</v>
      </c>
    </row>
    <row r="45" spans="1:11" ht="12.75">
      <c r="A45" s="14" t="s">
        <v>107</v>
      </c>
      <c r="B45" s="433" t="s">
        <v>614</v>
      </c>
      <c r="C45" s="132" t="s">
        <v>59</v>
      </c>
      <c r="D45" s="133"/>
      <c r="E45" s="133">
        <v>1.999</v>
      </c>
      <c r="F45" s="230">
        <v>58</v>
      </c>
      <c r="G45" s="343">
        <v>4</v>
      </c>
      <c r="H45" s="535" t="s">
        <v>11</v>
      </c>
      <c r="I45" s="13" t="s">
        <v>32</v>
      </c>
      <c r="J45" s="491">
        <f t="shared" si="4"/>
        <v>115.94200000000001</v>
      </c>
      <c r="K45" s="312">
        <f t="shared" si="5"/>
        <v>39.980000000000004</v>
      </c>
    </row>
    <row r="46" spans="1:11" ht="12.75">
      <c r="A46" s="14" t="s">
        <v>107</v>
      </c>
      <c r="B46" s="344" t="s">
        <v>292</v>
      </c>
      <c r="C46" s="132" t="s">
        <v>59</v>
      </c>
      <c r="D46" s="133"/>
      <c r="E46" s="133">
        <v>2.5</v>
      </c>
      <c r="F46" s="230">
        <v>58</v>
      </c>
      <c r="G46" s="343">
        <v>4</v>
      </c>
      <c r="H46" s="535" t="s">
        <v>11</v>
      </c>
      <c r="I46" s="13" t="s">
        <v>32</v>
      </c>
      <c r="J46" s="491">
        <f t="shared" si="4"/>
        <v>145</v>
      </c>
      <c r="K46" s="312">
        <f t="shared" si="5"/>
        <v>50</v>
      </c>
    </row>
    <row r="47" spans="1:11" ht="12.75">
      <c r="A47" s="14" t="s">
        <v>107</v>
      </c>
      <c r="B47" s="344" t="s">
        <v>293</v>
      </c>
      <c r="C47" s="132" t="s">
        <v>59</v>
      </c>
      <c r="D47" s="133"/>
      <c r="E47" s="133">
        <v>2.498</v>
      </c>
      <c r="F47" s="230">
        <v>58</v>
      </c>
      <c r="G47" s="343">
        <v>4</v>
      </c>
      <c r="H47" s="535" t="s">
        <v>11</v>
      </c>
      <c r="I47" s="13" t="s">
        <v>32</v>
      </c>
      <c r="J47" s="491">
        <f t="shared" si="4"/>
        <v>144.88400000000001</v>
      </c>
      <c r="K47" s="312">
        <f t="shared" si="5"/>
        <v>49.96000000000001</v>
      </c>
    </row>
    <row r="48" spans="1:11" ht="12.75">
      <c r="A48" s="14" t="s">
        <v>107</v>
      </c>
      <c r="B48" s="344" t="s">
        <v>294</v>
      </c>
      <c r="C48" s="132" t="s">
        <v>59</v>
      </c>
      <c r="D48" s="133"/>
      <c r="E48" s="133">
        <v>2.5</v>
      </c>
      <c r="F48" s="230">
        <v>58</v>
      </c>
      <c r="G48" s="343">
        <v>4</v>
      </c>
      <c r="H48" s="535" t="s">
        <v>11</v>
      </c>
      <c r="I48" s="13" t="s">
        <v>32</v>
      </c>
      <c r="J48" s="491">
        <f t="shared" si="4"/>
        <v>145</v>
      </c>
      <c r="K48" s="312">
        <f t="shared" si="5"/>
        <v>50</v>
      </c>
    </row>
    <row r="49" spans="1:11" ht="12.75">
      <c r="A49" s="14" t="s">
        <v>107</v>
      </c>
      <c r="B49" s="344" t="s">
        <v>295</v>
      </c>
      <c r="C49" s="132" t="s">
        <v>59</v>
      </c>
      <c r="D49" s="133"/>
      <c r="E49" s="133">
        <v>2.521</v>
      </c>
      <c r="F49" s="230">
        <v>58</v>
      </c>
      <c r="G49" s="343">
        <v>4</v>
      </c>
      <c r="H49" s="535" t="s">
        <v>11</v>
      </c>
      <c r="I49" s="13" t="s">
        <v>32</v>
      </c>
      <c r="J49" s="491">
        <f t="shared" si="4"/>
        <v>146.218</v>
      </c>
      <c r="K49" s="312">
        <f t="shared" si="5"/>
        <v>50.42</v>
      </c>
    </row>
    <row r="50" spans="1:11" ht="12.75">
      <c r="A50" s="14" t="s">
        <v>107</v>
      </c>
      <c r="B50" s="344" t="s">
        <v>296</v>
      </c>
      <c r="C50" s="132" t="s">
        <v>59</v>
      </c>
      <c r="D50" s="133"/>
      <c r="E50" s="133">
        <v>2.575</v>
      </c>
      <c r="F50" s="230">
        <v>58</v>
      </c>
      <c r="G50" s="343">
        <v>4</v>
      </c>
      <c r="H50" s="535" t="s">
        <v>11</v>
      </c>
      <c r="I50" s="13" t="s">
        <v>32</v>
      </c>
      <c r="J50" s="491">
        <f t="shared" si="4"/>
        <v>149.35000000000002</v>
      </c>
      <c r="K50" s="312">
        <f t="shared" si="5"/>
        <v>51.5</v>
      </c>
    </row>
    <row r="51" spans="1:11" ht="12.75">
      <c r="A51" s="14" t="s">
        <v>107</v>
      </c>
      <c r="B51" s="344" t="s">
        <v>297</v>
      </c>
      <c r="C51" s="132" t="s">
        <v>59</v>
      </c>
      <c r="D51" s="133"/>
      <c r="E51" s="133">
        <v>1.5</v>
      </c>
      <c r="F51" s="230">
        <v>58</v>
      </c>
      <c r="G51" s="343">
        <v>4</v>
      </c>
      <c r="H51" s="535" t="s">
        <v>11</v>
      </c>
      <c r="I51" s="13" t="s">
        <v>32</v>
      </c>
      <c r="J51" s="491">
        <f t="shared" si="4"/>
        <v>87</v>
      </c>
      <c r="K51" s="312">
        <f t="shared" si="5"/>
        <v>30</v>
      </c>
    </row>
    <row r="52" spans="1:11" ht="12.75">
      <c r="A52" s="14" t="s">
        <v>107</v>
      </c>
      <c r="B52" s="344" t="s">
        <v>298</v>
      </c>
      <c r="C52" s="132" t="s">
        <v>59</v>
      </c>
      <c r="D52" s="133"/>
      <c r="E52" s="133">
        <v>1.5</v>
      </c>
      <c r="F52" s="230">
        <v>58</v>
      </c>
      <c r="G52" s="343">
        <v>4</v>
      </c>
      <c r="H52" s="535" t="s">
        <v>11</v>
      </c>
      <c r="I52" s="13" t="s">
        <v>32</v>
      </c>
      <c r="J52" s="491">
        <f t="shared" si="4"/>
        <v>87</v>
      </c>
      <c r="K52" s="312">
        <f t="shared" si="5"/>
        <v>30</v>
      </c>
    </row>
    <row r="53" spans="1:11" ht="12.75">
      <c r="A53" s="14" t="s">
        <v>107</v>
      </c>
      <c r="B53" s="344" t="s">
        <v>299</v>
      </c>
      <c r="C53" s="132" t="s">
        <v>59</v>
      </c>
      <c r="D53" s="133"/>
      <c r="E53" s="133">
        <v>1.501</v>
      </c>
      <c r="F53" s="230">
        <v>58</v>
      </c>
      <c r="G53" s="343">
        <v>4</v>
      </c>
      <c r="H53" s="535" t="s">
        <v>11</v>
      </c>
      <c r="I53" s="13" t="s">
        <v>32</v>
      </c>
      <c r="J53" s="491">
        <f t="shared" si="4"/>
        <v>87.05799999999999</v>
      </c>
      <c r="K53" s="312">
        <f t="shared" si="5"/>
        <v>30.019999999999996</v>
      </c>
    </row>
    <row r="54" spans="1:11" ht="12.75">
      <c r="A54" s="14" t="s">
        <v>107</v>
      </c>
      <c r="B54" s="344" t="s">
        <v>300</v>
      </c>
      <c r="C54" s="132" t="s">
        <v>59</v>
      </c>
      <c r="D54" s="133"/>
      <c r="E54" s="133">
        <v>1.076</v>
      </c>
      <c r="F54" s="230">
        <v>58</v>
      </c>
      <c r="G54" s="343">
        <v>4</v>
      </c>
      <c r="H54" s="535" t="s">
        <v>11</v>
      </c>
      <c r="I54" s="13" t="s">
        <v>32</v>
      </c>
      <c r="J54" s="491">
        <f t="shared" si="4"/>
        <v>62.408</v>
      </c>
      <c r="K54" s="312">
        <f t="shared" si="5"/>
        <v>21.520000000000003</v>
      </c>
    </row>
    <row r="55" spans="1:11" s="156" customFormat="1" ht="12.75">
      <c r="A55" s="29" t="s">
        <v>20</v>
      </c>
      <c r="B55" s="203" t="s">
        <v>980</v>
      </c>
      <c r="C55" s="204" t="s">
        <v>27</v>
      </c>
      <c r="D55" s="201"/>
      <c r="E55" s="201">
        <f>SUM(E41:E54)</f>
        <v>26.059</v>
      </c>
      <c r="F55" s="120" t="s">
        <v>47</v>
      </c>
      <c r="G55" s="134"/>
      <c r="H55" s="134"/>
      <c r="I55" s="2"/>
      <c r="J55" s="492"/>
      <c r="K55" s="400"/>
    </row>
    <row r="56" spans="1:11" ht="25.5">
      <c r="A56" s="161" t="s">
        <v>110</v>
      </c>
      <c r="B56" s="25">
        <f>B40+B55</f>
        <v>16</v>
      </c>
      <c r="C56" s="153" t="s">
        <v>27</v>
      </c>
      <c r="D56" s="27"/>
      <c r="E56" s="154">
        <f>E40+E55</f>
        <v>28.902</v>
      </c>
      <c r="F56" s="154" t="s">
        <v>47</v>
      </c>
      <c r="G56" s="59"/>
      <c r="H56" s="59"/>
      <c r="I56" s="70"/>
      <c r="J56" s="493"/>
      <c r="K56" s="62"/>
    </row>
    <row r="57" spans="1:11" ht="14.25">
      <c r="A57" s="677" t="s">
        <v>16</v>
      </c>
      <c r="B57" s="677"/>
      <c r="C57" s="677"/>
      <c r="D57" s="677"/>
      <c r="E57" s="677"/>
      <c r="F57" s="677"/>
      <c r="G57" s="677"/>
      <c r="H57" s="677"/>
      <c r="I57" s="677"/>
      <c r="J57" s="677"/>
      <c r="K57" s="668"/>
    </row>
    <row r="58" spans="1:11" ht="12.75">
      <c r="A58" s="228" t="s">
        <v>45</v>
      </c>
      <c r="B58" s="333" t="s">
        <v>545</v>
      </c>
      <c r="C58" s="415" t="s">
        <v>59</v>
      </c>
      <c r="D58" s="241"/>
      <c r="E58" s="241">
        <v>3.3</v>
      </c>
      <c r="F58" s="230">
        <v>58</v>
      </c>
      <c r="G58" s="231">
        <v>3</v>
      </c>
      <c r="H58" s="242" t="s">
        <v>11</v>
      </c>
      <c r="I58" s="242" t="s">
        <v>32</v>
      </c>
      <c r="J58" s="486">
        <f>E58*F58</f>
        <v>191.39999999999998</v>
      </c>
      <c r="K58" s="315">
        <f>E58*20</f>
        <v>66</v>
      </c>
    </row>
    <row r="59" spans="1:11" ht="12.75">
      <c r="A59" s="228" t="s">
        <v>45</v>
      </c>
      <c r="B59" s="333" t="s">
        <v>546</v>
      </c>
      <c r="C59" s="415" t="s">
        <v>59</v>
      </c>
      <c r="D59" s="241"/>
      <c r="E59" s="241">
        <v>2.2</v>
      </c>
      <c r="F59" s="230">
        <v>58</v>
      </c>
      <c r="G59" s="231">
        <v>3</v>
      </c>
      <c r="H59" s="242" t="s">
        <v>11</v>
      </c>
      <c r="I59" s="242" t="s">
        <v>32</v>
      </c>
      <c r="J59" s="486">
        <f>E59*F59</f>
        <v>127.60000000000001</v>
      </c>
      <c r="K59" s="315">
        <f>E59*20</f>
        <v>44</v>
      </c>
    </row>
    <row r="60" spans="1:11" ht="12.75">
      <c r="A60" s="50" t="s">
        <v>20</v>
      </c>
      <c r="B60" s="51">
        <v>2</v>
      </c>
      <c r="C60" s="90" t="s">
        <v>27</v>
      </c>
      <c r="D60" s="42"/>
      <c r="E60" s="91">
        <f>SUM(E58:E59)</f>
        <v>5.5</v>
      </c>
      <c r="F60" s="91" t="s">
        <v>47</v>
      </c>
      <c r="G60" s="92"/>
      <c r="H60" s="92"/>
      <c r="I60" s="10"/>
      <c r="J60" s="478"/>
      <c r="K60" s="97"/>
    </row>
    <row r="61" spans="1:11" ht="25.5">
      <c r="A61" s="64" t="s">
        <v>23</v>
      </c>
      <c r="B61" s="25">
        <v>2</v>
      </c>
      <c r="C61" s="153" t="s">
        <v>27</v>
      </c>
      <c r="D61" s="27"/>
      <c r="E61" s="154">
        <f>E60</f>
        <v>5.5</v>
      </c>
      <c r="F61" s="154" t="s">
        <v>47</v>
      </c>
      <c r="G61" s="59"/>
      <c r="H61" s="59"/>
      <c r="I61" s="70"/>
      <c r="J61" s="493"/>
      <c r="K61" s="62"/>
    </row>
    <row r="62" spans="1:11" ht="14.25">
      <c r="A62" s="677" t="s">
        <v>17</v>
      </c>
      <c r="B62" s="677"/>
      <c r="C62" s="677"/>
      <c r="D62" s="677"/>
      <c r="E62" s="677"/>
      <c r="F62" s="677"/>
      <c r="G62" s="677"/>
      <c r="H62" s="677"/>
      <c r="I62" s="677"/>
      <c r="J62" s="677"/>
      <c r="K62" s="668"/>
    </row>
    <row r="63" spans="1:11" ht="12.75">
      <c r="A63" s="53" t="s">
        <v>61</v>
      </c>
      <c r="B63" s="197" t="s">
        <v>583</v>
      </c>
      <c r="C63" s="11" t="s">
        <v>59</v>
      </c>
      <c r="D63" s="133"/>
      <c r="E63" s="133">
        <v>6.601</v>
      </c>
      <c r="F63" s="230">
        <v>58</v>
      </c>
      <c r="G63" s="198">
        <v>3</v>
      </c>
      <c r="H63" s="242" t="s">
        <v>11</v>
      </c>
      <c r="I63" s="13" t="s">
        <v>32</v>
      </c>
      <c r="J63" s="478">
        <f>E63*F63</f>
        <v>382.858</v>
      </c>
      <c r="K63" s="115">
        <f>E63*20</f>
        <v>132.02</v>
      </c>
    </row>
    <row r="64" spans="1:11" ht="12.75">
      <c r="A64" s="18" t="s">
        <v>20</v>
      </c>
      <c r="B64" s="66">
        <v>1</v>
      </c>
      <c r="C64" s="145" t="s">
        <v>27</v>
      </c>
      <c r="D64" s="4"/>
      <c r="E64" s="131">
        <f>SUM(E63:E63)</f>
        <v>6.601</v>
      </c>
      <c r="F64" s="91" t="s">
        <v>47</v>
      </c>
      <c r="G64" s="146"/>
      <c r="H64" s="147"/>
      <c r="I64" s="147"/>
      <c r="J64" s="482"/>
      <c r="K64" s="115"/>
    </row>
    <row r="65" spans="1:11" ht="12.75">
      <c r="A65" s="53" t="s">
        <v>46</v>
      </c>
      <c r="B65" s="197" t="s">
        <v>584</v>
      </c>
      <c r="C65" s="11" t="s">
        <v>59</v>
      </c>
      <c r="D65" s="133"/>
      <c r="E65" s="133">
        <v>0.795</v>
      </c>
      <c r="F65" s="230">
        <v>58</v>
      </c>
      <c r="G65" s="198">
        <v>4</v>
      </c>
      <c r="H65" s="242" t="s">
        <v>11</v>
      </c>
      <c r="I65" s="13" t="s">
        <v>32</v>
      </c>
      <c r="J65" s="478">
        <f>E65*F65</f>
        <v>46.11</v>
      </c>
      <c r="K65" s="115">
        <f>E65*20</f>
        <v>15.9</v>
      </c>
    </row>
    <row r="66" spans="1:11" ht="12.75">
      <c r="A66" s="18" t="s">
        <v>20</v>
      </c>
      <c r="B66" s="66">
        <v>1</v>
      </c>
      <c r="C66" s="145" t="s">
        <v>27</v>
      </c>
      <c r="D66" s="4"/>
      <c r="E66" s="131">
        <f>SUM(E65)</f>
        <v>0.795</v>
      </c>
      <c r="F66" s="91" t="s">
        <v>47</v>
      </c>
      <c r="G66" s="146"/>
      <c r="H66" s="146"/>
      <c r="I66" s="147"/>
      <c r="J66" s="482"/>
      <c r="K66" s="115"/>
    </row>
    <row r="67" spans="1:11" ht="25.5">
      <c r="A67" s="161" t="s">
        <v>24</v>
      </c>
      <c r="B67" s="121">
        <f>B64+B66</f>
        <v>2</v>
      </c>
      <c r="C67" s="195" t="s">
        <v>27</v>
      </c>
      <c r="D67" s="3"/>
      <c r="E67" s="199">
        <f>E64+E66</f>
        <v>7.396</v>
      </c>
      <c r="F67" s="200" t="s">
        <v>47</v>
      </c>
      <c r="G67" s="146"/>
      <c r="H67" s="146"/>
      <c r="I67" s="147"/>
      <c r="J67" s="482"/>
      <c r="K67" s="115"/>
    </row>
    <row r="68" spans="1:11" ht="14.25">
      <c r="A68" s="677" t="s">
        <v>18</v>
      </c>
      <c r="B68" s="677"/>
      <c r="C68" s="677"/>
      <c r="D68" s="677"/>
      <c r="E68" s="677"/>
      <c r="F68" s="677"/>
      <c r="G68" s="677"/>
      <c r="H68" s="677"/>
      <c r="I68" s="677"/>
      <c r="J68" s="677"/>
      <c r="K68" s="668"/>
    </row>
    <row r="69" spans="1:11" ht="12.75">
      <c r="A69" s="247" t="s">
        <v>120</v>
      </c>
      <c r="B69" s="413" t="s">
        <v>206</v>
      </c>
      <c r="C69" s="271" t="s">
        <v>59</v>
      </c>
      <c r="D69" s="260"/>
      <c r="E69" s="260">
        <v>1.002</v>
      </c>
      <c r="F69" s="230">
        <v>58</v>
      </c>
      <c r="G69" s="261">
        <v>5</v>
      </c>
      <c r="H69" s="262" t="s">
        <v>11</v>
      </c>
      <c r="I69" s="262" t="s">
        <v>32</v>
      </c>
      <c r="J69" s="479">
        <f>E69*F69</f>
        <v>58.116</v>
      </c>
      <c r="K69" s="315">
        <f>E69*20</f>
        <v>20.04</v>
      </c>
    </row>
    <row r="70" spans="1:11" ht="12.75">
      <c r="A70" s="18" t="s">
        <v>20</v>
      </c>
      <c r="B70" s="66">
        <v>1</v>
      </c>
      <c r="C70" s="145" t="s">
        <v>27</v>
      </c>
      <c r="D70" s="34"/>
      <c r="E70" s="34">
        <v>1.002</v>
      </c>
      <c r="F70" s="131" t="s">
        <v>47</v>
      </c>
      <c r="G70" s="146"/>
      <c r="H70" s="147"/>
      <c r="I70" s="147"/>
      <c r="J70" s="479"/>
      <c r="K70" s="315"/>
    </row>
    <row r="71" spans="1:11" ht="12.75">
      <c r="A71" s="383" t="s">
        <v>57</v>
      </c>
      <c r="B71" s="413" t="s">
        <v>207</v>
      </c>
      <c r="C71" s="527" t="s">
        <v>123</v>
      </c>
      <c r="D71" s="438"/>
      <c r="E71" s="438">
        <v>3.188</v>
      </c>
      <c r="F71" s="339">
        <v>78</v>
      </c>
      <c r="G71" s="429">
        <v>6</v>
      </c>
      <c r="H71" s="468" t="s">
        <v>11</v>
      </c>
      <c r="I71" s="468" t="s">
        <v>32</v>
      </c>
      <c r="J71" s="479">
        <f aca="true" t="shared" si="6" ref="J71:J77">E71*F71</f>
        <v>248.66400000000002</v>
      </c>
      <c r="K71" s="315">
        <f>E71*20</f>
        <v>63.760000000000005</v>
      </c>
    </row>
    <row r="72" spans="1:11" ht="12.75">
      <c r="A72" s="383" t="s">
        <v>57</v>
      </c>
      <c r="B72" s="413" t="s">
        <v>208</v>
      </c>
      <c r="C72" s="527" t="s">
        <v>123</v>
      </c>
      <c r="D72" s="438"/>
      <c r="E72" s="438">
        <v>0.268</v>
      </c>
      <c r="F72" s="339">
        <v>78</v>
      </c>
      <c r="G72" s="429">
        <v>6</v>
      </c>
      <c r="H72" s="468" t="s">
        <v>11</v>
      </c>
      <c r="I72" s="468" t="s">
        <v>32</v>
      </c>
      <c r="J72" s="479">
        <f t="shared" si="6"/>
        <v>20.904</v>
      </c>
      <c r="K72" s="315">
        <f aca="true" t="shared" si="7" ref="K72:K77">E72*20</f>
        <v>5.36</v>
      </c>
    </row>
    <row r="73" spans="1:11" ht="12.75">
      <c r="A73" s="383" t="s">
        <v>57</v>
      </c>
      <c r="B73" s="413" t="s">
        <v>209</v>
      </c>
      <c r="C73" s="527" t="s">
        <v>123</v>
      </c>
      <c r="D73" s="438"/>
      <c r="E73" s="438">
        <v>2.44</v>
      </c>
      <c r="F73" s="339">
        <v>78</v>
      </c>
      <c r="G73" s="429">
        <v>6</v>
      </c>
      <c r="H73" s="468" t="s">
        <v>11</v>
      </c>
      <c r="I73" s="468" t="s">
        <v>32</v>
      </c>
      <c r="J73" s="479">
        <f t="shared" si="6"/>
        <v>190.32</v>
      </c>
      <c r="K73" s="315">
        <f t="shared" si="7"/>
        <v>48.8</v>
      </c>
    </row>
    <row r="74" spans="1:11" ht="12.75">
      <c r="A74" s="383" t="s">
        <v>57</v>
      </c>
      <c r="B74" s="413" t="s">
        <v>210</v>
      </c>
      <c r="C74" s="527" t="s">
        <v>155</v>
      </c>
      <c r="D74" s="438"/>
      <c r="E74" s="438">
        <v>11.557</v>
      </c>
      <c r="F74" s="328">
        <v>58</v>
      </c>
      <c r="G74" s="429">
        <v>3</v>
      </c>
      <c r="H74" s="468" t="s">
        <v>11</v>
      </c>
      <c r="I74" s="468" t="s">
        <v>32</v>
      </c>
      <c r="J74" s="479">
        <f t="shared" si="6"/>
        <v>670.306</v>
      </c>
      <c r="K74" s="315">
        <f t="shared" si="7"/>
        <v>231.14000000000001</v>
      </c>
    </row>
    <row r="75" spans="1:11" ht="12.75">
      <c r="A75" s="383" t="s">
        <v>57</v>
      </c>
      <c r="B75" s="414" t="s">
        <v>211</v>
      </c>
      <c r="C75" s="229" t="s">
        <v>123</v>
      </c>
      <c r="D75" s="469"/>
      <c r="E75" s="624">
        <v>1.168</v>
      </c>
      <c r="F75" s="339">
        <v>78</v>
      </c>
      <c r="G75" s="231">
        <v>6</v>
      </c>
      <c r="H75" s="328" t="s">
        <v>11</v>
      </c>
      <c r="I75" s="231" t="s">
        <v>32</v>
      </c>
      <c r="J75" s="479">
        <f t="shared" si="6"/>
        <v>91.104</v>
      </c>
      <c r="K75" s="315">
        <f t="shared" si="7"/>
        <v>23.36</v>
      </c>
    </row>
    <row r="76" spans="1:11" ht="12.75">
      <c r="A76" s="383" t="s">
        <v>57</v>
      </c>
      <c r="B76" s="380" t="s">
        <v>212</v>
      </c>
      <c r="C76" s="229" t="s">
        <v>59</v>
      </c>
      <c r="D76" s="469"/>
      <c r="E76" s="624">
        <v>13.763</v>
      </c>
      <c r="F76" s="328">
        <v>58</v>
      </c>
      <c r="G76" s="231">
        <v>4</v>
      </c>
      <c r="H76" s="328" t="s">
        <v>11</v>
      </c>
      <c r="I76" s="231" t="s">
        <v>32</v>
      </c>
      <c r="J76" s="479">
        <f t="shared" si="6"/>
        <v>798.254</v>
      </c>
      <c r="K76" s="315">
        <f t="shared" si="7"/>
        <v>275.26</v>
      </c>
    </row>
    <row r="77" spans="1:11" ht="12.75">
      <c r="A77" s="383" t="s">
        <v>57</v>
      </c>
      <c r="B77" s="380" t="s">
        <v>213</v>
      </c>
      <c r="C77" s="229" t="s">
        <v>59</v>
      </c>
      <c r="D77" s="469"/>
      <c r="E77" s="624">
        <v>4.109</v>
      </c>
      <c r="F77" s="328">
        <v>58</v>
      </c>
      <c r="G77" s="231">
        <v>4</v>
      </c>
      <c r="H77" s="328" t="s">
        <v>11</v>
      </c>
      <c r="I77" s="231" t="s">
        <v>32</v>
      </c>
      <c r="J77" s="479">
        <f t="shared" si="6"/>
        <v>238.322</v>
      </c>
      <c r="K77" s="315">
        <f t="shared" si="7"/>
        <v>82.18</v>
      </c>
    </row>
    <row r="78" spans="1:11" ht="12.75">
      <c r="A78" s="18" t="s">
        <v>20</v>
      </c>
      <c r="B78" s="66">
        <v>7</v>
      </c>
      <c r="C78" s="145" t="s">
        <v>27</v>
      </c>
      <c r="D78" s="34"/>
      <c r="E78" s="34">
        <f>SUM(E71:E77)</f>
        <v>36.493</v>
      </c>
      <c r="F78" s="131" t="s">
        <v>47</v>
      </c>
      <c r="G78" s="146"/>
      <c r="H78" s="147"/>
      <c r="I78" s="147"/>
      <c r="J78" s="478"/>
      <c r="K78" s="115"/>
    </row>
    <row r="79" spans="1:11" ht="12.75">
      <c r="A79" s="266" t="s">
        <v>124</v>
      </c>
      <c r="B79" s="414" t="s">
        <v>259</v>
      </c>
      <c r="C79" s="265" t="s">
        <v>123</v>
      </c>
      <c r="D79" s="259"/>
      <c r="E79" s="263">
        <v>7.032</v>
      </c>
      <c r="F79" s="339">
        <v>78</v>
      </c>
      <c r="G79" s="231">
        <v>5</v>
      </c>
      <c r="H79" s="230" t="s">
        <v>11</v>
      </c>
      <c r="I79" s="231" t="s">
        <v>32</v>
      </c>
      <c r="J79" s="479">
        <f>E79*F79</f>
        <v>548.496</v>
      </c>
      <c r="K79" s="315">
        <f>E79*20</f>
        <v>140.64</v>
      </c>
    </row>
    <row r="80" spans="1:11" ht="12.75">
      <c r="A80" s="18" t="s">
        <v>20</v>
      </c>
      <c r="B80" s="66">
        <v>1</v>
      </c>
      <c r="C80" s="145" t="s">
        <v>27</v>
      </c>
      <c r="D80" s="34"/>
      <c r="E80" s="34">
        <v>7.032</v>
      </c>
      <c r="F80" s="131" t="s">
        <v>47</v>
      </c>
      <c r="G80" s="146"/>
      <c r="H80" s="147"/>
      <c r="I80" s="147"/>
      <c r="J80" s="479"/>
      <c r="K80" s="315"/>
    </row>
    <row r="81" spans="1:11" ht="12.75">
      <c r="A81" s="54" t="s">
        <v>81</v>
      </c>
      <c r="B81" s="414" t="s">
        <v>214</v>
      </c>
      <c r="C81" s="425" t="s">
        <v>82</v>
      </c>
      <c r="D81" s="55"/>
      <c r="E81" s="151">
        <v>1</v>
      </c>
      <c r="F81" s="339">
        <v>78</v>
      </c>
      <c r="G81" s="15">
        <v>4</v>
      </c>
      <c r="H81" s="230" t="s">
        <v>11</v>
      </c>
      <c r="I81" s="15" t="s">
        <v>32</v>
      </c>
      <c r="J81" s="479">
        <f>E81*F81</f>
        <v>78</v>
      </c>
      <c r="K81" s="315">
        <f>E81*20</f>
        <v>20</v>
      </c>
    </row>
    <row r="82" spans="1:11" ht="12.75">
      <c r="A82" s="18" t="s">
        <v>20</v>
      </c>
      <c r="B82" s="66">
        <v>1</v>
      </c>
      <c r="C82" s="145" t="s">
        <v>27</v>
      </c>
      <c r="D82" s="34"/>
      <c r="E82" s="34">
        <f>SUM(E81:E81)</f>
        <v>1</v>
      </c>
      <c r="F82" s="131" t="s">
        <v>47</v>
      </c>
      <c r="G82" s="146"/>
      <c r="H82" s="147"/>
      <c r="I82" s="147"/>
      <c r="J82" s="478"/>
      <c r="K82" s="115"/>
    </row>
    <row r="83" spans="1:11" ht="12.75">
      <c r="A83" s="54" t="s">
        <v>83</v>
      </c>
      <c r="B83" s="414" t="s">
        <v>215</v>
      </c>
      <c r="C83" s="425" t="s">
        <v>59</v>
      </c>
      <c r="D83" s="55"/>
      <c r="E83" s="151">
        <v>1.001</v>
      </c>
      <c r="F83" s="328">
        <v>58</v>
      </c>
      <c r="G83" s="15">
        <v>3</v>
      </c>
      <c r="H83" s="230" t="s">
        <v>11</v>
      </c>
      <c r="I83" s="15" t="s">
        <v>32</v>
      </c>
      <c r="J83" s="478">
        <f>E83*F83</f>
        <v>58.05799999999999</v>
      </c>
      <c r="K83" s="115">
        <f>E83*20</f>
        <v>20.019999999999996</v>
      </c>
    </row>
    <row r="84" spans="1:11" ht="12.75">
      <c r="A84" s="54" t="s">
        <v>83</v>
      </c>
      <c r="B84" s="414" t="s">
        <v>216</v>
      </c>
      <c r="C84" s="425" t="s">
        <v>59</v>
      </c>
      <c r="D84" s="55"/>
      <c r="E84" s="151">
        <v>1.299</v>
      </c>
      <c r="F84" s="328">
        <v>58</v>
      </c>
      <c r="G84" s="15">
        <v>3</v>
      </c>
      <c r="H84" s="230" t="s">
        <v>11</v>
      </c>
      <c r="I84" s="15" t="s">
        <v>32</v>
      </c>
      <c r="J84" s="478">
        <f>E84*F84</f>
        <v>75.342</v>
      </c>
      <c r="K84" s="115">
        <f>E84*20</f>
        <v>25.979999999999997</v>
      </c>
    </row>
    <row r="85" spans="1:11" ht="12.75">
      <c r="A85" s="54" t="s">
        <v>83</v>
      </c>
      <c r="B85" s="380" t="s">
        <v>217</v>
      </c>
      <c r="C85" s="425" t="s">
        <v>59</v>
      </c>
      <c r="D85" s="55"/>
      <c r="E85" s="151">
        <v>1.001</v>
      </c>
      <c r="F85" s="328">
        <v>58</v>
      </c>
      <c r="G85" s="15">
        <v>4</v>
      </c>
      <c r="H85" s="230" t="s">
        <v>11</v>
      </c>
      <c r="I85" s="15" t="s">
        <v>32</v>
      </c>
      <c r="J85" s="478">
        <f>E85*F85</f>
        <v>58.05799999999999</v>
      </c>
      <c r="K85" s="115">
        <f>E85*20</f>
        <v>20.019999999999996</v>
      </c>
    </row>
    <row r="86" spans="1:11" ht="12.75">
      <c r="A86" s="18" t="s">
        <v>20</v>
      </c>
      <c r="B86" s="66">
        <v>3</v>
      </c>
      <c r="C86" s="145" t="s">
        <v>27</v>
      </c>
      <c r="D86" s="34"/>
      <c r="E86" s="34">
        <f>SUM(E83:E85)</f>
        <v>3.3009999999999997</v>
      </c>
      <c r="F86" s="131" t="s">
        <v>47</v>
      </c>
      <c r="G86" s="146"/>
      <c r="H86" s="147"/>
      <c r="I86" s="147"/>
      <c r="J86" s="478"/>
      <c r="K86" s="115"/>
    </row>
    <row r="87" spans="1:11" ht="12.75">
      <c r="A87" s="247" t="s">
        <v>149</v>
      </c>
      <c r="B87" s="638" t="s">
        <v>218</v>
      </c>
      <c r="C87" s="425" t="s">
        <v>59</v>
      </c>
      <c r="D87" s="34"/>
      <c r="E87" s="260">
        <v>64.267</v>
      </c>
      <c r="F87" s="264">
        <v>58</v>
      </c>
      <c r="G87" s="15">
        <v>4</v>
      </c>
      <c r="H87" s="230" t="s">
        <v>11</v>
      </c>
      <c r="I87" s="15" t="s">
        <v>32</v>
      </c>
      <c r="J87" s="478">
        <f>E87*F87</f>
        <v>3727.486</v>
      </c>
      <c r="K87" s="115">
        <f>E87*20</f>
        <v>1285.34</v>
      </c>
    </row>
    <row r="88" spans="1:11" ht="12.75">
      <c r="A88" s="18" t="s">
        <v>20</v>
      </c>
      <c r="B88" s="66">
        <v>1</v>
      </c>
      <c r="C88" s="145" t="s">
        <v>27</v>
      </c>
      <c r="D88" s="34"/>
      <c r="E88" s="34">
        <f>E87</f>
        <v>64.267</v>
      </c>
      <c r="F88" s="131" t="s">
        <v>47</v>
      </c>
      <c r="G88" s="146"/>
      <c r="H88" s="147"/>
      <c r="I88" s="147"/>
      <c r="J88" s="478"/>
      <c r="K88" s="115"/>
    </row>
    <row r="89" spans="1:11" s="89" customFormat="1" ht="12.75">
      <c r="A89" s="150" t="s">
        <v>48</v>
      </c>
      <c r="B89" s="414" t="s">
        <v>219</v>
      </c>
      <c r="C89" s="425" t="s">
        <v>84</v>
      </c>
      <c r="D89" s="55"/>
      <c r="E89" s="151">
        <v>10.345</v>
      </c>
      <c r="F89" s="339">
        <v>78</v>
      </c>
      <c r="G89" s="15">
        <v>6</v>
      </c>
      <c r="H89" s="230" t="s">
        <v>11</v>
      </c>
      <c r="I89" s="15" t="s">
        <v>32</v>
      </c>
      <c r="J89" s="478">
        <f>E89*F89</f>
        <v>806.9100000000001</v>
      </c>
      <c r="K89" s="115">
        <f>E89*20</f>
        <v>206.9</v>
      </c>
    </row>
    <row r="90" spans="1:11" s="89" customFormat="1" ht="12.75">
      <c r="A90" s="150" t="s">
        <v>48</v>
      </c>
      <c r="B90" s="414" t="s">
        <v>220</v>
      </c>
      <c r="C90" s="425" t="s">
        <v>84</v>
      </c>
      <c r="D90" s="55"/>
      <c r="E90" s="151">
        <v>4.108</v>
      </c>
      <c r="F90" s="339">
        <v>78</v>
      </c>
      <c r="G90" s="15">
        <v>6</v>
      </c>
      <c r="H90" s="230" t="s">
        <v>11</v>
      </c>
      <c r="I90" s="15" t="s">
        <v>32</v>
      </c>
      <c r="J90" s="478">
        <f>E90*F90</f>
        <v>320.424</v>
      </c>
      <c r="K90" s="115">
        <f>E90*20</f>
        <v>82.16</v>
      </c>
    </row>
    <row r="91" spans="1:11" ht="12.75">
      <c r="A91" s="18" t="s">
        <v>20</v>
      </c>
      <c r="B91" s="66">
        <v>2</v>
      </c>
      <c r="C91" s="145" t="s">
        <v>27</v>
      </c>
      <c r="D91" s="34"/>
      <c r="E91" s="34">
        <f>SUM(E89:E90)</f>
        <v>14.453</v>
      </c>
      <c r="F91" s="131" t="s">
        <v>47</v>
      </c>
      <c r="G91" s="146"/>
      <c r="H91" s="147"/>
      <c r="I91" s="147"/>
      <c r="J91" s="481"/>
      <c r="K91" s="163"/>
    </row>
    <row r="92" spans="1:11" ht="12.75">
      <c r="A92" s="267" t="s">
        <v>85</v>
      </c>
      <c r="B92" s="414" t="s">
        <v>221</v>
      </c>
      <c r="C92" s="265" t="s">
        <v>59</v>
      </c>
      <c r="D92" s="259"/>
      <c r="E92" s="263">
        <v>3.011</v>
      </c>
      <c r="F92" s="328">
        <v>58</v>
      </c>
      <c r="G92" s="231">
        <v>5</v>
      </c>
      <c r="H92" s="230" t="s">
        <v>11</v>
      </c>
      <c r="I92" s="231" t="s">
        <v>32</v>
      </c>
      <c r="J92" s="479">
        <f>E92*F92</f>
        <v>174.638</v>
      </c>
      <c r="K92" s="315">
        <f>E92*20</f>
        <v>60.22</v>
      </c>
    </row>
    <row r="93" spans="1:11" s="89" customFormat="1" ht="12.75">
      <c r="A93" s="267" t="s">
        <v>85</v>
      </c>
      <c r="B93" s="414" t="s">
        <v>222</v>
      </c>
      <c r="C93" s="265" t="s">
        <v>59</v>
      </c>
      <c r="D93" s="259"/>
      <c r="E93" s="263">
        <v>2.744</v>
      </c>
      <c r="F93" s="328">
        <v>58</v>
      </c>
      <c r="G93" s="231">
        <v>5</v>
      </c>
      <c r="H93" s="230" t="s">
        <v>11</v>
      </c>
      <c r="I93" s="231" t="s">
        <v>32</v>
      </c>
      <c r="J93" s="479">
        <f>E93*F93</f>
        <v>159.15200000000002</v>
      </c>
      <c r="K93" s="315">
        <f>E93*20</f>
        <v>54.88</v>
      </c>
    </row>
    <row r="94" spans="1:11" s="89" customFormat="1" ht="12.75">
      <c r="A94" s="18" t="s">
        <v>20</v>
      </c>
      <c r="B94" s="66">
        <v>2</v>
      </c>
      <c r="C94" s="145" t="s">
        <v>27</v>
      </c>
      <c r="D94" s="34"/>
      <c r="E94" s="34">
        <f>SUM(E92:E93)</f>
        <v>5.755000000000001</v>
      </c>
      <c r="F94" s="131" t="s">
        <v>47</v>
      </c>
      <c r="G94" s="146"/>
      <c r="H94" s="147"/>
      <c r="I94" s="147"/>
      <c r="J94" s="481"/>
      <c r="K94" s="163"/>
    </row>
    <row r="95" spans="1:11" s="89" customFormat="1" ht="12.75">
      <c r="A95" s="267" t="s">
        <v>42</v>
      </c>
      <c r="B95" s="380" t="s">
        <v>64</v>
      </c>
      <c r="C95" s="265" t="s">
        <v>59</v>
      </c>
      <c r="D95" s="268"/>
      <c r="E95" s="263">
        <v>8.501</v>
      </c>
      <c r="F95" s="328">
        <v>58</v>
      </c>
      <c r="G95" s="261">
        <v>5</v>
      </c>
      <c r="H95" s="230" t="s">
        <v>11</v>
      </c>
      <c r="I95" s="231" t="s">
        <v>32</v>
      </c>
      <c r="J95" s="479">
        <f>E95*F95</f>
        <v>493.058</v>
      </c>
      <c r="K95" s="315">
        <f>E95*20</f>
        <v>170.01999999999998</v>
      </c>
    </row>
    <row r="96" spans="1:11" ht="12.75">
      <c r="A96" s="267" t="s">
        <v>42</v>
      </c>
      <c r="B96" s="380" t="s">
        <v>65</v>
      </c>
      <c r="C96" s="265" t="s">
        <v>59</v>
      </c>
      <c r="D96" s="268"/>
      <c r="E96" s="263">
        <v>2.511</v>
      </c>
      <c r="F96" s="328">
        <v>58</v>
      </c>
      <c r="G96" s="261">
        <v>5</v>
      </c>
      <c r="H96" s="230" t="s">
        <v>11</v>
      </c>
      <c r="I96" s="231" t="s">
        <v>32</v>
      </c>
      <c r="J96" s="479">
        <f aca="true" t="shared" si="8" ref="J96:J107">E96*F96</f>
        <v>145.638</v>
      </c>
      <c r="K96" s="315">
        <f aca="true" t="shared" si="9" ref="K96:K107">E96*20</f>
        <v>50.22</v>
      </c>
    </row>
    <row r="97" spans="1:11" ht="12.75">
      <c r="A97" s="267" t="s">
        <v>42</v>
      </c>
      <c r="B97" s="380" t="s">
        <v>66</v>
      </c>
      <c r="C97" s="265" t="s">
        <v>59</v>
      </c>
      <c r="D97" s="269"/>
      <c r="E97" s="263">
        <v>2.55</v>
      </c>
      <c r="F97" s="328">
        <v>58</v>
      </c>
      <c r="G97" s="261">
        <v>5</v>
      </c>
      <c r="H97" s="230" t="s">
        <v>11</v>
      </c>
      <c r="I97" s="231" t="s">
        <v>32</v>
      </c>
      <c r="J97" s="479">
        <f t="shared" si="8"/>
        <v>147.89999999999998</v>
      </c>
      <c r="K97" s="315">
        <f t="shared" si="9"/>
        <v>51</v>
      </c>
    </row>
    <row r="98" spans="1:11" ht="12.75">
      <c r="A98" s="267" t="s">
        <v>42</v>
      </c>
      <c r="B98" s="380" t="s">
        <v>67</v>
      </c>
      <c r="C98" s="265" t="s">
        <v>59</v>
      </c>
      <c r="D98" s="269"/>
      <c r="E98" s="263">
        <v>4.25</v>
      </c>
      <c r="F98" s="328">
        <v>58</v>
      </c>
      <c r="G98" s="261">
        <v>5</v>
      </c>
      <c r="H98" s="230" t="s">
        <v>11</v>
      </c>
      <c r="I98" s="231" t="s">
        <v>32</v>
      </c>
      <c r="J98" s="479">
        <f t="shared" si="8"/>
        <v>246.5</v>
      </c>
      <c r="K98" s="315">
        <f t="shared" si="9"/>
        <v>85</v>
      </c>
    </row>
    <row r="99" spans="1:11" ht="12.75">
      <c r="A99" s="267" t="s">
        <v>42</v>
      </c>
      <c r="B99" s="380" t="s">
        <v>68</v>
      </c>
      <c r="C99" s="265" t="s">
        <v>59</v>
      </c>
      <c r="D99" s="240"/>
      <c r="E99" s="263">
        <v>1.701</v>
      </c>
      <c r="F99" s="328">
        <v>58</v>
      </c>
      <c r="G99" s="261">
        <v>5</v>
      </c>
      <c r="H99" s="230" t="s">
        <v>11</v>
      </c>
      <c r="I99" s="231" t="s">
        <v>32</v>
      </c>
      <c r="J99" s="479">
        <f t="shared" si="8"/>
        <v>98.658</v>
      </c>
      <c r="K99" s="315">
        <f t="shared" si="9"/>
        <v>34.02</v>
      </c>
    </row>
    <row r="100" spans="1:11" ht="12.75">
      <c r="A100" s="267" t="s">
        <v>42</v>
      </c>
      <c r="B100" s="380" t="s">
        <v>74</v>
      </c>
      <c r="C100" s="265" t="s">
        <v>59</v>
      </c>
      <c r="D100" s="152"/>
      <c r="E100" s="263">
        <v>3</v>
      </c>
      <c r="F100" s="328">
        <v>58</v>
      </c>
      <c r="G100" s="261">
        <v>5</v>
      </c>
      <c r="H100" s="230" t="s">
        <v>11</v>
      </c>
      <c r="I100" s="231" t="s">
        <v>32</v>
      </c>
      <c r="J100" s="479">
        <f t="shared" si="8"/>
        <v>174</v>
      </c>
      <c r="K100" s="315">
        <f t="shared" si="9"/>
        <v>60</v>
      </c>
    </row>
    <row r="101" spans="1:11" ht="12.75">
      <c r="A101" s="267" t="s">
        <v>42</v>
      </c>
      <c r="B101" s="380" t="s">
        <v>75</v>
      </c>
      <c r="C101" s="265" t="s">
        <v>59</v>
      </c>
      <c r="D101" s="259"/>
      <c r="E101" s="263">
        <v>2.551</v>
      </c>
      <c r="F101" s="328">
        <v>58</v>
      </c>
      <c r="G101" s="261">
        <v>5</v>
      </c>
      <c r="H101" s="230" t="s">
        <v>11</v>
      </c>
      <c r="I101" s="231" t="s">
        <v>32</v>
      </c>
      <c r="J101" s="479">
        <f t="shared" si="8"/>
        <v>147.958</v>
      </c>
      <c r="K101" s="315">
        <f t="shared" si="9"/>
        <v>51.02</v>
      </c>
    </row>
    <row r="102" spans="1:11" ht="12.75">
      <c r="A102" s="267" t="s">
        <v>42</v>
      </c>
      <c r="B102" s="380" t="s">
        <v>76</v>
      </c>
      <c r="C102" s="265" t="s">
        <v>59</v>
      </c>
      <c r="D102" s="259"/>
      <c r="E102" s="263">
        <v>2.631</v>
      </c>
      <c r="F102" s="328">
        <v>58</v>
      </c>
      <c r="G102" s="184" t="s">
        <v>95</v>
      </c>
      <c r="H102" s="230" t="s">
        <v>11</v>
      </c>
      <c r="I102" s="231" t="s">
        <v>32</v>
      </c>
      <c r="J102" s="479">
        <f t="shared" si="8"/>
        <v>152.59799999999998</v>
      </c>
      <c r="K102" s="315">
        <f t="shared" si="9"/>
        <v>52.62</v>
      </c>
    </row>
    <row r="103" spans="1:11" ht="12.75">
      <c r="A103" s="267" t="s">
        <v>42</v>
      </c>
      <c r="B103" s="380" t="s">
        <v>77</v>
      </c>
      <c r="C103" s="265" t="s">
        <v>70</v>
      </c>
      <c r="D103" s="259"/>
      <c r="E103" s="263">
        <v>9.351</v>
      </c>
      <c r="F103" s="339">
        <v>78</v>
      </c>
      <c r="G103" s="184" t="s">
        <v>95</v>
      </c>
      <c r="H103" s="230" t="s">
        <v>11</v>
      </c>
      <c r="I103" s="231" t="s">
        <v>32</v>
      </c>
      <c r="J103" s="479">
        <f t="shared" si="8"/>
        <v>729.378</v>
      </c>
      <c r="K103" s="315">
        <f t="shared" si="9"/>
        <v>187.02</v>
      </c>
    </row>
    <row r="104" spans="1:11" ht="12.75">
      <c r="A104" s="267" t="s">
        <v>42</v>
      </c>
      <c r="B104" s="380" t="s">
        <v>78</v>
      </c>
      <c r="C104" s="265" t="s">
        <v>70</v>
      </c>
      <c r="D104" s="259"/>
      <c r="E104" s="263">
        <v>10.37</v>
      </c>
      <c r="F104" s="339">
        <v>78</v>
      </c>
      <c r="G104" s="184" t="s">
        <v>95</v>
      </c>
      <c r="H104" s="230" t="s">
        <v>11</v>
      </c>
      <c r="I104" s="231" t="s">
        <v>32</v>
      </c>
      <c r="J104" s="479">
        <f t="shared" si="8"/>
        <v>808.8599999999999</v>
      </c>
      <c r="K104" s="315">
        <f t="shared" si="9"/>
        <v>207.39999999999998</v>
      </c>
    </row>
    <row r="105" spans="1:11" ht="12.75">
      <c r="A105" s="267" t="s">
        <v>42</v>
      </c>
      <c r="B105" s="380" t="s">
        <v>79</v>
      </c>
      <c r="C105" s="265" t="s">
        <v>59</v>
      </c>
      <c r="D105" s="259"/>
      <c r="E105" s="263">
        <v>2.078</v>
      </c>
      <c r="F105" s="328">
        <v>58</v>
      </c>
      <c r="G105" s="184" t="s">
        <v>95</v>
      </c>
      <c r="H105" s="230" t="s">
        <v>11</v>
      </c>
      <c r="I105" s="231" t="s">
        <v>32</v>
      </c>
      <c r="J105" s="479">
        <f t="shared" si="8"/>
        <v>120.52399999999999</v>
      </c>
      <c r="K105" s="315">
        <f t="shared" si="9"/>
        <v>41.559999999999995</v>
      </c>
    </row>
    <row r="106" spans="1:11" ht="12.75">
      <c r="A106" s="267" t="s">
        <v>42</v>
      </c>
      <c r="B106" s="380" t="s">
        <v>80</v>
      </c>
      <c r="C106" s="265" t="s">
        <v>70</v>
      </c>
      <c r="D106" s="259"/>
      <c r="E106" s="263">
        <v>4.6</v>
      </c>
      <c r="F106" s="339">
        <v>78</v>
      </c>
      <c r="G106" s="184" t="s">
        <v>95</v>
      </c>
      <c r="H106" s="230" t="s">
        <v>11</v>
      </c>
      <c r="I106" s="231" t="s">
        <v>32</v>
      </c>
      <c r="J106" s="479">
        <f t="shared" si="8"/>
        <v>358.79999999999995</v>
      </c>
      <c r="K106" s="315">
        <f t="shared" si="9"/>
        <v>92</v>
      </c>
    </row>
    <row r="107" spans="1:11" ht="12.75">
      <c r="A107" s="267" t="s">
        <v>42</v>
      </c>
      <c r="B107" s="380" t="s">
        <v>125</v>
      </c>
      <c r="C107" s="265" t="s">
        <v>59</v>
      </c>
      <c r="D107" s="259"/>
      <c r="E107" s="263">
        <v>1.682</v>
      </c>
      <c r="F107" s="328">
        <v>58</v>
      </c>
      <c r="G107" s="296" t="s">
        <v>96</v>
      </c>
      <c r="H107" s="230" t="s">
        <v>11</v>
      </c>
      <c r="I107" s="231" t="s">
        <v>32</v>
      </c>
      <c r="J107" s="479">
        <f t="shared" si="8"/>
        <v>97.556</v>
      </c>
      <c r="K107" s="315">
        <f t="shared" si="9"/>
        <v>33.64</v>
      </c>
    </row>
    <row r="108" spans="1:11" ht="12.75">
      <c r="A108" s="625" t="s">
        <v>42</v>
      </c>
      <c r="B108" s="380" t="s">
        <v>946</v>
      </c>
      <c r="C108" s="229" t="s">
        <v>59</v>
      </c>
      <c r="D108" s="469"/>
      <c r="E108" s="624">
        <v>5.185</v>
      </c>
      <c r="F108" s="328">
        <v>58</v>
      </c>
      <c r="G108" s="555" t="s">
        <v>95</v>
      </c>
      <c r="H108" s="328" t="s">
        <v>11</v>
      </c>
      <c r="I108" s="231" t="s">
        <v>32</v>
      </c>
      <c r="J108" s="479">
        <f>E108*F108</f>
        <v>300.72999999999996</v>
      </c>
      <c r="K108" s="315">
        <f>E108*20</f>
        <v>103.69999999999999</v>
      </c>
    </row>
    <row r="109" spans="1:11" ht="12.75">
      <c r="A109" s="625" t="s">
        <v>42</v>
      </c>
      <c r="B109" s="380" t="s">
        <v>945</v>
      </c>
      <c r="C109" s="229" t="s">
        <v>59</v>
      </c>
      <c r="D109" s="469"/>
      <c r="E109" s="624">
        <v>2.614</v>
      </c>
      <c r="F109" s="328">
        <v>58</v>
      </c>
      <c r="G109" s="429">
        <v>3</v>
      </c>
      <c r="H109" s="328" t="s">
        <v>11</v>
      </c>
      <c r="I109" s="231" t="s">
        <v>32</v>
      </c>
      <c r="J109" s="479">
        <f aca="true" t="shared" si="10" ref="J109:J116">E109*F109</f>
        <v>151.612</v>
      </c>
      <c r="K109" s="315">
        <f aca="true" t="shared" si="11" ref="K109:K116">E109*20</f>
        <v>52.28</v>
      </c>
    </row>
    <row r="110" spans="1:11" ht="12.75">
      <c r="A110" s="625" t="s">
        <v>42</v>
      </c>
      <c r="B110" s="380" t="s">
        <v>944</v>
      </c>
      <c r="C110" s="229" t="s">
        <v>59</v>
      </c>
      <c r="D110" s="469"/>
      <c r="E110" s="624">
        <v>10.646</v>
      </c>
      <c r="F110" s="328">
        <v>58</v>
      </c>
      <c r="G110" s="429">
        <v>3</v>
      </c>
      <c r="H110" s="328" t="s">
        <v>11</v>
      </c>
      <c r="I110" s="231" t="s">
        <v>32</v>
      </c>
      <c r="J110" s="479">
        <f t="shared" si="10"/>
        <v>617.4680000000001</v>
      </c>
      <c r="K110" s="315">
        <f t="shared" si="11"/>
        <v>212.92000000000002</v>
      </c>
    </row>
    <row r="111" spans="1:11" ht="12.75">
      <c r="A111" s="625" t="s">
        <v>42</v>
      </c>
      <c r="B111" s="380" t="s">
        <v>127</v>
      </c>
      <c r="C111" s="229" t="s">
        <v>70</v>
      </c>
      <c r="D111" s="469"/>
      <c r="E111" s="624">
        <v>8.5</v>
      </c>
      <c r="F111" s="339">
        <v>78</v>
      </c>
      <c r="G111" s="429">
        <v>5</v>
      </c>
      <c r="H111" s="328" t="s">
        <v>11</v>
      </c>
      <c r="I111" s="231" t="s">
        <v>32</v>
      </c>
      <c r="J111" s="479">
        <f t="shared" si="10"/>
        <v>663</v>
      </c>
      <c r="K111" s="315">
        <f t="shared" si="11"/>
        <v>170</v>
      </c>
    </row>
    <row r="112" spans="1:11" s="37" customFormat="1" ht="12.75">
      <c r="A112" s="625" t="s">
        <v>42</v>
      </c>
      <c r="B112" s="380" t="s">
        <v>126</v>
      </c>
      <c r="C112" s="229" t="s">
        <v>70</v>
      </c>
      <c r="D112" s="469"/>
      <c r="E112" s="624">
        <v>8.5</v>
      </c>
      <c r="F112" s="339">
        <v>78</v>
      </c>
      <c r="G112" s="429">
        <v>5</v>
      </c>
      <c r="H112" s="328" t="s">
        <v>11</v>
      </c>
      <c r="I112" s="231" t="s">
        <v>32</v>
      </c>
      <c r="J112" s="479">
        <f t="shared" si="10"/>
        <v>663</v>
      </c>
      <c r="K112" s="315">
        <f t="shared" si="11"/>
        <v>170</v>
      </c>
    </row>
    <row r="113" spans="1:11" s="37" customFormat="1" ht="12.75">
      <c r="A113" s="625" t="s">
        <v>42</v>
      </c>
      <c r="B113" s="380" t="s">
        <v>69</v>
      </c>
      <c r="C113" s="229" t="s">
        <v>70</v>
      </c>
      <c r="D113" s="626"/>
      <c r="E113" s="624">
        <v>13.175</v>
      </c>
      <c r="F113" s="339">
        <v>78</v>
      </c>
      <c r="G113" s="612" t="s">
        <v>95</v>
      </c>
      <c r="H113" s="328" t="s">
        <v>11</v>
      </c>
      <c r="I113" s="231" t="s">
        <v>32</v>
      </c>
      <c r="J113" s="479">
        <f t="shared" si="10"/>
        <v>1027.65</v>
      </c>
      <c r="K113" s="315">
        <f t="shared" si="11"/>
        <v>263.5</v>
      </c>
    </row>
    <row r="114" spans="1:11" s="37" customFormat="1" ht="12.75">
      <c r="A114" s="625" t="s">
        <v>42</v>
      </c>
      <c r="B114" s="380" t="s">
        <v>71</v>
      </c>
      <c r="C114" s="229" t="s">
        <v>70</v>
      </c>
      <c r="D114" s="438"/>
      <c r="E114" s="624">
        <v>38.907</v>
      </c>
      <c r="F114" s="339">
        <v>78</v>
      </c>
      <c r="G114" s="612" t="s">
        <v>95</v>
      </c>
      <c r="H114" s="328" t="s">
        <v>11</v>
      </c>
      <c r="I114" s="231" t="s">
        <v>32</v>
      </c>
      <c r="J114" s="479">
        <f t="shared" si="10"/>
        <v>3034.7459999999996</v>
      </c>
      <c r="K114" s="315">
        <f t="shared" si="11"/>
        <v>778.1399999999999</v>
      </c>
    </row>
    <row r="115" spans="1:11" s="37" customFormat="1" ht="12.75">
      <c r="A115" s="625" t="s">
        <v>42</v>
      </c>
      <c r="B115" s="380" t="s">
        <v>72</v>
      </c>
      <c r="C115" s="229" t="s">
        <v>70</v>
      </c>
      <c r="D115" s="627"/>
      <c r="E115" s="624">
        <v>5.95</v>
      </c>
      <c r="F115" s="339">
        <v>78</v>
      </c>
      <c r="G115" s="612" t="s">
        <v>95</v>
      </c>
      <c r="H115" s="328" t="s">
        <v>11</v>
      </c>
      <c r="I115" s="231" t="s">
        <v>32</v>
      </c>
      <c r="J115" s="479">
        <f t="shared" si="10"/>
        <v>464.1</v>
      </c>
      <c r="K115" s="315">
        <f t="shared" si="11"/>
        <v>119</v>
      </c>
    </row>
    <row r="116" spans="1:11" s="37" customFormat="1" ht="12.75">
      <c r="A116" s="625" t="s">
        <v>42</v>
      </c>
      <c r="B116" s="380" t="s">
        <v>73</v>
      </c>
      <c r="C116" s="229" t="s">
        <v>70</v>
      </c>
      <c r="D116" s="627"/>
      <c r="E116" s="624">
        <v>1.275</v>
      </c>
      <c r="F116" s="339">
        <v>78</v>
      </c>
      <c r="G116" s="612" t="s">
        <v>95</v>
      </c>
      <c r="H116" s="328" t="s">
        <v>11</v>
      </c>
      <c r="I116" s="231" t="s">
        <v>32</v>
      </c>
      <c r="J116" s="479">
        <f t="shared" si="10"/>
        <v>99.44999999999999</v>
      </c>
      <c r="K116" s="315">
        <f t="shared" si="11"/>
        <v>25.5</v>
      </c>
    </row>
    <row r="117" spans="1:11" ht="12.75">
      <c r="A117" s="18" t="s">
        <v>20</v>
      </c>
      <c r="B117" s="66">
        <v>22</v>
      </c>
      <c r="C117" s="145" t="s">
        <v>27</v>
      </c>
      <c r="D117" s="34"/>
      <c r="E117" s="34">
        <f>SUM(E95:E116)</f>
        <v>150.528</v>
      </c>
      <c r="F117" s="131" t="s">
        <v>47</v>
      </c>
      <c r="G117" s="146"/>
      <c r="H117" s="147"/>
      <c r="I117" s="147"/>
      <c r="J117" s="481"/>
      <c r="K117" s="163"/>
    </row>
    <row r="118" spans="1:11" ht="12.75">
      <c r="A118" s="412" t="s">
        <v>56</v>
      </c>
      <c r="B118" s="380" t="s">
        <v>223</v>
      </c>
      <c r="C118" s="265" t="s">
        <v>94</v>
      </c>
      <c r="D118" s="355"/>
      <c r="E118" s="355">
        <v>1.352</v>
      </c>
      <c r="F118" s="339">
        <v>78</v>
      </c>
      <c r="G118" s="231">
        <v>4</v>
      </c>
      <c r="H118" s="232" t="s">
        <v>11</v>
      </c>
      <c r="I118" s="233" t="s">
        <v>32</v>
      </c>
      <c r="J118" s="479">
        <f>E118*F118</f>
        <v>105.456</v>
      </c>
      <c r="K118" s="315">
        <f>E118*20</f>
        <v>27.040000000000003</v>
      </c>
    </row>
    <row r="119" spans="1:11" ht="12.75">
      <c r="A119" s="412" t="s">
        <v>56</v>
      </c>
      <c r="B119" s="380" t="s">
        <v>224</v>
      </c>
      <c r="C119" s="265" t="s">
        <v>151</v>
      </c>
      <c r="D119" s="355"/>
      <c r="E119" s="355">
        <v>13.41</v>
      </c>
      <c r="F119" s="339">
        <v>78</v>
      </c>
      <c r="G119" s="231">
        <v>4</v>
      </c>
      <c r="H119" s="232" t="s">
        <v>11</v>
      </c>
      <c r="I119" s="233" t="s">
        <v>32</v>
      </c>
      <c r="J119" s="479">
        <f>E119*F119</f>
        <v>1045.98</v>
      </c>
      <c r="K119" s="315">
        <f>E119*20</f>
        <v>268.2</v>
      </c>
    </row>
    <row r="120" spans="1:11" ht="12.75">
      <c r="A120" s="412" t="s">
        <v>56</v>
      </c>
      <c r="B120" s="380" t="s">
        <v>225</v>
      </c>
      <c r="C120" s="265" t="s">
        <v>151</v>
      </c>
      <c r="D120" s="355"/>
      <c r="E120" s="355">
        <v>45.554</v>
      </c>
      <c r="F120" s="339">
        <v>78</v>
      </c>
      <c r="G120" s="231">
        <v>4</v>
      </c>
      <c r="H120" s="232" t="s">
        <v>11</v>
      </c>
      <c r="I120" s="233" t="s">
        <v>32</v>
      </c>
      <c r="J120" s="479">
        <f>E120*F120</f>
        <v>3553.212</v>
      </c>
      <c r="K120" s="315">
        <f>E120*20</f>
        <v>911.08</v>
      </c>
    </row>
    <row r="121" spans="1:11" ht="12.75">
      <c r="A121" s="18" t="s">
        <v>20</v>
      </c>
      <c r="B121" s="66">
        <v>3</v>
      </c>
      <c r="C121" s="145" t="s">
        <v>27</v>
      </c>
      <c r="D121" s="34"/>
      <c r="E121" s="34">
        <f>SUM(E118:E120)</f>
        <v>60.316</v>
      </c>
      <c r="F121" s="131" t="s">
        <v>47</v>
      </c>
      <c r="G121" s="15"/>
      <c r="H121" s="147"/>
      <c r="I121" s="147"/>
      <c r="J121" s="481"/>
      <c r="K121" s="163"/>
    </row>
    <row r="122" spans="1:11" ht="12.75">
      <c r="A122" s="267" t="s">
        <v>49</v>
      </c>
      <c r="B122" s="414" t="s">
        <v>226</v>
      </c>
      <c r="C122" s="265" t="s">
        <v>59</v>
      </c>
      <c r="D122" s="259"/>
      <c r="E122" s="263">
        <v>1.087</v>
      </c>
      <c r="F122" s="328">
        <v>58</v>
      </c>
      <c r="G122" s="231">
        <v>3</v>
      </c>
      <c r="H122" s="230" t="s">
        <v>11</v>
      </c>
      <c r="I122" s="231" t="s">
        <v>32</v>
      </c>
      <c r="J122" s="479">
        <f>E122*F122</f>
        <v>63.046</v>
      </c>
      <c r="K122" s="315">
        <f>E122*20</f>
        <v>21.74</v>
      </c>
    </row>
    <row r="123" spans="1:11" ht="12.75">
      <c r="A123" s="267" t="s">
        <v>49</v>
      </c>
      <c r="B123" s="414" t="s">
        <v>227</v>
      </c>
      <c r="C123" s="265" t="s">
        <v>59</v>
      </c>
      <c r="D123" s="259"/>
      <c r="E123" s="263">
        <v>1</v>
      </c>
      <c r="F123" s="328">
        <v>58</v>
      </c>
      <c r="G123" s="231">
        <v>3</v>
      </c>
      <c r="H123" s="230" t="s">
        <v>11</v>
      </c>
      <c r="I123" s="231" t="s">
        <v>32</v>
      </c>
      <c r="J123" s="479">
        <f aca="true" t="shared" si="12" ref="J123:J129">E123*F123</f>
        <v>58</v>
      </c>
      <c r="K123" s="315">
        <f aca="true" t="shared" si="13" ref="K123:K129">E123*20</f>
        <v>20</v>
      </c>
    </row>
    <row r="124" spans="1:11" ht="12.75">
      <c r="A124" s="267" t="s">
        <v>49</v>
      </c>
      <c r="B124" s="414" t="s">
        <v>228</v>
      </c>
      <c r="C124" s="265" t="s">
        <v>59</v>
      </c>
      <c r="D124" s="259"/>
      <c r="E124" s="263">
        <v>1.999</v>
      </c>
      <c r="F124" s="328">
        <v>58</v>
      </c>
      <c r="G124" s="231">
        <v>3</v>
      </c>
      <c r="H124" s="230" t="s">
        <v>11</v>
      </c>
      <c r="I124" s="231" t="s">
        <v>32</v>
      </c>
      <c r="J124" s="479">
        <f t="shared" si="12"/>
        <v>115.94200000000001</v>
      </c>
      <c r="K124" s="315">
        <f t="shared" si="13"/>
        <v>39.980000000000004</v>
      </c>
    </row>
    <row r="125" spans="1:11" ht="12.75">
      <c r="A125" s="267" t="s">
        <v>49</v>
      </c>
      <c r="B125" s="414" t="s">
        <v>229</v>
      </c>
      <c r="C125" s="265" t="s">
        <v>59</v>
      </c>
      <c r="D125" s="259"/>
      <c r="E125" s="263">
        <v>0.998</v>
      </c>
      <c r="F125" s="328">
        <v>58</v>
      </c>
      <c r="G125" s="231">
        <v>3</v>
      </c>
      <c r="H125" s="230" t="s">
        <v>11</v>
      </c>
      <c r="I125" s="231" t="s">
        <v>32</v>
      </c>
      <c r="J125" s="479">
        <f t="shared" si="12"/>
        <v>57.884</v>
      </c>
      <c r="K125" s="315">
        <f t="shared" si="13"/>
        <v>19.96</v>
      </c>
    </row>
    <row r="126" spans="1:11" ht="12.75">
      <c r="A126" s="267" t="s">
        <v>49</v>
      </c>
      <c r="B126" s="414" t="s">
        <v>230</v>
      </c>
      <c r="C126" s="265" t="s">
        <v>59</v>
      </c>
      <c r="D126" s="259"/>
      <c r="E126" s="263">
        <v>1</v>
      </c>
      <c r="F126" s="328">
        <v>58</v>
      </c>
      <c r="G126" s="231">
        <v>3</v>
      </c>
      <c r="H126" s="230" t="s">
        <v>11</v>
      </c>
      <c r="I126" s="231" t="s">
        <v>32</v>
      </c>
      <c r="J126" s="479">
        <f t="shared" si="12"/>
        <v>58</v>
      </c>
      <c r="K126" s="315">
        <f t="shared" si="13"/>
        <v>20</v>
      </c>
    </row>
    <row r="127" spans="1:11" ht="12.75">
      <c r="A127" s="267" t="s">
        <v>49</v>
      </c>
      <c r="B127" s="414" t="s">
        <v>231</v>
      </c>
      <c r="C127" s="265" t="s">
        <v>59</v>
      </c>
      <c r="D127" s="259"/>
      <c r="E127" s="263">
        <v>0.999</v>
      </c>
      <c r="F127" s="328">
        <v>58</v>
      </c>
      <c r="G127" s="231">
        <v>3</v>
      </c>
      <c r="H127" s="230" t="s">
        <v>11</v>
      </c>
      <c r="I127" s="231" t="s">
        <v>32</v>
      </c>
      <c r="J127" s="479">
        <f t="shared" si="12"/>
        <v>57.942</v>
      </c>
      <c r="K127" s="315">
        <f t="shared" si="13"/>
        <v>19.98</v>
      </c>
    </row>
    <row r="128" spans="1:11" ht="12.75">
      <c r="A128" s="267" t="s">
        <v>49</v>
      </c>
      <c r="B128" s="414" t="s">
        <v>232</v>
      </c>
      <c r="C128" s="265" t="s">
        <v>59</v>
      </c>
      <c r="D128" s="259"/>
      <c r="E128" s="263">
        <v>1.501</v>
      </c>
      <c r="F128" s="328">
        <v>58</v>
      </c>
      <c r="G128" s="231">
        <v>3</v>
      </c>
      <c r="H128" s="230" t="s">
        <v>11</v>
      </c>
      <c r="I128" s="231" t="s">
        <v>32</v>
      </c>
      <c r="J128" s="479">
        <f t="shared" si="12"/>
        <v>87.05799999999999</v>
      </c>
      <c r="K128" s="315">
        <f t="shared" si="13"/>
        <v>30.019999999999996</v>
      </c>
    </row>
    <row r="129" spans="1:11" ht="12.75">
      <c r="A129" s="267" t="s">
        <v>49</v>
      </c>
      <c r="B129" s="414" t="s">
        <v>233</v>
      </c>
      <c r="C129" s="265" t="s">
        <v>59</v>
      </c>
      <c r="D129" s="259"/>
      <c r="E129" s="263">
        <v>2.5</v>
      </c>
      <c r="F129" s="328">
        <v>58</v>
      </c>
      <c r="G129" s="231">
        <v>3</v>
      </c>
      <c r="H129" s="230" t="s">
        <v>11</v>
      </c>
      <c r="I129" s="231" t="s">
        <v>32</v>
      </c>
      <c r="J129" s="479">
        <f t="shared" si="12"/>
        <v>145</v>
      </c>
      <c r="K129" s="315">
        <f t="shared" si="13"/>
        <v>50</v>
      </c>
    </row>
    <row r="130" spans="1:11" ht="12.75">
      <c r="A130" s="18" t="s">
        <v>20</v>
      </c>
      <c r="B130" s="205">
        <v>8</v>
      </c>
      <c r="C130" s="145" t="s">
        <v>27</v>
      </c>
      <c r="D130" s="34"/>
      <c r="E130" s="34">
        <f>SUM(E122:E129)</f>
        <v>11.084</v>
      </c>
      <c r="F130" s="131" t="s">
        <v>47</v>
      </c>
      <c r="G130" s="146"/>
      <c r="H130" s="147"/>
      <c r="I130" s="147"/>
      <c r="J130" s="478"/>
      <c r="K130" s="115"/>
    </row>
    <row r="131" spans="1:11" ht="12.75">
      <c r="A131" s="150" t="s">
        <v>50</v>
      </c>
      <c r="B131" s="414" t="s">
        <v>234</v>
      </c>
      <c r="C131" s="425" t="s">
        <v>59</v>
      </c>
      <c r="D131" s="55"/>
      <c r="E131" s="151">
        <v>0.572</v>
      </c>
      <c r="F131" s="328">
        <v>58</v>
      </c>
      <c r="G131" s="15">
        <v>3</v>
      </c>
      <c r="H131" s="230" t="s">
        <v>11</v>
      </c>
      <c r="I131" s="15" t="s">
        <v>32</v>
      </c>
      <c r="J131" s="478">
        <f>E131*F131</f>
        <v>33.175999999999995</v>
      </c>
      <c r="K131" s="115">
        <f>E131*20</f>
        <v>11.44</v>
      </c>
    </row>
    <row r="132" spans="1:11" ht="12.75">
      <c r="A132" s="18" t="s">
        <v>20</v>
      </c>
      <c r="B132" s="205">
        <v>1</v>
      </c>
      <c r="C132" s="145" t="s">
        <v>27</v>
      </c>
      <c r="D132" s="34"/>
      <c r="E132" s="34">
        <v>0.572</v>
      </c>
      <c r="F132" s="131" t="s">
        <v>47</v>
      </c>
      <c r="G132" s="146"/>
      <c r="H132" s="147"/>
      <c r="I132" s="147"/>
      <c r="J132" s="478"/>
      <c r="K132" s="115"/>
    </row>
    <row r="133" spans="1:11" ht="12.75">
      <c r="A133" s="267" t="s">
        <v>51</v>
      </c>
      <c r="B133" s="414" t="s">
        <v>235</v>
      </c>
      <c r="C133" s="265" t="s">
        <v>59</v>
      </c>
      <c r="D133" s="259"/>
      <c r="E133" s="263">
        <v>1.033</v>
      </c>
      <c r="F133" s="328">
        <v>58</v>
      </c>
      <c r="G133" s="231">
        <v>3</v>
      </c>
      <c r="H133" s="230" t="s">
        <v>11</v>
      </c>
      <c r="I133" s="231" t="s">
        <v>32</v>
      </c>
      <c r="J133" s="479">
        <f>E133*F133</f>
        <v>59.913999999999994</v>
      </c>
      <c r="K133" s="315">
        <f>E133*20</f>
        <v>20.659999999999997</v>
      </c>
    </row>
    <row r="134" spans="1:11" ht="12.75">
      <c r="A134" s="267" t="s">
        <v>51</v>
      </c>
      <c r="B134" s="414" t="s">
        <v>236</v>
      </c>
      <c r="C134" s="265" t="s">
        <v>59</v>
      </c>
      <c r="D134" s="259"/>
      <c r="E134" s="263">
        <v>1.14</v>
      </c>
      <c r="F134" s="328">
        <v>58</v>
      </c>
      <c r="G134" s="231">
        <v>3</v>
      </c>
      <c r="H134" s="230" t="s">
        <v>11</v>
      </c>
      <c r="I134" s="231" t="s">
        <v>32</v>
      </c>
      <c r="J134" s="479">
        <f>E134*F134</f>
        <v>66.11999999999999</v>
      </c>
      <c r="K134" s="315">
        <f>E134*20</f>
        <v>22.799999999999997</v>
      </c>
    </row>
    <row r="135" spans="1:11" ht="12.75">
      <c r="A135" s="267" t="s">
        <v>51</v>
      </c>
      <c r="B135" s="380" t="s">
        <v>237</v>
      </c>
      <c r="C135" s="265" t="s">
        <v>59</v>
      </c>
      <c r="D135" s="259"/>
      <c r="E135" s="263">
        <v>1.011</v>
      </c>
      <c r="F135" s="328">
        <v>58</v>
      </c>
      <c r="G135" s="231">
        <v>3</v>
      </c>
      <c r="H135" s="230" t="s">
        <v>11</v>
      </c>
      <c r="I135" s="231" t="s">
        <v>32</v>
      </c>
      <c r="J135" s="479">
        <f>E135*F135</f>
        <v>58.63799999999999</v>
      </c>
      <c r="K135" s="315">
        <f>E135*20</f>
        <v>20.22</v>
      </c>
    </row>
    <row r="136" spans="1:11" ht="12.75">
      <c r="A136" s="267" t="s">
        <v>51</v>
      </c>
      <c r="B136" s="380" t="s">
        <v>238</v>
      </c>
      <c r="C136" s="265" t="s">
        <v>59</v>
      </c>
      <c r="D136" s="259"/>
      <c r="E136" s="263">
        <v>1.031</v>
      </c>
      <c r="F136" s="328">
        <v>58</v>
      </c>
      <c r="G136" s="231">
        <v>4</v>
      </c>
      <c r="H136" s="230" t="s">
        <v>11</v>
      </c>
      <c r="I136" s="231" t="s">
        <v>32</v>
      </c>
      <c r="J136" s="479">
        <f>E136*F136</f>
        <v>59.797999999999995</v>
      </c>
      <c r="K136" s="315">
        <f>E136*20</f>
        <v>20.619999999999997</v>
      </c>
    </row>
    <row r="137" spans="1:11" ht="12.75">
      <c r="A137" s="50" t="s">
        <v>20</v>
      </c>
      <c r="B137" s="51">
        <v>4</v>
      </c>
      <c r="C137" s="145" t="s">
        <v>27</v>
      </c>
      <c r="E137" s="131">
        <f>SUM(E133:E136)</f>
        <v>4.215</v>
      </c>
      <c r="F137" s="131" t="s">
        <v>47</v>
      </c>
      <c r="G137" s="92"/>
      <c r="H137" s="93"/>
      <c r="I137" s="10"/>
      <c r="J137" s="478"/>
      <c r="K137" s="97"/>
    </row>
    <row r="138" spans="1:11" ht="25.5">
      <c r="A138" s="161" t="s">
        <v>86</v>
      </c>
      <c r="B138" s="121">
        <f>B70+B78+B80+B82+B86+B91+B94+B117+B121+B130+B132+B137+B88</f>
        <v>56</v>
      </c>
      <c r="C138" s="128" t="s">
        <v>27</v>
      </c>
      <c r="D138" s="126"/>
      <c r="E138" s="129">
        <f>E70+E78+E80+E82+E86+E91+E94+E117+E121+E130+E132+E137+E88</f>
        <v>360.018</v>
      </c>
      <c r="F138" s="130" t="s">
        <v>47</v>
      </c>
      <c r="G138" s="123"/>
      <c r="H138" s="123"/>
      <c r="I138" s="124"/>
      <c r="J138" s="490"/>
      <c r="K138" s="62"/>
    </row>
    <row r="139" spans="1:11" s="37" customFormat="1" ht="15">
      <c r="A139" s="677" t="s">
        <v>122</v>
      </c>
      <c r="B139" s="677"/>
      <c r="C139" s="677"/>
      <c r="D139" s="677"/>
      <c r="E139" s="677"/>
      <c r="F139" s="677"/>
      <c r="G139" s="677"/>
      <c r="H139" s="677"/>
      <c r="I139" s="677"/>
      <c r="J139" s="677"/>
      <c r="K139" s="680"/>
    </row>
    <row r="140" spans="1:11" s="104" customFormat="1" ht="12.75">
      <c r="A140" s="228" t="s">
        <v>121</v>
      </c>
      <c r="B140" s="333" t="s">
        <v>585</v>
      </c>
      <c r="C140" s="415" t="s">
        <v>157</v>
      </c>
      <c r="D140" s="241"/>
      <c r="E140" s="241">
        <v>1.009</v>
      </c>
      <c r="F140" s="339">
        <v>78</v>
      </c>
      <c r="G140" s="231">
        <v>6</v>
      </c>
      <c r="H140" s="242" t="s">
        <v>11</v>
      </c>
      <c r="I140" s="242" t="s">
        <v>32</v>
      </c>
      <c r="J140" s="486">
        <f>E140*F140</f>
        <v>78.702</v>
      </c>
      <c r="K140" s="315">
        <f>E140*20</f>
        <v>20.18</v>
      </c>
    </row>
    <row r="141" spans="1:11" s="104" customFormat="1" ht="12.75">
      <c r="A141" s="228" t="s">
        <v>121</v>
      </c>
      <c r="B141" s="333" t="s">
        <v>586</v>
      </c>
      <c r="C141" s="415" t="s">
        <v>157</v>
      </c>
      <c r="D141" s="241"/>
      <c r="E141" s="241">
        <v>2.001</v>
      </c>
      <c r="F141" s="339">
        <v>78</v>
      </c>
      <c r="G141" s="231">
        <v>6</v>
      </c>
      <c r="H141" s="242" t="s">
        <v>11</v>
      </c>
      <c r="I141" s="242" t="s">
        <v>32</v>
      </c>
      <c r="J141" s="486">
        <f>E141*F141</f>
        <v>156.078</v>
      </c>
      <c r="K141" s="315">
        <f>E141*20</f>
        <v>40.019999999999996</v>
      </c>
    </row>
    <row r="142" spans="1:11" s="104" customFormat="1" ht="12.75">
      <c r="A142" s="228" t="s">
        <v>121</v>
      </c>
      <c r="B142" s="333" t="s">
        <v>587</v>
      </c>
      <c r="C142" s="415" t="s">
        <v>157</v>
      </c>
      <c r="D142" s="241"/>
      <c r="E142" s="241">
        <v>0.991</v>
      </c>
      <c r="F142" s="339">
        <v>78</v>
      </c>
      <c r="G142" s="231">
        <v>6</v>
      </c>
      <c r="H142" s="242" t="s">
        <v>11</v>
      </c>
      <c r="I142" s="242" t="s">
        <v>32</v>
      </c>
      <c r="J142" s="486">
        <f>E142*F142</f>
        <v>77.298</v>
      </c>
      <c r="K142" s="315">
        <f>E142*20</f>
        <v>19.82</v>
      </c>
    </row>
    <row r="143" spans="1:11" s="104" customFormat="1" ht="12.75">
      <c r="A143" s="50" t="s">
        <v>20</v>
      </c>
      <c r="B143" s="83">
        <v>3</v>
      </c>
      <c r="C143" s="145" t="s">
        <v>27</v>
      </c>
      <c r="D143" s="241"/>
      <c r="E143" s="119">
        <f>SUM(E140:E142)</f>
        <v>4.0009999999999994</v>
      </c>
      <c r="F143" s="131" t="s">
        <v>47</v>
      </c>
      <c r="G143" s="231"/>
      <c r="H143" s="231"/>
      <c r="I143" s="242"/>
      <c r="J143" s="489"/>
      <c r="K143" s="315"/>
    </row>
    <row r="144" spans="1:11" s="104" customFormat="1" ht="25.5">
      <c r="A144" s="155" t="s">
        <v>54</v>
      </c>
      <c r="B144" s="243">
        <v>3</v>
      </c>
      <c r="C144" s="244" t="s">
        <v>27</v>
      </c>
      <c r="D144" s="126"/>
      <c r="E144" s="245">
        <f>SUM(E143)</f>
        <v>4.0009999999999994</v>
      </c>
      <c r="F144" s="246" t="s">
        <v>47</v>
      </c>
      <c r="G144" s="123"/>
      <c r="H144" s="123"/>
      <c r="I144" s="124"/>
      <c r="J144" s="490"/>
      <c r="K144" s="62"/>
    </row>
    <row r="145" spans="1:11" s="104" customFormat="1" ht="15.75">
      <c r="A145" s="643" t="s">
        <v>19</v>
      </c>
      <c r="B145" s="643"/>
      <c r="C145" s="643"/>
      <c r="D145" s="643"/>
      <c r="E145" s="643"/>
      <c r="F145" s="643"/>
      <c r="G145" s="643"/>
      <c r="H145" s="643"/>
      <c r="I145" s="643"/>
      <c r="J145" s="643"/>
      <c r="K145" s="643"/>
    </row>
    <row r="146" spans="1:11" s="104" customFormat="1" ht="12.75">
      <c r="A146" s="538" t="s">
        <v>128</v>
      </c>
      <c r="B146" s="414" t="s">
        <v>320</v>
      </c>
      <c r="C146" s="539" t="s">
        <v>59</v>
      </c>
      <c r="D146" s="316"/>
      <c r="E146" s="316">
        <v>0.658</v>
      </c>
      <c r="F146" s="328">
        <v>58</v>
      </c>
      <c r="G146" s="134">
        <v>3</v>
      </c>
      <c r="H146" s="540" t="s">
        <v>11</v>
      </c>
      <c r="I146" s="339" t="s">
        <v>32</v>
      </c>
      <c r="J146" s="541">
        <f>E146*F146</f>
        <v>38.164</v>
      </c>
      <c r="K146" s="315">
        <f>E146*20</f>
        <v>13.16</v>
      </c>
    </row>
    <row r="147" spans="1:11" s="104" customFormat="1" ht="12.75">
      <c r="A147" s="538" t="s">
        <v>128</v>
      </c>
      <c r="B147" s="414" t="s">
        <v>321</v>
      </c>
      <c r="C147" s="539" t="s">
        <v>62</v>
      </c>
      <c r="D147" s="316"/>
      <c r="E147" s="316">
        <v>6.022</v>
      </c>
      <c r="F147" s="339">
        <v>78</v>
      </c>
      <c r="G147" s="134">
        <v>3</v>
      </c>
      <c r="H147" s="540" t="s">
        <v>11</v>
      </c>
      <c r="I147" s="339" t="s">
        <v>32</v>
      </c>
      <c r="J147" s="541">
        <f>E147*F147</f>
        <v>469.716</v>
      </c>
      <c r="K147" s="315">
        <f>E147*20</f>
        <v>120.44</v>
      </c>
    </row>
    <row r="148" spans="1:11" s="104" customFormat="1" ht="12.75">
      <c r="A148" s="440" t="s">
        <v>20</v>
      </c>
      <c r="B148" s="205">
        <v>2</v>
      </c>
      <c r="C148" s="521" t="s">
        <v>27</v>
      </c>
      <c r="D148" s="542"/>
      <c r="E148" s="543">
        <f>SUM(E146+E147)</f>
        <v>6.680000000000001</v>
      </c>
      <c r="F148" s="543" t="s">
        <v>47</v>
      </c>
      <c r="G148" s="32"/>
      <c r="H148" s="544"/>
      <c r="I148" s="544"/>
      <c r="J148" s="541"/>
      <c r="K148" s="315"/>
    </row>
    <row r="149" spans="1:11" s="104" customFormat="1" ht="12.75">
      <c r="A149" s="538" t="s">
        <v>130</v>
      </c>
      <c r="B149" s="545" t="s">
        <v>322</v>
      </c>
      <c r="C149" s="539" t="s">
        <v>59</v>
      </c>
      <c r="D149" s="316"/>
      <c r="E149" s="316">
        <v>0.644</v>
      </c>
      <c r="F149" s="328">
        <v>58</v>
      </c>
      <c r="G149" s="134">
        <v>6</v>
      </c>
      <c r="H149" s="540" t="s">
        <v>11</v>
      </c>
      <c r="I149" s="339" t="s">
        <v>32</v>
      </c>
      <c r="J149" s="541">
        <f>E149*F149</f>
        <v>37.352000000000004</v>
      </c>
      <c r="K149" s="315">
        <f>E149*20</f>
        <v>12.88</v>
      </c>
    </row>
    <row r="150" spans="1:11" s="104" customFormat="1" ht="12.75">
      <c r="A150" s="440" t="s">
        <v>20</v>
      </c>
      <c r="B150" s="205">
        <v>1</v>
      </c>
      <c r="C150" s="521" t="s">
        <v>27</v>
      </c>
      <c r="D150" s="542"/>
      <c r="E150" s="543">
        <v>0.644</v>
      </c>
      <c r="F150" s="543" t="s">
        <v>47</v>
      </c>
      <c r="G150" s="32"/>
      <c r="H150" s="544"/>
      <c r="I150" s="544"/>
      <c r="J150" s="541"/>
      <c r="K150" s="315"/>
    </row>
    <row r="151" spans="1:11" s="104" customFormat="1" ht="12.75">
      <c r="A151" s="538" t="s">
        <v>136</v>
      </c>
      <c r="B151" s="545" t="s">
        <v>323</v>
      </c>
      <c r="C151" s="539" t="s">
        <v>62</v>
      </c>
      <c r="D151" s="316"/>
      <c r="E151" s="316">
        <v>6.999</v>
      </c>
      <c r="F151" s="339">
        <v>78</v>
      </c>
      <c r="G151" s="134">
        <v>4</v>
      </c>
      <c r="H151" s="540" t="s">
        <v>11</v>
      </c>
      <c r="I151" s="339" t="s">
        <v>32</v>
      </c>
      <c r="J151" s="541">
        <f>E151*F151</f>
        <v>545.922</v>
      </c>
      <c r="K151" s="315">
        <f>E151*20</f>
        <v>139.98</v>
      </c>
    </row>
    <row r="152" spans="1:11" s="104" customFormat="1" ht="12.75">
      <c r="A152" s="440" t="s">
        <v>20</v>
      </c>
      <c r="B152" s="205">
        <v>1</v>
      </c>
      <c r="C152" s="521" t="s">
        <v>27</v>
      </c>
      <c r="D152" s="542"/>
      <c r="E152" s="543">
        <f>SUM(E151:E151)</f>
        <v>6.999</v>
      </c>
      <c r="F152" s="543" t="s">
        <v>47</v>
      </c>
      <c r="G152" s="32"/>
      <c r="H152" s="544"/>
      <c r="I152" s="544"/>
      <c r="J152" s="541"/>
      <c r="K152" s="315"/>
    </row>
    <row r="153" spans="1:11" s="104" customFormat="1" ht="12.75">
      <c r="A153" s="538" t="s">
        <v>137</v>
      </c>
      <c r="B153" s="414" t="s">
        <v>324</v>
      </c>
      <c r="C153" s="539" t="s">
        <v>63</v>
      </c>
      <c r="D153" s="316"/>
      <c r="E153" s="316">
        <v>1.912</v>
      </c>
      <c r="F153" s="339">
        <v>78</v>
      </c>
      <c r="G153" s="134">
        <v>6</v>
      </c>
      <c r="H153" s="540" t="s">
        <v>11</v>
      </c>
      <c r="I153" s="339" t="s">
        <v>32</v>
      </c>
      <c r="J153" s="541">
        <f>E153*F153</f>
        <v>149.136</v>
      </c>
      <c r="K153" s="315">
        <f>E153*20</f>
        <v>38.239999999999995</v>
      </c>
    </row>
    <row r="154" spans="1:11" s="104" customFormat="1" ht="12.75">
      <c r="A154" s="538" t="s">
        <v>137</v>
      </c>
      <c r="B154" s="414" t="s">
        <v>325</v>
      </c>
      <c r="C154" s="539" t="s">
        <v>63</v>
      </c>
      <c r="D154" s="316"/>
      <c r="E154" s="316">
        <v>0.284</v>
      </c>
      <c r="F154" s="339">
        <v>78</v>
      </c>
      <c r="G154" s="134">
        <v>6</v>
      </c>
      <c r="H154" s="540" t="s">
        <v>11</v>
      </c>
      <c r="I154" s="339" t="s">
        <v>32</v>
      </c>
      <c r="J154" s="541">
        <f>E154*F154</f>
        <v>22.151999999999997</v>
      </c>
      <c r="K154" s="315">
        <f>E154*20</f>
        <v>5.68</v>
      </c>
    </row>
    <row r="155" spans="1:11" s="104" customFormat="1" ht="12.75">
      <c r="A155" s="538" t="s">
        <v>137</v>
      </c>
      <c r="B155" s="414" t="s">
        <v>326</v>
      </c>
      <c r="C155" s="539" t="s">
        <v>63</v>
      </c>
      <c r="D155" s="316"/>
      <c r="E155" s="316">
        <v>0.89</v>
      </c>
      <c r="F155" s="339">
        <v>78</v>
      </c>
      <c r="G155" s="134">
        <v>6</v>
      </c>
      <c r="H155" s="540" t="s">
        <v>11</v>
      </c>
      <c r="I155" s="339" t="s">
        <v>32</v>
      </c>
      <c r="J155" s="541">
        <f>E155*F155</f>
        <v>69.42</v>
      </c>
      <c r="K155" s="315">
        <f>E155*20</f>
        <v>17.8</v>
      </c>
    </row>
    <row r="156" spans="1:11" s="104" customFormat="1" ht="12.75">
      <c r="A156" s="538" t="s">
        <v>137</v>
      </c>
      <c r="B156" s="414" t="s">
        <v>327</v>
      </c>
      <c r="C156" s="539" t="s">
        <v>63</v>
      </c>
      <c r="D156" s="316"/>
      <c r="E156" s="316">
        <v>0.413</v>
      </c>
      <c r="F156" s="339">
        <v>78</v>
      </c>
      <c r="G156" s="134">
        <v>4</v>
      </c>
      <c r="H156" s="540" t="s">
        <v>11</v>
      </c>
      <c r="I156" s="339" t="s">
        <v>32</v>
      </c>
      <c r="J156" s="541">
        <f>E156*F156</f>
        <v>32.214</v>
      </c>
      <c r="K156" s="315">
        <f>E156*20</f>
        <v>8.26</v>
      </c>
    </row>
    <row r="157" spans="1:11" s="104" customFormat="1" ht="12.75">
      <c r="A157" s="538" t="s">
        <v>137</v>
      </c>
      <c r="B157" s="414" t="s">
        <v>328</v>
      </c>
      <c r="C157" s="539" t="s">
        <v>63</v>
      </c>
      <c r="D157" s="316"/>
      <c r="E157" s="316">
        <v>2.628</v>
      </c>
      <c r="F157" s="339">
        <v>78</v>
      </c>
      <c r="G157" s="134">
        <v>4</v>
      </c>
      <c r="H157" s="540" t="s">
        <v>11</v>
      </c>
      <c r="I157" s="339" t="s">
        <v>32</v>
      </c>
      <c r="J157" s="541">
        <f>E157*F157</f>
        <v>204.984</v>
      </c>
      <c r="K157" s="315">
        <f>E157*20</f>
        <v>52.56</v>
      </c>
    </row>
    <row r="158" spans="1:11" s="104" customFormat="1" ht="12.75">
      <c r="A158" s="440" t="s">
        <v>20</v>
      </c>
      <c r="B158" s="205">
        <v>5</v>
      </c>
      <c r="C158" s="521" t="s">
        <v>27</v>
      </c>
      <c r="D158" s="542"/>
      <c r="E158" s="543">
        <f>SUM(E153:E157)</f>
        <v>6.127</v>
      </c>
      <c r="F158" s="543" t="s">
        <v>47</v>
      </c>
      <c r="G158" s="32"/>
      <c r="H158" s="544"/>
      <c r="I158" s="544"/>
      <c r="J158" s="541"/>
      <c r="K158" s="315"/>
    </row>
    <row r="159" spans="1:11" s="104" customFormat="1" ht="12.75">
      <c r="A159" s="538" t="s">
        <v>131</v>
      </c>
      <c r="B159" s="545" t="s">
        <v>329</v>
      </c>
      <c r="C159" s="539" t="s">
        <v>59</v>
      </c>
      <c r="D159" s="316"/>
      <c r="E159" s="316">
        <v>0.7</v>
      </c>
      <c r="F159" s="328">
        <v>58</v>
      </c>
      <c r="G159" s="134">
        <v>6</v>
      </c>
      <c r="H159" s="540" t="s">
        <v>11</v>
      </c>
      <c r="I159" s="339" t="s">
        <v>32</v>
      </c>
      <c r="J159" s="541">
        <f>E159*F159</f>
        <v>40.599999999999994</v>
      </c>
      <c r="K159" s="315">
        <f>E159*20</f>
        <v>14</v>
      </c>
    </row>
    <row r="160" spans="1:11" s="104" customFormat="1" ht="12.75">
      <c r="A160" s="538" t="s">
        <v>131</v>
      </c>
      <c r="B160" s="545" t="s">
        <v>330</v>
      </c>
      <c r="C160" s="539" t="s">
        <v>59</v>
      </c>
      <c r="D160" s="316"/>
      <c r="E160" s="316">
        <v>0.6</v>
      </c>
      <c r="F160" s="328">
        <v>58</v>
      </c>
      <c r="G160" s="134">
        <v>6</v>
      </c>
      <c r="H160" s="540" t="s">
        <v>11</v>
      </c>
      <c r="I160" s="339" t="s">
        <v>32</v>
      </c>
      <c r="J160" s="541">
        <f>E160*F160</f>
        <v>34.8</v>
      </c>
      <c r="K160" s="315">
        <f>E160*20</f>
        <v>12</v>
      </c>
    </row>
    <row r="161" spans="1:11" s="104" customFormat="1" ht="12.75">
      <c r="A161" s="440" t="s">
        <v>20</v>
      </c>
      <c r="B161" s="205">
        <v>2</v>
      </c>
      <c r="C161" s="521" t="s">
        <v>27</v>
      </c>
      <c r="D161" s="542"/>
      <c r="E161" s="543">
        <f>SUM(E159:E160)</f>
        <v>1.2999999999999998</v>
      </c>
      <c r="F161" s="543" t="s">
        <v>47</v>
      </c>
      <c r="G161" s="32"/>
      <c r="H161" s="544"/>
      <c r="I161" s="544"/>
      <c r="J161" s="541"/>
      <c r="K161" s="315"/>
    </row>
    <row r="162" spans="1:11" s="104" customFormat="1" ht="12.75">
      <c r="A162" s="538" t="s">
        <v>132</v>
      </c>
      <c r="B162" s="545" t="s">
        <v>331</v>
      </c>
      <c r="C162" s="539" t="s">
        <v>62</v>
      </c>
      <c r="D162" s="316"/>
      <c r="E162" s="316">
        <v>6.008</v>
      </c>
      <c r="F162" s="339">
        <v>78</v>
      </c>
      <c r="G162" s="134">
        <v>4</v>
      </c>
      <c r="H162" s="540" t="s">
        <v>11</v>
      </c>
      <c r="I162" s="339" t="s">
        <v>32</v>
      </c>
      <c r="J162" s="541">
        <f>E162*F162</f>
        <v>468.624</v>
      </c>
      <c r="K162" s="315">
        <f>E162*20</f>
        <v>120.16</v>
      </c>
    </row>
    <row r="163" spans="1:11" s="104" customFormat="1" ht="12.75">
      <c r="A163" s="440" t="s">
        <v>20</v>
      </c>
      <c r="B163" s="205">
        <v>1</v>
      </c>
      <c r="C163" s="521" t="s">
        <v>27</v>
      </c>
      <c r="D163" s="542"/>
      <c r="E163" s="543">
        <v>6.008</v>
      </c>
      <c r="F163" s="543" t="s">
        <v>47</v>
      </c>
      <c r="G163" s="32"/>
      <c r="H163" s="544"/>
      <c r="I163" s="544"/>
      <c r="J163" s="541"/>
      <c r="K163" s="315"/>
    </row>
    <row r="164" spans="1:11" s="104" customFormat="1" ht="12.75">
      <c r="A164" s="538" t="s">
        <v>134</v>
      </c>
      <c r="B164" s="414" t="s">
        <v>332</v>
      </c>
      <c r="C164" s="539" t="s">
        <v>63</v>
      </c>
      <c r="D164" s="316"/>
      <c r="E164" s="316">
        <v>1.895</v>
      </c>
      <c r="F164" s="339">
        <v>78</v>
      </c>
      <c r="G164" s="134">
        <v>5</v>
      </c>
      <c r="H164" s="540" t="s">
        <v>11</v>
      </c>
      <c r="I164" s="339" t="s">
        <v>32</v>
      </c>
      <c r="J164" s="541">
        <f>E164*F164</f>
        <v>147.81</v>
      </c>
      <c r="K164" s="315">
        <f>E164*20</f>
        <v>37.9</v>
      </c>
    </row>
    <row r="165" spans="1:11" s="104" customFormat="1" ht="12.75">
      <c r="A165" s="440" t="s">
        <v>20</v>
      </c>
      <c r="B165" s="205">
        <v>1</v>
      </c>
      <c r="C165" s="521" t="s">
        <v>27</v>
      </c>
      <c r="D165" s="542"/>
      <c r="E165" s="543">
        <f>SUM(E164)</f>
        <v>1.895</v>
      </c>
      <c r="F165" s="543" t="s">
        <v>47</v>
      </c>
      <c r="G165" s="32"/>
      <c r="H165" s="544"/>
      <c r="I165" s="544"/>
      <c r="J165" s="541"/>
      <c r="K165" s="315"/>
    </row>
    <row r="166" spans="1:11" s="104" customFormat="1" ht="12.75">
      <c r="A166" s="538" t="s">
        <v>138</v>
      </c>
      <c r="B166" s="414" t="s">
        <v>333</v>
      </c>
      <c r="C166" s="539" t="s">
        <v>59</v>
      </c>
      <c r="D166" s="316"/>
      <c r="E166" s="316">
        <v>0.879</v>
      </c>
      <c r="F166" s="328">
        <v>58</v>
      </c>
      <c r="G166" s="134">
        <v>4</v>
      </c>
      <c r="H166" s="540" t="s">
        <v>11</v>
      </c>
      <c r="I166" s="339" t="s">
        <v>32</v>
      </c>
      <c r="J166" s="541">
        <f>E166*F166</f>
        <v>50.982</v>
      </c>
      <c r="K166" s="315">
        <f>E166*20</f>
        <v>17.58</v>
      </c>
    </row>
    <row r="167" spans="1:11" s="104" customFormat="1" ht="12.75">
      <c r="A167" s="538" t="s">
        <v>138</v>
      </c>
      <c r="B167" s="545" t="s">
        <v>334</v>
      </c>
      <c r="C167" s="539" t="s">
        <v>59</v>
      </c>
      <c r="D167" s="316"/>
      <c r="E167" s="316">
        <v>0.46</v>
      </c>
      <c r="F167" s="328">
        <v>58</v>
      </c>
      <c r="G167" s="134">
        <v>5</v>
      </c>
      <c r="H167" s="540" t="s">
        <v>11</v>
      </c>
      <c r="I167" s="339" t="s">
        <v>32</v>
      </c>
      <c r="J167" s="541">
        <f>E167*F167</f>
        <v>26.68</v>
      </c>
      <c r="K167" s="315">
        <f>E167*20</f>
        <v>9.200000000000001</v>
      </c>
    </row>
    <row r="168" spans="1:11" s="104" customFormat="1" ht="12.75">
      <c r="A168" s="440" t="s">
        <v>20</v>
      </c>
      <c r="B168" s="205">
        <v>2</v>
      </c>
      <c r="C168" s="521" t="s">
        <v>27</v>
      </c>
      <c r="D168" s="542"/>
      <c r="E168" s="543">
        <f>SUM(E166:E167)</f>
        <v>1.339</v>
      </c>
      <c r="F168" s="543" t="s">
        <v>47</v>
      </c>
      <c r="G168" s="32"/>
      <c r="H168" s="544"/>
      <c r="I168" s="544"/>
      <c r="J168" s="541"/>
      <c r="K168" s="315"/>
    </row>
    <row r="169" spans="1:11" s="104" customFormat="1" ht="12.75">
      <c r="A169" s="538" t="s">
        <v>133</v>
      </c>
      <c r="B169" s="414" t="s">
        <v>637</v>
      </c>
      <c r="C169" s="539" t="s">
        <v>59</v>
      </c>
      <c r="D169" s="316"/>
      <c r="E169" s="316">
        <v>1.329</v>
      </c>
      <c r="F169" s="328">
        <v>58</v>
      </c>
      <c r="G169" s="134">
        <v>4</v>
      </c>
      <c r="H169" s="540" t="s">
        <v>11</v>
      </c>
      <c r="I169" s="339" t="s">
        <v>32</v>
      </c>
      <c r="J169" s="541">
        <f>E169*F169</f>
        <v>77.082</v>
      </c>
      <c r="K169" s="315">
        <f>E169*20</f>
        <v>26.58</v>
      </c>
    </row>
    <row r="170" spans="1:11" s="104" customFormat="1" ht="12.75">
      <c r="A170" s="440" t="s">
        <v>20</v>
      </c>
      <c r="B170" s="205">
        <v>1</v>
      </c>
      <c r="C170" s="521" t="s">
        <v>27</v>
      </c>
      <c r="D170" s="542"/>
      <c r="E170" s="543">
        <f>SUM(E169:E169)</f>
        <v>1.329</v>
      </c>
      <c r="F170" s="543" t="s">
        <v>47</v>
      </c>
      <c r="G170" s="32"/>
      <c r="H170" s="544"/>
      <c r="I170" s="544"/>
      <c r="J170" s="541"/>
      <c r="K170" s="315"/>
    </row>
    <row r="171" spans="1:11" s="104" customFormat="1" ht="12.75">
      <c r="A171" s="538" t="s">
        <v>135</v>
      </c>
      <c r="B171" s="545" t="s">
        <v>339</v>
      </c>
      <c r="C171" s="539" t="s">
        <v>62</v>
      </c>
      <c r="D171" s="316"/>
      <c r="E171" s="316">
        <v>6.299</v>
      </c>
      <c r="F171" s="339">
        <v>78</v>
      </c>
      <c r="G171" s="134">
        <v>3</v>
      </c>
      <c r="H171" s="540" t="s">
        <v>11</v>
      </c>
      <c r="I171" s="339" t="s">
        <v>32</v>
      </c>
      <c r="J171" s="541">
        <f>E171*F171</f>
        <v>491.322</v>
      </c>
      <c r="K171" s="315">
        <f>E171*20</f>
        <v>125.98</v>
      </c>
    </row>
    <row r="172" spans="1:11" s="104" customFormat="1" ht="12.75">
      <c r="A172" s="440" t="s">
        <v>20</v>
      </c>
      <c r="B172" s="205">
        <v>1</v>
      </c>
      <c r="C172" s="521" t="s">
        <v>27</v>
      </c>
      <c r="D172" s="542"/>
      <c r="E172" s="543">
        <f>SUM(E171:E171)</f>
        <v>6.299</v>
      </c>
      <c r="F172" s="543" t="s">
        <v>47</v>
      </c>
      <c r="G172" s="32"/>
      <c r="H172" s="544"/>
      <c r="I172" s="544"/>
      <c r="J172" s="541"/>
      <c r="K172" s="315"/>
    </row>
    <row r="173" spans="1:11" s="81" customFormat="1" ht="15" customHeight="1">
      <c r="A173" s="538" t="s">
        <v>129</v>
      </c>
      <c r="B173" s="414" t="s">
        <v>335</v>
      </c>
      <c r="C173" s="539" t="s">
        <v>59</v>
      </c>
      <c r="D173" s="316"/>
      <c r="E173" s="316">
        <v>0.542</v>
      </c>
      <c r="F173" s="328">
        <v>58</v>
      </c>
      <c r="G173" s="134">
        <v>6</v>
      </c>
      <c r="H173" s="540" t="s">
        <v>11</v>
      </c>
      <c r="I173" s="339" t="s">
        <v>32</v>
      </c>
      <c r="J173" s="541">
        <f>E173*F173</f>
        <v>31.436000000000003</v>
      </c>
      <c r="K173" s="315">
        <f>E173*20</f>
        <v>10.84</v>
      </c>
    </row>
    <row r="174" spans="1:11" ht="12.75">
      <c r="A174" s="538" t="s">
        <v>129</v>
      </c>
      <c r="B174" s="414" t="s">
        <v>336</v>
      </c>
      <c r="C174" s="539" t="s">
        <v>59</v>
      </c>
      <c r="D174" s="316"/>
      <c r="E174" s="316">
        <v>0.324</v>
      </c>
      <c r="F174" s="328">
        <v>58</v>
      </c>
      <c r="G174" s="134">
        <v>6</v>
      </c>
      <c r="H174" s="540" t="s">
        <v>11</v>
      </c>
      <c r="I174" s="339" t="s">
        <v>32</v>
      </c>
      <c r="J174" s="541">
        <f>E174*F174</f>
        <v>18.792</v>
      </c>
      <c r="K174" s="315">
        <f>E174*20</f>
        <v>6.48</v>
      </c>
    </row>
    <row r="175" spans="1:11" ht="12.75">
      <c r="A175" s="538" t="s">
        <v>129</v>
      </c>
      <c r="B175" s="414" t="s">
        <v>337</v>
      </c>
      <c r="C175" s="539" t="s">
        <v>63</v>
      </c>
      <c r="D175" s="316"/>
      <c r="E175" s="316">
        <v>1.342</v>
      </c>
      <c r="F175" s="339">
        <v>78</v>
      </c>
      <c r="G175" s="134">
        <v>4</v>
      </c>
      <c r="H175" s="540" t="s">
        <v>11</v>
      </c>
      <c r="I175" s="339" t="s">
        <v>32</v>
      </c>
      <c r="J175" s="541">
        <f>E175*F175</f>
        <v>104.676</v>
      </c>
      <c r="K175" s="315">
        <f>E175*20</f>
        <v>26.840000000000003</v>
      </c>
    </row>
    <row r="176" spans="1:11" ht="12.75">
      <c r="A176" s="538" t="s">
        <v>129</v>
      </c>
      <c r="B176" s="545" t="s">
        <v>338</v>
      </c>
      <c r="C176" s="539" t="s">
        <v>63</v>
      </c>
      <c r="D176" s="316"/>
      <c r="E176" s="316">
        <v>0.647</v>
      </c>
      <c r="F176" s="339">
        <v>78</v>
      </c>
      <c r="G176" s="134">
        <v>3</v>
      </c>
      <c r="H176" s="540" t="s">
        <v>11</v>
      </c>
      <c r="I176" s="339" t="s">
        <v>32</v>
      </c>
      <c r="J176" s="541">
        <f>E176*F176</f>
        <v>50.466</v>
      </c>
      <c r="K176" s="315">
        <f>E176*20</f>
        <v>12.940000000000001</v>
      </c>
    </row>
    <row r="177" spans="1:11" ht="12.75">
      <c r="A177" s="18" t="s">
        <v>20</v>
      </c>
      <c r="B177" s="66">
        <v>4</v>
      </c>
      <c r="C177" s="145" t="s">
        <v>27</v>
      </c>
      <c r="D177" s="283"/>
      <c r="E177" s="131">
        <f>SUM(E173:E176)</f>
        <v>2.8550000000000004</v>
      </c>
      <c r="F177" s="131" t="s">
        <v>47</v>
      </c>
      <c r="G177" s="146"/>
      <c r="H177" s="146"/>
      <c r="I177" s="147"/>
      <c r="J177" s="480"/>
      <c r="K177" s="113"/>
    </row>
    <row r="178" spans="1:11" ht="25.5">
      <c r="A178" s="136" t="s">
        <v>26</v>
      </c>
      <c r="B178" s="138">
        <f>B148+B150+B152+B158+B161+B163+B165+B168+B170+B172+B177</f>
        <v>21</v>
      </c>
      <c r="C178" s="136" t="s">
        <v>27</v>
      </c>
      <c r="D178" s="139"/>
      <c r="E178" s="148">
        <f>E148+E150+E152+E158+E161+E163+E165+E168+E170+E172+E177</f>
        <v>41.474999999999994</v>
      </c>
      <c r="F178" s="137" t="s">
        <v>47</v>
      </c>
      <c r="G178" s="140"/>
      <c r="H178" s="140"/>
      <c r="I178" s="141"/>
      <c r="J178" s="487"/>
      <c r="K178" s="103"/>
    </row>
    <row r="179" spans="1:11" ht="28.5">
      <c r="A179" s="71" t="s">
        <v>31</v>
      </c>
      <c r="B179" s="72">
        <f>B30+B36+B56+B61+B67+B138+B144+B178</f>
        <v>119</v>
      </c>
      <c r="C179" s="73" t="s">
        <v>27</v>
      </c>
      <c r="D179" s="72"/>
      <c r="E179" s="74">
        <f>E30+E36+E56+E61+E67+E138+E144+E178</f>
        <v>648.47</v>
      </c>
      <c r="F179" s="75" t="s">
        <v>47</v>
      </c>
      <c r="G179" s="77"/>
      <c r="H179" s="77"/>
      <c r="I179" s="78"/>
      <c r="J179" s="494"/>
      <c r="K179" s="79"/>
    </row>
    <row r="180" ht="12.75">
      <c r="K180" s="536"/>
    </row>
    <row r="181" spans="1:11" ht="12.75">
      <c r="A181" s="678" t="s">
        <v>301</v>
      </c>
      <c r="B181" s="679"/>
      <c r="C181" s="679"/>
      <c r="D181" s="679"/>
      <c r="E181" s="679"/>
      <c r="F181" s="679"/>
      <c r="G181" s="679"/>
      <c r="H181" s="679"/>
      <c r="I181" s="679"/>
      <c r="K181" s="536"/>
    </row>
    <row r="182" spans="1:11" ht="12.75">
      <c r="A182" s="679"/>
      <c r="B182" s="679"/>
      <c r="C182" s="679"/>
      <c r="D182" s="679"/>
      <c r="E182" s="679"/>
      <c r="F182" s="679"/>
      <c r="G182" s="679"/>
      <c r="H182" s="679"/>
      <c r="I182" s="679"/>
      <c r="K182" s="536"/>
    </row>
    <row r="183" spans="1:11" ht="12.75">
      <c r="A183" s="12" t="s">
        <v>92</v>
      </c>
      <c r="K183" s="536"/>
    </row>
    <row r="184" ht="12.75">
      <c r="K184" s="536"/>
    </row>
    <row r="185" spans="1:11" ht="12.75">
      <c r="A185" s="281"/>
      <c r="F185" s="37"/>
      <c r="G185" s="45"/>
      <c r="H185" s="45"/>
      <c r="I185" s="49"/>
      <c r="K185" s="536"/>
    </row>
    <row r="186" spans="1:11" ht="12.75">
      <c r="A186" s="281"/>
      <c r="E186" s="281"/>
      <c r="F186" s="46"/>
      <c r="G186" s="640" t="s">
        <v>30</v>
      </c>
      <c r="H186" s="640"/>
      <c r="I186" s="640"/>
      <c r="J186" s="640"/>
      <c r="K186" s="536"/>
    </row>
    <row r="187" spans="1:11" ht="12.75">
      <c r="A187" s="281"/>
      <c r="E187" s="281"/>
      <c r="F187" s="37"/>
      <c r="G187" s="640" t="s">
        <v>986</v>
      </c>
      <c r="H187" s="640"/>
      <c r="I187" s="640"/>
      <c r="J187" s="640"/>
      <c r="K187" s="536"/>
    </row>
    <row r="188" spans="1:11" ht="12.75">
      <c r="A188" s="281"/>
      <c r="E188" s="325"/>
      <c r="F188" s="37"/>
      <c r="G188" s="640" t="s">
        <v>983</v>
      </c>
      <c r="H188" s="640"/>
      <c r="I188" s="640"/>
      <c r="J188" s="640"/>
      <c r="K188" s="536"/>
    </row>
    <row r="189" spans="1:11" ht="12.75">
      <c r="A189" s="281"/>
      <c r="B189" s="21"/>
      <c r="C189" s="24"/>
      <c r="D189" s="22"/>
      <c r="E189" s="325"/>
      <c r="K189" s="536"/>
    </row>
    <row r="190" spans="1:11" ht="15">
      <c r="A190" s="637"/>
      <c r="B190" s="85"/>
      <c r="C190" s="84"/>
      <c r="D190" s="86"/>
      <c r="E190" s="325"/>
      <c r="K190" s="536"/>
    </row>
    <row r="191" spans="6:11" ht="12.75">
      <c r="F191" s="640"/>
      <c r="G191" s="640"/>
      <c r="H191" s="640"/>
      <c r="I191" s="640"/>
      <c r="J191" s="640"/>
      <c r="K191" s="536"/>
    </row>
    <row r="192" spans="6:11" ht="12.75">
      <c r="F192" s="640"/>
      <c r="G192" s="640"/>
      <c r="H192" s="640"/>
      <c r="I192" s="640"/>
      <c r="J192" s="640"/>
      <c r="K192" s="536"/>
    </row>
    <row r="193" spans="6:11" ht="12.75">
      <c r="F193" s="640"/>
      <c r="G193" s="640"/>
      <c r="H193" s="640"/>
      <c r="I193" s="640"/>
      <c r="J193" s="640"/>
      <c r="K193" s="536"/>
    </row>
    <row r="194" spans="6:11" ht="12.75">
      <c r="F194" s="20"/>
      <c r="G194" s="20"/>
      <c r="H194" s="20"/>
      <c r="I194" s="20"/>
      <c r="J194" s="399"/>
      <c r="K194" s="536"/>
    </row>
    <row r="195" ht="12.75">
      <c r="K195" s="536"/>
    </row>
    <row r="196" ht="12.75">
      <c r="K196" s="536"/>
    </row>
    <row r="197" ht="12.75">
      <c r="K197" s="536"/>
    </row>
    <row r="198" ht="12.75">
      <c r="K198" s="536"/>
    </row>
    <row r="199" ht="12.75">
      <c r="K199" s="536"/>
    </row>
    <row r="200" ht="12.75">
      <c r="K200" s="536"/>
    </row>
    <row r="201" ht="12.75">
      <c r="K201" s="536"/>
    </row>
    <row r="202" ht="12.75">
      <c r="K202" s="536"/>
    </row>
    <row r="203" ht="12.75">
      <c r="K203" s="536"/>
    </row>
    <row r="204" ht="12.75">
      <c r="K204" s="536"/>
    </row>
    <row r="205" ht="12.75">
      <c r="K205" s="536"/>
    </row>
    <row r="206" ht="12.75">
      <c r="K206" s="536"/>
    </row>
    <row r="207" ht="12.75">
      <c r="K207" s="536"/>
    </row>
    <row r="208" ht="12.75">
      <c r="K208" s="536"/>
    </row>
    <row r="209" ht="12.75">
      <c r="K209" s="536"/>
    </row>
    <row r="210" ht="12.75">
      <c r="K210" s="536"/>
    </row>
    <row r="211" ht="12.75">
      <c r="K211" s="536"/>
    </row>
    <row r="212" ht="12.75">
      <c r="K212" s="536"/>
    </row>
    <row r="213" ht="12.75">
      <c r="K213" s="536"/>
    </row>
    <row r="214" ht="12.75">
      <c r="K214" s="536"/>
    </row>
    <row r="215" ht="12.75">
      <c r="K215" s="536"/>
    </row>
    <row r="216" ht="12.75">
      <c r="K216" s="536"/>
    </row>
    <row r="217" ht="12.75">
      <c r="K217" s="536"/>
    </row>
    <row r="218" ht="12.75">
      <c r="K218" s="536"/>
    </row>
    <row r="219" ht="12.75">
      <c r="K219" s="536"/>
    </row>
    <row r="220" ht="12.75">
      <c r="K220" s="536"/>
    </row>
    <row r="221" ht="12.75">
      <c r="K221" s="536"/>
    </row>
    <row r="222" ht="12.75">
      <c r="K222" s="536"/>
    </row>
    <row r="223" ht="12.75">
      <c r="K223" s="536"/>
    </row>
    <row r="224" ht="12.75">
      <c r="K224" s="536"/>
    </row>
    <row r="225" ht="12.75">
      <c r="K225" s="536"/>
    </row>
    <row r="226" ht="12.75">
      <c r="K226" s="536"/>
    </row>
    <row r="227" ht="12.75">
      <c r="K227" s="536"/>
    </row>
    <row r="228" ht="12.75">
      <c r="K228" s="536"/>
    </row>
    <row r="229" ht="12.75">
      <c r="K229" s="536"/>
    </row>
    <row r="230" ht="12.75">
      <c r="K230" s="536"/>
    </row>
    <row r="231" ht="12.75">
      <c r="K231" s="536"/>
    </row>
    <row r="232" ht="12.75">
      <c r="K232" s="536"/>
    </row>
    <row r="233" ht="12.75">
      <c r="K233" s="536"/>
    </row>
    <row r="234" ht="12.75">
      <c r="K234" s="536"/>
    </row>
    <row r="235" ht="12.75">
      <c r="K235" s="536"/>
    </row>
    <row r="236" ht="12.75">
      <c r="K236" s="536"/>
    </row>
    <row r="237" ht="12.75">
      <c r="K237" s="536"/>
    </row>
    <row r="238" ht="12.75">
      <c r="K238" s="536"/>
    </row>
    <row r="239" ht="12.75">
      <c r="K239" s="536"/>
    </row>
    <row r="240" ht="12.75">
      <c r="K240" s="536"/>
    </row>
    <row r="241" ht="12.75">
      <c r="K241" s="536"/>
    </row>
    <row r="242" ht="12.75">
      <c r="K242" s="536"/>
    </row>
    <row r="243" ht="12.75">
      <c r="K243" s="536"/>
    </row>
    <row r="244" ht="12.75">
      <c r="K244" s="536"/>
    </row>
    <row r="245" ht="12.75">
      <c r="K245" s="536"/>
    </row>
    <row r="246" ht="12.75">
      <c r="K246" s="536"/>
    </row>
    <row r="247" ht="12.75">
      <c r="K247" s="536"/>
    </row>
    <row r="248" ht="12.75">
      <c r="K248" s="536"/>
    </row>
    <row r="249" ht="12.75">
      <c r="K249" s="536"/>
    </row>
    <row r="250" ht="12.75">
      <c r="K250" s="536"/>
    </row>
    <row r="251" ht="12.75">
      <c r="K251" s="536"/>
    </row>
    <row r="252" ht="12.75">
      <c r="K252" s="536"/>
    </row>
    <row r="253" ht="12.75">
      <c r="K253" s="536"/>
    </row>
    <row r="254" ht="12.75">
      <c r="K254" s="536"/>
    </row>
    <row r="255" ht="12.75">
      <c r="K255" s="536"/>
    </row>
    <row r="256" ht="12.75">
      <c r="K256" s="536"/>
    </row>
    <row r="257" ht="12.75">
      <c r="K257" s="536"/>
    </row>
    <row r="258" ht="12.75">
      <c r="K258" s="536"/>
    </row>
    <row r="259" ht="12.75">
      <c r="K259" s="536"/>
    </row>
    <row r="260" ht="12.75">
      <c r="K260" s="536"/>
    </row>
    <row r="261" ht="12.75">
      <c r="K261" s="536"/>
    </row>
    <row r="262" ht="12.75">
      <c r="K262" s="536"/>
    </row>
    <row r="263" ht="12.75">
      <c r="K263" s="536"/>
    </row>
    <row r="264" ht="12.75">
      <c r="K264" s="536"/>
    </row>
    <row r="265" ht="12.75">
      <c r="K265" s="536"/>
    </row>
    <row r="266" ht="12.75">
      <c r="K266" s="536"/>
    </row>
    <row r="267" ht="12.75">
      <c r="K267" s="536"/>
    </row>
    <row r="268" ht="12.75">
      <c r="K268" s="536"/>
    </row>
    <row r="269" ht="12.75">
      <c r="K269" s="536"/>
    </row>
    <row r="270" ht="12.75">
      <c r="K270" s="536"/>
    </row>
    <row r="271" ht="12.75">
      <c r="K271" s="536"/>
    </row>
    <row r="272" ht="12.75">
      <c r="K272" s="536"/>
    </row>
    <row r="273" ht="12.75">
      <c r="K273" s="536"/>
    </row>
    <row r="274" ht="12.75">
      <c r="K274" s="536"/>
    </row>
    <row r="275" ht="12.75">
      <c r="K275" s="536"/>
    </row>
    <row r="276" ht="12.75">
      <c r="K276" s="536"/>
    </row>
    <row r="277" ht="12.75">
      <c r="K277" s="536"/>
    </row>
    <row r="278" ht="12.75">
      <c r="K278" s="536"/>
    </row>
    <row r="279" ht="12.75">
      <c r="K279" s="536"/>
    </row>
    <row r="280" ht="12.75">
      <c r="K280" s="536"/>
    </row>
    <row r="281" ht="12.75">
      <c r="K281" s="536"/>
    </row>
    <row r="282" ht="12.75">
      <c r="K282" s="536"/>
    </row>
    <row r="283" ht="12.75">
      <c r="K283" s="536"/>
    </row>
    <row r="284" ht="12.75">
      <c r="K284" s="536"/>
    </row>
    <row r="285" ht="12.75">
      <c r="K285" s="536"/>
    </row>
    <row r="286" ht="12.75">
      <c r="K286" s="536"/>
    </row>
    <row r="287" ht="12.75">
      <c r="K287" s="536"/>
    </row>
    <row r="288" ht="12.75">
      <c r="K288" s="536"/>
    </row>
    <row r="289" ht="12.75">
      <c r="K289" s="536"/>
    </row>
    <row r="290" ht="12.75">
      <c r="K290" s="536"/>
    </row>
    <row r="291" ht="12.75">
      <c r="K291" s="536"/>
    </row>
    <row r="292" ht="12.75">
      <c r="K292" s="536"/>
    </row>
    <row r="293" ht="12.75">
      <c r="K293" s="536"/>
    </row>
    <row r="294" ht="12.75">
      <c r="K294" s="536"/>
    </row>
    <row r="295" ht="12.75">
      <c r="K295" s="536"/>
    </row>
    <row r="296" ht="12.75">
      <c r="K296" s="536"/>
    </row>
    <row r="297" ht="12.75">
      <c r="K297" s="536"/>
    </row>
    <row r="298" ht="12.75">
      <c r="K298" s="536"/>
    </row>
    <row r="299" ht="12.75">
      <c r="K299" s="536"/>
    </row>
    <row r="300" ht="12.75">
      <c r="K300" s="536"/>
    </row>
    <row r="301" ht="12.75">
      <c r="K301" s="536"/>
    </row>
    <row r="302" ht="12.75">
      <c r="K302" s="536"/>
    </row>
    <row r="303" ht="12.75">
      <c r="K303" s="536"/>
    </row>
    <row r="304" ht="12.75">
      <c r="K304" s="536"/>
    </row>
    <row r="305" ht="12.75">
      <c r="K305" s="536"/>
    </row>
    <row r="306" ht="12.75">
      <c r="K306" s="536"/>
    </row>
    <row r="307" ht="12.75">
      <c r="K307" s="536"/>
    </row>
    <row r="308" ht="12.75">
      <c r="K308" s="536"/>
    </row>
    <row r="309" ht="12.75">
      <c r="K309" s="536"/>
    </row>
    <row r="310" ht="12.75">
      <c r="K310" s="536"/>
    </row>
    <row r="311" ht="12.75">
      <c r="K311" s="536"/>
    </row>
    <row r="312" ht="12.75">
      <c r="K312" s="536"/>
    </row>
    <row r="313" ht="12.75">
      <c r="K313" s="536"/>
    </row>
    <row r="314" ht="12.75">
      <c r="K314" s="536"/>
    </row>
    <row r="315" ht="12.75">
      <c r="K315" s="536"/>
    </row>
    <row r="316" ht="12.75">
      <c r="K316" s="536"/>
    </row>
    <row r="317" ht="12.75">
      <c r="K317" s="536"/>
    </row>
    <row r="318" ht="12.75">
      <c r="K318" s="536"/>
    </row>
    <row r="319" ht="12.75">
      <c r="K319" s="536"/>
    </row>
    <row r="320" ht="12.75">
      <c r="K320" s="536"/>
    </row>
    <row r="321" ht="12.75">
      <c r="K321" s="536"/>
    </row>
    <row r="322" ht="12.75">
      <c r="K322" s="536"/>
    </row>
    <row r="323" ht="12.75">
      <c r="K323" s="536"/>
    </row>
    <row r="324" ht="12.75">
      <c r="K324" s="536"/>
    </row>
    <row r="325" ht="12.75">
      <c r="K325" s="536"/>
    </row>
    <row r="326" ht="12.75">
      <c r="K326" s="536"/>
    </row>
    <row r="327" ht="12.75">
      <c r="K327" s="536"/>
    </row>
    <row r="328" ht="12.75">
      <c r="K328" s="536"/>
    </row>
    <row r="329" ht="12.75">
      <c r="K329" s="536"/>
    </row>
    <row r="330" ht="12.75">
      <c r="K330" s="536"/>
    </row>
    <row r="331" ht="12.75">
      <c r="K331" s="536"/>
    </row>
    <row r="332" ht="12.75">
      <c r="K332" s="536"/>
    </row>
    <row r="333" ht="12.75">
      <c r="K333" s="536"/>
    </row>
    <row r="334" ht="12.75">
      <c r="K334" s="536"/>
    </row>
    <row r="335" ht="12.75">
      <c r="K335" s="536"/>
    </row>
    <row r="336" ht="12.75">
      <c r="K336" s="536"/>
    </row>
    <row r="337" ht="12.75">
      <c r="K337" s="536"/>
    </row>
    <row r="338" ht="12.75">
      <c r="K338" s="536"/>
    </row>
    <row r="339" ht="12.75">
      <c r="K339" s="536"/>
    </row>
    <row r="340" ht="12.75">
      <c r="K340" s="536"/>
    </row>
    <row r="341" ht="12.75">
      <c r="K341" s="536"/>
    </row>
    <row r="342" ht="12.75">
      <c r="K342" s="536"/>
    </row>
    <row r="343" ht="12.75">
      <c r="K343" s="536"/>
    </row>
    <row r="344" ht="12.75">
      <c r="K344" s="536"/>
    </row>
    <row r="345" ht="12.75">
      <c r="K345" s="536"/>
    </row>
    <row r="346" ht="12.75">
      <c r="K346" s="536"/>
    </row>
    <row r="347" ht="12.75">
      <c r="K347" s="536"/>
    </row>
    <row r="348" ht="12.75">
      <c r="K348" s="536"/>
    </row>
    <row r="349" ht="12.75">
      <c r="K349" s="536"/>
    </row>
    <row r="350" ht="12.75">
      <c r="K350" s="536"/>
    </row>
    <row r="351" ht="12.75">
      <c r="K351" s="536"/>
    </row>
    <row r="352" ht="12.75">
      <c r="K352" s="536"/>
    </row>
    <row r="353" ht="12.75">
      <c r="K353" s="536"/>
    </row>
    <row r="354" ht="12.75">
      <c r="K354" s="536"/>
    </row>
    <row r="355" ht="12.75">
      <c r="K355" s="536"/>
    </row>
    <row r="356" ht="12.75">
      <c r="K356" s="536"/>
    </row>
    <row r="357" ht="12.75">
      <c r="K357" s="536"/>
    </row>
    <row r="358" ht="12.75">
      <c r="K358" s="536"/>
    </row>
    <row r="359" ht="12.75">
      <c r="K359" s="536"/>
    </row>
    <row r="360" ht="12.75">
      <c r="K360" s="536"/>
    </row>
    <row r="361" ht="12.75">
      <c r="K361" s="536"/>
    </row>
    <row r="362" ht="12.75">
      <c r="K362" s="536"/>
    </row>
    <row r="363" ht="12.75">
      <c r="K363" s="536"/>
    </row>
    <row r="364" ht="12.75">
      <c r="K364" s="536"/>
    </row>
    <row r="365" ht="12.75">
      <c r="K365" s="536"/>
    </row>
    <row r="366" ht="12.75">
      <c r="K366" s="536"/>
    </row>
    <row r="367" ht="12.75">
      <c r="K367" s="536"/>
    </row>
    <row r="368" ht="12.75">
      <c r="K368" s="536"/>
    </row>
    <row r="369" ht="12.75">
      <c r="K369" s="536"/>
    </row>
    <row r="370" ht="12.75">
      <c r="K370" s="536"/>
    </row>
    <row r="371" ht="12.75">
      <c r="K371" s="536"/>
    </row>
    <row r="372" ht="12.75">
      <c r="K372" s="536"/>
    </row>
    <row r="373" ht="12.75">
      <c r="K373" s="536"/>
    </row>
    <row r="374" ht="12.75">
      <c r="K374" s="536"/>
    </row>
    <row r="375" ht="12.75">
      <c r="K375" s="536"/>
    </row>
    <row r="376" ht="12.75">
      <c r="K376" s="536"/>
    </row>
    <row r="377" ht="12.75">
      <c r="K377" s="536"/>
    </row>
    <row r="378" ht="12.75">
      <c r="K378" s="536"/>
    </row>
    <row r="379" ht="12.75">
      <c r="K379" s="536"/>
    </row>
    <row r="380" ht="12.75">
      <c r="K380" s="536"/>
    </row>
    <row r="381" ht="12.75">
      <c r="K381" s="536"/>
    </row>
    <row r="382" ht="12.75">
      <c r="K382" s="536"/>
    </row>
    <row r="383" ht="12.75">
      <c r="K383" s="536"/>
    </row>
    <row r="384" ht="12.75">
      <c r="K384" s="536"/>
    </row>
    <row r="385" ht="12.75">
      <c r="K385" s="536"/>
    </row>
    <row r="386" ht="12.75">
      <c r="K386" s="536"/>
    </row>
    <row r="387" ht="12.75">
      <c r="K387" s="536"/>
    </row>
    <row r="388" ht="12.75">
      <c r="K388" s="536"/>
    </row>
    <row r="389" ht="12.75">
      <c r="K389" s="536"/>
    </row>
    <row r="390" ht="12.75">
      <c r="K390" s="536"/>
    </row>
    <row r="391" ht="12.75">
      <c r="K391" s="536"/>
    </row>
    <row r="392" ht="12.75">
      <c r="K392" s="536"/>
    </row>
    <row r="393" ht="12.75">
      <c r="K393" s="536"/>
    </row>
    <row r="394" ht="12.75">
      <c r="K394" s="536"/>
    </row>
    <row r="395" ht="12.75">
      <c r="K395" s="536"/>
    </row>
    <row r="396" ht="12.75">
      <c r="K396" s="536"/>
    </row>
    <row r="397" ht="12.75">
      <c r="K397" s="536"/>
    </row>
    <row r="398" ht="12.75">
      <c r="K398" s="536"/>
    </row>
    <row r="399" ht="12.75">
      <c r="K399" s="536"/>
    </row>
    <row r="400" ht="12.75">
      <c r="K400" s="536"/>
    </row>
    <row r="401" ht="12.75">
      <c r="K401" s="536"/>
    </row>
    <row r="402" ht="12.75">
      <c r="K402" s="536"/>
    </row>
    <row r="403" ht="12.75">
      <c r="K403" s="536"/>
    </row>
    <row r="404" ht="12.75">
      <c r="K404" s="536"/>
    </row>
    <row r="405" ht="12.75">
      <c r="K405" s="536"/>
    </row>
    <row r="406" ht="12.75">
      <c r="K406" s="536"/>
    </row>
    <row r="407" ht="12.75">
      <c r="K407" s="536"/>
    </row>
    <row r="408" ht="12.75">
      <c r="K408" s="536"/>
    </row>
    <row r="409" ht="12.75">
      <c r="K409" s="536"/>
    </row>
    <row r="410" ht="12.75">
      <c r="K410" s="536"/>
    </row>
    <row r="411" ht="12.75">
      <c r="K411" s="536"/>
    </row>
    <row r="412" ht="12.75">
      <c r="K412" s="536"/>
    </row>
    <row r="413" ht="12.75">
      <c r="K413" s="536"/>
    </row>
    <row r="414" ht="12.75">
      <c r="K414" s="536"/>
    </row>
    <row r="415" ht="12.75">
      <c r="K415" s="536"/>
    </row>
    <row r="416" ht="12.75">
      <c r="K416" s="536"/>
    </row>
    <row r="417" ht="12.75">
      <c r="K417" s="536"/>
    </row>
    <row r="418" ht="12.75">
      <c r="K418" s="536"/>
    </row>
    <row r="419" ht="12.75">
      <c r="K419" s="536"/>
    </row>
    <row r="420" ht="12.75">
      <c r="K420" s="536"/>
    </row>
    <row r="421" ht="12.75">
      <c r="K421" s="536"/>
    </row>
    <row r="422" ht="12.75">
      <c r="K422" s="536"/>
    </row>
    <row r="423" ht="12.75">
      <c r="K423" s="536"/>
    </row>
    <row r="424" ht="12.75">
      <c r="K424" s="536"/>
    </row>
    <row r="425" ht="12.75">
      <c r="K425" s="536"/>
    </row>
    <row r="426" ht="12.75">
      <c r="K426" s="536"/>
    </row>
    <row r="427" ht="12.75">
      <c r="K427" s="536"/>
    </row>
    <row r="428" ht="12.75">
      <c r="K428" s="536"/>
    </row>
    <row r="429" ht="12.75">
      <c r="K429" s="536"/>
    </row>
    <row r="430" ht="12.75">
      <c r="K430" s="536"/>
    </row>
    <row r="431" ht="12.75">
      <c r="K431" s="536"/>
    </row>
    <row r="432" ht="12.75">
      <c r="K432" s="536"/>
    </row>
    <row r="433" ht="12.75">
      <c r="K433" s="536"/>
    </row>
    <row r="434" ht="12.75">
      <c r="K434" s="536"/>
    </row>
    <row r="435" ht="12.75">
      <c r="K435" s="536"/>
    </row>
    <row r="436" ht="12.75">
      <c r="K436" s="536"/>
    </row>
    <row r="437" ht="12.75">
      <c r="K437" s="536"/>
    </row>
    <row r="438" ht="12.75">
      <c r="K438" s="536"/>
    </row>
    <row r="439" ht="12.75">
      <c r="K439" s="536"/>
    </row>
    <row r="440" ht="12.75">
      <c r="K440" s="536"/>
    </row>
    <row r="441" ht="12.75">
      <c r="K441" s="536"/>
    </row>
    <row r="442" ht="12.75">
      <c r="K442" s="536"/>
    </row>
    <row r="443" ht="12.75">
      <c r="K443" s="536"/>
    </row>
    <row r="444" ht="12.75">
      <c r="K444" s="536"/>
    </row>
    <row r="445" ht="12.75">
      <c r="K445" s="536"/>
    </row>
    <row r="446" ht="12.75">
      <c r="K446" s="536"/>
    </row>
    <row r="447" ht="12.75">
      <c r="K447" s="536"/>
    </row>
    <row r="448" ht="12.75">
      <c r="K448" s="536"/>
    </row>
    <row r="449" ht="12.75">
      <c r="K449" s="536"/>
    </row>
    <row r="450" ht="12.75">
      <c r="K450" s="536"/>
    </row>
    <row r="451" ht="12.75">
      <c r="K451" s="536"/>
    </row>
    <row r="452" ht="12.75">
      <c r="K452" s="536"/>
    </row>
    <row r="453" ht="12.75">
      <c r="K453" s="536"/>
    </row>
    <row r="454" ht="12.75">
      <c r="K454" s="536"/>
    </row>
    <row r="455" ht="12.75">
      <c r="K455" s="536"/>
    </row>
    <row r="456" ht="12.75">
      <c r="K456" s="536"/>
    </row>
    <row r="457" ht="12.75">
      <c r="K457" s="536"/>
    </row>
    <row r="458" ht="12.75">
      <c r="K458" s="536"/>
    </row>
    <row r="459" ht="12.75">
      <c r="K459" s="536"/>
    </row>
    <row r="460" ht="12.75">
      <c r="K460" s="536"/>
    </row>
    <row r="461" ht="12.75">
      <c r="K461" s="536"/>
    </row>
    <row r="462" ht="12.75">
      <c r="K462" s="536"/>
    </row>
    <row r="463" ht="12.75">
      <c r="K463" s="536"/>
    </row>
    <row r="464" ht="12.75">
      <c r="K464" s="536"/>
    </row>
    <row r="465" ht="12.75">
      <c r="K465" s="536"/>
    </row>
    <row r="466" ht="12.75">
      <c r="K466" s="536"/>
    </row>
    <row r="467" ht="12.75">
      <c r="K467" s="536"/>
    </row>
    <row r="468" ht="12.75">
      <c r="K468" s="536"/>
    </row>
    <row r="469" ht="12.75">
      <c r="K469" s="536"/>
    </row>
    <row r="470" ht="12.75">
      <c r="K470" s="536"/>
    </row>
    <row r="471" ht="12.75">
      <c r="K471" s="536"/>
    </row>
    <row r="472" ht="12.75">
      <c r="K472" s="536"/>
    </row>
    <row r="473" ht="12.75">
      <c r="K473" s="536"/>
    </row>
    <row r="474" ht="12.75">
      <c r="K474" s="536"/>
    </row>
    <row r="475" ht="12.75">
      <c r="K475" s="536"/>
    </row>
    <row r="476" ht="12.75">
      <c r="K476" s="536"/>
    </row>
    <row r="477" ht="12.75">
      <c r="K477" s="536"/>
    </row>
    <row r="478" ht="12.75">
      <c r="K478" s="536"/>
    </row>
    <row r="479" ht="12.75">
      <c r="K479" s="536"/>
    </row>
    <row r="480" ht="12.75">
      <c r="K480" s="536"/>
    </row>
    <row r="481" ht="12.75">
      <c r="K481" s="536"/>
    </row>
    <row r="482" ht="12.75">
      <c r="K482" s="536"/>
    </row>
    <row r="483" ht="12.75">
      <c r="K483" s="536"/>
    </row>
    <row r="484" ht="12.75">
      <c r="K484" s="536"/>
    </row>
    <row r="485" ht="12.75">
      <c r="K485" s="536"/>
    </row>
    <row r="486" ht="12.75">
      <c r="K486" s="536"/>
    </row>
    <row r="487" ht="12.75">
      <c r="K487" s="536"/>
    </row>
    <row r="488" ht="12.75">
      <c r="K488" s="536"/>
    </row>
    <row r="489" ht="12.75">
      <c r="K489" s="536"/>
    </row>
    <row r="490" ht="12.75">
      <c r="K490" s="536"/>
    </row>
    <row r="491" ht="12.75">
      <c r="K491" s="536"/>
    </row>
    <row r="492" ht="12.75">
      <c r="K492" s="536"/>
    </row>
    <row r="493" ht="12.75">
      <c r="K493" s="536"/>
    </row>
    <row r="494" ht="12.75">
      <c r="K494" s="536"/>
    </row>
    <row r="495" ht="12.75">
      <c r="K495" s="536"/>
    </row>
    <row r="496" ht="12.75">
      <c r="K496" s="536"/>
    </row>
    <row r="497" ht="12.75">
      <c r="K497" s="536"/>
    </row>
    <row r="498" ht="12.75">
      <c r="K498" s="536"/>
    </row>
    <row r="499" ht="12.75">
      <c r="K499" s="536"/>
    </row>
    <row r="500" ht="12.75">
      <c r="K500" s="536"/>
    </row>
    <row r="501" ht="12.75">
      <c r="K501" s="536"/>
    </row>
    <row r="502" ht="12.75">
      <c r="K502" s="536"/>
    </row>
    <row r="503" ht="12.75">
      <c r="K503" s="536"/>
    </row>
    <row r="504" ht="12.75">
      <c r="K504" s="536"/>
    </row>
    <row r="505" ht="12.75">
      <c r="K505" s="536"/>
    </row>
    <row r="506" ht="12.75">
      <c r="K506" s="536"/>
    </row>
    <row r="507" ht="12.75">
      <c r="K507" s="536"/>
    </row>
    <row r="508" ht="12.75">
      <c r="K508" s="536"/>
    </row>
    <row r="509" ht="12.75">
      <c r="K509" s="536"/>
    </row>
    <row r="510" ht="12.75">
      <c r="K510" s="536"/>
    </row>
    <row r="511" ht="12.75">
      <c r="K511" s="536"/>
    </row>
    <row r="512" ht="12.75">
      <c r="K512" s="536"/>
    </row>
    <row r="513" ht="12.75">
      <c r="K513" s="536"/>
    </row>
    <row r="514" ht="12.75">
      <c r="K514" s="536"/>
    </row>
    <row r="515" ht="12.75">
      <c r="K515" s="536"/>
    </row>
    <row r="516" ht="12.75">
      <c r="K516" s="536"/>
    </row>
    <row r="517" ht="12.75">
      <c r="K517" s="536"/>
    </row>
    <row r="518" ht="12.75">
      <c r="K518" s="536"/>
    </row>
    <row r="519" ht="12.75">
      <c r="K519" s="536"/>
    </row>
    <row r="520" ht="12.75">
      <c r="K520" s="536"/>
    </row>
    <row r="521" ht="12.75">
      <c r="K521" s="536"/>
    </row>
    <row r="522" ht="12.75">
      <c r="K522" s="536"/>
    </row>
    <row r="523" ht="12.75">
      <c r="K523" s="536"/>
    </row>
    <row r="524" ht="12.75">
      <c r="K524" s="536"/>
    </row>
    <row r="525" ht="12.75">
      <c r="K525" s="536"/>
    </row>
    <row r="526" ht="12.75">
      <c r="K526" s="536"/>
    </row>
    <row r="527" ht="12.75">
      <c r="K527" s="536"/>
    </row>
    <row r="528" ht="12.75">
      <c r="K528" s="536"/>
    </row>
    <row r="529" ht="12.75">
      <c r="K529" s="536"/>
    </row>
    <row r="530" ht="12.75">
      <c r="K530" s="536"/>
    </row>
    <row r="531" ht="12.75">
      <c r="K531" s="536"/>
    </row>
    <row r="532" ht="12.75">
      <c r="K532" s="536"/>
    </row>
    <row r="533" ht="12.75">
      <c r="K533" s="536"/>
    </row>
    <row r="534" ht="12.75">
      <c r="K534" s="536"/>
    </row>
    <row r="535" ht="12.75">
      <c r="K535" s="536"/>
    </row>
    <row r="536" ht="12.75">
      <c r="K536" s="536"/>
    </row>
    <row r="537" ht="12.75">
      <c r="K537" s="536"/>
    </row>
    <row r="538" ht="12.75">
      <c r="K538" s="536"/>
    </row>
    <row r="539" ht="12.75">
      <c r="K539" s="536"/>
    </row>
    <row r="540" ht="12.75">
      <c r="K540" s="536"/>
    </row>
    <row r="541" ht="12.75">
      <c r="K541" s="536"/>
    </row>
    <row r="542" ht="12.75">
      <c r="K542" s="536"/>
    </row>
    <row r="543" ht="12.75">
      <c r="K543" s="536"/>
    </row>
    <row r="544" ht="12.75">
      <c r="K544" s="536"/>
    </row>
    <row r="545" ht="12.75">
      <c r="K545" s="536"/>
    </row>
    <row r="546" ht="12.75">
      <c r="K546" s="536"/>
    </row>
    <row r="547" ht="12.75">
      <c r="K547" s="536"/>
    </row>
    <row r="548" ht="12.75">
      <c r="K548" s="536"/>
    </row>
    <row r="549" ht="12.75">
      <c r="K549" s="536"/>
    </row>
    <row r="550" ht="12.75">
      <c r="K550" s="536"/>
    </row>
    <row r="551" ht="12.75">
      <c r="K551" s="536"/>
    </row>
    <row r="552" ht="12.75">
      <c r="K552" s="536"/>
    </row>
    <row r="553" ht="12.75">
      <c r="K553" s="536"/>
    </row>
    <row r="554" ht="12.75">
      <c r="K554" s="536"/>
    </row>
    <row r="555" ht="12.75">
      <c r="K555" s="536"/>
    </row>
    <row r="556" ht="12.75">
      <c r="K556" s="536"/>
    </row>
    <row r="557" ht="12.75">
      <c r="K557" s="536"/>
    </row>
    <row r="558" ht="12.75">
      <c r="K558" s="536"/>
    </row>
    <row r="559" ht="12.75">
      <c r="K559" s="536"/>
    </row>
    <row r="560" ht="12.75">
      <c r="K560" s="536"/>
    </row>
    <row r="561" ht="12.75">
      <c r="K561" s="536"/>
    </row>
    <row r="562" ht="12.75">
      <c r="K562" s="536"/>
    </row>
    <row r="563" ht="12.75">
      <c r="K563" s="536"/>
    </row>
    <row r="564" ht="12.75">
      <c r="K564" s="536"/>
    </row>
    <row r="565" ht="12.75">
      <c r="K565" s="536"/>
    </row>
    <row r="566" ht="12.75">
      <c r="K566" s="536"/>
    </row>
    <row r="567" ht="12.75">
      <c r="K567" s="536"/>
    </row>
    <row r="568" ht="12.75">
      <c r="K568" s="536"/>
    </row>
    <row r="569" ht="12.75">
      <c r="K569" s="536"/>
    </row>
    <row r="570" ht="12.75">
      <c r="K570" s="536"/>
    </row>
    <row r="571" ht="12.75">
      <c r="K571" s="536"/>
    </row>
    <row r="572" ht="12.75">
      <c r="K572" s="536"/>
    </row>
    <row r="573" ht="12.75">
      <c r="K573" s="536"/>
    </row>
    <row r="574" ht="12.75">
      <c r="K574" s="536"/>
    </row>
    <row r="575" ht="12.75">
      <c r="K575" s="536"/>
    </row>
    <row r="576" ht="12.75">
      <c r="K576" s="536"/>
    </row>
    <row r="577" ht="12.75">
      <c r="K577" s="536"/>
    </row>
    <row r="578" ht="12.75">
      <c r="K578" s="536"/>
    </row>
    <row r="579" ht="12.75">
      <c r="K579" s="536"/>
    </row>
    <row r="580" ht="12.75">
      <c r="K580" s="536"/>
    </row>
    <row r="581" ht="12.75">
      <c r="K581" s="536"/>
    </row>
    <row r="582" ht="12.75">
      <c r="K582" s="536"/>
    </row>
    <row r="583" ht="12.75">
      <c r="K583" s="536"/>
    </row>
    <row r="584" ht="12.75">
      <c r="K584" s="536"/>
    </row>
    <row r="585" ht="12.75">
      <c r="K585" s="536"/>
    </row>
    <row r="586" ht="12.75">
      <c r="K586" s="536"/>
    </row>
    <row r="587" ht="12.75">
      <c r="K587" s="536"/>
    </row>
    <row r="588" ht="12.75">
      <c r="K588" s="536"/>
    </row>
    <row r="589" ht="12.75">
      <c r="K589" s="536"/>
    </row>
    <row r="590" ht="12.75">
      <c r="K590" s="536"/>
    </row>
    <row r="591" ht="12.75">
      <c r="K591" s="536"/>
    </row>
    <row r="592" ht="12.75">
      <c r="K592" s="536"/>
    </row>
    <row r="593" ht="12.75">
      <c r="K593" s="536"/>
    </row>
    <row r="594" ht="12.75">
      <c r="K594" s="536"/>
    </row>
    <row r="595" ht="12.75">
      <c r="K595" s="536"/>
    </row>
    <row r="596" ht="12.75">
      <c r="K596" s="536"/>
    </row>
    <row r="597" ht="12.75">
      <c r="K597" s="536"/>
    </row>
    <row r="598" ht="12.75">
      <c r="K598" s="536"/>
    </row>
    <row r="599" ht="12.75">
      <c r="K599" s="536"/>
    </row>
    <row r="600" ht="12.75">
      <c r="K600" s="536"/>
    </row>
    <row r="601" ht="12.75">
      <c r="K601" s="536"/>
    </row>
    <row r="602" ht="12.75">
      <c r="K602" s="536"/>
    </row>
    <row r="603" ht="12.75">
      <c r="K603" s="536"/>
    </row>
    <row r="604" ht="12.75">
      <c r="K604" s="536"/>
    </row>
    <row r="605" ht="12.75">
      <c r="K605" s="536"/>
    </row>
    <row r="606" ht="12.75">
      <c r="K606" s="536"/>
    </row>
    <row r="607" ht="12.75">
      <c r="K607" s="536"/>
    </row>
    <row r="608" ht="12.75">
      <c r="K608" s="536"/>
    </row>
    <row r="609" ht="12.75">
      <c r="K609" s="536"/>
    </row>
    <row r="610" ht="12.75">
      <c r="K610" s="536"/>
    </row>
    <row r="611" ht="12.75">
      <c r="K611" s="536"/>
    </row>
    <row r="612" ht="12.75">
      <c r="K612" s="536"/>
    </row>
    <row r="613" ht="12.75">
      <c r="K613" s="536"/>
    </row>
    <row r="614" ht="12.75">
      <c r="K614" s="536"/>
    </row>
    <row r="615" ht="12.75">
      <c r="K615" s="536"/>
    </row>
    <row r="616" ht="12.75">
      <c r="K616" s="536"/>
    </row>
    <row r="617" ht="12.75">
      <c r="K617" s="536"/>
    </row>
    <row r="618" ht="12.75">
      <c r="K618" s="536"/>
    </row>
    <row r="619" ht="12.75">
      <c r="K619" s="536"/>
    </row>
    <row r="620" ht="12.75">
      <c r="K620" s="536"/>
    </row>
    <row r="621" ht="12.75">
      <c r="K621" s="536"/>
    </row>
    <row r="622" ht="12.75">
      <c r="K622" s="536"/>
    </row>
    <row r="623" ht="12.75">
      <c r="K623" s="536"/>
    </row>
    <row r="624" ht="12.75">
      <c r="K624" s="536"/>
    </row>
    <row r="625" ht="12.75">
      <c r="K625" s="536"/>
    </row>
    <row r="626" ht="12.75">
      <c r="K626" s="536"/>
    </row>
    <row r="627" ht="12.75">
      <c r="K627" s="536"/>
    </row>
    <row r="628" ht="12.75">
      <c r="K628" s="536"/>
    </row>
    <row r="629" ht="12.75">
      <c r="K629" s="536"/>
    </row>
    <row r="630" ht="12.75">
      <c r="K630" s="536"/>
    </row>
    <row r="631" ht="12.75">
      <c r="K631" s="536"/>
    </row>
    <row r="632" ht="12.75">
      <c r="K632" s="536"/>
    </row>
    <row r="633" ht="12.75">
      <c r="K633" s="536"/>
    </row>
    <row r="634" ht="12.75">
      <c r="K634" s="536"/>
    </row>
    <row r="635" ht="12.75">
      <c r="K635" s="536"/>
    </row>
    <row r="636" ht="12.75">
      <c r="K636" s="536"/>
    </row>
    <row r="637" ht="12.75">
      <c r="K637" s="536"/>
    </row>
    <row r="638" ht="12.75">
      <c r="K638" s="536"/>
    </row>
    <row r="639" ht="12.75">
      <c r="K639" s="536"/>
    </row>
    <row r="640" ht="12.75">
      <c r="K640" s="536"/>
    </row>
    <row r="641" ht="12.75">
      <c r="K641" s="536"/>
    </row>
    <row r="642" ht="12.75">
      <c r="K642" s="536"/>
    </row>
    <row r="643" ht="12.75">
      <c r="K643" s="536"/>
    </row>
    <row r="644" ht="12.75">
      <c r="K644" s="536"/>
    </row>
    <row r="645" ht="12.75">
      <c r="K645" s="536"/>
    </row>
    <row r="646" ht="12.75">
      <c r="K646" s="536"/>
    </row>
    <row r="647" ht="12.75">
      <c r="K647" s="536"/>
    </row>
    <row r="648" ht="12.75">
      <c r="K648" s="536"/>
    </row>
    <row r="649" ht="12.75">
      <c r="K649" s="536"/>
    </row>
    <row r="650" ht="12.75">
      <c r="K650" s="536"/>
    </row>
    <row r="651" ht="12.75">
      <c r="K651" s="536"/>
    </row>
    <row r="652" ht="12.75">
      <c r="K652" s="536"/>
    </row>
    <row r="653" ht="12.75">
      <c r="K653" s="536"/>
    </row>
    <row r="654" ht="12.75">
      <c r="K654" s="536"/>
    </row>
    <row r="655" ht="12.75">
      <c r="K655" s="536"/>
    </row>
    <row r="656" ht="12.75">
      <c r="K656" s="536"/>
    </row>
    <row r="657" ht="12.75">
      <c r="K657" s="536"/>
    </row>
    <row r="658" ht="12.75">
      <c r="K658" s="536"/>
    </row>
    <row r="659" ht="12.75">
      <c r="K659" s="536"/>
    </row>
    <row r="660" ht="12.75">
      <c r="K660" s="536"/>
    </row>
    <row r="661" ht="12.75">
      <c r="K661" s="536"/>
    </row>
    <row r="662" ht="12.75">
      <c r="K662" s="536"/>
    </row>
    <row r="663" ht="12.75">
      <c r="K663" s="536"/>
    </row>
    <row r="664" ht="12.75">
      <c r="K664" s="536"/>
    </row>
    <row r="665" ht="12.75">
      <c r="K665" s="536"/>
    </row>
    <row r="666" ht="12.75">
      <c r="K666" s="536"/>
    </row>
    <row r="667" ht="12.75">
      <c r="K667" s="536"/>
    </row>
    <row r="668" ht="12.75">
      <c r="K668" s="536"/>
    </row>
    <row r="669" ht="12.75">
      <c r="K669" s="536"/>
    </row>
    <row r="670" ht="12.75">
      <c r="K670" s="536"/>
    </row>
    <row r="671" ht="12.75">
      <c r="K671" s="536"/>
    </row>
    <row r="672" ht="12.75">
      <c r="K672" s="536"/>
    </row>
    <row r="673" ht="12.75">
      <c r="K673" s="536"/>
    </row>
    <row r="674" ht="12.75">
      <c r="K674" s="536"/>
    </row>
    <row r="675" ht="12.75">
      <c r="K675" s="536"/>
    </row>
    <row r="676" ht="12.75">
      <c r="K676" s="536"/>
    </row>
    <row r="677" ht="12.75">
      <c r="K677" s="536"/>
    </row>
    <row r="678" ht="12.75">
      <c r="K678" s="536"/>
    </row>
    <row r="679" ht="12.75">
      <c r="K679" s="536"/>
    </row>
    <row r="680" ht="12.75">
      <c r="K680" s="536"/>
    </row>
    <row r="681" ht="12.75">
      <c r="K681" s="536"/>
    </row>
    <row r="682" ht="12.75">
      <c r="K682" s="536"/>
    </row>
    <row r="683" ht="12.75">
      <c r="K683" s="536"/>
    </row>
    <row r="684" ht="12.75">
      <c r="K684" s="536"/>
    </row>
    <row r="685" ht="12.75">
      <c r="K685" s="536"/>
    </row>
    <row r="686" ht="12.75">
      <c r="K686" s="536"/>
    </row>
    <row r="687" ht="12.75">
      <c r="K687" s="536"/>
    </row>
    <row r="688" ht="12.75">
      <c r="K688" s="536"/>
    </row>
    <row r="689" ht="12.75">
      <c r="K689" s="536"/>
    </row>
    <row r="690" ht="12.75">
      <c r="K690" s="536"/>
    </row>
    <row r="691" ht="12.75">
      <c r="K691" s="536"/>
    </row>
    <row r="692" ht="12.75">
      <c r="K692" s="536"/>
    </row>
    <row r="693" ht="12.75">
      <c r="K693" s="536"/>
    </row>
    <row r="694" ht="12.75">
      <c r="K694" s="536"/>
    </row>
    <row r="695" ht="12.75">
      <c r="K695" s="536"/>
    </row>
    <row r="696" ht="12.75">
      <c r="K696" s="536"/>
    </row>
    <row r="697" ht="12.75">
      <c r="K697" s="536"/>
    </row>
    <row r="698" ht="12.75">
      <c r="K698" s="536"/>
    </row>
    <row r="699" ht="12.75">
      <c r="K699" s="536"/>
    </row>
    <row r="700" ht="12.75">
      <c r="K700" s="536"/>
    </row>
    <row r="701" ht="12.75">
      <c r="K701" s="536"/>
    </row>
    <row r="702" ht="12.75">
      <c r="K702" s="536"/>
    </row>
    <row r="703" ht="12.75">
      <c r="K703" s="536"/>
    </row>
    <row r="704" ht="12.75">
      <c r="K704" s="536"/>
    </row>
    <row r="705" ht="12.75">
      <c r="K705" s="536"/>
    </row>
    <row r="706" ht="12.75">
      <c r="K706" s="536"/>
    </row>
    <row r="707" ht="12.75">
      <c r="K707" s="536"/>
    </row>
    <row r="708" ht="12.75">
      <c r="K708" s="536"/>
    </row>
    <row r="709" ht="12.75">
      <c r="K709" s="536"/>
    </row>
    <row r="710" ht="12.75">
      <c r="K710" s="536"/>
    </row>
    <row r="711" ht="12.75">
      <c r="K711" s="536"/>
    </row>
    <row r="712" ht="12.75">
      <c r="K712" s="536"/>
    </row>
    <row r="713" ht="12.75">
      <c r="K713" s="536"/>
    </row>
    <row r="714" ht="12.75">
      <c r="K714" s="536"/>
    </row>
    <row r="715" ht="12.75">
      <c r="K715" s="536"/>
    </row>
    <row r="716" ht="12.75">
      <c r="K716" s="536"/>
    </row>
    <row r="717" ht="12.75">
      <c r="K717" s="536"/>
    </row>
    <row r="718" ht="12.75">
      <c r="K718" s="536"/>
    </row>
    <row r="719" ht="12.75">
      <c r="K719" s="536"/>
    </row>
    <row r="720" ht="12.75">
      <c r="K720" s="536"/>
    </row>
    <row r="721" ht="12.75">
      <c r="K721" s="536"/>
    </row>
    <row r="722" ht="12.75">
      <c r="K722" s="536"/>
    </row>
    <row r="723" ht="12.75">
      <c r="K723" s="536"/>
    </row>
    <row r="724" ht="12.75">
      <c r="K724" s="536"/>
    </row>
    <row r="725" ht="12.75">
      <c r="K725" s="536"/>
    </row>
    <row r="726" ht="12.75">
      <c r="K726" s="536"/>
    </row>
    <row r="727" ht="12.75">
      <c r="K727" s="536"/>
    </row>
    <row r="728" ht="12.75">
      <c r="K728" s="536"/>
    </row>
    <row r="729" ht="12.75">
      <c r="K729" s="536"/>
    </row>
    <row r="730" ht="12.75">
      <c r="K730" s="536"/>
    </row>
    <row r="731" ht="12.75">
      <c r="K731" s="536"/>
    </row>
    <row r="732" ht="12.75">
      <c r="K732" s="536"/>
    </row>
    <row r="733" ht="12.75">
      <c r="K733" s="536"/>
    </row>
    <row r="734" ht="12.75">
      <c r="K734" s="536"/>
    </row>
    <row r="735" ht="12.75">
      <c r="K735" s="536"/>
    </row>
    <row r="736" ht="12.75">
      <c r="K736" s="536"/>
    </row>
    <row r="737" ht="12.75">
      <c r="K737" s="536"/>
    </row>
    <row r="738" ht="12.75">
      <c r="K738" s="536"/>
    </row>
    <row r="739" ht="12.75">
      <c r="K739" s="536"/>
    </row>
    <row r="740" ht="12.75">
      <c r="K740" s="536"/>
    </row>
    <row r="741" ht="12.75">
      <c r="K741" s="536"/>
    </row>
    <row r="742" ht="12.75">
      <c r="K742" s="536"/>
    </row>
    <row r="743" ht="12.75">
      <c r="K743" s="536"/>
    </row>
    <row r="744" ht="12.75">
      <c r="K744" s="536"/>
    </row>
    <row r="745" ht="12.75">
      <c r="K745" s="536"/>
    </row>
    <row r="746" ht="12.75">
      <c r="K746" s="536"/>
    </row>
    <row r="747" ht="12.75">
      <c r="K747" s="536"/>
    </row>
    <row r="748" ht="12.75">
      <c r="K748" s="536"/>
    </row>
    <row r="749" ht="12.75">
      <c r="K749" s="536"/>
    </row>
    <row r="750" ht="12.75">
      <c r="K750" s="536"/>
    </row>
    <row r="751" ht="12.75">
      <c r="K751" s="536"/>
    </row>
    <row r="752" ht="12.75">
      <c r="K752" s="536"/>
    </row>
    <row r="753" ht="12.75">
      <c r="K753" s="536"/>
    </row>
    <row r="754" ht="12.75">
      <c r="K754" s="536"/>
    </row>
    <row r="755" ht="12.75">
      <c r="K755" s="536"/>
    </row>
    <row r="756" ht="12.75">
      <c r="K756" s="536"/>
    </row>
    <row r="757" ht="12.75">
      <c r="K757" s="536"/>
    </row>
    <row r="758" ht="12.75">
      <c r="K758" s="536"/>
    </row>
    <row r="759" ht="12.75">
      <c r="K759" s="536"/>
    </row>
    <row r="760" ht="12.75">
      <c r="K760" s="536"/>
    </row>
    <row r="761" ht="12.75">
      <c r="K761" s="536"/>
    </row>
    <row r="762" ht="12.75">
      <c r="K762" s="536"/>
    </row>
    <row r="763" ht="12.75">
      <c r="K763" s="536"/>
    </row>
    <row r="764" ht="12.75">
      <c r="K764" s="536"/>
    </row>
    <row r="765" ht="12.75">
      <c r="K765" s="536"/>
    </row>
    <row r="766" ht="12.75">
      <c r="K766" s="536"/>
    </row>
    <row r="767" ht="12.75">
      <c r="K767" s="536"/>
    </row>
    <row r="768" ht="12.75">
      <c r="K768" s="536"/>
    </row>
    <row r="769" ht="12.75">
      <c r="K769" s="536"/>
    </row>
    <row r="770" ht="12.75">
      <c r="K770" s="536"/>
    </row>
    <row r="771" ht="12.75">
      <c r="K771" s="536"/>
    </row>
    <row r="772" ht="12.75">
      <c r="K772" s="536"/>
    </row>
    <row r="773" ht="12.75">
      <c r="K773" s="536"/>
    </row>
    <row r="774" ht="12.75">
      <c r="K774" s="536"/>
    </row>
    <row r="775" ht="12.75">
      <c r="K775" s="536"/>
    </row>
    <row r="776" ht="12.75">
      <c r="K776" s="536"/>
    </row>
    <row r="777" ht="12.75">
      <c r="K777" s="536"/>
    </row>
    <row r="778" ht="12.75">
      <c r="K778" s="536"/>
    </row>
    <row r="779" ht="12.75">
      <c r="K779" s="536"/>
    </row>
    <row r="780" ht="12.75">
      <c r="K780" s="536"/>
    </row>
    <row r="781" ht="12.75">
      <c r="K781" s="536"/>
    </row>
    <row r="782" ht="12.75">
      <c r="K782" s="536"/>
    </row>
    <row r="783" ht="12.75">
      <c r="K783" s="536"/>
    </row>
    <row r="784" ht="12.75">
      <c r="K784" s="536"/>
    </row>
    <row r="785" ht="12.75">
      <c r="K785" s="536"/>
    </row>
    <row r="786" ht="12.75">
      <c r="K786" s="536"/>
    </row>
    <row r="787" ht="12.75">
      <c r="K787" s="536"/>
    </row>
    <row r="788" ht="12.75">
      <c r="K788" s="536"/>
    </row>
    <row r="789" ht="12.75">
      <c r="K789" s="536"/>
    </row>
    <row r="790" ht="12.75">
      <c r="K790" s="536"/>
    </row>
    <row r="791" ht="12.75">
      <c r="K791" s="536"/>
    </row>
    <row r="792" ht="12.75">
      <c r="K792" s="536"/>
    </row>
    <row r="793" ht="12.75">
      <c r="K793" s="536"/>
    </row>
    <row r="794" ht="12.75">
      <c r="K794" s="536"/>
    </row>
    <row r="795" ht="12.75">
      <c r="K795" s="536"/>
    </row>
    <row r="796" ht="12.75">
      <c r="K796" s="536"/>
    </row>
    <row r="797" ht="12.75">
      <c r="K797" s="536"/>
    </row>
    <row r="798" ht="12.75">
      <c r="K798" s="536"/>
    </row>
    <row r="799" ht="12.75">
      <c r="K799" s="536"/>
    </row>
    <row r="800" ht="12.75">
      <c r="K800" s="536"/>
    </row>
    <row r="801" ht="12.75">
      <c r="K801" s="536"/>
    </row>
    <row r="802" ht="12.75">
      <c r="K802" s="536"/>
    </row>
    <row r="803" ht="12.75">
      <c r="K803" s="536"/>
    </row>
    <row r="804" ht="12.75">
      <c r="K804" s="536"/>
    </row>
    <row r="805" ht="12.75">
      <c r="K805" s="536"/>
    </row>
    <row r="806" ht="12.75">
      <c r="K806" s="536"/>
    </row>
    <row r="807" ht="12.75">
      <c r="K807" s="536"/>
    </row>
    <row r="808" ht="12.75">
      <c r="K808" s="536"/>
    </row>
    <row r="809" ht="12.75">
      <c r="K809" s="536"/>
    </row>
    <row r="810" ht="12.75">
      <c r="K810" s="536"/>
    </row>
    <row r="811" ht="12.75">
      <c r="K811" s="536"/>
    </row>
    <row r="812" ht="12.75">
      <c r="K812" s="536"/>
    </row>
    <row r="813" ht="12.75">
      <c r="K813" s="536"/>
    </row>
    <row r="814" ht="12.75">
      <c r="K814" s="536"/>
    </row>
    <row r="815" ht="12.75">
      <c r="K815" s="536"/>
    </row>
    <row r="816" ht="12.75">
      <c r="K816" s="536"/>
    </row>
    <row r="817" ht="12.75">
      <c r="K817" s="536"/>
    </row>
    <row r="818" ht="12.75">
      <c r="K818" s="536"/>
    </row>
    <row r="819" ht="12.75">
      <c r="K819" s="536"/>
    </row>
    <row r="820" ht="12.75">
      <c r="K820" s="536"/>
    </row>
    <row r="821" ht="12.75">
      <c r="K821" s="536"/>
    </row>
    <row r="822" ht="12.75">
      <c r="K822" s="536"/>
    </row>
    <row r="823" ht="12.75">
      <c r="K823" s="536"/>
    </row>
    <row r="824" ht="12.75">
      <c r="K824" s="536"/>
    </row>
    <row r="825" ht="12.75">
      <c r="K825" s="536"/>
    </row>
    <row r="826" ht="12.75">
      <c r="K826" s="536"/>
    </row>
    <row r="827" ht="12.75">
      <c r="K827" s="536"/>
    </row>
    <row r="828" ht="12.75">
      <c r="K828" s="536"/>
    </row>
    <row r="829" ht="12.75">
      <c r="K829" s="536"/>
    </row>
    <row r="830" ht="12.75">
      <c r="K830" s="536"/>
    </row>
    <row r="831" ht="12.75">
      <c r="K831" s="536"/>
    </row>
    <row r="832" ht="12.75">
      <c r="K832" s="536"/>
    </row>
    <row r="833" ht="12.75">
      <c r="K833" s="536"/>
    </row>
    <row r="834" ht="12.75">
      <c r="K834" s="536"/>
    </row>
    <row r="835" ht="12.75">
      <c r="K835" s="536"/>
    </row>
    <row r="836" ht="12.75">
      <c r="K836" s="536"/>
    </row>
    <row r="837" ht="12.75">
      <c r="K837" s="536"/>
    </row>
    <row r="838" ht="12.75">
      <c r="K838" s="536"/>
    </row>
    <row r="839" ht="12.75">
      <c r="K839" s="536"/>
    </row>
    <row r="840" ht="12.75">
      <c r="K840" s="536"/>
    </row>
    <row r="841" ht="12.75">
      <c r="K841" s="536"/>
    </row>
    <row r="842" ht="12.75">
      <c r="K842" s="536"/>
    </row>
    <row r="843" ht="12.75">
      <c r="K843" s="536"/>
    </row>
    <row r="844" ht="12.75">
      <c r="K844" s="536"/>
    </row>
    <row r="845" ht="12.75">
      <c r="K845" s="536"/>
    </row>
    <row r="846" ht="12.75">
      <c r="K846" s="536"/>
    </row>
    <row r="847" ht="12.75">
      <c r="K847" s="536"/>
    </row>
    <row r="848" ht="12.75">
      <c r="K848" s="536"/>
    </row>
    <row r="849" ht="12.75">
      <c r="K849" s="536"/>
    </row>
    <row r="850" ht="12.75">
      <c r="K850" s="536"/>
    </row>
    <row r="851" ht="12.75">
      <c r="K851" s="536"/>
    </row>
    <row r="852" ht="12.75">
      <c r="K852" s="536"/>
    </row>
    <row r="853" ht="12.75">
      <c r="K853" s="536"/>
    </row>
    <row r="854" ht="12.75">
      <c r="K854" s="536"/>
    </row>
    <row r="855" ht="12.75">
      <c r="K855" s="536"/>
    </row>
    <row r="856" ht="12.75">
      <c r="K856" s="536"/>
    </row>
    <row r="857" ht="12.75">
      <c r="K857" s="536"/>
    </row>
    <row r="858" ht="12.75">
      <c r="K858" s="536"/>
    </row>
    <row r="859" ht="12.75">
      <c r="K859" s="536"/>
    </row>
    <row r="860" ht="12.75">
      <c r="K860" s="536"/>
    </row>
    <row r="861" ht="12.75">
      <c r="K861" s="536"/>
    </row>
    <row r="862" ht="12.75">
      <c r="K862" s="536"/>
    </row>
    <row r="863" ht="12.75">
      <c r="K863" s="536"/>
    </row>
    <row r="864" ht="12.75">
      <c r="K864" s="536"/>
    </row>
    <row r="865" ht="12.75">
      <c r="K865" s="536"/>
    </row>
    <row r="866" ht="12.75">
      <c r="K866" s="536"/>
    </row>
    <row r="867" ht="12.75">
      <c r="K867" s="536"/>
    </row>
    <row r="868" ht="12.75">
      <c r="K868" s="536"/>
    </row>
    <row r="869" ht="12.75">
      <c r="K869" s="536"/>
    </row>
    <row r="870" ht="12.75">
      <c r="K870" s="536"/>
    </row>
    <row r="871" ht="12.75">
      <c r="K871" s="536"/>
    </row>
    <row r="872" ht="12.75">
      <c r="K872" s="536"/>
    </row>
    <row r="873" ht="12.75">
      <c r="K873" s="536"/>
    </row>
    <row r="874" ht="12.75">
      <c r="K874" s="536"/>
    </row>
    <row r="875" ht="12.75">
      <c r="K875" s="536"/>
    </row>
    <row r="876" ht="12.75">
      <c r="K876" s="536"/>
    </row>
    <row r="877" ht="12.75">
      <c r="K877" s="536"/>
    </row>
    <row r="878" ht="12.75">
      <c r="K878" s="536"/>
    </row>
    <row r="879" ht="12.75">
      <c r="K879" s="536"/>
    </row>
    <row r="880" ht="12.75">
      <c r="K880" s="536"/>
    </row>
    <row r="881" ht="12.75">
      <c r="K881" s="536"/>
    </row>
    <row r="882" ht="12.75">
      <c r="K882" s="536"/>
    </row>
    <row r="883" ht="12.75">
      <c r="K883" s="536"/>
    </row>
    <row r="884" ht="12.75">
      <c r="K884" s="536"/>
    </row>
    <row r="885" ht="12.75">
      <c r="K885" s="536"/>
    </row>
    <row r="886" ht="12.75">
      <c r="K886" s="536"/>
    </row>
    <row r="887" ht="12.75">
      <c r="K887" s="536"/>
    </row>
    <row r="888" ht="12.75">
      <c r="K888" s="536"/>
    </row>
    <row r="889" ht="12.75">
      <c r="K889" s="536"/>
    </row>
    <row r="890" ht="12.75">
      <c r="K890" s="536"/>
    </row>
    <row r="891" ht="12.75">
      <c r="K891" s="536"/>
    </row>
    <row r="892" ht="12.75">
      <c r="K892" s="536"/>
    </row>
    <row r="893" ht="12.75">
      <c r="K893" s="536"/>
    </row>
    <row r="894" ht="12.75">
      <c r="K894" s="536"/>
    </row>
    <row r="895" ht="12.75">
      <c r="K895" s="536"/>
    </row>
    <row r="896" ht="12.75">
      <c r="K896" s="536"/>
    </row>
    <row r="897" ht="12.75">
      <c r="K897" s="536"/>
    </row>
    <row r="898" ht="12.75">
      <c r="K898" s="536"/>
    </row>
    <row r="899" ht="12.75">
      <c r="K899" s="536"/>
    </row>
    <row r="900" ht="12.75">
      <c r="K900" s="536"/>
    </row>
    <row r="901" ht="12.75">
      <c r="K901" s="536"/>
    </row>
    <row r="902" ht="12.75">
      <c r="K902" s="536"/>
    </row>
    <row r="903" ht="12.75">
      <c r="K903" s="536"/>
    </row>
    <row r="904" ht="12.75">
      <c r="K904" s="536"/>
    </row>
    <row r="905" ht="12.75">
      <c r="K905" s="536"/>
    </row>
    <row r="906" ht="12.75">
      <c r="K906" s="536"/>
    </row>
    <row r="907" ht="12.75">
      <c r="K907" s="536"/>
    </row>
    <row r="908" ht="12.75">
      <c r="K908" s="536"/>
    </row>
    <row r="909" ht="12.75">
      <c r="K909" s="536"/>
    </row>
    <row r="910" ht="12.75">
      <c r="K910" s="536"/>
    </row>
    <row r="911" ht="12.75">
      <c r="K911" s="536"/>
    </row>
    <row r="912" ht="12.75">
      <c r="K912" s="536"/>
    </row>
    <row r="913" ht="12.75">
      <c r="K913" s="536"/>
    </row>
    <row r="914" ht="12.75">
      <c r="K914" s="536"/>
    </row>
    <row r="915" ht="12.75">
      <c r="K915" s="536"/>
    </row>
    <row r="916" ht="12.75">
      <c r="K916" s="536"/>
    </row>
    <row r="917" ht="12.75">
      <c r="K917" s="536"/>
    </row>
    <row r="918" ht="12.75">
      <c r="K918" s="536"/>
    </row>
    <row r="919" ht="12.75">
      <c r="K919" s="536"/>
    </row>
    <row r="920" ht="12.75">
      <c r="K920" s="536"/>
    </row>
    <row r="921" ht="12.75">
      <c r="K921" s="536"/>
    </row>
    <row r="922" ht="12.75">
      <c r="K922" s="536"/>
    </row>
    <row r="923" ht="12.75">
      <c r="K923" s="536"/>
    </row>
    <row r="924" ht="12.75">
      <c r="K924" s="536"/>
    </row>
    <row r="925" ht="12.75">
      <c r="K925" s="536"/>
    </row>
    <row r="926" ht="12.75">
      <c r="K926" s="536"/>
    </row>
    <row r="927" ht="12.75">
      <c r="K927" s="536"/>
    </row>
    <row r="928" ht="12.75">
      <c r="K928" s="536"/>
    </row>
    <row r="929" ht="12.75">
      <c r="K929" s="536"/>
    </row>
    <row r="930" ht="12.75">
      <c r="K930" s="536"/>
    </row>
    <row r="931" ht="12.75">
      <c r="K931" s="536"/>
    </row>
    <row r="932" ht="12.75">
      <c r="K932" s="536"/>
    </row>
    <row r="933" ht="12.75">
      <c r="K933" s="536"/>
    </row>
    <row r="934" ht="12.75">
      <c r="K934" s="536"/>
    </row>
    <row r="935" ht="12.75">
      <c r="K935" s="536"/>
    </row>
    <row r="936" ht="12.75">
      <c r="K936" s="536"/>
    </row>
    <row r="937" ht="12.75">
      <c r="K937" s="536"/>
    </row>
    <row r="938" ht="12.75">
      <c r="K938" s="536"/>
    </row>
    <row r="939" ht="12.75">
      <c r="K939" s="536"/>
    </row>
    <row r="940" ht="12.75">
      <c r="K940" s="536"/>
    </row>
    <row r="941" ht="12.75">
      <c r="K941" s="536"/>
    </row>
    <row r="942" ht="12.75">
      <c r="K942" s="536"/>
    </row>
    <row r="943" ht="12.75">
      <c r="K943" s="536"/>
    </row>
    <row r="944" ht="12.75">
      <c r="K944" s="536"/>
    </row>
    <row r="945" ht="12.75">
      <c r="K945" s="536"/>
    </row>
    <row r="946" ht="12.75">
      <c r="K946" s="536"/>
    </row>
    <row r="947" ht="12.75">
      <c r="K947" s="536"/>
    </row>
    <row r="948" ht="12.75">
      <c r="K948" s="536"/>
    </row>
    <row r="949" ht="12.75">
      <c r="K949" s="536"/>
    </row>
    <row r="950" ht="12.75">
      <c r="K950" s="536"/>
    </row>
    <row r="951" ht="12.75">
      <c r="K951" s="536"/>
    </row>
    <row r="952" ht="12.75">
      <c r="K952" s="536"/>
    </row>
    <row r="953" ht="12.75">
      <c r="K953" s="536"/>
    </row>
    <row r="954" ht="12.75">
      <c r="K954" s="536"/>
    </row>
    <row r="955" ht="12.75">
      <c r="K955" s="536"/>
    </row>
    <row r="956" ht="12.75">
      <c r="K956" s="536"/>
    </row>
    <row r="957" ht="12.75">
      <c r="K957" s="536"/>
    </row>
    <row r="958" ht="12.75">
      <c r="K958" s="536"/>
    </row>
    <row r="959" ht="12.75">
      <c r="K959" s="536"/>
    </row>
    <row r="960" ht="12.75">
      <c r="K960" s="536"/>
    </row>
    <row r="961" ht="12.75">
      <c r="K961" s="536"/>
    </row>
    <row r="962" ht="12.75">
      <c r="K962" s="536"/>
    </row>
    <row r="963" ht="12.75">
      <c r="K963" s="536"/>
    </row>
    <row r="964" ht="12.75">
      <c r="K964" s="536"/>
    </row>
    <row r="965" ht="12.75">
      <c r="K965" s="536"/>
    </row>
    <row r="966" ht="12.75">
      <c r="K966" s="536"/>
    </row>
    <row r="967" ht="12.75">
      <c r="K967" s="536"/>
    </row>
    <row r="968" ht="12.75">
      <c r="K968" s="536"/>
    </row>
    <row r="969" ht="12.75">
      <c r="K969" s="536"/>
    </row>
    <row r="970" ht="12.75">
      <c r="K970" s="536"/>
    </row>
    <row r="971" ht="12.75">
      <c r="K971" s="536"/>
    </row>
    <row r="972" ht="12.75">
      <c r="K972" s="536"/>
    </row>
    <row r="973" ht="12.75">
      <c r="K973" s="536"/>
    </row>
    <row r="974" ht="12.75">
      <c r="K974" s="536"/>
    </row>
    <row r="975" ht="12.75">
      <c r="K975" s="536"/>
    </row>
    <row r="976" ht="12.75">
      <c r="K976" s="536"/>
    </row>
    <row r="977" ht="12.75">
      <c r="K977" s="536"/>
    </row>
    <row r="978" ht="12.75">
      <c r="K978" s="536"/>
    </row>
    <row r="979" ht="12.75">
      <c r="K979" s="536"/>
    </row>
    <row r="980" ht="12.75">
      <c r="K980" s="536"/>
    </row>
    <row r="981" ht="12.75">
      <c r="K981" s="536"/>
    </row>
    <row r="982" ht="12.75">
      <c r="K982" s="536"/>
    </row>
    <row r="983" ht="12.75">
      <c r="K983" s="536"/>
    </row>
    <row r="984" ht="12.75">
      <c r="K984" s="536"/>
    </row>
    <row r="985" ht="12.75">
      <c r="K985" s="536"/>
    </row>
    <row r="986" ht="12.75">
      <c r="K986" s="536"/>
    </row>
    <row r="987" ht="12.75">
      <c r="K987" s="536"/>
    </row>
    <row r="988" ht="12.75">
      <c r="K988" s="536"/>
    </row>
    <row r="989" ht="12.75">
      <c r="K989" s="536"/>
    </row>
    <row r="990" ht="12.75">
      <c r="K990" s="536"/>
    </row>
    <row r="991" ht="12.75">
      <c r="K991" s="536"/>
    </row>
    <row r="992" ht="12.75">
      <c r="K992" s="536"/>
    </row>
    <row r="993" ht="12.75">
      <c r="K993" s="536"/>
    </row>
    <row r="994" ht="12.75">
      <c r="K994" s="536"/>
    </row>
    <row r="995" ht="12.75">
      <c r="K995" s="536"/>
    </row>
    <row r="996" ht="12.75">
      <c r="K996" s="536"/>
    </row>
    <row r="997" ht="12.75">
      <c r="K997" s="536"/>
    </row>
    <row r="998" ht="12.75">
      <c r="K998" s="536"/>
    </row>
    <row r="999" ht="12.75">
      <c r="K999" s="536"/>
    </row>
    <row r="1000" ht="12.75">
      <c r="K1000" s="536"/>
    </row>
    <row r="1001" ht="12.75">
      <c r="K1001" s="536"/>
    </row>
    <row r="1002" ht="12.75">
      <c r="K1002" s="536"/>
    </row>
    <row r="1003" ht="12.75">
      <c r="K1003" s="536"/>
    </row>
    <row r="1004" ht="12.75">
      <c r="K1004" s="536"/>
    </row>
    <row r="1005" ht="12.75">
      <c r="K1005" s="536"/>
    </row>
    <row r="1006" ht="12.75">
      <c r="K1006" s="536"/>
    </row>
    <row r="1007" ht="12.75">
      <c r="K1007" s="536"/>
    </row>
    <row r="1008" ht="12.75">
      <c r="K1008" s="536"/>
    </row>
    <row r="1009" ht="12.75">
      <c r="K1009" s="536"/>
    </row>
    <row r="1010" ht="12.75">
      <c r="K1010" s="536"/>
    </row>
    <row r="1011" ht="12.75">
      <c r="K1011" s="536"/>
    </row>
    <row r="1012" ht="12.75">
      <c r="K1012" s="536"/>
    </row>
    <row r="1013" ht="12.75">
      <c r="K1013" s="536"/>
    </row>
    <row r="1014" ht="12.75">
      <c r="K1014" s="536"/>
    </row>
    <row r="1015" ht="12.75">
      <c r="K1015" s="536"/>
    </row>
    <row r="1016" ht="12.75">
      <c r="K1016" s="536"/>
    </row>
    <row r="1017" ht="12.75">
      <c r="K1017" s="536"/>
    </row>
    <row r="1018" ht="12.75">
      <c r="K1018" s="536"/>
    </row>
    <row r="1019" ht="12.75">
      <c r="K1019" s="536"/>
    </row>
    <row r="1020" ht="12.75">
      <c r="K1020" s="536"/>
    </row>
    <row r="1021" ht="12.75">
      <c r="K1021" s="536"/>
    </row>
    <row r="1022" ht="12.75">
      <c r="K1022" s="536"/>
    </row>
    <row r="1023" ht="12.75">
      <c r="K1023" s="536"/>
    </row>
    <row r="1024" ht="12.75">
      <c r="K1024" s="536"/>
    </row>
    <row r="1025" ht="12.75">
      <c r="K1025" s="536"/>
    </row>
    <row r="1026" ht="12.75">
      <c r="K1026" s="536"/>
    </row>
    <row r="1027" ht="12.75">
      <c r="K1027" s="536"/>
    </row>
    <row r="1028" ht="12.75">
      <c r="K1028" s="536"/>
    </row>
    <row r="1029" ht="12.75">
      <c r="K1029" s="536"/>
    </row>
    <row r="1030" ht="12.75">
      <c r="K1030" s="536"/>
    </row>
    <row r="1031" ht="12.75">
      <c r="K1031" s="536"/>
    </row>
    <row r="1032" ht="12.75">
      <c r="K1032" s="536"/>
    </row>
    <row r="1033" ht="12.75">
      <c r="K1033" s="536"/>
    </row>
    <row r="1034" ht="12.75">
      <c r="K1034" s="536"/>
    </row>
    <row r="1035" ht="12.75">
      <c r="K1035" s="536"/>
    </row>
    <row r="1036" ht="12.75">
      <c r="K1036" s="536"/>
    </row>
    <row r="1037" ht="12.75">
      <c r="K1037" s="536"/>
    </row>
    <row r="1038" ht="12.75">
      <c r="K1038" s="536"/>
    </row>
    <row r="1039" ht="12.75">
      <c r="K1039" s="536"/>
    </row>
    <row r="1040" ht="12.75">
      <c r="K1040" s="536"/>
    </row>
    <row r="1041" ht="12.75">
      <c r="K1041" s="536"/>
    </row>
    <row r="1042" ht="12.75">
      <c r="K1042" s="536"/>
    </row>
    <row r="1043" ht="12.75">
      <c r="K1043" s="536"/>
    </row>
    <row r="1044" ht="12.75">
      <c r="K1044" s="536"/>
    </row>
    <row r="1045" ht="12.75">
      <c r="K1045" s="536"/>
    </row>
    <row r="1046" ht="12.75">
      <c r="K1046" s="536"/>
    </row>
    <row r="1047" ht="12.75">
      <c r="K1047" s="536"/>
    </row>
    <row r="1048" ht="12.75">
      <c r="K1048" s="536"/>
    </row>
    <row r="1049" ht="12.75">
      <c r="K1049" s="536"/>
    </row>
    <row r="1050" ht="12.75">
      <c r="K1050" s="536"/>
    </row>
    <row r="1051" ht="12.75">
      <c r="K1051" s="536"/>
    </row>
    <row r="1052" ht="12.75">
      <c r="K1052" s="536"/>
    </row>
    <row r="1053" ht="12.75">
      <c r="K1053" s="536"/>
    </row>
    <row r="1054" ht="12.75">
      <c r="K1054" s="536"/>
    </row>
    <row r="1055" ht="12.75">
      <c r="K1055" s="536"/>
    </row>
    <row r="1056" ht="12.75">
      <c r="K1056" s="536"/>
    </row>
    <row r="1057" ht="12.75">
      <c r="K1057" s="536"/>
    </row>
    <row r="1058" ht="12.75">
      <c r="K1058" s="536"/>
    </row>
    <row r="1059" ht="12.75">
      <c r="K1059" s="536"/>
    </row>
    <row r="1060" ht="12.75">
      <c r="K1060" s="536"/>
    </row>
    <row r="1061" ht="12.75">
      <c r="K1061" s="536"/>
    </row>
    <row r="1062" ht="12.75">
      <c r="K1062" s="536"/>
    </row>
    <row r="1063" ht="12.75">
      <c r="K1063" s="536"/>
    </row>
    <row r="1064" ht="12.75">
      <c r="K1064" s="536"/>
    </row>
    <row r="1065" ht="12.75">
      <c r="K1065" s="536"/>
    </row>
    <row r="1066" ht="12.75">
      <c r="K1066" s="536"/>
    </row>
    <row r="1067" ht="12.75">
      <c r="K1067" s="536"/>
    </row>
    <row r="1068" ht="12.75">
      <c r="K1068" s="536"/>
    </row>
    <row r="1069" ht="12.75">
      <c r="K1069" s="536"/>
    </row>
    <row r="1070" ht="12.75">
      <c r="K1070" s="536"/>
    </row>
    <row r="1071" ht="12.75">
      <c r="K1071" s="536"/>
    </row>
    <row r="1072" ht="12.75">
      <c r="K1072" s="536"/>
    </row>
    <row r="1073" ht="12.75">
      <c r="K1073" s="536"/>
    </row>
    <row r="1074" ht="12.75">
      <c r="K1074" s="536"/>
    </row>
    <row r="1075" ht="12.75">
      <c r="K1075" s="536"/>
    </row>
    <row r="1076" ht="12.75">
      <c r="K1076" s="536"/>
    </row>
    <row r="1077" ht="12.75">
      <c r="K1077" s="536"/>
    </row>
    <row r="1078" ht="12.75">
      <c r="K1078" s="536"/>
    </row>
    <row r="1079" ht="12.75">
      <c r="K1079" s="536"/>
    </row>
    <row r="1080" ht="12.75">
      <c r="K1080" s="536"/>
    </row>
    <row r="1081" ht="12.75">
      <c r="K1081" s="536"/>
    </row>
    <row r="1082" ht="12.75">
      <c r="K1082" s="536"/>
    </row>
    <row r="1083" ht="12.75">
      <c r="K1083" s="536"/>
    </row>
    <row r="1084" ht="12.75">
      <c r="K1084" s="536"/>
    </row>
    <row r="1085" ht="12.75">
      <c r="K1085" s="536"/>
    </row>
    <row r="1086" ht="12.75">
      <c r="K1086" s="536"/>
    </row>
    <row r="1087" ht="12.75">
      <c r="K1087" s="536"/>
    </row>
    <row r="1088" ht="12.75">
      <c r="K1088" s="536"/>
    </row>
    <row r="1089" ht="12.75">
      <c r="K1089" s="536"/>
    </row>
    <row r="1090" ht="12.75">
      <c r="K1090" s="536"/>
    </row>
    <row r="1091" ht="12.75">
      <c r="K1091" s="536"/>
    </row>
    <row r="1092" ht="12.75">
      <c r="K1092" s="536"/>
    </row>
    <row r="1093" ht="12.75">
      <c r="K1093" s="536"/>
    </row>
    <row r="1094" ht="12.75">
      <c r="K1094" s="536"/>
    </row>
    <row r="1095" ht="12.75">
      <c r="K1095" s="536"/>
    </row>
    <row r="1096" ht="12.75">
      <c r="K1096" s="536"/>
    </row>
    <row r="1097" ht="12.75">
      <c r="K1097" s="536"/>
    </row>
    <row r="1098" ht="12.75">
      <c r="K1098" s="536"/>
    </row>
    <row r="1099" ht="12.75">
      <c r="K1099" s="536"/>
    </row>
    <row r="1100" ht="12.75">
      <c r="K1100" s="536"/>
    </row>
    <row r="1101" ht="12.75">
      <c r="K1101" s="536"/>
    </row>
    <row r="1102" ht="12.75">
      <c r="K1102" s="536"/>
    </row>
    <row r="1103" ht="12.75">
      <c r="K1103" s="536"/>
    </row>
    <row r="1104" ht="12.75">
      <c r="K1104" s="536"/>
    </row>
    <row r="1105" ht="12.75">
      <c r="K1105" s="536"/>
    </row>
    <row r="1106" ht="12.75">
      <c r="K1106" s="536"/>
    </row>
    <row r="1107" ht="12.75">
      <c r="K1107" s="536"/>
    </row>
    <row r="1108" ht="12.75">
      <c r="K1108" s="536"/>
    </row>
    <row r="1109" ht="12.75">
      <c r="K1109" s="536"/>
    </row>
    <row r="1110" ht="12.75">
      <c r="K1110" s="536"/>
    </row>
    <row r="1111" ht="12.75">
      <c r="K1111" s="536"/>
    </row>
    <row r="1112" ht="12.75">
      <c r="K1112" s="536"/>
    </row>
    <row r="1113" ht="12.75">
      <c r="K1113" s="536"/>
    </row>
    <row r="1114" ht="12.75">
      <c r="K1114" s="536"/>
    </row>
    <row r="1115" ht="12.75">
      <c r="K1115" s="536"/>
    </row>
    <row r="1116" ht="12.75">
      <c r="K1116" s="536"/>
    </row>
    <row r="1117" ht="12.75">
      <c r="K1117" s="536"/>
    </row>
    <row r="1118" ht="12.75">
      <c r="K1118" s="536"/>
    </row>
    <row r="1119" ht="12.75">
      <c r="K1119" s="536"/>
    </row>
    <row r="1120" ht="12.75">
      <c r="K1120" s="536"/>
    </row>
    <row r="1121" ht="12.75">
      <c r="K1121" s="536"/>
    </row>
    <row r="1122" ht="12.75">
      <c r="K1122" s="536"/>
    </row>
    <row r="1123" ht="12.75">
      <c r="K1123" s="536"/>
    </row>
    <row r="1124" ht="12.75">
      <c r="K1124" s="536"/>
    </row>
    <row r="1125" ht="12.75">
      <c r="K1125" s="536"/>
    </row>
    <row r="1126" ht="12.75">
      <c r="K1126" s="536"/>
    </row>
    <row r="1127" ht="12.75">
      <c r="K1127" s="536"/>
    </row>
    <row r="1128" ht="12.75">
      <c r="K1128" s="536"/>
    </row>
    <row r="1129" ht="12.75">
      <c r="K1129" s="536"/>
    </row>
    <row r="1130" ht="12.75">
      <c r="K1130" s="536"/>
    </row>
    <row r="1131" ht="12.75">
      <c r="K1131" s="536"/>
    </row>
    <row r="1132" ht="12.75">
      <c r="K1132" s="536"/>
    </row>
    <row r="1133" ht="12.75">
      <c r="K1133" s="536"/>
    </row>
    <row r="1134" ht="12.75">
      <c r="K1134" s="536"/>
    </row>
    <row r="1135" ht="12.75">
      <c r="K1135" s="536"/>
    </row>
    <row r="1136" ht="12.75">
      <c r="K1136" s="536"/>
    </row>
    <row r="1137" ht="12.75">
      <c r="K1137" s="536"/>
    </row>
    <row r="1138" ht="12.75">
      <c r="K1138" s="536"/>
    </row>
    <row r="1139" ht="12.75">
      <c r="K1139" s="536"/>
    </row>
    <row r="1140" ht="12.75">
      <c r="K1140" s="536"/>
    </row>
    <row r="1141" ht="12.75">
      <c r="K1141" s="536"/>
    </row>
    <row r="1142" ht="12.75">
      <c r="K1142" s="536"/>
    </row>
    <row r="1143" ht="12.75">
      <c r="K1143" s="536"/>
    </row>
    <row r="1144" ht="12.75">
      <c r="K1144" s="536"/>
    </row>
    <row r="1145" ht="12.75">
      <c r="K1145" s="536"/>
    </row>
    <row r="1146" ht="12.75">
      <c r="K1146" s="536"/>
    </row>
    <row r="1147" ht="12.75">
      <c r="K1147" s="536"/>
    </row>
    <row r="1148" ht="12.75">
      <c r="K1148" s="536"/>
    </row>
    <row r="1149" ht="12.75">
      <c r="K1149" s="536"/>
    </row>
    <row r="1150" ht="12.75">
      <c r="K1150" s="536"/>
    </row>
    <row r="1151" ht="12.75">
      <c r="K1151" s="536"/>
    </row>
    <row r="1152" ht="12.75">
      <c r="K1152" s="536"/>
    </row>
    <row r="1153" ht="12.75">
      <c r="K1153" s="536"/>
    </row>
    <row r="1154" ht="12.75">
      <c r="K1154" s="536"/>
    </row>
    <row r="1155" ht="12.75">
      <c r="K1155" s="536"/>
    </row>
    <row r="1156" ht="12.75">
      <c r="K1156" s="536"/>
    </row>
    <row r="1157" ht="12.75">
      <c r="K1157" s="536"/>
    </row>
    <row r="1158" ht="12.75">
      <c r="K1158" s="536"/>
    </row>
    <row r="1159" ht="12.75">
      <c r="K1159" s="536"/>
    </row>
    <row r="1160" ht="12.75">
      <c r="K1160" s="536"/>
    </row>
    <row r="1161" ht="12.75">
      <c r="K1161" s="536"/>
    </row>
    <row r="1162" ht="12.75">
      <c r="K1162" s="536"/>
    </row>
    <row r="1163" ht="12.75">
      <c r="K1163" s="536"/>
    </row>
    <row r="1164" ht="12.75">
      <c r="K1164" s="536"/>
    </row>
    <row r="1165" ht="12.75">
      <c r="K1165" s="536"/>
    </row>
    <row r="1166" ht="12.75">
      <c r="K1166" s="536"/>
    </row>
    <row r="1167" ht="12.75">
      <c r="K1167" s="536"/>
    </row>
    <row r="1168" ht="12.75">
      <c r="K1168" s="536"/>
    </row>
    <row r="1169" ht="12.75">
      <c r="K1169" s="536"/>
    </row>
    <row r="1170" ht="12.75">
      <c r="K1170" s="536"/>
    </row>
    <row r="1171" ht="12.75">
      <c r="K1171" s="536"/>
    </row>
    <row r="1172" ht="12.75">
      <c r="K1172" s="536"/>
    </row>
    <row r="1173" ht="12.75">
      <c r="K1173" s="536"/>
    </row>
    <row r="1174" ht="12.75">
      <c r="K1174" s="536"/>
    </row>
    <row r="1175" ht="12.75">
      <c r="K1175" s="536"/>
    </row>
    <row r="1176" ht="12.75">
      <c r="K1176" s="536"/>
    </row>
    <row r="1177" ht="12.75">
      <c r="K1177" s="536"/>
    </row>
    <row r="1178" ht="12.75">
      <c r="K1178" s="536"/>
    </row>
    <row r="1179" ht="12.75">
      <c r="K1179" s="536"/>
    </row>
    <row r="1180" ht="12.75">
      <c r="K1180" s="536"/>
    </row>
    <row r="1181" ht="12.75">
      <c r="K1181" s="536"/>
    </row>
    <row r="1182" ht="12.75">
      <c r="K1182" s="536"/>
    </row>
    <row r="1183" ht="12.75">
      <c r="K1183" s="536"/>
    </row>
    <row r="1184" ht="12.75">
      <c r="K1184" s="536"/>
    </row>
    <row r="1185" ht="12.75">
      <c r="K1185" s="536"/>
    </row>
    <row r="1186" ht="12.75">
      <c r="K1186" s="536"/>
    </row>
    <row r="1187" ht="12.75">
      <c r="K1187" s="536"/>
    </row>
    <row r="1188" ht="12.75">
      <c r="K1188" s="536"/>
    </row>
    <row r="1189" ht="12.75">
      <c r="K1189" s="536"/>
    </row>
    <row r="1190" ht="12.75">
      <c r="K1190" s="536"/>
    </row>
    <row r="1191" ht="12.75">
      <c r="K1191" s="536"/>
    </row>
    <row r="1192" ht="12.75">
      <c r="K1192" s="536"/>
    </row>
    <row r="1193" ht="12.75">
      <c r="K1193" s="536"/>
    </row>
    <row r="1194" ht="12.75">
      <c r="K1194" s="536"/>
    </row>
    <row r="1195" ht="12.75">
      <c r="K1195" s="536"/>
    </row>
    <row r="1196" ht="12.75">
      <c r="K1196" s="536"/>
    </row>
    <row r="1197" ht="12.75">
      <c r="K1197" s="536"/>
    </row>
    <row r="1198" ht="12.75">
      <c r="K1198" s="536"/>
    </row>
    <row r="1199" ht="12.75">
      <c r="K1199" s="536"/>
    </row>
    <row r="1200" ht="12.75">
      <c r="K1200" s="536"/>
    </row>
    <row r="1201" ht="12.75">
      <c r="K1201" s="536"/>
    </row>
    <row r="1202" ht="12.75">
      <c r="K1202" s="536"/>
    </row>
    <row r="1203" ht="12.75">
      <c r="K1203" s="536"/>
    </row>
    <row r="1204" ht="12.75">
      <c r="K1204" s="536"/>
    </row>
    <row r="1205" ht="12.75">
      <c r="K1205" s="536"/>
    </row>
    <row r="1206" ht="12.75">
      <c r="K1206" s="536"/>
    </row>
    <row r="1207" ht="12.75">
      <c r="K1207" s="536"/>
    </row>
    <row r="1208" ht="12.75">
      <c r="K1208" s="536"/>
    </row>
    <row r="1209" ht="12.75">
      <c r="K1209" s="536"/>
    </row>
    <row r="1210" ht="12.75">
      <c r="K1210" s="536"/>
    </row>
    <row r="1211" ht="12.75">
      <c r="K1211" s="536"/>
    </row>
    <row r="1212" ht="12.75">
      <c r="K1212" s="536"/>
    </row>
    <row r="1213" ht="12.75">
      <c r="K1213" s="536"/>
    </row>
    <row r="1214" ht="12.75">
      <c r="K1214" s="536"/>
    </row>
    <row r="1215" ht="12.75">
      <c r="K1215" s="536"/>
    </row>
    <row r="1216" ht="12.75">
      <c r="K1216" s="536"/>
    </row>
    <row r="1217" ht="12.75">
      <c r="K1217" s="536"/>
    </row>
    <row r="1218" ht="12.75">
      <c r="K1218" s="536"/>
    </row>
    <row r="1219" ht="12.75">
      <c r="K1219" s="536"/>
    </row>
    <row r="1220" ht="12.75">
      <c r="K1220" s="536"/>
    </row>
    <row r="1221" ht="12.75">
      <c r="K1221" s="536"/>
    </row>
    <row r="1222" ht="12.75">
      <c r="K1222" s="536"/>
    </row>
    <row r="1223" ht="12.75">
      <c r="K1223" s="536"/>
    </row>
    <row r="1224" ht="12.75">
      <c r="K1224" s="536"/>
    </row>
    <row r="1225" ht="12.75">
      <c r="K1225" s="536"/>
    </row>
    <row r="1226" ht="12.75">
      <c r="K1226" s="536"/>
    </row>
    <row r="1227" ht="12.75">
      <c r="K1227" s="536"/>
    </row>
    <row r="1228" ht="12.75">
      <c r="K1228" s="536"/>
    </row>
    <row r="1229" ht="12.75">
      <c r="K1229" s="536"/>
    </row>
    <row r="1230" ht="12.75">
      <c r="K1230" s="536"/>
    </row>
    <row r="1231" ht="12.75">
      <c r="K1231" s="536"/>
    </row>
    <row r="1232" ht="12.75">
      <c r="K1232" s="536"/>
    </row>
    <row r="1233" ht="12.75">
      <c r="K1233" s="536"/>
    </row>
    <row r="1234" ht="12.75">
      <c r="K1234" s="536"/>
    </row>
    <row r="1235" ht="12.75">
      <c r="K1235" s="536"/>
    </row>
    <row r="1236" ht="12.75">
      <c r="K1236" s="536"/>
    </row>
    <row r="1237" ht="12.75">
      <c r="K1237" s="536"/>
    </row>
    <row r="1238" ht="12.75">
      <c r="K1238" s="536"/>
    </row>
    <row r="1239" ht="12.75">
      <c r="K1239" s="536"/>
    </row>
    <row r="1240" ht="12.75">
      <c r="K1240" s="536"/>
    </row>
    <row r="1241" ht="12.75">
      <c r="K1241" s="536"/>
    </row>
    <row r="1242" ht="12.75">
      <c r="K1242" s="536"/>
    </row>
    <row r="1243" ht="12.75">
      <c r="K1243" s="536"/>
    </row>
    <row r="1244" ht="12.75">
      <c r="K1244" s="536"/>
    </row>
    <row r="1245" ht="12.75">
      <c r="K1245" s="536"/>
    </row>
    <row r="1246" ht="12.75">
      <c r="K1246" s="536"/>
    </row>
    <row r="1247" ht="12.75">
      <c r="K1247" s="536"/>
    </row>
    <row r="1248" ht="12.75">
      <c r="K1248" s="536"/>
    </row>
    <row r="1249" ht="12.75">
      <c r="K1249" s="536"/>
    </row>
    <row r="1250" ht="12.75">
      <c r="K1250" s="536"/>
    </row>
    <row r="1251" ht="12.75">
      <c r="K1251" s="536"/>
    </row>
    <row r="1252" ht="12.75">
      <c r="K1252" s="536"/>
    </row>
    <row r="1253" ht="12.75">
      <c r="K1253" s="536"/>
    </row>
    <row r="1254" ht="12.75">
      <c r="K1254" s="536"/>
    </row>
    <row r="1255" ht="12.75">
      <c r="K1255" s="536"/>
    </row>
    <row r="1256" ht="12.75">
      <c r="K1256" s="536"/>
    </row>
    <row r="1257" ht="12.75">
      <c r="K1257" s="536"/>
    </row>
    <row r="1258" ht="12.75">
      <c r="K1258" s="536"/>
    </row>
    <row r="1259" ht="12.75">
      <c r="K1259" s="536"/>
    </row>
    <row r="1260" ht="12.75">
      <c r="K1260" s="536"/>
    </row>
    <row r="1261" ht="12.75">
      <c r="K1261" s="536"/>
    </row>
    <row r="1262" ht="12.75">
      <c r="K1262" s="536"/>
    </row>
    <row r="1263" ht="12.75">
      <c r="K1263" s="536"/>
    </row>
    <row r="1264" ht="12.75">
      <c r="K1264" s="536"/>
    </row>
    <row r="1265" ht="12.75">
      <c r="K1265" s="536"/>
    </row>
    <row r="1266" ht="12.75">
      <c r="K1266" s="536"/>
    </row>
    <row r="1267" ht="12.75">
      <c r="K1267" s="536"/>
    </row>
    <row r="1268" ht="12.75">
      <c r="K1268" s="536"/>
    </row>
    <row r="1269" ht="12.75">
      <c r="K1269" s="536"/>
    </row>
    <row r="1270" ht="12.75">
      <c r="K1270" s="536"/>
    </row>
    <row r="1271" ht="12.75">
      <c r="K1271" s="536"/>
    </row>
    <row r="1272" ht="12.75">
      <c r="K1272" s="536"/>
    </row>
    <row r="1273" ht="12.75">
      <c r="K1273" s="536"/>
    </row>
    <row r="1274" ht="12.75">
      <c r="K1274" s="536"/>
    </row>
    <row r="1275" ht="12.75">
      <c r="K1275" s="536"/>
    </row>
    <row r="1276" ht="12.75">
      <c r="K1276" s="536"/>
    </row>
    <row r="1277" ht="12.75">
      <c r="K1277" s="536"/>
    </row>
    <row r="1278" ht="12.75">
      <c r="K1278" s="536"/>
    </row>
    <row r="1279" ht="12.75">
      <c r="K1279" s="536"/>
    </row>
    <row r="1280" ht="12.75">
      <c r="K1280" s="536"/>
    </row>
    <row r="1281" ht="12.75">
      <c r="K1281" s="536"/>
    </row>
    <row r="1282" ht="12.75">
      <c r="K1282" s="536"/>
    </row>
    <row r="1283" ht="12.75">
      <c r="K1283" s="536"/>
    </row>
    <row r="1284" ht="12.75">
      <c r="K1284" s="536"/>
    </row>
    <row r="1285" ht="12.75">
      <c r="K1285" s="536"/>
    </row>
    <row r="1286" ht="12.75">
      <c r="K1286" s="536"/>
    </row>
    <row r="1287" ht="12.75">
      <c r="K1287" s="536"/>
    </row>
    <row r="1288" ht="12.75">
      <c r="K1288" s="536"/>
    </row>
    <row r="1289" ht="12.75">
      <c r="K1289" s="536"/>
    </row>
    <row r="1290" ht="12.75">
      <c r="K1290" s="536"/>
    </row>
    <row r="1291" ht="12.75">
      <c r="K1291" s="536"/>
    </row>
    <row r="1292" ht="12.75">
      <c r="K1292" s="536"/>
    </row>
    <row r="1293" ht="12.75">
      <c r="K1293" s="536"/>
    </row>
    <row r="1294" ht="12.75">
      <c r="K1294" s="536"/>
    </row>
    <row r="1295" ht="12.75">
      <c r="K1295" s="536"/>
    </row>
    <row r="1296" ht="12.75">
      <c r="K1296" s="536"/>
    </row>
    <row r="1297" ht="12.75">
      <c r="K1297" s="536"/>
    </row>
    <row r="1298" ht="12.75">
      <c r="K1298" s="536"/>
    </row>
    <row r="1299" ht="12.75">
      <c r="K1299" s="536"/>
    </row>
    <row r="1300" ht="12.75">
      <c r="K1300" s="536"/>
    </row>
    <row r="1301" ht="12.75">
      <c r="K1301" s="536"/>
    </row>
    <row r="1302" ht="12.75">
      <c r="K1302" s="536"/>
    </row>
    <row r="1303" ht="12.75">
      <c r="K1303" s="536"/>
    </row>
    <row r="1304" ht="12.75">
      <c r="K1304" s="536"/>
    </row>
    <row r="1305" ht="12.75">
      <c r="K1305" s="536"/>
    </row>
    <row r="1306" ht="12.75">
      <c r="K1306" s="536"/>
    </row>
    <row r="1307" ht="12.75">
      <c r="K1307" s="536"/>
    </row>
    <row r="1308" ht="12.75">
      <c r="K1308" s="536"/>
    </row>
    <row r="1309" ht="12.75">
      <c r="K1309" s="536"/>
    </row>
    <row r="1310" ht="12.75">
      <c r="K1310" s="536"/>
    </row>
    <row r="1311" ht="12.75">
      <c r="K1311" s="536"/>
    </row>
    <row r="1312" ht="12.75">
      <c r="K1312" s="536"/>
    </row>
    <row r="1313" ht="12.75">
      <c r="K1313" s="536"/>
    </row>
    <row r="1314" ht="12.75">
      <c r="K1314" s="536"/>
    </row>
    <row r="1315" ht="12.75">
      <c r="K1315" s="536"/>
    </row>
    <row r="1316" ht="12.75">
      <c r="K1316" s="536"/>
    </row>
    <row r="1317" ht="12.75">
      <c r="K1317" s="536"/>
    </row>
    <row r="1318" ht="12.75">
      <c r="K1318" s="536"/>
    </row>
    <row r="1319" ht="12.75">
      <c r="K1319" s="536"/>
    </row>
    <row r="1320" ht="12.75">
      <c r="K1320" s="536"/>
    </row>
    <row r="1321" ht="12.75">
      <c r="K1321" s="536"/>
    </row>
    <row r="1322" ht="12.75">
      <c r="K1322" s="536"/>
    </row>
    <row r="1323" ht="12.75">
      <c r="K1323" s="536"/>
    </row>
    <row r="1324" ht="12.75">
      <c r="K1324" s="536"/>
    </row>
    <row r="1325" ht="12.75">
      <c r="K1325" s="536"/>
    </row>
    <row r="1326" ht="12.75">
      <c r="K1326" s="536"/>
    </row>
    <row r="1327" ht="12.75">
      <c r="K1327" s="536"/>
    </row>
    <row r="1328" ht="12.75">
      <c r="K1328" s="536"/>
    </row>
    <row r="1329" ht="12.75">
      <c r="K1329" s="536"/>
    </row>
    <row r="1330" ht="12.75">
      <c r="K1330" s="536"/>
    </row>
    <row r="1331" ht="12.75">
      <c r="K1331" s="536"/>
    </row>
    <row r="1332" ht="12.75">
      <c r="K1332" s="536"/>
    </row>
    <row r="1333" ht="12.75">
      <c r="K1333" s="536"/>
    </row>
    <row r="1334" ht="12.75">
      <c r="K1334" s="536"/>
    </row>
    <row r="1335" ht="12.75">
      <c r="K1335" s="536"/>
    </row>
    <row r="1336" ht="12.75">
      <c r="K1336" s="536"/>
    </row>
    <row r="1337" ht="12.75">
      <c r="K1337" s="536"/>
    </row>
    <row r="1338" ht="12.75">
      <c r="K1338" s="536"/>
    </row>
    <row r="1339" ht="12.75">
      <c r="K1339" s="536"/>
    </row>
    <row r="1340" ht="12.75">
      <c r="K1340" s="536"/>
    </row>
    <row r="1341" ht="12.75">
      <c r="K1341" s="536"/>
    </row>
    <row r="1342" ht="12.75">
      <c r="K1342" s="536"/>
    </row>
    <row r="1343" ht="12.75">
      <c r="K1343" s="536"/>
    </row>
    <row r="1344" ht="12.75">
      <c r="K1344" s="536"/>
    </row>
    <row r="1345" ht="12.75">
      <c r="K1345" s="536"/>
    </row>
    <row r="1346" ht="12.75">
      <c r="K1346" s="536"/>
    </row>
    <row r="1347" ht="12.75">
      <c r="K1347" s="536"/>
    </row>
    <row r="1348" ht="12.75">
      <c r="K1348" s="536"/>
    </row>
    <row r="1349" ht="12.75">
      <c r="K1349" s="536"/>
    </row>
    <row r="1350" ht="12.75">
      <c r="K1350" s="536"/>
    </row>
    <row r="1351" ht="12.75">
      <c r="K1351" s="536"/>
    </row>
    <row r="1352" ht="12.75">
      <c r="K1352" s="536"/>
    </row>
    <row r="1353" ht="12.75">
      <c r="K1353" s="536"/>
    </row>
    <row r="1354" ht="12.75">
      <c r="K1354" s="536"/>
    </row>
    <row r="1355" ht="12.75">
      <c r="K1355" s="536"/>
    </row>
    <row r="1356" ht="12.75">
      <c r="K1356" s="536"/>
    </row>
    <row r="1357" ht="12.75">
      <c r="K1357" s="536"/>
    </row>
    <row r="1358" ht="12.75">
      <c r="K1358" s="536"/>
    </row>
    <row r="1359" ht="12.75">
      <c r="K1359" s="536"/>
    </row>
    <row r="1360" ht="12.75">
      <c r="K1360" s="536"/>
    </row>
    <row r="1361" ht="12.75">
      <c r="K1361" s="536"/>
    </row>
    <row r="1362" ht="12.75">
      <c r="K1362" s="536"/>
    </row>
    <row r="1363" ht="12.75">
      <c r="K1363" s="536"/>
    </row>
    <row r="1364" ht="12.75">
      <c r="K1364" s="536"/>
    </row>
    <row r="1365" ht="12.75">
      <c r="K1365" s="536"/>
    </row>
    <row r="1366" ht="12.75">
      <c r="K1366" s="536"/>
    </row>
    <row r="1367" ht="12.75">
      <c r="K1367" s="536"/>
    </row>
    <row r="1368" ht="12.75">
      <c r="K1368" s="536"/>
    </row>
    <row r="1369" ht="12.75">
      <c r="K1369" s="536"/>
    </row>
    <row r="1370" ht="12.75">
      <c r="K1370" s="536"/>
    </row>
    <row r="1371" ht="12.75">
      <c r="K1371" s="536"/>
    </row>
    <row r="1372" ht="12.75">
      <c r="K1372" s="536"/>
    </row>
    <row r="1373" ht="12.75">
      <c r="K1373" s="536"/>
    </row>
    <row r="1374" ht="12.75">
      <c r="K1374" s="536"/>
    </row>
    <row r="1375" ht="12.75">
      <c r="K1375" s="536"/>
    </row>
    <row r="1376" ht="12.75">
      <c r="K1376" s="536"/>
    </row>
    <row r="1377" ht="12.75">
      <c r="K1377" s="536"/>
    </row>
    <row r="1378" ht="12.75">
      <c r="K1378" s="536"/>
    </row>
    <row r="1379" ht="12.75">
      <c r="K1379" s="536"/>
    </row>
    <row r="1380" ht="12.75">
      <c r="K1380" s="536"/>
    </row>
    <row r="1381" ht="12.75">
      <c r="K1381" s="536"/>
    </row>
    <row r="1382" ht="12.75">
      <c r="K1382" s="536"/>
    </row>
    <row r="1383" ht="12.75">
      <c r="K1383" s="536"/>
    </row>
    <row r="1384" ht="12.75">
      <c r="K1384" s="536"/>
    </row>
    <row r="1385" ht="12.75">
      <c r="K1385" s="536"/>
    </row>
    <row r="1386" ht="12.75">
      <c r="K1386" s="536"/>
    </row>
    <row r="1387" ht="12.75">
      <c r="K1387" s="536"/>
    </row>
    <row r="1388" ht="12.75">
      <c r="K1388" s="536"/>
    </row>
    <row r="1389" ht="12.75">
      <c r="K1389" s="536"/>
    </row>
    <row r="1390" ht="12.75">
      <c r="K1390" s="536"/>
    </row>
    <row r="1391" ht="12.75">
      <c r="K1391" s="536"/>
    </row>
    <row r="1392" ht="12.75">
      <c r="K1392" s="536"/>
    </row>
    <row r="1393" ht="12.75">
      <c r="K1393" s="536"/>
    </row>
    <row r="1394" ht="12.75">
      <c r="K1394" s="536"/>
    </row>
    <row r="1395" ht="12.75">
      <c r="K1395" s="536"/>
    </row>
    <row r="1396" ht="12.75">
      <c r="K1396" s="536"/>
    </row>
    <row r="1397" ht="12.75">
      <c r="K1397" s="536"/>
    </row>
    <row r="1398" ht="12.75">
      <c r="K1398" s="536"/>
    </row>
    <row r="1399" ht="12.75">
      <c r="K1399" s="536"/>
    </row>
    <row r="1400" ht="12.75">
      <c r="K1400" s="536"/>
    </row>
    <row r="1401" ht="12.75">
      <c r="K1401" s="536"/>
    </row>
    <row r="1402" ht="12.75">
      <c r="K1402" s="536"/>
    </row>
    <row r="1403" ht="12.75">
      <c r="K1403" s="536"/>
    </row>
    <row r="1404" ht="12.75">
      <c r="K1404" s="536"/>
    </row>
    <row r="1405" ht="12.75">
      <c r="K1405" s="536"/>
    </row>
    <row r="1406" ht="12.75">
      <c r="K1406" s="536"/>
    </row>
    <row r="1407" ht="12.75">
      <c r="K1407" s="536"/>
    </row>
    <row r="1408" ht="12.75">
      <c r="K1408" s="536"/>
    </row>
    <row r="1409" ht="12.75">
      <c r="K1409" s="536"/>
    </row>
    <row r="1410" ht="12.75">
      <c r="K1410" s="536"/>
    </row>
    <row r="1411" ht="12.75">
      <c r="K1411" s="536"/>
    </row>
    <row r="1412" ht="12.75">
      <c r="K1412" s="536"/>
    </row>
    <row r="1413" ht="12.75">
      <c r="K1413" s="536"/>
    </row>
    <row r="1414" ht="12.75">
      <c r="K1414" s="536"/>
    </row>
    <row r="1415" ht="12.75">
      <c r="K1415" s="536"/>
    </row>
    <row r="1416" ht="12.75">
      <c r="K1416" s="536"/>
    </row>
    <row r="1417" ht="12.75">
      <c r="K1417" s="536"/>
    </row>
    <row r="1418" ht="12.75">
      <c r="K1418" s="536"/>
    </row>
    <row r="1419" ht="12.75">
      <c r="K1419" s="536"/>
    </row>
    <row r="1420" ht="12.75">
      <c r="K1420" s="536"/>
    </row>
    <row r="1421" ht="12.75">
      <c r="K1421" s="536"/>
    </row>
    <row r="1422" ht="12.75">
      <c r="K1422" s="536"/>
    </row>
    <row r="1423" ht="12.75">
      <c r="K1423" s="536"/>
    </row>
    <row r="1424" ht="12.75">
      <c r="K1424" s="536"/>
    </row>
    <row r="1425" ht="12.75">
      <c r="K1425" s="536"/>
    </row>
    <row r="1426" ht="12.75">
      <c r="K1426" s="536"/>
    </row>
    <row r="1427" ht="12.75">
      <c r="K1427" s="536"/>
    </row>
    <row r="1428" ht="12.75">
      <c r="K1428" s="536"/>
    </row>
    <row r="1429" ht="12.75">
      <c r="K1429" s="536"/>
    </row>
    <row r="1430" ht="12.75">
      <c r="K1430" s="536"/>
    </row>
    <row r="1431" ht="12.75">
      <c r="K1431" s="536"/>
    </row>
    <row r="1432" ht="12.75">
      <c r="K1432" s="536"/>
    </row>
    <row r="1433" ht="12.75">
      <c r="K1433" s="536"/>
    </row>
    <row r="1434" ht="12.75">
      <c r="K1434" s="536"/>
    </row>
    <row r="1435" ht="12.75">
      <c r="K1435" s="536"/>
    </row>
    <row r="1436" ht="12.75">
      <c r="K1436" s="536"/>
    </row>
    <row r="1437" ht="12.75">
      <c r="K1437" s="536"/>
    </row>
    <row r="1438" ht="12.75">
      <c r="K1438" s="536"/>
    </row>
    <row r="1439" ht="12.75">
      <c r="K1439" s="536"/>
    </row>
    <row r="1440" ht="12.75">
      <c r="K1440" s="536"/>
    </row>
    <row r="1441" ht="12.75">
      <c r="K1441" s="536"/>
    </row>
    <row r="1442" ht="12.75">
      <c r="K1442" s="536"/>
    </row>
  </sheetData>
  <sheetProtection/>
  <mergeCells count="30">
    <mergeCell ref="G187:J187"/>
    <mergeCell ref="H6:H7"/>
    <mergeCell ref="A57:K57"/>
    <mergeCell ref="A9:K9"/>
    <mergeCell ref="J6:J7"/>
    <mergeCell ref="A1:K1"/>
    <mergeCell ref="A2:K2"/>
    <mergeCell ref="A3:K3"/>
    <mergeCell ref="A4:K4"/>
    <mergeCell ref="K6:K7"/>
    <mergeCell ref="A37:K37"/>
    <mergeCell ref="A31:K31"/>
    <mergeCell ref="C6:C7"/>
    <mergeCell ref="G6:G7"/>
    <mergeCell ref="A5:K5"/>
    <mergeCell ref="I6:I7"/>
    <mergeCell ref="B6:B7"/>
    <mergeCell ref="D6:E6"/>
    <mergeCell ref="F6:F7"/>
    <mergeCell ref="A6:A7"/>
    <mergeCell ref="F193:J193"/>
    <mergeCell ref="A62:K62"/>
    <mergeCell ref="A68:K68"/>
    <mergeCell ref="A145:K145"/>
    <mergeCell ref="A181:I182"/>
    <mergeCell ref="G186:J186"/>
    <mergeCell ref="A139:K139"/>
    <mergeCell ref="F192:J192"/>
    <mergeCell ref="G188:J188"/>
    <mergeCell ref="F191:J191"/>
  </mergeCells>
  <printOptions/>
  <pageMargins left="0.7480314960629921" right="0.7480314960629921" top="0.4724409448818898" bottom="0.4724409448818898" header="0.3937007874015748" footer="0.11811023622047245"/>
  <pageSetup horizontalDpi="600" verticalDpi="600" orientation="landscape" paperSize="9" r:id="rId1"/>
  <headerFooter alignWithMargins="0">
    <oddFooter>&amp;CСтр. &amp;P от &amp;[5&amp;RДИРЕКТОР НА ОД "ЗЕМЕДЕЛИЕ" - ПЛЕВЕН: ..............
/НОРА СТОЕВА/</oddFooter>
  </headerFooter>
  <ignoredErrors>
    <ignoredError sqref="E18 E137 E86 E82 E161 E152 E91 E40 E78 E33" formulaRange="1"/>
    <ignoredError sqref="F8 H8:I8 A8 B40 G32 G10:G29 G111:G116 G102:G107 G108 B5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8:K119"/>
  <sheetViews>
    <sheetView workbookViewId="0" topLeftCell="A1">
      <selection activeCell="J122" sqref="J122"/>
    </sheetView>
  </sheetViews>
  <sheetFormatPr defaultColWidth="9.140625" defaultRowHeight="12.75"/>
  <cols>
    <col min="1" max="1" width="13.7109375" style="0" customWidth="1"/>
    <col min="2" max="2" width="12.140625" style="0" customWidth="1"/>
    <col min="3" max="3" width="20.57421875" style="0" customWidth="1"/>
    <col min="9" max="9" width="9.140625" style="402" customWidth="1"/>
    <col min="10" max="10" width="14.00390625" style="402" customWidth="1"/>
  </cols>
  <sheetData>
    <row r="8" spans="1:10" ht="15.75">
      <c r="A8" s="647" t="s">
        <v>28</v>
      </c>
      <c r="B8" s="647"/>
      <c r="C8" s="647"/>
      <c r="D8" s="647"/>
      <c r="E8" s="647"/>
      <c r="F8" s="647"/>
      <c r="G8" s="647"/>
      <c r="H8" s="647"/>
      <c r="I8" s="647"/>
      <c r="J8" s="647"/>
    </row>
    <row r="9" spans="1:10" ht="15">
      <c r="A9" s="648" t="s">
        <v>263</v>
      </c>
      <c r="B9" s="648"/>
      <c r="C9" s="648"/>
      <c r="D9" s="648"/>
      <c r="E9" s="648"/>
      <c r="F9" s="648"/>
      <c r="G9" s="648"/>
      <c r="H9" s="648"/>
      <c r="I9" s="648"/>
      <c r="J9" s="648"/>
    </row>
    <row r="10" spans="1:10" ht="15">
      <c r="A10" s="648" t="s">
        <v>903</v>
      </c>
      <c r="B10" s="648"/>
      <c r="C10" s="648"/>
      <c r="D10" s="648"/>
      <c r="E10" s="648"/>
      <c r="F10" s="648"/>
      <c r="G10" s="648"/>
      <c r="H10" s="648"/>
      <c r="I10" s="648"/>
      <c r="J10" s="648"/>
    </row>
    <row r="11" spans="1:10" ht="15">
      <c r="A11" s="649" t="s">
        <v>984</v>
      </c>
      <c r="B11" s="649"/>
      <c r="C11" s="649"/>
      <c r="D11" s="649"/>
      <c r="E11" s="649"/>
      <c r="F11" s="649"/>
      <c r="G11" s="649"/>
      <c r="H11" s="649"/>
      <c r="I11" s="649"/>
      <c r="J11" s="649"/>
    </row>
    <row r="12" spans="1:10" ht="15">
      <c r="A12" s="84"/>
      <c r="B12" s="85"/>
      <c r="C12" s="84"/>
      <c r="D12" s="86"/>
      <c r="E12" s="84"/>
      <c r="F12" s="84"/>
      <c r="G12" s="87"/>
      <c r="H12" s="84"/>
      <c r="I12" s="88"/>
      <c r="J12" s="88"/>
    </row>
    <row r="13" spans="1:10" ht="12.75">
      <c r="A13" s="650" t="s">
        <v>0</v>
      </c>
      <c r="B13" s="650"/>
      <c r="C13" s="650"/>
      <c r="D13" s="650"/>
      <c r="E13" s="650"/>
      <c r="F13" s="650"/>
      <c r="G13" s="650"/>
      <c r="H13" s="650"/>
      <c r="I13" s="650"/>
      <c r="J13" s="650"/>
    </row>
    <row r="14" spans="1:10" ht="12.75">
      <c r="A14" s="639" t="s">
        <v>1</v>
      </c>
      <c r="B14" s="651" t="s">
        <v>2</v>
      </c>
      <c r="C14" s="639" t="s">
        <v>3</v>
      </c>
      <c r="D14" s="639" t="s">
        <v>4</v>
      </c>
      <c r="E14" s="639"/>
      <c r="F14" s="639" t="s">
        <v>52</v>
      </c>
      <c r="G14" s="644" t="s">
        <v>5</v>
      </c>
      <c r="H14" s="646" t="s">
        <v>6</v>
      </c>
      <c r="I14" s="645" t="s">
        <v>35</v>
      </c>
      <c r="J14" s="642" t="s">
        <v>39</v>
      </c>
    </row>
    <row r="15" spans="1:10" ht="48.75" customHeight="1">
      <c r="A15" s="639"/>
      <c r="B15" s="651"/>
      <c r="C15" s="639"/>
      <c r="D15" s="1" t="s">
        <v>8</v>
      </c>
      <c r="E15" s="1" t="s">
        <v>32</v>
      </c>
      <c r="F15" s="639"/>
      <c r="G15" s="644"/>
      <c r="H15" s="646"/>
      <c r="I15" s="645"/>
      <c r="J15" s="642"/>
    </row>
    <row r="16" spans="1:10" ht="12.75">
      <c r="A16" s="2" t="s">
        <v>29</v>
      </c>
      <c r="B16" s="5">
        <v>2</v>
      </c>
      <c r="C16" s="2">
        <v>3</v>
      </c>
      <c r="D16" s="7" t="s">
        <v>9</v>
      </c>
      <c r="E16" s="2" t="s">
        <v>10</v>
      </c>
      <c r="F16" s="2" t="s">
        <v>36</v>
      </c>
      <c r="G16" s="5">
        <v>6</v>
      </c>
      <c r="H16" s="2" t="s">
        <v>37</v>
      </c>
      <c r="I16" s="5">
        <v>9</v>
      </c>
      <c r="J16" s="6">
        <v>10</v>
      </c>
    </row>
    <row r="17" spans="1:10" ht="15.75">
      <c r="A17" s="657" t="s">
        <v>13</v>
      </c>
      <c r="B17" s="658"/>
      <c r="C17" s="658"/>
      <c r="D17" s="658"/>
      <c r="E17" s="658"/>
      <c r="F17" s="658"/>
      <c r="G17" s="658"/>
      <c r="H17" s="658"/>
      <c r="I17" s="658"/>
      <c r="J17" s="659"/>
    </row>
    <row r="18" spans="1:10" ht="12.75">
      <c r="A18" s="560" t="s">
        <v>642</v>
      </c>
      <c r="B18" s="236" t="s">
        <v>875</v>
      </c>
      <c r="C18" s="580" t="s">
        <v>164</v>
      </c>
      <c r="D18" s="236">
        <v>11.102</v>
      </c>
      <c r="E18" s="554"/>
      <c r="F18" s="581">
        <v>54</v>
      </c>
      <c r="G18" s="466">
        <v>6</v>
      </c>
      <c r="H18" s="514" t="s">
        <v>11</v>
      </c>
      <c r="I18" s="315">
        <f>D18*F18</f>
        <v>599.508</v>
      </c>
      <c r="J18" s="315">
        <f>I18*20%</f>
        <v>119.90160000000002</v>
      </c>
    </row>
    <row r="19" spans="1:10" ht="12.75">
      <c r="A19" s="211" t="s">
        <v>20</v>
      </c>
      <c r="B19" s="43">
        <v>1</v>
      </c>
      <c r="C19" s="213" t="s">
        <v>27</v>
      </c>
      <c r="D19" s="19">
        <f>SUM(D18)</f>
        <v>11.102</v>
      </c>
      <c r="E19" s="165" t="s">
        <v>47</v>
      </c>
      <c r="F19" s="2"/>
      <c r="G19" s="5"/>
      <c r="H19" s="2"/>
      <c r="I19" s="5"/>
      <c r="J19" s="6"/>
    </row>
    <row r="20" spans="1:10" ht="38.25">
      <c r="A20" s="207" t="s">
        <v>21</v>
      </c>
      <c r="B20" s="65">
        <f>B19+B17</f>
        <v>1</v>
      </c>
      <c r="C20" s="116" t="s">
        <v>27</v>
      </c>
      <c r="D20" s="125">
        <f>D19+D17</f>
        <v>11.102</v>
      </c>
      <c r="E20" s="56" t="s">
        <v>47</v>
      </c>
      <c r="F20" s="96"/>
      <c r="G20" s="59"/>
      <c r="H20" s="60"/>
      <c r="I20" s="61"/>
      <c r="J20" s="62"/>
    </row>
    <row r="21" spans="1:10" ht="15.75">
      <c r="A21" s="657" t="s">
        <v>14</v>
      </c>
      <c r="B21" s="658"/>
      <c r="C21" s="658"/>
      <c r="D21" s="658"/>
      <c r="E21" s="658"/>
      <c r="F21" s="658"/>
      <c r="G21" s="658"/>
      <c r="H21" s="658"/>
      <c r="I21" s="658"/>
      <c r="J21" s="659"/>
    </row>
    <row r="22" spans="1:10" ht="12.75">
      <c r="A22" s="463" t="s">
        <v>113</v>
      </c>
      <c r="B22" s="333" t="s">
        <v>910</v>
      </c>
      <c r="C22" s="232"/>
      <c r="D22" s="280">
        <v>65.194</v>
      </c>
      <c r="E22" s="336"/>
      <c r="F22" s="581">
        <v>54</v>
      </c>
      <c r="G22" s="466">
        <v>3</v>
      </c>
      <c r="H22" s="232" t="s">
        <v>11</v>
      </c>
      <c r="I22" s="315">
        <f>D22*F22</f>
        <v>3520.476</v>
      </c>
      <c r="J22" s="315">
        <f>I22*20%</f>
        <v>704.0952000000001</v>
      </c>
    </row>
    <row r="23" spans="1:10" ht="12.75">
      <c r="A23" s="463" t="s">
        <v>113</v>
      </c>
      <c r="B23" s="333" t="s">
        <v>911</v>
      </c>
      <c r="C23" s="232"/>
      <c r="D23" s="280">
        <v>80.11</v>
      </c>
      <c r="E23" s="336"/>
      <c r="F23" s="581">
        <v>54</v>
      </c>
      <c r="G23" s="466">
        <v>3</v>
      </c>
      <c r="H23" s="232" t="s">
        <v>11</v>
      </c>
      <c r="I23" s="315">
        <f>D23*F23</f>
        <v>4325.94</v>
      </c>
      <c r="J23" s="315">
        <f>I23*20%</f>
        <v>865.188</v>
      </c>
    </row>
    <row r="24" spans="1:10" ht="12.75">
      <c r="A24" s="211" t="s">
        <v>20</v>
      </c>
      <c r="B24" s="212">
        <v>2</v>
      </c>
      <c r="C24" s="213" t="s">
        <v>27</v>
      </c>
      <c r="D24" s="214">
        <f>SUM(D22:D23)</f>
        <v>145.304</v>
      </c>
      <c r="E24" s="215" t="s">
        <v>47</v>
      </c>
      <c r="F24" s="371"/>
      <c r="G24" s="372"/>
      <c r="H24" s="349"/>
      <c r="I24" s="314"/>
      <c r="J24" s="314"/>
    </row>
    <row r="25" spans="1:10" ht="12.75">
      <c r="A25" s="369" t="s">
        <v>115</v>
      </c>
      <c r="B25" s="377" t="s">
        <v>516</v>
      </c>
      <c r="C25" s="349" t="s">
        <v>258</v>
      </c>
      <c r="D25" s="370">
        <v>14.268</v>
      </c>
      <c r="E25" s="360"/>
      <c r="F25" s="581">
        <v>54</v>
      </c>
      <c r="G25" s="372">
        <v>5</v>
      </c>
      <c r="H25" s="349" t="s">
        <v>11</v>
      </c>
      <c r="I25" s="314">
        <f>D25*F25</f>
        <v>770.472</v>
      </c>
      <c r="J25" s="314">
        <f>I25*20%</f>
        <v>154.0944</v>
      </c>
    </row>
    <row r="26" spans="1:10" ht="12.75">
      <c r="A26" s="211" t="s">
        <v>20</v>
      </c>
      <c r="B26" s="212">
        <v>1</v>
      </c>
      <c r="C26" s="213" t="s">
        <v>27</v>
      </c>
      <c r="D26" s="214">
        <f>SUM(D25)</f>
        <v>14.268</v>
      </c>
      <c r="E26" s="215" t="s">
        <v>47</v>
      </c>
      <c r="F26" s="216"/>
      <c r="G26" s="217"/>
      <c r="H26" s="217"/>
      <c r="I26" s="314"/>
      <c r="J26" s="314"/>
    </row>
    <row r="27" spans="1:10" ht="38.25">
      <c r="A27" s="58" t="s">
        <v>22</v>
      </c>
      <c r="B27" s="65">
        <f>B24+B26</f>
        <v>3</v>
      </c>
      <c r="C27" s="116" t="s">
        <v>27</v>
      </c>
      <c r="D27" s="125">
        <f>D24+D26</f>
        <v>159.572</v>
      </c>
      <c r="E27" s="56" t="s">
        <v>47</v>
      </c>
      <c r="F27" s="96"/>
      <c r="G27" s="59"/>
      <c r="H27" s="60"/>
      <c r="I27" s="61"/>
      <c r="J27" s="62"/>
    </row>
    <row r="28" spans="1:10" ht="15.75">
      <c r="A28" s="643" t="s">
        <v>12</v>
      </c>
      <c r="B28" s="643"/>
      <c r="C28" s="643"/>
      <c r="D28" s="643"/>
      <c r="E28" s="643"/>
      <c r="F28" s="643"/>
      <c r="G28" s="643"/>
      <c r="H28" s="643"/>
      <c r="I28" s="643"/>
      <c r="J28" s="643"/>
    </row>
    <row r="29" spans="1:10" ht="12.75">
      <c r="A29" s="360" t="s">
        <v>247</v>
      </c>
      <c r="B29" s="382" t="s">
        <v>533</v>
      </c>
      <c r="C29" s="362" t="s">
        <v>258</v>
      </c>
      <c r="D29" s="364">
        <v>1.501</v>
      </c>
      <c r="E29" s="363"/>
      <c r="F29" s="361">
        <v>60</v>
      </c>
      <c r="G29" s="365">
        <v>4</v>
      </c>
      <c r="H29" s="362" t="s">
        <v>11</v>
      </c>
      <c r="I29" s="314">
        <f aca="true" t="shared" si="0" ref="I29:I37">D29*F29</f>
        <v>90.05999999999999</v>
      </c>
      <c r="J29" s="314">
        <f>I29*20%</f>
        <v>18.011999999999997</v>
      </c>
    </row>
    <row r="30" spans="1:10" ht="12.75">
      <c r="A30" s="360" t="s">
        <v>247</v>
      </c>
      <c r="B30" s="367" t="s">
        <v>534</v>
      </c>
      <c r="C30" s="362" t="s">
        <v>258</v>
      </c>
      <c r="D30" s="366">
        <v>1</v>
      </c>
      <c r="E30" s="360"/>
      <c r="F30" s="361">
        <v>60</v>
      </c>
      <c r="G30" s="295">
        <v>4</v>
      </c>
      <c r="H30" s="362" t="s">
        <v>11</v>
      </c>
      <c r="I30" s="314">
        <f t="shared" si="0"/>
        <v>60</v>
      </c>
      <c r="J30" s="314">
        <f aca="true" t="shared" si="1" ref="J30:J37">I30*20%</f>
        <v>12</v>
      </c>
    </row>
    <row r="31" spans="1:10" ht="12.75">
      <c r="A31" s="360" t="s">
        <v>247</v>
      </c>
      <c r="B31" s="376" t="s">
        <v>535</v>
      </c>
      <c r="C31" s="362" t="s">
        <v>258</v>
      </c>
      <c r="D31" s="364">
        <v>1.5</v>
      </c>
      <c r="E31" s="363"/>
      <c r="F31" s="361">
        <v>60</v>
      </c>
      <c r="G31" s="365">
        <v>4</v>
      </c>
      <c r="H31" s="362" t="s">
        <v>11</v>
      </c>
      <c r="I31" s="314">
        <f t="shared" si="0"/>
        <v>90</v>
      </c>
      <c r="J31" s="314">
        <f t="shared" si="1"/>
        <v>18</v>
      </c>
    </row>
    <row r="32" spans="1:10" ht="12.75">
      <c r="A32" s="360" t="s">
        <v>247</v>
      </c>
      <c r="B32" s="367" t="s">
        <v>536</v>
      </c>
      <c r="C32" s="362" t="s">
        <v>258</v>
      </c>
      <c r="D32" s="366">
        <v>1.501</v>
      </c>
      <c r="E32" s="360"/>
      <c r="F32" s="361">
        <v>60</v>
      </c>
      <c r="G32" s="295">
        <v>4</v>
      </c>
      <c r="H32" s="362" t="s">
        <v>11</v>
      </c>
      <c r="I32" s="314">
        <f t="shared" si="0"/>
        <v>90.05999999999999</v>
      </c>
      <c r="J32" s="314">
        <f t="shared" si="1"/>
        <v>18.011999999999997</v>
      </c>
    </row>
    <row r="33" spans="1:10" ht="12.75">
      <c r="A33" s="360" t="s">
        <v>247</v>
      </c>
      <c r="B33" s="367" t="s">
        <v>537</v>
      </c>
      <c r="C33" s="362" t="s">
        <v>258</v>
      </c>
      <c r="D33" s="366">
        <v>1.501</v>
      </c>
      <c r="E33" s="360"/>
      <c r="F33" s="361">
        <v>60</v>
      </c>
      <c r="G33" s="295">
        <v>4</v>
      </c>
      <c r="H33" s="362" t="s">
        <v>11</v>
      </c>
      <c r="I33" s="314">
        <f t="shared" si="0"/>
        <v>90.05999999999999</v>
      </c>
      <c r="J33" s="314">
        <f t="shared" si="1"/>
        <v>18.011999999999997</v>
      </c>
    </row>
    <row r="34" spans="1:10" ht="12.75">
      <c r="A34" s="360" t="s">
        <v>247</v>
      </c>
      <c r="B34" s="367" t="s">
        <v>538</v>
      </c>
      <c r="C34" s="362" t="s">
        <v>258</v>
      </c>
      <c r="D34" s="366">
        <v>1.375</v>
      </c>
      <c r="E34" s="360"/>
      <c r="F34" s="361">
        <v>60</v>
      </c>
      <c r="G34" s="295">
        <v>4</v>
      </c>
      <c r="H34" s="362" t="s">
        <v>11</v>
      </c>
      <c r="I34" s="314">
        <f t="shared" si="0"/>
        <v>82.5</v>
      </c>
      <c r="J34" s="314">
        <f t="shared" si="1"/>
        <v>16.5</v>
      </c>
    </row>
    <row r="35" spans="1:10" ht="12.75">
      <c r="A35" s="360" t="s">
        <v>247</v>
      </c>
      <c r="B35" s="367" t="s">
        <v>539</v>
      </c>
      <c r="C35" s="362" t="s">
        <v>258</v>
      </c>
      <c r="D35" s="366">
        <v>1.5</v>
      </c>
      <c r="E35" s="360"/>
      <c r="F35" s="361">
        <v>60</v>
      </c>
      <c r="G35" s="295">
        <v>4</v>
      </c>
      <c r="H35" s="362" t="s">
        <v>11</v>
      </c>
      <c r="I35" s="314">
        <f t="shared" si="0"/>
        <v>90</v>
      </c>
      <c r="J35" s="314">
        <f t="shared" si="1"/>
        <v>18</v>
      </c>
    </row>
    <row r="36" spans="1:11" ht="12.75">
      <c r="A36" s="416" t="s">
        <v>247</v>
      </c>
      <c r="B36" s="340" t="s">
        <v>972</v>
      </c>
      <c r="C36" s="530" t="s">
        <v>973</v>
      </c>
      <c r="D36" s="341">
        <v>4</v>
      </c>
      <c r="E36" s="416"/>
      <c r="F36" s="328">
        <v>60</v>
      </c>
      <c r="G36" s="628"/>
      <c r="H36" s="232" t="s">
        <v>11</v>
      </c>
      <c r="I36" s="629"/>
      <c r="J36" s="629"/>
      <c r="K36" s="594"/>
    </row>
    <row r="37" spans="1:10" ht="12.75">
      <c r="A37" s="360" t="s">
        <v>247</v>
      </c>
      <c r="B37" s="367" t="s">
        <v>540</v>
      </c>
      <c r="C37" s="362" t="s">
        <v>258</v>
      </c>
      <c r="D37" s="366">
        <v>1.005</v>
      </c>
      <c r="E37" s="360"/>
      <c r="F37" s="361">
        <v>60</v>
      </c>
      <c r="G37" s="295">
        <v>4</v>
      </c>
      <c r="H37" s="362" t="s">
        <v>11</v>
      </c>
      <c r="I37" s="314">
        <f t="shared" si="0"/>
        <v>60.3</v>
      </c>
      <c r="J37" s="314">
        <f t="shared" si="1"/>
        <v>12.06</v>
      </c>
    </row>
    <row r="38" spans="1:10" ht="12.75">
      <c r="A38" s="108" t="s">
        <v>105</v>
      </c>
      <c r="B38" s="186">
        <v>8</v>
      </c>
      <c r="C38" s="39" t="s">
        <v>27</v>
      </c>
      <c r="D38" s="39">
        <f>SUM(D29:D37)</f>
        <v>14.883</v>
      </c>
      <c r="E38" s="114" t="s">
        <v>47</v>
      </c>
      <c r="F38" s="361"/>
      <c r="G38" s="295"/>
      <c r="H38" s="362"/>
      <c r="I38" s="314"/>
      <c r="J38" s="314"/>
    </row>
    <row r="39" spans="1:10" ht="44.25" customHeight="1">
      <c r="A39" s="207" t="s">
        <v>90</v>
      </c>
      <c r="B39" s="65">
        <f>B38</f>
        <v>8</v>
      </c>
      <c r="C39" s="26" t="s">
        <v>27</v>
      </c>
      <c r="D39" s="125">
        <f>D38</f>
        <v>14.883</v>
      </c>
      <c r="E39" s="56" t="s">
        <v>47</v>
      </c>
      <c r="F39" s="96"/>
      <c r="G39" s="59"/>
      <c r="H39" s="60"/>
      <c r="I39" s="61"/>
      <c r="J39" s="62"/>
    </row>
    <row r="40" spans="1:10" ht="15.75">
      <c r="A40" s="643" t="s">
        <v>33</v>
      </c>
      <c r="B40" s="643"/>
      <c r="C40" s="643"/>
      <c r="D40" s="643"/>
      <c r="E40" s="643"/>
      <c r="F40" s="643"/>
      <c r="G40" s="643"/>
      <c r="H40" s="643"/>
      <c r="I40" s="643"/>
      <c r="J40" s="643"/>
    </row>
    <row r="41" spans="1:10" ht="13.5" customHeight="1">
      <c r="A41" s="560" t="s">
        <v>919</v>
      </c>
      <c r="B41" s="630" t="s">
        <v>926</v>
      </c>
      <c r="C41" s="631" t="s">
        <v>158</v>
      </c>
      <c r="D41" s="449">
        <v>1.574</v>
      </c>
      <c r="E41" s="622"/>
      <c r="F41" s="328">
        <v>60</v>
      </c>
      <c r="G41" s="335" t="s">
        <v>98</v>
      </c>
      <c r="H41" s="232" t="s">
        <v>11</v>
      </c>
      <c r="I41" s="459">
        <f>D41*F41</f>
        <v>94.44</v>
      </c>
      <c r="J41" s="459">
        <f>I41*20%</f>
        <v>18.888</v>
      </c>
    </row>
    <row r="42" spans="1:10" ht="12" customHeight="1">
      <c r="A42" s="560" t="s">
        <v>919</v>
      </c>
      <c r="B42" s="630" t="s">
        <v>927</v>
      </c>
      <c r="C42" s="631" t="s">
        <v>158</v>
      </c>
      <c r="D42" s="449">
        <v>1.574</v>
      </c>
      <c r="E42" s="622"/>
      <c r="F42" s="328">
        <v>60</v>
      </c>
      <c r="G42" s="335" t="s">
        <v>98</v>
      </c>
      <c r="H42" s="232" t="s">
        <v>11</v>
      </c>
      <c r="I42" s="459">
        <f aca="true" t="shared" si="2" ref="I42:I48">D42*F42</f>
        <v>94.44</v>
      </c>
      <c r="J42" s="459">
        <f aca="true" t="shared" si="3" ref="J42:J48">I42*20%</f>
        <v>18.888</v>
      </c>
    </row>
    <row r="43" spans="1:10" ht="13.5" customHeight="1">
      <c r="A43" s="560" t="s">
        <v>919</v>
      </c>
      <c r="B43" s="630" t="s">
        <v>928</v>
      </c>
      <c r="C43" s="631" t="s">
        <v>158</v>
      </c>
      <c r="D43" s="449">
        <v>1.574</v>
      </c>
      <c r="E43" s="622"/>
      <c r="F43" s="328">
        <v>60</v>
      </c>
      <c r="G43" s="335" t="s">
        <v>98</v>
      </c>
      <c r="H43" s="232" t="s">
        <v>11</v>
      </c>
      <c r="I43" s="459">
        <f t="shared" si="2"/>
        <v>94.44</v>
      </c>
      <c r="J43" s="459">
        <f t="shared" si="3"/>
        <v>18.888</v>
      </c>
    </row>
    <row r="44" spans="1:10" ht="12.75" customHeight="1">
      <c r="A44" s="560" t="s">
        <v>919</v>
      </c>
      <c r="B44" s="630" t="s">
        <v>929</v>
      </c>
      <c r="C44" s="631" t="s">
        <v>158</v>
      </c>
      <c r="D44" s="449">
        <v>1.576</v>
      </c>
      <c r="E44" s="622"/>
      <c r="F44" s="328">
        <v>60</v>
      </c>
      <c r="G44" s="335" t="s">
        <v>98</v>
      </c>
      <c r="H44" s="232" t="s">
        <v>11</v>
      </c>
      <c r="I44" s="459">
        <f t="shared" si="2"/>
        <v>94.56</v>
      </c>
      <c r="J44" s="459">
        <f t="shared" si="3"/>
        <v>18.912000000000003</v>
      </c>
    </row>
    <row r="45" spans="1:10" ht="13.5" customHeight="1">
      <c r="A45" s="560" t="s">
        <v>919</v>
      </c>
      <c r="B45" s="630" t="s">
        <v>930</v>
      </c>
      <c r="C45" s="631" t="s">
        <v>158</v>
      </c>
      <c r="D45" s="449">
        <v>1.538</v>
      </c>
      <c r="E45" s="622"/>
      <c r="F45" s="328">
        <v>60</v>
      </c>
      <c r="G45" s="335" t="s">
        <v>98</v>
      </c>
      <c r="H45" s="232" t="s">
        <v>11</v>
      </c>
      <c r="I45" s="459">
        <f t="shared" si="2"/>
        <v>92.28</v>
      </c>
      <c r="J45" s="459">
        <f t="shared" si="3"/>
        <v>18.456</v>
      </c>
    </row>
    <row r="46" spans="1:10" ht="14.25" customHeight="1">
      <c r="A46" s="560" t="s">
        <v>919</v>
      </c>
      <c r="B46" s="630" t="s">
        <v>931</v>
      </c>
      <c r="C46" s="631" t="s">
        <v>158</v>
      </c>
      <c r="D46" s="449">
        <v>1.542</v>
      </c>
      <c r="E46" s="622"/>
      <c r="F46" s="328">
        <v>60</v>
      </c>
      <c r="G46" s="335" t="s">
        <v>98</v>
      </c>
      <c r="H46" s="232" t="s">
        <v>11</v>
      </c>
      <c r="I46" s="459">
        <f t="shared" si="2"/>
        <v>92.52</v>
      </c>
      <c r="J46" s="459">
        <f t="shared" si="3"/>
        <v>18.504</v>
      </c>
    </row>
    <row r="47" spans="1:10" ht="13.5" customHeight="1">
      <c r="A47" s="560" t="s">
        <v>919</v>
      </c>
      <c r="B47" s="630" t="s">
        <v>932</v>
      </c>
      <c r="C47" s="631" t="s">
        <v>158</v>
      </c>
      <c r="D47" s="449">
        <v>1.539</v>
      </c>
      <c r="E47" s="622"/>
      <c r="F47" s="328">
        <v>60</v>
      </c>
      <c r="G47" s="335" t="s">
        <v>98</v>
      </c>
      <c r="H47" s="232" t="s">
        <v>11</v>
      </c>
      <c r="I47" s="459">
        <f t="shared" si="2"/>
        <v>92.33999999999999</v>
      </c>
      <c r="J47" s="459">
        <f t="shared" si="3"/>
        <v>18.468</v>
      </c>
    </row>
    <row r="48" spans="1:10" ht="13.5" customHeight="1">
      <c r="A48" s="560" t="s">
        <v>919</v>
      </c>
      <c r="B48" s="630" t="s">
        <v>933</v>
      </c>
      <c r="C48" s="631" t="s">
        <v>158</v>
      </c>
      <c r="D48" s="449">
        <v>1.56</v>
      </c>
      <c r="E48" s="622"/>
      <c r="F48" s="328">
        <v>60</v>
      </c>
      <c r="G48" s="335" t="s">
        <v>98</v>
      </c>
      <c r="H48" s="232" t="s">
        <v>11</v>
      </c>
      <c r="I48" s="459">
        <f t="shared" si="2"/>
        <v>93.60000000000001</v>
      </c>
      <c r="J48" s="459">
        <f t="shared" si="3"/>
        <v>18.720000000000002</v>
      </c>
    </row>
    <row r="49" spans="1:10" ht="15.75">
      <c r="A49" s="38" t="s">
        <v>20</v>
      </c>
      <c r="B49" s="346">
        <v>8</v>
      </c>
      <c r="C49" s="108" t="s">
        <v>27</v>
      </c>
      <c r="D49" s="347">
        <f>SUM(D41:D48)</f>
        <v>12.477</v>
      </c>
      <c r="E49" s="330" t="s">
        <v>47</v>
      </c>
      <c r="F49" s="297"/>
      <c r="G49" s="297"/>
      <c r="H49" s="297"/>
      <c r="I49" s="313"/>
      <c r="J49" s="313"/>
    </row>
    <row r="50" spans="1:10" ht="14.25" customHeight="1">
      <c r="A50" s="272" t="s">
        <v>107</v>
      </c>
      <c r="B50" s="632" t="s">
        <v>934</v>
      </c>
      <c r="C50" s="633" t="s">
        <v>158</v>
      </c>
      <c r="D50" s="403">
        <v>1.365</v>
      </c>
      <c r="E50" s="277"/>
      <c r="F50" s="328">
        <v>60</v>
      </c>
      <c r="G50" s="634"/>
      <c r="H50" s="232" t="s">
        <v>11</v>
      </c>
      <c r="I50" s="404">
        <f>D50*F50</f>
        <v>81.9</v>
      </c>
      <c r="J50" s="404">
        <f>I50*20%</f>
        <v>16.380000000000003</v>
      </c>
    </row>
    <row r="51" spans="1:10" ht="12.75">
      <c r="A51" s="332" t="s">
        <v>107</v>
      </c>
      <c r="B51" s="368" t="s">
        <v>264</v>
      </c>
      <c r="C51" s="252" t="s">
        <v>166</v>
      </c>
      <c r="D51" s="253">
        <v>1.364</v>
      </c>
      <c r="E51" s="252"/>
      <c r="F51" s="328">
        <v>60</v>
      </c>
      <c r="G51" s="256" t="s">
        <v>95</v>
      </c>
      <c r="H51" s="232" t="s">
        <v>11</v>
      </c>
      <c r="I51" s="404">
        <f aca="true" t="shared" si="4" ref="I51:I79">D51*F51</f>
        <v>81.84</v>
      </c>
      <c r="J51" s="404">
        <f aca="true" t="shared" si="5" ref="J51:J79">I51*20%</f>
        <v>16.368000000000002</v>
      </c>
    </row>
    <row r="52" spans="1:10" ht="12.75">
      <c r="A52" s="332" t="s">
        <v>107</v>
      </c>
      <c r="B52" s="368" t="s">
        <v>265</v>
      </c>
      <c r="C52" s="252" t="s">
        <v>166</v>
      </c>
      <c r="D52" s="253">
        <v>1.367</v>
      </c>
      <c r="E52" s="252"/>
      <c r="F52" s="328">
        <v>60</v>
      </c>
      <c r="G52" s="256" t="s">
        <v>95</v>
      </c>
      <c r="H52" s="232" t="s">
        <v>11</v>
      </c>
      <c r="I52" s="404">
        <f t="shared" si="4"/>
        <v>82.02</v>
      </c>
      <c r="J52" s="404">
        <f t="shared" si="5"/>
        <v>16.404</v>
      </c>
    </row>
    <row r="53" spans="1:10" ht="12.75">
      <c r="A53" s="332" t="s">
        <v>107</v>
      </c>
      <c r="B53" s="368" t="s">
        <v>266</v>
      </c>
      <c r="C53" s="252" t="s">
        <v>166</v>
      </c>
      <c r="D53" s="253">
        <v>1.365</v>
      </c>
      <c r="E53" s="252"/>
      <c r="F53" s="328">
        <v>60</v>
      </c>
      <c r="G53" s="256" t="s">
        <v>95</v>
      </c>
      <c r="H53" s="232" t="s">
        <v>11</v>
      </c>
      <c r="I53" s="404">
        <f t="shared" si="4"/>
        <v>81.9</v>
      </c>
      <c r="J53" s="404">
        <f t="shared" si="5"/>
        <v>16.380000000000003</v>
      </c>
    </row>
    <row r="54" spans="1:10" ht="12.75">
      <c r="A54" s="332" t="s">
        <v>107</v>
      </c>
      <c r="B54" s="368" t="s">
        <v>267</v>
      </c>
      <c r="C54" s="252" t="s">
        <v>166</v>
      </c>
      <c r="D54" s="253">
        <v>1.367</v>
      </c>
      <c r="E54" s="252"/>
      <c r="F54" s="328">
        <v>60</v>
      </c>
      <c r="G54" s="256" t="s">
        <v>542</v>
      </c>
      <c r="H54" s="232" t="s">
        <v>11</v>
      </c>
      <c r="I54" s="404">
        <f t="shared" si="4"/>
        <v>82.02</v>
      </c>
      <c r="J54" s="404">
        <f t="shared" si="5"/>
        <v>16.404</v>
      </c>
    </row>
    <row r="55" spans="1:10" ht="12.75">
      <c r="A55" s="272" t="s">
        <v>107</v>
      </c>
      <c r="B55" s="632" t="s">
        <v>935</v>
      </c>
      <c r="C55" s="635" t="s">
        <v>158</v>
      </c>
      <c r="D55" s="403">
        <v>1.372</v>
      </c>
      <c r="E55" s="514"/>
      <c r="F55" s="328">
        <v>60</v>
      </c>
      <c r="G55" s="619"/>
      <c r="H55" s="232" t="s">
        <v>11</v>
      </c>
      <c r="I55" s="404">
        <f t="shared" si="4"/>
        <v>82.32000000000001</v>
      </c>
      <c r="J55" s="404">
        <f t="shared" si="5"/>
        <v>16.464000000000002</v>
      </c>
    </row>
    <row r="56" spans="1:10" ht="12.75">
      <c r="A56" s="332" t="s">
        <v>107</v>
      </c>
      <c r="B56" s="368" t="s">
        <v>268</v>
      </c>
      <c r="C56" s="229" t="s">
        <v>160</v>
      </c>
      <c r="D56" s="253">
        <v>1.198</v>
      </c>
      <c r="E56" s="252"/>
      <c r="F56" s="328">
        <v>60</v>
      </c>
      <c r="G56" s="256" t="s">
        <v>542</v>
      </c>
      <c r="H56" s="232" t="s">
        <v>11</v>
      </c>
      <c r="I56" s="404">
        <f t="shared" si="4"/>
        <v>71.88</v>
      </c>
      <c r="J56" s="404">
        <f t="shared" si="5"/>
        <v>14.376</v>
      </c>
    </row>
    <row r="57" spans="1:10" ht="12.75">
      <c r="A57" s="332" t="s">
        <v>107</v>
      </c>
      <c r="B57" s="368" t="s">
        <v>269</v>
      </c>
      <c r="C57" s="229" t="s">
        <v>160</v>
      </c>
      <c r="D57" s="253">
        <v>1.063</v>
      </c>
      <c r="E57" s="252"/>
      <c r="F57" s="328">
        <v>60</v>
      </c>
      <c r="G57" s="256" t="s">
        <v>542</v>
      </c>
      <c r="H57" s="232" t="s">
        <v>11</v>
      </c>
      <c r="I57" s="404">
        <f t="shared" si="4"/>
        <v>63.779999999999994</v>
      </c>
      <c r="J57" s="404">
        <f t="shared" si="5"/>
        <v>12.756</v>
      </c>
    </row>
    <row r="58" spans="1:10" ht="12.75">
      <c r="A58" s="332" t="s">
        <v>107</v>
      </c>
      <c r="B58" s="368" t="s">
        <v>270</v>
      </c>
      <c r="C58" s="229" t="s">
        <v>160</v>
      </c>
      <c r="D58" s="253">
        <v>1.177</v>
      </c>
      <c r="E58" s="252"/>
      <c r="F58" s="328">
        <v>60</v>
      </c>
      <c r="G58" s="256" t="s">
        <v>542</v>
      </c>
      <c r="H58" s="232" t="s">
        <v>11</v>
      </c>
      <c r="I58" s="404">
        <f t="shared" si="4"/>
        <v>70.62</v>
      </c>
      <c r="J58" s="404">
        <f t="shared" si="5"/>
        <v>14.124000000000002</v>
      </c>
    </row>
    <row r="59" spans="1:10" ht="12.75">
      <c r="A59" s="332" t="s">
        <v>107</v>
      </c>
      <c r="B59" s="368" t="s">
        <v>271</v>
      </c>
      <c r="C59" s="229" t="s">
        <v>160</v>
      </c>
      <c r="D59" s="253">
        <v>1.125</v>
      </c>
      <c r="E59" s="252"/>
      <c r="F59" s="328">
        <v>60</v>
      </c>
      <c r="G59" s="256" t="s">
        <v>542</v>
      </c>
      <c r="H59" s="232" t="s">
        <v>11</v>
      </c>
      <c r="I59" s="404">
        <f t="shared" si="4"/>
        <v>67.5</v>
      </c>
      <c r="J59" s="404">
        <f t="shared" si="5"/>
        <v>13.5</v>
      </c>
    </row>
    <row r="60" spans="1:10" ht="12.75">
      <c r="A60" s="332" t="s">
        <v>107</v>
      </c>
      <c r="B60" s="368" t="s">
        <v>272</v>
      </c>
      <c r="C60" s="229" t="s">
        <v>160</v>
      </c>
      <c r="D60" s="253">
        <v>1.11</v>
      </c>
      <c r="E60" s="252"/>
      <c r="F60" s="328">
        <v>60</v>
      </c>
      <c r="G60" s="256" t="s">
        <v>542</v>
      </c>
      <c r="H60" s="232" t="s">
        <v>11</v>
      </c>
      <c r="I60" s="404">
        <f t="shared" si="4"/>
        <v>66.60000000000001</v>
      </c>
      <c r="J60" s="404">
        <f t="shared" si="5"/>
        <v>13.320000000000002</v>
      </c>
    </row>
    <row r="61" spans="1:10" ht="12.75">
      <c r="A61" s="332" t="s">
        <v>107</v>
      </c>
      <c r="B61" s="368" t="s">
        <v>273</v>
      </c>
      <c r="C61" s="229" t="s">
        <v>160</v>
      </c>
      <c r="D61" s="253">
        <v>1.158</v>
      </c>
      <c r="E61" s="252"/>
      <c r="F61" s="328">
        <v>60</v>
      </c>
      <c r="G61" s="256" t="s">
        <v>542</v>
      </c>
      <c r="H61" s="232" t="s">
        <v>11</v>
      </c>
      <c r="I61" s="404">
        <f t="shared" si="4"/>
        <v>69.47999999999999</v>
      </c>
      <c r="J61" s="404">
        <f t="shared" si="5"/>
        <v>13.895999999999999</v>
      </c>
    </row>
    <row r="62" spans="1:10" ht="12.75">
      <c r="A62" s="332" t="s">
        <v>107</v>
      </c>
      <c r="B62" s="368" t="s">
        <v>274</v>
      </c>
      <c r="C62" s="229" t="s">
        <v>160</v>
      </c>
      <c r="D62" s="253">
        <v>1.083</v>
      </c>
      <c r="E62" s="252"/>
      <c r="F62" s="328">
        <v>60</v>
      </c>
      <c r="G62" s="256" t="s">
        <v>542</v>
      </c>
      <c r="H62" s="232" t="s">
        <v>11</v>
      </c>
      <c r="I62" s="404">
        <f t="shared" si="4"/>
        <v>64.98</v>
      </c>
      <c r="J62" s="404">
        <f t="shared" si="5"/>
        <v>12.996000000000002</v>
      </c>
    </row>
    <row r="63" spans="1:10" ht="12.75">
      <c r="A63" s="332" t="s">
        <v>107</v>
      </c>
      <c r="B63" s="368" t="s">
        <v>275</v>
      </c>
      <c r="C63" s="229" t="s">
        <v>160</v>
      </c>
      <c r="D63" s="253">
        <v>1.043</v>
      </c>
      <c r="E63" s="252"/>
      <c r="F63" s="328">
        <v>60</v>
      </c>
      <c r="G63" s="256" t="s">
        <v>542</v>
      </c>
      <c r="H63" s="232" t="s">
        <v>11</v>
      </c>
      <c r="I63" s="404">
        <f t="shared" si="4"/>
        <v>62.58</v>
      </c>
      <c r="J63" s="404">
        <f t="shared" si="5"/>
        <v>12.516</v>
      </c>
    </row>
    <row r="64" spans="1:10" ht="12.75">
      <c r="A64" s="332" t="s">
        <v>107</v>
      </c>
      <c r="B64" s="368" t="s">
        <v>276</v>
      </c>
      <c r="C64" s="229" t="s">
        <v>160</v>
      </c>
      <c r="D64" s="253">
        <v>1.197</v>
      </c>
      <c r="E64" s="252"/>
      <c r="F64" s="328">
        <v>60</v>
      </c>
      <c r="G64" s="256" t="s">
        <v>542</v>
      </c>
      <c r="H64" s="232" t="s">
        <v>11</v>
      </c>
      <c r="I64" s="404">
        <f t="shared" si="4"/>
        <v>71.82000000000001</v>
      </c>
      <c r="J64" s="404">
        <f t="shared" si="5"/>
        <v>14.364000000000003</v>
      </c>
    </row>
    <row r="65" spans="1:10" ht="12.75">
      <c r="A65" s="332" t="s">
        <v>107</v>
      </c>
      <c r="B65" s="368" t="s">
        <v>277</v>
      </c>
      <c r="C65" s="252" t="s">
        <v>166</v>
      </c>
      <c r="D65" s="253">
        <v>1.217</v>
      </c>
      <c r="E65" s="252"/>
      <c r="F65" s="328">
        <v>60</v>
      </c>
      <c r="G65" s="256" t="s">
        <v>542</v>
      </c>
      <c r="H65" s="232" t="s">
        <v>11</v>
      </c>
      <c r="I65" s="404">
        <f t="shared" si="4"/>
        <v>73.02000000000001</v>
      </c>
      <c r="J65" s="404">
        <f t="shared" si="5"/>
        <v>14.604000000000003</v>
      </c>
    </row>
    <row r="66" spans="1:10" ht="12.75">
      <c r="A66" s="332" t="s">
        <v>107</v>
      </c>
      <c r="B66" s="368" t="s">
        <v>601</v>
      </c>
      <c r="C66" s="252" t="s">
        <v>160</v>
      </c>
      <c r="D66" s="253">
        <v>1.254</v>
      </c>
      <c r="E66" s="252"/>
      <c r="F66" s="328">
        <v>60</v>
      </c>
      <c r="G66" s="256" t="s">
        <v>542</v>
      </c>
      <c r="H66" s="232" t="s">
        <v>11</v>
      </c>
      <c r="I66" s="404">
        <f t="shared" si="4"/>
        <v>75.24</v>
      </c>
      <c r="J66" s="404">
        <f t="shared" si="5"/>
        <v>15.048</v>
      </c>
    </row>
    <row r="67" spans="1:10" ht="12.75">
      <c r="A67" s="332" t="s">
        <v>107</v>
      </c>
      <c r="B67" s="368" t="s">
        <v>602</v>
      </c>
      <c r="C67" s="252" t="s">
        <v>615</v>
      </c>
      <c r="D67" s="253">
        <v>1.259</v>
      </c>
      <c r="E67" s="252"/>
      <c r="F67" s="328">
        <v>60</v>
      </c>
      <c r="G67" s="256" t="s">
        <v>542</v>
      </c>
      <c r="H67" s="232" t="s">
        <v>11</v>
      </c>
      <c r="I67" s="404">
        <f t="shared" si="4"/>
        <v>75.53999999999999</v>
      </c>
      <c r="J67" s="404">
        <f t="shared" si="5"/>
        <v>15.107999999999999</v>
      </c>
    </row>
    <row r="68" spans="1:10" ht="12.75">
      <c r="A68" s="332" t="s">
        <v>107</v>
      </c>
      <c r="B68" s="368" t="s">
        <v>278</v>
      </c>
      <c r="C68" s="252" t="s">
        <v>166</v>
      </c>
      <c r="D68" s="253">
        <v>1.214</v>
      </c>
      <c r="E68" s="252"/>
      <c r="F68" s="328">
        <v>60</v>
      </c>
      <c r="G68" s="256" t="s">
        <v>542</v>
      </c>
      <c r="H68" s="232" t="s">
        <v>11</v>
      </c>
      <c r="I68" s="404">
        <f t="shared" si="4"/>
        <v>72.84</v>
      </c>
      <c r="J68" s="404">
        <f t="shared" si="5"/>
        <v>14.568000000000001</v>
      </c>
    </row>
    <row r="69" spans="1:10" ht="12.75">
      <c r="A69" s="332" t="s">
        <v>107</v>
      </c>
      <c r="B69" s="368" t="s">
        <v>604</v>
      </c>
      <c r="C69" s="252" t="s">
        <v>166</v>
      </c>
      <c r="D69" s="253">
        <v>1.213</v>
      </c>
      <c r="E69" s="252"/>
      <c r="F69" s="328">
        <v>60</v>
      </c>
      <c r="G69" s="256" t="s">
        <v>542</v>
      </c>
      <c r="H69" s="232" t="s">
        <v>11</v>
      </c>
      <c r="I69" s="404">
        <f t="shared" si="4"/>
        <v>72.78</v>
      </c>
      <c r="J69" s="404">
        <f t="shared" si="5"/>
        <v>14.556000000000001</v>
      </c>
    </row>
    <row r="70" spans="1:10" ht="12.75">
      <c r="A70" s="332" t="s">
        <v>107</v>
      </c>
      <c r="B70" s="368" t="s">
        <v>279</v>
      </c>
      <c r="C70" s="229" t="s">
        <v>160</v>
      </c>
      <c r="D70" s="253">
        <v>1.214</v>
      </c>
      <c r="E70" s="252"/>
      <c r="F70" s="328">
        <v>60</v>
      </c>
      <c r="G70" s="256" t="s">
        <v>542</v>
      </c>
      <c r="H70" s="232" t="s">
        <v>11</v>
      </c>
      <c r="I70" s="404">
        <f t="shared" si="4"/>
        <v>72.84</v>
      </c>
      <c r="J70" s="404">
        <f t="shared" si="5"/>
        <v>14.568000000000001</v>
      </c>
    </row>
    <row r="71" spans="1:10" ht="12.75">
      <c r="A71" s="332" t="s">
        <v>107</v>
      </c>
      <c r="B71" s="368" t="s">
        <v>280</v>
      </c>
      <c r="C71" s="229" t="s">
        <v>160</v>
      </c>
      <c r="D71" s="253">
        <v>1.251</v>
      </c>
      <c r="E71" s="252"/>
      <c r="F71" s="328">
        <v>60</v>
      </c>
      <c r="G71" s="256" t="s">
        <v>542</v>
      </c>
      <c r="H71" s="232" t="s">
        <v>11</v>
      </c>
      <c r="I71" s="404">
        <f t="shared" si="4"/>
        <v>75.05999999999999</v>
      </c>
      <c r="J71" s="404">
        <f t="shared" si="5"/>
        <v>15.011999999999999</v>
      </c>
    </row>
    <row r="72" spans="1:10" ht="12.75">
      <c r="A72" s="332" t="s">
        <v>107</v>
      </c>
      <c r="B72" s="368" t="s">
        <v>603</v>
      </c>
      <c r="C72" s="252" t="s">
        <v>166</v>
      </c>
      <c r="D72" s="253">
        <v>1.152</v>
      </c>
      <c r="E72" s="252"/>
      <c r="F72" s="328">
        <v>60</v>
      </c>
      <c r="G72" s="256" t="s">
        <v>542</v>
      </c>
      <c r="H72" s="232" t="s">
        <v>11</v>
      </c>
      <c r="I72" s="404">
        <f t="shared" si="4"/>
        <v>69.11999999999999</v>
      </c>
      <c r="J72" s="404">
        <f t="shared" si="5"/>
        <v>13.823999999999998</v>
      </c>
    </row>
    <row r="73" spans="1:10" ht="12.75">
      <c r="A73" s="332" t="s">
        <v>107</v>
      </c>
      <c r="B73" s="368" t="s">
        <v>281</v>
      </c>
      <c r="C73" s="252" t="s">
        <v>166</v>
      </c>
      <c r="D73" s="253">
        <v>1.323</v>
      </c>
      <c r="E73" s="252"/>
      <c r="F73" s="328">
        <v>60</v>
      </c>
      <c r="G73" s="256" t="s">
        <v>542</v>
      </c>
      <c r="H73" s="232" t="s">
        <v>11</v>
      </c>
      <c r="I73" s="404">
        <f t="shared" si="4"/>
        <v>79.38</v>
      </c>
      <c r="J73" s="404">
        <f t="shared" si="5"/>
        <v>15.876</v>
      </c>
    </row>
    <row r="74" spans="1:10" ht="12.75">
      <c r="A74" s="332" t="s">
        <v>107</v>
      </c>
      <c r="B74" s="368" t="s">
        <v>282</v>
      </c>
      <c r="C74" s="229" t="s">
        <v>160</v>
      </c>
      <c r="D74" s="253">
        <v>1.427</v>
      </c>
      <c r="E74" s="252"/>
      <c r="F74" s="328">
        <v>60</v>
      </c>
      <c r="G74" s="256" t="s">
        <v>542</v>
      </c>
      <c r="H74" s="232" t="s">
        <v>11</v>
      </c>
      <c r="I74" s="404">
        <f t="shared" si="4"/>
        <v>85.62</v>
      </c>
      <c r="J74" s="404">
        <f t="shared" si="5"/>
        <v>17.124000000000002</v>
      </c>
    </row>
    <row r="75" spans="1:10" ht="14.25" customHeight="1">
      <c r="A75" s="332" t="s">
        <v>107</v>
      </c>
      <c r="B75" s="368" t="s">
        <v>283</v>
      </c>
      <c r="C75" s="229" t="s">
        <v>160</v>
      </c>
      <c r="D75" s="253">
        <v>1.226</v>
      </c>
      <c r="E75" s="252"/>
      <c r="F75" s="328">
        <v>60</v>
      </c>
      <c r="G75" s="256" t="s">
        <v>542</v>
      </c>
      <c r="H75" s="232" t="s">
        <v>11</v>
      </c>
      <c r="I75" s="404">
        <f t="shared" si="4"/>
        <v>73.56</v>
      </c>
      <c r="J75" s="404">
        <f t="shared" si="5"/>
        <v>14.712000000000002</v>
      </c>
    </row>
    <row r="76" spans="1:10" ht="14.25" customHeight="1">
      <c r="A76" s="332" t="s">
        <v>107</v>
      </c>
      <c r="B76" s="368" t="s">
        <v>284</v>
      </c>
      <c r="C76" s="252" t="s">
        <v>166</v>
      </c>
      <c r="D76" s="253">
        <v>1.356</v>
      </c>
      <c r="E76" s="252"/>
      <c r="F76" s="328">
        <v>60</v>
      </c>
      <c r="G76" s="256" t="s">
        <v>542</v>
      </c>
      <c r="H76" s="232" t="s">
        <v>11</v>
      </c>
      <c r="I76" s="404">
        <f t="shared" si="4"/>
        <v>81.36</v>
      </c>
      <c r="J76" s="404">
        <f t="shared" si="5"/>
        <v>16.272000000000002</v>
      </c>
    </row>
    <row r="77" spans="1:10" ht="12.75">
      <c r="A77" s="332" t="s">
        <v>107</v>
      </c>
      <c r="B77" s="368" t="s">
        <v>285</v>
      </c>
      <c r="C77" s="252" t="s">
        <v>166</v>
      </c>
      <c r="D77" s="253">
        <v>1.296</v>
      </c>
      <c r="E77" s="252"/>
      <c r="F77" s="328">
        <v>60</v>
      </c>
      <c r="G77" s="256" t="s">
        <v>542</v>
      </c>
      <c r="H77" s="232" t="s">
        <v>11</v>
      </c>
      <c r="I77" s="404">
        <f t="shared" si="4"/>
        <v>77.76</v>
      </c>
      <c r="J77" s="404">
        <f t="shared" si="5"/>
        <v>15.552000000000001</v>
      </c>
    </row>
    <row r="78" spans="1:10" ht="12.75">
      <c r="A78" s="332" t="s">
        <v>107</v>
      </c>
      <c r="B78" s="368" t="s">
        <v>286</v>
      </c>
      <c r="C78" s="229" t="s">
        <v>160</v>
      </c>
      <c r="D78" s="253">
        <v>1.211</v>
      </c>
      <c r="E78" s="252"/>
      <c r="F78" s="328">
        <v>60</v>
      </c>
      <c r="G78" s="256" t="s">
        <v>542</v>
      </c>
      <c r="H78" s="232" t="s">
        <v>11</v>
      </c>
      <c r="I78" s="404">
        <f t="shared" si="4"/>
        <v>72.66000000000001</v>
      </c>
      <c r="J78" s="404">
        <f t="shared" si="5"/>
        <v>14.532000000000004</v>
      </c>
    </row>
    <row r="79" spans="1:10" ht="12.75">
      <c r="A79" s="332" t="s">
        <v>107</v>
      </c>
      <c r="B79" s="368" t="s">
        <v>287</v>
      </c>
      <c r="C79" s="229" t="s">
        <v>160</v>
      </c>
      <c r="D79" s="253">
        <v>1.434</v>
      </c>
      <c r="E79" s="252"/>
      <c r="F79" s="328">
        <v>60</v>
      </c>
      <c r="G79" s="256" t="s">
        <v>542</v>
      </c>
      <c r="H79" s="232" t="s">
        <v>11</v>
      </c>
      <c r="I79" s="404">
        <f t="shared" si="4"/>
        <v>86.03999999999999</v>
      </c>
      <c r="J79" s="404">
        <f t="shared" si="5"/>
        <v>17.208</v>
      </c>
    </row>
    <row r="80" spans="1:10" ht="12.75">
      <c r="A80" s="38" t="s">
        <v>20</v>
      </c>
      <c r="B80" s="205">
        <v>30</v>
      </c>
      <c r="C80" s="108" t="s">
        <v>27</v>
      </c>
      <c r="D80" s="202">
        <f>SUM(D50:D79)</f>
        <v>37.400999999999996</v>
      </c>
      <c r="E80" s="330" t="s">
        <v>47</v>
      </c>
      <c r="F80" s="230"/>
      <c r="G80" s="8"/>
      <c r="H80" s="16"/>
      <c r="I80" s="162"/>
      <c r="J80" s="264"/>
    </row>
    <row r="81" spans="1:10" ht="38.25">
      <c r="A81" s="58" t="s">
        <v>34</v>
      </c>
      <c r="B81" s="65">
        <f>B49+B80</f>
        <v>38</v>
      </c>
      <c r="C81" s="26" t="s">
        <v>27</v>
      </c>
      <c r="D81" s="63">
        <f>D49+D80</f>
        <v>49.878</v>
      </c>
      <c r="E81" s="56" t="s">
        <v>47</v>
      </c>
      <c r="F81" s="58"/>
      <c r="G81" s="59"/>
      <c r="H81" s="60"/>
      <c r="I81" s="61"/>
      <c r="J81" s="62"/>
    </row>
    <row r="82" spans="1:10" ht="15.75">
      <c r="A82" s="643" t="s">
        <v>15</v>
      </c>
      <c r="B82" s="643"/>
      <c r="C82" s="643"/>
      <c r="D82" s="643"/>
      <c r="E82" s="643"/>
      <c r="F82" s="643"/>
      <c r="G82" s="643"/>
      <c r="H82" s="643"/>
      <c r="I82" s="643"/>
      <c r="J82" s="643"/>
    </row>
    <row r="83" spans="1:10" ht="12.75">
      <c r="A83" s="582" t="s">
        <v>159</v>
      </c>
      <c r="B83" s="426" t="s">
        <v>904</v>
      </c>
      <c r="C83" s="583" t="s">
        <v>160</v>
      </c>
      <c r="D83" s="584">
        <v>5.869</v>
      </c>
      <c r="E83" s="254"/>
      <c r="F83" s="328">
        <v>60</v>
      </c>
      <c r="G83" s="473">
        <v>3</v>
      </c>
      <c r="H83" s="232" t="s">
        <v>11</v>
      </c>
      <c r="I83" s="585">
        <f>D83*F83</f>
        <v>352.14</v>
      </c>
      <c r="J83" s="441">
        <f>I83*20%</f>
        <v>70.428</v>
      </c>
    </row>
    <row r="84" spans="1:10" ht="12.75">
      <c r="A84" s="582" t="s">
        <v>159</v>
      </c>
      <c r="B84" s="426" t="s">
        <v>876</v>
      </c>
      <c r="C84" s="583" t="s">
        <v>160</v>
      </c>
      <c r="D84" s="584">
        <v>9.273</v>
      </c>
      <c r="E84" s="254"/>
      <c r="F84" s="328">
        <v>60</v>
      </c>
      <c r="G84" s="473">
        <v>2</v>
      </c>
      <c r="H84" s="232" t="s">
        <v>11</v>
      </c>
      <c r="I84" s="585">
        <f>D84*F84</f>
        <v>556.38</v>
      </c>
      <c r="J84" s="441">
        <f>I84*20%</f>
        <v>111.27600000000001</v>
      </c>
    </row>
    <row r="85" spans="1:10" ht="12.75">
      <c r="A85" s="38" t="s">
        <v>20</v>
      </c>
      <c r="B85" s="205">
        <v>2</v>
      </c>
      <c r="C85" s="108" t="s">
        <v>27</v>
      </c>
      <c r="D85" s="202">
        <f>SUM(D83:D84)</f>
        <v>15.142</v>
      </c>
      <c r="E85" s="330" t="s">
        <v>47</v>
      </c>
      <c r="F85" s="230"/>
      <c r="G85" s="8"/>
      <c r="H85" s="16"/>
      <c r="I85" s="162"/>
      <c r="J85" s="264"/>
    </row>
    <row r="86" spans="1:10" ht="38.25">
      <c r="A86" s="207" t="s">
        <v>111</v>
      </c>
      <c r="B86" s="65">
        <f>B85</f>
        <v>2</v>
      </c>
      <c r="C86" s="26" t="s">
        <v>27</v>
      </c>
      <c r="D86" s="63">
        <f>D85</f>
        <v>15.142</v>
      </c>
      <c r="E86" s="56" t="s">
        <v>47</v>
      </c>
      <c r="F86" s="58"/>
      <c r="G86" s="59"/>
      <c r="H86" s="60"/>
      <c r="I86" s="61"/>
      <c r="J86" s="62"/>
    </row>
    <row r="87" spans="1:10" ht="15.75">
      <c r="A87" s="657" t="s">
        <v>16</v>
      </c>
      <c r="B87" s="658"/>
      <c r="C87" s="658"/>
      <c r="D87" s="658"/>
      <c r="E87" s="658"/>
      <c r="F87" s="658"/>
      <c r="G87" s="658"/>
      <c r="H87" s="658"/>
      <c r="I87" s="658"/>
      <c r="J87" s="659"/>
    </row>
    <row r="88" spans="1:10" ht="12.75">
      <c r="A88" s="336" t="s">
        <v>162</v>
      </c>
      <c r="B88" s="340" t="s">
        <v>618</v>
      </c>
      <c r="C88" s="229" t="s">
        <v>160</v>
      </c>
      <c r="D88" s="406">
        <v>1.206</v>
      </c>
      <c r="E88" s="337"/>
      <c r="F88" s="328">
        <v>60</v>
      </c>
      <c r="G88" s="335" t="s">
        <v>95</v>
      </c>
      <c r="H88" s="232" t="s">
        <v>11</v>
      </c>
      <c r="I88" s="315">
        <f>D88*F88</f>
        <v>72.36</v>
      </c>
      <c r="J88" s="315">
        <f>I88*20%</f>
        <v>14.472000000000001</v>
      </c>
    </row>
    <row r="89" spans="1:10" ht="12.75">
      <c r="A89" s="331" t="s">
        <v>162</v>
      </c>
      <c r="B89" s="340" t="s">
        <v>577</v>
      </c>
      <c r="C89" s="229" t="s">
        <v>160</v>
      </c>
      <c r="D89" s="406">
        <v>5.403</v>
      </c>
      <c r="E89" s="31"/>
      <c r="F89" s="328">
        <v>60</v>
      </c>
      <c r="G89" s="335" t="s">
        <v>95</v>
      </c>
      <c r="H89" s="232" t="s">
        <v>11</v>
      </c>
      <c r="I89" s="315">
        <f>D89*F89</f>
        <v>324.17999999999995</v>
      </c>
      <c r="J89" s="315">
        <f>I89*20%</f>
        <v>64.836</v>
      </c>
    </row>
    <row r="90" spans="1:10" ht="12.75">
      <c r="A90" s="38" t="s">
        <v>20</v>
      </c>
      <c r="B90" s="205">
        <v>2</v>
      </c>
      <c r="C90" s="108" t="s">
        <v>27</v>
      </c>
      <c r="D90" s="188">
        <f>SUM(D88:D89)</f>
        <v>6.609</v>
      </c>
      <c r="E90" s="330" t="s">
        <v>47</v>
      </c>
      <c r="F90" s="230"/>
      <c r="G90" s="338"/>
      <c r="H90" s="232"/>
      <c r="I90" s="234"/>
      <c r="J90" s="315"/>
    </row>
    <row r="91" spans="1:10" ht="12.75">
      <c r="A91" s="460" t="s">
        <v>163</v>
      </c>
      <c r="B91" s="426" t="s">
        <v>578</v>
      </c>
      <c r="C91" s="229" t="s">
        <v>160</v>
      </c>
      <c r="D91" s="341">
        <v>14.319</v>
      </c>
      <c r="E91" s="621"/>
      <c r="F91" s="328">
        <v>60</v>
      </c>
      <c r="G91" s="335" t="s">
        <v>95</v>
      </c>
      <c r="H91" s="232" t="s">
        <v>11</v>
      </c>
      <c r="I91" s="315">
        <f>D91*F91</f>
        <v>859.1400000000001</v>
      </c>
      <c r="J91" s="315">
        <f>I91*20%</f>
        <v>171.82800000000003</v>
      </c>
    </row>
    <row r="92" spans="1:10" ht="12.75">
      <c r="A92" s="460" t="s">
        <v>163</v>
      </c>
      <c r="B92" s="426" t="s">
        <v>579</v>
      </c>
      <c r="C92" s="229" t="s">
        <v>160</v>
      </c>
      <c r="D92" s="341">
        <v>1.245</v>
      </c>
      <c r="E92" s="621"/>
      <c r="F92" s="328">
        <v>60</v>
      </c>
      <c r="G92" s="335" t="s">
        <v>95</v>
      </c>
      <c r="H92" s="232" t="s">
        <v>11</v>
      </c>
      <c r="I92" s="315">
        <f>D92*F92</f>
        <v>74.7</v>
      </c>
      <c r="J92" s="315">
        <f>I92*20%</f>
        <v>14.940000000000001</v>
      </c>
    </row>
    <row r="93" spans="1:10" ht="12.75">
      <c r="A93" s="38" t="s">
        <v>20</v>
      </c>
      <c r="B93" s="51">
        <v>3</v>
      </c>
      <c r="C93" s="108" t="s">
        <v>27</v>
      </c>
      <c r="D93" s="42">
        <f>SUM(D91:D92)</f>
        <v>15.564</v>
      </c>
      <c r="E93" s="330" t="s">
        <v>47</v>
      </c>
      <c r="F93" s="92"/>
      <c r="G93" s="92"/>
      <c r="H93" s="93"/>
      <c r="I93" s="315"/>
      <c r="J93" s="251"/>
    </row>
    <row r="94" spans="1:10" ht="38.25">
      <c r="A94" s="144" t="s">
        <v>23</v>
      </c>
      <c r="B94" s="127">
        <f>B90+B93</f>
        <v>5</v>
      </c>
      <c r="C94" s="128" t="s">
        <v>27</v>
      </c>
      <c r="D94" s="129">
        <f>D90+D93</f>
        <v>22.173000000000002</v>
      </c>
      <c r="E94" s="130" t="s">
        <v>47</v>
      </c>
      <c r="F94" s="209"/>
      <c r="G94" s="209"/>
      <c r="H94" s="210"/>
      <c r="I94" s="397"/>
      <c r="J94" s="398"/>
    </row>
    <row r="95" spans="1:10" ht="15.75">
      <c r="A95" s="657" t="s">
        <v>17</v>
      </c>
      <c r="B95" s="658"/>
      <c r="C95" s="658"/>
      <c r="D95" s="658"/>
      <c r="E95" s="658"/>
      <c r="F95" s="658"/>
      <c r="G95" s="658"/>
      <c r="H95" s="658"/>
      <c r="I95" s="658"/>
      <c r="J95" s="659"/>
    </row>
    <row r="96" spans="1:10" ht="12.75">
      <c r="A96" s="356" t="s">
        <v>58</v>
      </c>
      <c r="B96" s="340" t="s">
        <v>877</v>
      </c>
      <c r="C96" s="229" t="s">
        <v>160</v>
      </c>
      <c r="D96" s="280">
        <v>0.949</v>
      </c>
      <c r="E96" s="336"/>
      <c r="F96" s="354">
        <v>54</v>
      </c>
      <c r="G96" s="335" t="s">
        <v>95</v>
      </c>
      <c r="H96" s="519" t="s">
        <v>11</v>
      </c>
      <c r="I96" s="315">
        <f>D96*F96</f>
        <v>51.245999999999995</v>
      </c>
      <c r="J96" s="315">
        <f>I96*20%</f>
        <v>10.2492</v>
      </c>
    </row>
    <row r="97" spans="1:10" ht="12.75">
      <c r="A97" s="356" t="s">
        <v>58</v>
      </c>
      <c r="B97" s="340" t="s">
        <v>588</v>
      </c>
      <c r="C97" s="229" t="s">
        <v>160</v>
      </c>
      <c r="D97" s="280">
        <v>1.3</v>
      </c>
      <c r="E97" s="336"/>
      <c r="F97" s="354">
        <v>54</v>
      </c>
      <c r="G97" s="466">
        <v>4</v>
      </c>
      <c r="H97" s="519" t="s">
        <v>11</v>
      </c>
      <c r="I97" s="315">
        <f aca="true" t="shared" si="6" ref="I97:I105">D97*F97</f>
        <v>70.2</v>
      </c>
      <c r="J97" s="315">
        <f aca="true" t="shared" si="7" ref="J97:J105">I97*20%</f>
        <v>14.040000000000001</v>
      </c>
    </row>
    <row r="98" spans="1:10" ht="12.75">
      <c r="A98" s="356" t="s">
        <v>58</v>
      </c>
      <c r="B98" s="340" t="s">
        <v>589</v>
      </c>
      <c r="C98" s="229" t="s">
        <v>160</v>
      </c>
      <c r="D98" s="280">
        <v>1.3</v>
      </c>
      <c r="E98" s="336"/>
      <c r="F98" s="354">
        <v>54</v>
      </c>
      <c r="G98" s="466">
        <v>4</v>
      </c>
      <c r="H98" s="519" t="s">
        <v>11</v>
      </c>
      <c r="I98" s="315">
        <f t="shared" si="6"/>
        <v>70.2</v>
      </c>
      <c r="J98" s="315">
        <f t="shared" si="7"/>
        <v>14.040000000000001</v>
      </c>
    </row>
    <row r="99" spans="1:10" ht="12.75">
      <c r="A99" s="356" t="s">
        <v>58</v>
      </c>
      <c r="B99" s="340" t="s">
        <v>590</v>
      </c>
      <c r="C99" s="229" t="s">
        <v>160</v>
      </c>
      <c r="D99" s="280">
        <v>1.3</v>
      </c>
      <c r="E99" s="31"/>
      <c r="F99" s="354">
        <v>54</v>
      </c>
      <c r="G99" s="466">
        <v>4</v>
      </c>
      <c r="H99" s="519" t="s">
        <v>11</v>
      </c>
      <c r="I99" s="315">
        <f t="shared" si="6"/>
        <v>70.2</v>
      </c>
      <c r="J99" s="315">
        <f t="shared" si="7"/>
        <v>14.040000000000001</v>
      </c>
    </row>
    <row r="100" spans="1:10" ht="12.75">
      <c r="A100" s="356" t="s">
        <v>58</v>
      </c>
      <c r="B100" s="340" t="s">
        <v>591</v>
      </c>
      <c r="C100" s="229" t="s">
        <v>160</v>
      </c>
      <c r="D100" s="342">
        <v>1.291</v>
      </c>
      <c r="E100" s="334"/>
      <c r="F100" s="354">
        <v>54</v>
      </c>
      <c r="G100" s="466">
        <v>4</v>
      </c>
      <c r="H100" s="519" t="s">
        <v>11</v>
      </c>
      <c r="I100" s="315">
        <f t="shared" si="6"/>
        <v>69.714</v>
      </c>
      <c r="J100" s="315">
        <f t="shared" si="7"/>
        <v>13.9428</v>
      </c>
    </row>
    <row r="101" spans="1:10" ht="12.75">
      <c r="A101" s="356" t="s">
        <v>58</v>
      </c>
      <c r="B101" s="340" t="s">
        <v>592</v>
      </c>
      <c r="C101" s="229" t="s">
        <v>160</v>
      </c>
      <c r="D101" s="342">
        <v>1.641</v>
      </c>
      <c r="E101" s="31"/>
      <c r="F101" s="354">
        <v>54</v>
      </c>
      <c r="G101" s="429">
        <v>6</v>
      </c>
      <c r="H101" s="519" t="s">
        <v>11</v>
      </c>
      <c r="I101" s="315">
        <f t="shared" si="6"/>
        <v>88.614</v>
      </c>
      <c r="J101" s="315">
        <f t="shared" si="7"/>
        <v>17.722800000000003</v>
      </c>
    </row>
    <row r="102" spans="1:10" ht="12.75">
      <c r="A102" s="356" t="s">
        <v>58</v>
      </c>
      <c r="B102" s="340" t="s">
        <v>593</v>
      </c>
      <c r="C102" s="229" t="s">
        <v>160</v>
      </c>
      <c r="D102" s="438">
        <v>1.147</v>
      </c>
      <c r="E102" s="336"/>
      <c r="F102" s="354">
        <v>54</v>
      </c>
      <c r="G102" s="429">
        <v>7</v>
      </c>
      <c r="H102" s="519" t="s">
        <v>11</v>
      </c>
      <c r="I102" s="315">
        <f t="shared" si="6"/>
        <v>61.938</v>
      </c>
      <c r="J102" s="315">
        <f t="shared" si="7"/>
        <v>12.3876</v>
      </c>
    </row>
    <row r="103" spans="1:10" ht="12.75">
      <c r="A103" s="356" t="s">
        <v>58</v>
      </c>
      <c r="B103" s="340" t="s">
        <v>594</v>
      </c>
      <c r="C103" s="229" t="s">
        <v>160</v>
      </c>
      <c r="D103" s="438">
        <v>1.085</v>
      </c>
      <c r="E103" s="336"/>
      <c r="F103" s="354">
        <v>54</v>
      </c>
      <c r="G103" s="429">
        <v>6</v>
      </c>
      <c r="H103" s="519" t="s">
        <v>11</v>
      </c>
      <c r="I103" s="315">
        <f t="shared" si="6"/>
        <v>58.589999999999996</v>
      </c>
      <c r="J103" s="315">
        <f t="shared" si="7"/>
        <v>11.718</v>
      </c>
    </row>
    <row r="104" spans="1:10" ht="12.75">
      <c r="A104" s="356" t="s">
        <v>58</v>
      </c>
      <c r="B104" s="340" t="s">
        <v>595</v>
      </c>
      <c r="C104" s="229" t="s">
        <v>160</v>
      </c>
      <c r="D104" s="438">
        <v>1.619</v>
      </c>
      <c r="E104" s="336"/>
      <c r="F104" s="354">
        <v>54</v>
      </c>
      <c r="G104" s="429">
        <v>6</v>
      </c>
      <c r="H104" s="519" t="s">
        <v>11</v>
      </c>
      <c r="I104" s="315">
        <f t="shared" si="6"/>
        <v>87.426</v>
      </c>
      <c r="J104" s="315">
        <f t="shared" si="7"/>
        <v>17.485200000000003</v>
      </c>
    </row>
    <row r="105" spans="1:10" ht="12.75">
      <c r="A105" s="356" t="s">
        <v>58</v>
      </c>
      <c r="B105" s="340" t="s">
        <v>596</v>
      </c>
      <c r="C105" s="229" t="s">
        <v>160</v>
      </c>
      <c r="D105" s="438">
        <v>1.637</v>
      </c>
      <c r="E105" s="31"/>
      <c r="F105" s="354">
        <v>54</v>
      </c>
      <c r="G105" s="429">
        <v>6</v>
      </c>
      <c r="H105" s="519" t="s">
        <v>11</v>
      </c>
      <c r="I105" s="315">
        <f t="shared" si="6"/>
        <v>88.398</v>
      </c>
      <c r="J105" s="315">
        <f t="shared" si="7"/>
        <v>17.6796</v>
      </c>
    </row>
    <row r="106" spans="1:10" ht="12.75">
      <c r="A106" s="586" t="s">
        <v>20</v>
      </c>
      <c r="B106" s="587">
        <v>10</v>
      </c>
      <c r="C106" s="521" t="s">
        <v>27</v>
      </c>
      <c r="D106" s="588">
        <f>SUM(D96:D105)</f>
        <v>13.269000000000002</v>
      </c>
      <c r="E106" s="589" t="s">
        <v>47</v>
      </c>
      <c r="F106" s="339"/>
      <c r="G106" s="590"/>
      <c r="H106" s="591"/>
      <c r="I106" s="441"/>
      <c r="J106" s="592"/>
    </row>
    <row r="107" spans="1:10" ht="12.75">
      <c r="A107" s="356" t="s">
        <v>55</v>
      </c>
      <c r="B107" s="340" t="s">
        <v>597</v>
      </c>
      <c r="C107" s="229" t="s">
        <v>160</v>
      </c>
      <c r="D107" s="438">
        <v>1.398</v>
      </c>
      <c r="E107" s="336"/>
      <c r="F107" s="354">
        <v>54</v>
      </c>
      <c r="G107" s="231">
        <v>6</v>
      </c>
      <c r="H107" s="527" t="s">
        <v>11</v>
      </c>
      <c r="I107" s="315">
        <f>D107*F107</f>
        <v>75.49199999999999</v>
      </c>
      <c r="J107" s="315">
        <f>I107*20%</f>
        <v>15.098399999999998</v>
      </c>
    </row>
    <row r="108" spans="1:10" ht="12.75">
      <c r="A108" s="356" t="s">
        <v>55</v>
      </c>
      <c r="B108" s="464" t="s">
        <v>598</v>
      </c>
      <c r="C108" s="229" t="s">
        <v>239</v>
      </c>
      <c r="D108" s="342">
        <v>1.374</v>
      </c>
      <c r="E108" s="334"/>
      <c r="F108" s="354">
        <v>54</v>
      </c>
      <c r="G108" s="231">
        <v>6</v>
      </c>
      <c r="H108" s="527" t="s">
        <v>11</v>
      </c>
      <c r="I108" s="315">
        <f>D108*F108</f>
        <v>74.19600000000001</v>
      </c>
      <c r="J108" s="315">
        <f>I108*20%</f>
        <v>14.839200000000003</v>
      </c>
    </row>
    <row r="109" spans="1:10" ht="12.75">
      <c r="A109" s="356" t="s">
        <v>55</v>
      </c>
      <c r="B109" s="340" t="s">
        <v>599</v>
      </c>
      <c r="C109" s="229" t="s">
        <v>239</v>
      </c>
      <c r="D109" s="342">
        <v>1.461</v>
      </c>
      <c r="E109" s="31"/>
      <c r="F109" s="354">
        <v>54</v>
      </c>
      <c r="G109" s="231">
        <v>6</v>
      </c>
      <c r="H109" s="527" t="s">
        <v>11</v>
      </c>
      <c r="I109" s="315">
        <f>D109*F109</f>
        <v>78.894</v>
      </c>
      <c r="J109" s="315">
        <f>I109*20%</f>
        <v>15.778800000000002</v>
      </c>
    </row>
    <row r="110" spans="1:10" ht="12.75">
      <c r="A110" s="193" t="s">
        <v>20</v>
      </c>
      <c r="B110" s="194">
        <v>3</v>
      </c>
      <c r="C110" s="145" t="s">
        <v>27</v>
      </c>
      <c r="D110" s="110">
        <f>SUM(D107:D109)</f>
        <v>4.2330000000000005</v>
      </c>
      <c r="E110" s="111" t="s">
        <v>47</v>
      </c>
      <c r="F110" s="264"/>
      <c r="G110" s="107"/>
      <c r="H110" s="106"/>
      <c r="I110" s="353"/>
      <c r="J110" s="109"/>
    </row>
    <row r="111" spans="1:10" ht="38.25">
      <c r="A111" s="207" t="s">
        <v>24</v>
      </c>
      <c r="B111" s="138">
        <f>B106+B110</f>
        <v>13</v>
      </c>
      <c r="C111" s="357" t="s">
        <v>27</v>
      </c>
      <c r="D111" s="358">
        <f>D106+D110</f>
        <v>17.502000000000002</v>
      </c>
      <c r="E111" s="177" t="s">
        <v>47</v>
      </c>
      <c r="F111" s="359"/>
      <c r="G111" s="123"/>
      <c r="H111" s="208"/>
      <c r="I111" s="196"/>
      <c r="J111" s="62"/>
    </row>
    <row r="112" spans="1:10" ht="42.75">
      <c r="A112" s="71" t="s">
        <v>31</v>
      </c>
      <c r="B112" s="72">
        <f>B20+B27+B39+B81+B86+B94+B111</f>
        <v>70</v>
      </c>
      <c r="C112" s="73" t="s">
        <v>27</v>
      </c>
      <c r="D112" s="74">
        <f>D20+D27+D39+D81+D86+D94+D111</f>
        <v>290.252</v>
      </c>
      <c r="E112" s="75" t="s">
        <v>47</v>
      </c>
      <c r="F112" s="76"/>
      <c r="G112" s="77"/>
      <c r="H112" s="78"/>
      <c r="I112" s="79"/>
      <c r="J112" s="80"/>
    </row>
    <row r="114" spans="1:10" ht="12.75">
      <c r="A114" s="281"/>
      <c r="B114" s="158"/>
      <c r="C114" s="166"/>
      <c r="D114" s="157"/>
      <c r="E114" s="12"/>
      <c r="F114" s="37"/>
      <c r="G114" s="45"/>
      <c r="H114" s="37"/>
      <c r="I114" s="49"/>
      <c r="J114" s="9"/>
    </row>
    <row r="115" spans="1:10" ht="12.75">
      <c r="A115" s="281"/>
      <c r="B115" s="158"/>
      <c r="C115" s="166"/>
      <c r="D115" s="157"/>
      <c r="E115" s="281"/>
      <c r="F115" s="46"/>
      <c r="G115" s="640" t="s">
        <v>30</v>
      </c>
      <c r="H115" s="640"/>
      <c r="I115" s="640"/>
      <c r="J115" s="640"/>
    </row>
    <row r="116" spans="1:10" ht="12.75">
      <c r="A116" s="281"/>
      <c r="B116" s="158"/>
      <c r="C116" s="166"/>
      <c r="D116" s="157"/>
      <c r="E116" s="281"/>
      <c r="F116" s="37"/>
      <c r="G116" s="640" t="s">
        <v>985</v>
      </c>
      <c r="H116" s="640"/>
      <c r="I116" s="640"/>
      <c r="J116" s="640"/>
    </row>
    <row r="117" spans="1:10" ht="12.75">
      <c r="A117" s="281"/>
      <c r="B117" s="158"/>
      <c r="C117" s="166"/>
      <c r="D117" s="157"/>
      <c r="E117" s="325"/>
      <c r="F117" s="37"/>
      <c r="G117" s="640" t="s">
        <v>983</v>
      </c>
      <c r="H117" s="640"/>
      <c r="I117" s="640"/>
      <c r="J117" s="640"/>
    </row>
    <row r="118" spans="1:5" ht="12.75">
      <c r="A118" s="281"/>
      <c r="B118" s="21"/>
      <c r="C118" s="24"/>
      <c r="D118" s="22"/>
      <c r="E118" s="325"/>
    </row>
    <row r="119" spans="1:5" ht="15">
      <c r="A119" s="637"/>
      <c r="B119" s="85"/>
      <c r="C119" s="84"/>
      <c r="D119" s="86"/>
      <c r="E119" s="325"/>
    </row>
  </sheetData>
  <sheetProtection/>
  <mergeCells count="24">
    <mergeCell ref="G116:J116"/>
    <mergeCell ref="G117:J117"/>
    <mergeCell ref="A95:J95"/>
    <mergeCell ref="A21:J21"/>
    <mergeCell ref="A28:J28"/>
    <mergeCell ref="A40:J40"/>
    <mergeCell ref="D14:E14"/>
    <mergeCell ref="F14:F15"/>
    <mergeCell ref="A87:J87"/>
    <mergeCell ref="C14:C15"/>
    <mergeCell ref="G115:J115"/>
    <mergeCell ref="G14:G15"/>
    <mergeCell ref="A17:J17"/>
    <mergeCell ref="A82:J82"/>
    <mergeCell ref="A8:J8"/>
    <mergeCell ref="A9:J9"/>
    <mergeCell ref="A10:J10"/>
    <mergeCell ref="A11:J11"/>
    <mergeCell ref="A13:J13"/>
    <mergeCell ref="H14:H15"/>
    <mergeCell ref="I14:I15"/>
    <mergeCell ref="B14:B15"/>
    <mergeCell ref="J14:J15"/>
    <mergeCell ref="A14:A15"/>
  </mergeCells>
  <conditionalFormatting sqref="B18">
    <cfRule type="duplicateValues" priority="1" dxfId="0">
      <formula>AND(COUNTIF($B$18:$B$18,B18)&gt;1,NOT(ISBLANK(B18)))</formula>
    </cfRule>
  </conditionalFormatting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r:id="rId1"/>
  <headerFooter>
    <oddFooter>&amp;CСтр. &amp;P от &amp;N&amp;RДИРЕКТОР НА ОД "ЗЕМЕДЕЛИЕ" - ПЛЕВЕН: ...............
/НОРА СТОЕВА/</oddFooter>
  </headerFooter>
  <ignoredErrors>
    <ignoredError sqref="F16 H16 A16 G96 G56:G79 G88 G41:G48 G51:G54 G90:G92 G89 G93" numberStoredAsText="1"/>
    <ignoredError sqref="D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дългосрочни</dc:title>
  <dc:subject/>
  <dc:creator>Малинка Гецова</dc:creator>
  <cp:keywords/>
  <dc:description/>
  <cp:lastModifiedBy>Кристина Андреева</cp:lastModifiedBy>
  <cp:lastPrinted>2023-10-12T07:44:35Z</cp:lastPrinted>
  <dcterms:created xsi:type="dcterms:W3CDTF">2008-10-09T15:17:30Z</dcterms:created>
  <dcterms:modified xsi:type="dcterms:W3CDTF">2023-10-12T08:16:14Z</dcterms:modified>
  <cp:category/>
  <cp:version/>
  <cp:contentType/>
  <cp:contentStatus/>
</cp:coreProperties>
</file>