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80" windowHeight="7515" tabRatio="819" activeTab="2"/>
  </bookViews>
  <sheets>
    <sheet name="публ. собств." sheetId="1" r:id="rId1"/>
    <sheet name="ниви-едногод" sheetId="2" r:id="rId2"/>
    <sheet name="ниви-дългосрочно" sheetId="3" r:id="rId3"/>
    <sheet name="ниви дългоср. по чл. 47о, ал.2" sheetId="4" r:id="rId4"/>
    <sheet name="ЗА създаване на тр.нас." sheetId="5" r:id="rId5"/>
    <sheet name="съществуващи тр.нас." sheetId="6" r:id="rId6"/>
    <sheet name="имоти под наем 12а" sheetId="7" r:id="rId7"/>
  </sheets>
  <definedNames>
    <definedName name="_xlnm._FilterDatabase" localSheetId="2" hidden="1">'ниви-дългосрочно'!$A$11:$J$11</definedName>
  </definedNames>
  <calcPr fullCalcOnLoad="1"/>
</workbook>
</file>

<file path=xl/sharedStrings.xml><?xml version="1.0" encoding="utf-8"?>
<sst xmlns="http://schemas.openxmlformats.org/spreadsheetml/2006/main" count="7023" uniqueCount="1488">
  <si>
    <t>НАЛИЧНИ ИМОТИ ОТ ДПФ</t>
  </si>
  <si>
    <t>ЗЕМЛИЩЕ</t>
  </si>
  <si>
    <t>№ на имот</t>
  </si>
  <si>
    <t>Н Т П</t>
  </si>
  <si>
    <t>Площ  дка</t>
  </si>
  <si>
    <t>Категория</t>
  </si>
  <si>
    <t>Поливност</t>
  </si>
  <si>
    <t>Вид насажд.</t>
  </si>
  <si>
    <t>едного-дишни</t>
  </si>
  <si>
    <t>4а</t>
  </si>
  <si>
    <t>4б</t>
  </si>
  <si>
    <t>не</t>
  </si>
  <si>
    <t>Община Долна Митрополия</t>
  </si>
  <si>
    <t>Община Белене</t>
  </si>
  <si>
    <t>Община Гулянци</t>
  </si>
  <si>
    <t>Община Искър</t>
  </si>
  <si>
    <t>Община Левски</t>
  </si>
  <si>
    <t>Община Никопол</t>
  </si>
  <si>
    <t>Община Плевен</t>
  </si>
  <si>
    <t>Община Червен бряг</t>
  </si>
  <si>
    <t>Общо:</t>
  </si>
  <si>
    <t>Всичко за Община Белене:</t>
  </si>
  <si>
    <t>Всичко за Община Гулянци:</t>
  </si>
  <si>
    <t>Всичко за Община Левски:</t>
  </si>
  <si>
    <t>Всичко за Община Никопол:</t>
  </si>
  <si>
    <t>Всичко за Община Плевен:</t>
  </si>
  <si>
    <t>Всичко за Община Червен бряг:</t>
  </si>
  <si>
    <t>бр.</t>
  </si>
  <si>
    <t>ПРЕДЛОЖЕНИЕ</t>
  </si>
  <si>
    <t>1</t>
  </si>
  <si>
    <t>ДИРЕКТОР ОД "ЗЕМЕДЕЛИЕ":</t>
  </si>
  <si>
    <t>Всичко за Област Плевен:</t>
  </si>
  <si>
    <t>трайни</t>
  </si>
  <si>
    <t>Община Долни Дъбник</t>
  </si>
  <si>
    <t>Всичко за Община Долни Дъбник:</t>
  </si>
  <si>
    <t>Размер на наемната цена
(лева)</t>
  </si>
  <si>
    <t>5</t>
  </si>
  <si>
    <t>7</t>
  </si>
  <si>
    <t>8</t>
  </si>
  <si>
    <t xml:space="preserve">Депозит - 20%  от PНЦ </t>
  </si>
  <si>
    <t>Рибен</t>
  </si>
  <si>
    <t>Ореховица</t>
  </si>
  <si>
    <t>Плевен</t>
  </si>
  <si>
    <t>Биволаре</t>
  </si>
  <si>
    <t>Крушовене</t>
  </si>
  <si>
    <t>Трънчовица</t>
  </si>
  <si>
    <t>Санадиново</t>
  </si>
  <si>
    <t>дка</t>
  </si>
  <si>
    <t>Къртожабене</t>
  </si>
  <si>
    <t>Николаево</t>
  </si>
  <si>
    <t>Тученица</t>
  </si>
  <si>
    <t>Търнене</t>
  </si>
  <si>
    <t>Ясен</t>
  </si>
  <si>
    <t>Eдинична цена на дка</t>
  </si>
  <si>
    <t>Община Пордим</t>
  </si>
  <si>
    <t>Всичко за Община Пордим:</t>
  </si>
  <si>
    <t>Муселиево</t>
  </si>
  <si>
    <t>Славяново</t>
  </si>
  <si>
    <t>Бръшляница</t>
  </si>
  <si>
    <t>(НОРА СТОЕВА)</t>
  </si>
  <si>
    <t>Въбел</t>
  </si>
  <si>
    <t>лозе</t>
  </si>
  <si>
    <t>Лозови насаждения /нетерасирани/</t>
  </si>
  <si>
    <t>Лозица</t>
  </si>
  <si>
    <t>овощна градина</t>
  </si>
  <si>
    <t>изостав.тр.нас.</t>
  </si>
  <si>
    <t>56722.50.1</t>
  </si>
  <si>
    <t>56722.51.10</t>
  </si>
  <si>
    <t>56722.51.12</t>
  </si>
  <si>
    <t>56722.51.20</t>
  </si>
  <si>
    <t>56722.53.12</t>
  </si>
  <si>
    <t>56722.337.4</t>
  </si>
  <si>
    <t>овощ.град</t>
  </si>
  <si>
    <t>56722.341.6</t>
  </si>
  <si>
    <t>56722.343.1</t>
  </si>
  <si>
    <t>56722.348.5</t>
  </si>
  <si>
    <t>56722.61.3</t>
  </si>
  <si>
    <t>56722.64.24</t>
  </si>
  <si>
    <t>56722.102.2</t>
  </si>
  <si>
    <t>56722.119.20</t>
  </si>
  <si>
    <t>56722.120.3</t>
  </si>
  <si>
    <t>56722.124.7</t>
  </si>
  <si>
    <t>56722.125.20</t>
  </si>
  <si>
    <t>Горталово</t>
  </si>
  <si>
    <t>овощ.град.</t>
  </si>
  <si>
    <t>Гривица</t>
  </si>
  <si>
    <t>овощ.гр.</t>
  </si>
  <si>
    <t>Опанец</t>
  </si>
  <si>
    <t>Всичко за Община Плевен :</t>
  </si>
  <si>
    <t>9</t>
  </si>
  <si>
    <t>Община ДОЛНА МИТРОПОЛИЯ</t>
  </si>
  <si>
    <t>др.тр.насажден.</t>
  </si>
  <si>
    <t>Всичко за Община Долна Митрополия:</t>
  </si>
  <si>
    <t>Гратисен период</t>
  </si>
  <si>
    <t>Срок на предоставяне за съществуващи трайни насаждения до 10 години.</t>
  </si>
  <si>
    <r>
      <t>за създаване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и отглеждане</t>
    </r>
    <r>
      <rPr>
        <sz val="11"/>
        <rFont val="Times New Roman"/>
        <family val="1"/>
      </rPr>
      <t xml:space="preserve"> на трайни насаждения ДПФ за</t>
    </r>
    <r>
      <rPr>
        <b/>
        <sz val="11"/>
        <rFont val="Times New Roman"/>
        <family val="1"/>
      </rPr>
      <t xml:space="preserve"> дългосрочно ползване</t>
    </r>
  </si>
  <si>
    <t>изост. тр. насаждения</t>
  </si>
  <si>
    <t>04</t>
  </si>
  <si>
    <t>05</t>
  </si>
  <si>
    <t>06</t>
  </si>
  <si>
    <t>03</t>
  </si>
  <si>
    <t>КУЛИНА ВОДА</t>
  </si>
  <si>
    <t>ПЕТОКЛАДЕНЦИ</t>
  </si>
  <si>
    <t>ТАТАРИ</t>
  </si>
  <si>
    <t>Лоз. насажд. /нетер./</t>
  </si>
  <si>
    <t>Лоз. насажд. /терас./</t>
  </si>
  <si>
    <t>Ов. насажд. /нетер./</t>
  </si>
  <si>
    <t>ОБЩО:</t>
  </si>
  <si>
    <t>Всичко за Община Долна Митрополия :</t>
  </si>
  <si>
    <t>Садовец</t>
  </si>
  <si>
    <t>Петърница</t>
  </si>
  <si>
    <t>2</t>
  </si>
  <si>
    <t>Бъркач</t>
  </si>
  <si>
    <t>Всичко за Община Долни Дъбник</t>
  </si>
  <si>
    <t>Всичко за Община Искър:</t>
  </si>
  <si>
    <t>Гиген</t>
  </si>
  <si>
    <t>Загражден</t>
  </si>
  <si>
    <t>Искър</t>
  </si>
  <si>
    <t>Ленково</t>
  </si>
  <si>
    <t>Милковица</t>
  </si>
  <si>
    <t>Сомовит</t>
  </si>
  <si>
    <t>Шияково</t>
  </si>
  <si>
    <t>Гулянци</t>
  </si>
  <si>
    <t>Долни Вит</t>
  </si>
  <si>
    <t>Дъбован</t>
  </si>
  <si>
    <t>лозе-пустее</t>
  </si>
  <si>
    <t>ов.градина</t>
  </si>
  <si>
    <t>Беглеж</t>
  </si>
  <si>
    <t>Вълчитрън</t>
  </si>
  <si>
    <t>Община  Пордим</t>
  </si>
  <si>
    <t>изост. Тр. Насажд</t>
  </si>
  <si>
    <t>Върбица</t>
  </si>
  <si>
    <t>56722.154.1</t>
  </si>
  <si>
    <t>56722.255.809</t>
  </si>
  <si>
    <t>др.тр. Насажд</t>
  </si>
  <si>
    <t>56722.321.4</t>
  </si>
  <si>
    <t>56722.321.3</t>
  </si>
  <si>
    <t>Бресте</t>
  </si>
  <si>
    <t>Чомаковци</t>
  </si>
  <si>
    <t>Девенци</t>
  </si>
  <si>
    <t>Радомирци</t>
  </si>
  <si>
    <t>Ракита</t>
  </si>
  <si>
    <t>Сухаче</t>
  </si>
  <si>
    <t>Реселец</t>
  </si>
  <si>
    <t>Червен бряг</t>
  </si>
  <si>
    <t>Койнаре</t>
  </si>
  <si>
    <t>Лепица</t>
  </si>
  <si>
    <t>Рупци</t>
  </si>
  <si>
    <t>56722.255.814</t>
  </si>
  <si>
    <t>56722.255.803</t>
  </si>
  <si>
    <t>56722.255.812</t>
  </si>
  <si>
    <t>56722.255.805</t>
  </si>
  <si>
    <t>56722.255.811</t>
  </si>
  <si>
    <t>56722.255.806</t>
  </si>
  <si>
    <t>56722.255.813</t>
  </si>
  <si>
    <t>56722.255.804</t>
  </si>
  <si>
    <t>56722.255.810</t>
  </si>
  <si>
    <t>56722.255.807</t>
  </si>
  <si>
    <t>Къшин</t>
  </si>
  <si>
    <t>Забележка:Имотите в приложения списък са държавна публична собственост. Със Заповед №РД - 684/04.12.2000г. на</t>
  </si>
  <si>
    <t>изост. тр. нас.</t>
  </si>
  <si>
    <t>Ов.нас.-семкови, костилкови, черупкови</t>
  </si>
  <si>
    <t>5 - 7</t>
  </si>
  <si>
    <t>за останалия период на  плододаване</t>
  </si>
  <si>
    <t>изост. Тр. Насажд - лозе</t>
  </si>
  <si>
    <t>Продължителността на периода на плододаване за отделните видове трайни насаждения се определя от приложенията към чл. 5 от Наредбата за базисните цени на трайните насаждения, приета с ПМС № 151 от 1991г. (ДВ, бр. 65 от 1991г.; загл. изм., бр. 107 от 2000г.)</t>
  </si>
  <si>
    <t>Овощна градина</t>
  </si>
  <si>
    <t>орехи - пустее</t>
  </si>
  <si>
    <t>орехи</t>
  </si>
  <si>
    <r>
      <t xml:space="preserve"> за отглеждане на</t>
    </r>
    <r>
      <rPr>
        <b/>
        <sz val="10"/>
        <rFont val="Times New Roman"/>
        <family val="1"/>
      </rPr>
      <t xml:space="preserve"> съществуващи трайни насаждения</t>
    </r>
    <r>
      <rPr>
        <sz val="10"/>
        <rFont val="Times New Roman"/>
        <family val="1"/>
      </rPr>
      <t xml:space="preserve"> от ДПФ за дългосрочно ползване </t>
    </r>
    <r>
      <rPr>
        <b/>
        <sz val="10"/>
        <rFont val="Times New Roman"/>
        <family val="1"/>
      </rPr>
      <t>(до 10 стопански години)</t>
    </r>
  </si>
  <si>
    <t>нива</t>
  </si>
  <si>
    <t>Долни Луковит</t>
  </si>
  <si>
    <t>Стоп.двор-нива</t>
  </si>
  <si>
    <t>Асеновци</t>
  </si>
  <si>
    <t>Малчика</t>
  </si>
  <si>
    <t>Обнова</t>
  </si>
  <si>
    <t>Нива</t>
  </si>
  <si>
    <t>Крушовица</t>
  </si>
  <si>
    <t>Стоп.двор-вр.неизп.нива</t>
  </si>
  <si>
    <t>03366.173.15</t>
  </si>
  <si>
    <t>Изоставена орна земя</t>
  </si>
  <si>
    <t>03366.173.23</t>
  </si>
  <si>
    <t>03366.180.37</t>
  </si>
  <si>
    <t>03366.65.1</t>
  </si>
  <si>
    <t>03366.86.29</t>
  </si>
  <si>
    <t>03366.91.3</t>
  </si>
  <si>
    <t>03366.98.104</t>
  </si>
  <si>
    <t>Кулина вода</t>
  </si>
  <si>
    <t>Бяла вода</t>
  </si>
  <si>
    <t>56722.270.4</t>
  </si>
  <si>
    <t>56722.270.5</t>
  </si>
  <si>
    <t>56722.270.6</t>
  </si>
  <si>
    <t>56722.270.7</t>
  </si>
  <si>
    <t>56722.311.3</t>
  </si>
  <si>
    <t>67088.190.10</t>
  </si>
  <si>
    <t>03068.57.16</t>
  </si>
  <si>
    <t>03068.129.15</t>
  </si>
  <si>
    <t>Буковлък</t>
  </si>
  <si>
    <t>12752.110.2</t>
  </si>
  <si>
    <t>Дисевица</t>
  </si>
  <si>
    <t>24935.28.1</t>
  </si>
  <si>
    <t>Коиловци</t>
  </si>
  <si>
    <t>Ласкар</t>
  </si>
  <si>
    <t>изост.нива</t>
  </si>
  <si>
    <t>Мечка</t>
  </si>
  <si>
    <t>47963.72.38</t>
  </si>
  <si>
    <t>51620.21.31</t>
  </si>
  <si>
    <t>51620.46.43</t>
  </si>
  <si>
    <t>51620.47.86</t>
  </si>
  <si>
    <t>51620.49.4</t>
  </si>
  <si>
    <t>51620.50.12</t>
  </si>
  <si>
    <t>51620.115.8</t>
  </si>
  <si>
    <t>56722.77.1</t>
  </si>
  <si>
    <t>56722.92.4</t>
  </si>
  <si>
    <t>56722.95.1</t>
  </si>
  <si>
    <t>56722.510.42</t>
  </si>
  <si>
    <t>56722.124.16</t>
  </si>
  <si>
    <t>56722.138.4</t>
  </si>
  <si>
    <t>56722.146.1</t>
  </si>
  <si>
    <t>56722.200.3</t>
  </si>
  <si>
    <t>56722.208.21</t>
  </si>
  <si>
    <t>56722.320.6</t>
  </si>
  <si>
    <t>56722.320.9</t>
  </si>
  <si>
    <t>73523.22.3</t>
  </si>
  <si>
    <t>56722.270.2</t>
  </si>
  <si>
    <t>03068.83.80</t>
  </si>
  <si>
    <t>06690.50.8</t>
  </si>
  <si>
    <t>06690.50.9</t>
  </si>
  <si>
    <t>06690.50.10</t>
  </si>
  <si>
    <t>06690.53.9</t>
  </si>
  <si>
    <t>06690.492.9</t>
  </si>
  <si>
    <t>06690.511.8</t>
  </si>
  <si>
    <t>06690.511.9</t>
  </si>
  <si>
    <t>17258.43.36</t>
  </si>
  <si>
    <t>17854.74.9</t>
  </si>
  <si>
    <t>17854.77.21</t>
  </si>
  <si>
    <t>17854.121.17</t>
  </si>
  <si>
    <t>40974.38.4</t>
  </si>
  <si>
    <t>41037.52.1</t>
  </si>
  <si>
    <t>51620.19.11</t>
  </si>
  <si>
    <t>51620.46.111</t>
  </si>
  <si>
    <t>53583.48.1</t>
  </si>
  <si>
    <t>53583.48.23</t>
  </si>
  <si>
    <t>67088.144.260</t>
  </si>
  <si>
    <t>67088.376.370</t>
  </si>
  <si>
    <t>67088.381.250</t>
  </si>
  <si>
    <t>67088.381.320</t>
  </si>
  <si>
    <t>73523.47.55</t>
  </si>
  <si>
    <t>73523.47.62</t>
  </si>
  <si>
    <t>73523.48.61</t>
  </si>
  <si>
    <t>73523.50.20</t>
  </si>
  <si>
    <t>73523.76.13</t>
  </si>
  <si>
    <t>73523.80.9</t>
  </si>
  <si>
    <t>73523.85.26</t>
  </si>
  <si>
    <t>73523.86.20</t>
  </si>
  <si>
    <t>73674.55.167</t>
  </si>
  <si>
    <t>87597.97.14</t>
  </si>
  <si>
    <t>87597.99.15</t>
  </si>
  <si>
    <t>87597.101.9</t>
  </si>
  <si>
    <t>87597.105.5</t>
  </si>
  <si>
    <t>Стоп.двор-из.нива</t>
  </si>
  <si>
    <t>Байкал</t>
  </si>
  <si>
    <t>посевна площ</t>
  </si>
  <si>
    <t>изоставена нива</t>
  </si>
  <si>
    <t>Комарево</t>
  </si>
  <si>
    <t>врем.неизп.нива</t>
  </si>
  <si>
    <t>Победа</t>
  </si>
  <si>
    <t>из.нива-жп.кан.</t>
  </si>
  <si>
    <t>Подем</t>
  </si>
  <si>
    <t>Тръстеник</t>
  </si>
  <si>
    <t>Брегаре</t>
  </si>
  <si>
    <t>изост. нива</t>
  </si>
  <si>
    <t>18099.191.18</t>
  </si>
  <si>
    <t>Крета</t>
  </si>
  <si>
    <t>68045.2.1</t>
  </si>
  <si>
    <t>68045.8.1</t>
  </si>
  <si>
    <t>68045.33.14</t>
  </si>
  <si>
    <t>68045.41.14</t>
  </si>
  <si>
    <t>68045.225.1</t>
  </si>
  <si>
    <t>68045.225.3</t>
  </si>
  <si>
    <t>68045.225.4</t>
  </si>
  <si>
    <t>68045.232.28</t>
  </si>
  <si>
    <t>30199.19.5</t>
  </si>
  <si>
    <t>стопански двор-нива</t>
  </si>
  <si>
    <t>12752.110.210</t>
  </si>
  <si>
    <r>
      <t xml:space="preserve">за отдаване </t>
    </r>
    <r>
      <rPr>
        <b/>
        <sz val="11"/>
        <rFont val="Times New Roman"/>
        <family val="1"/>
      </rPr>
      <t xml:space="preserve">под наем </t>
    </r>
    <r>
      <rPr>
        <sz val="11"/>
        <rFont val="Times New Roman"/>
        <family val="1"/>
      </rPr>
      <t>на имоти от ДПФ за отглеждане на едногодишни полски култури или многогодишни фуражни култури</t>
    </r>
  </si>
  <si>
    <r>
      <t>за отдаване</t>
    </r>
    <r>
      <rPr>
        <b/>
        <sz val="11"/>
        <rFont val="Times New Roman"/>
        <family val="1"/>
      </rPr>
      <t xml:space="preserve"> под аренда </t>
    </r>
    <r>
      <rPr>
        <sz val="11"/>
        <rFont val="Times New Roman"/>
        <family val="1"/>
      </rPr>
      <t xml:space="preserve">на имоти от ДПФ  за отглеждане на едногодишни полски култури или многогодишни фуражни култури </t>
    </r>
  </si>
  <si>
    <r>
      <t>за отдаване</t>
    </r>
    <r>
      <rPr>
        <b/>
        <sz val="11"/>
        <rFont val="Times New Roman"/>
        <family val="1"/>
      </rPr>
      <t xml:space="preserve"> под наем </t>
    </r>
    <r>
      <rPr>
        <sz val="11"/>
        <rFont val="Times New Roman"/>
        <family val="1"/>
      </rPr>
      <t xml:space="preserve">на имоти от ДПФ за отглеждане на едногодишни полски култури </t>
    </r>
  </si>
  <si>
    <r>
      <t>за отдаване</t>
    </r>
    <r>
      <rPr>
        <b/>
        <sz val="11"/>
        <rFont val="Times New Roman"/>
        <family val="1"/>
      </rPr>
      <t xml:space="preserve"> под наем </t>
    </r>
    <r>
      <rPr>
        <sz val="11"/>
        <rFont val="Times New Roman"/>
        <family val="1"/>
      </rPr>
      <t xml:space="preserve">на имоти от ДПФ  под разпоредбата на § 12а от ПЗР на ЗСПЗЗ, </t>
    </r>
  </si>
  <si>
    <t>65070.11.6</t>
  </si>
  <si>
    <t>65070.11.7</t>
  </si>
  <si>
    <t>65070.11.8</t>
  </si>
  <si>
    <t>65070.11.9</t>
  </si>
  <si>
    <t>65070.12.12</t>
  </si>
  <si>
    <t>65070.12.22</t>
  </si>
  <si>
    <t>65070.12.23</t>
  </si>
  <si>
    <t>65070.12.24</t>
  </si>
  <si>
    <t>65070.12.25</t>
  </si>
  <si>
    <t>65070.12.26</t>
  </si>
  <si>
    <t>65070.12.27</t>
  </si>
  <si>
    <t>65070.12.28</t>
  </si>
  <si>
    <t>65070.12.29</t>
  </si>
  <si>
    <t>65070.12.37</t>
  </si>
  <si>
    <t>65070.12.40</t>
  </si>
  <si>
    <t>65070.12.42</t>
  </si>
  <si>
    <t>65070.12.43</t>
  </si>
  <si>
    <t>65070.12.45</t>
  </si>
  <si>
    <t>65070.12.46</t>
  </si>
  <si>
    <t>65070.12.47</t>
  </si>
  <si>
    <t>65070.12.52</t>
  </si>
  <si>
    <t>65070.12.53</t>
  </si>
  <si>
    <t>65070.12.54</t>
  </si>
  <si>
    <t>65070.12.55</t>
  </si>
  <si>
    <t>65070.192.119</t>
  </si>
  <si>
    <t>65070.192.182</t>
  </si>
  <si>
    <t>65070.209.1</t>
  </si>
  <si>
    <t>65070.214.96</t>
  </si>
  <si>
    <t>65070.215.47</t>
  </si>
  <si>
    <t>65070.215.56</t>
  </si>
  <si>
    <t>65070.222.18</t>
  </si>
  <si>
    <t>65070.222.37</t>
  </si>
  <si>
    <t>65070.224.53</t>
  </si>
  <si>
    <t>65070.224.100</t>
  </si>
  <si>
    <t>65070.224.110</t>
  </si>
  <si>
    <t>65070.227.1</t>
  </si>
  <si>
    <t>65070.239.46</t>
  </si>
  <si>
    <t>65070.239.77</t>
  </si>
  <si>
    <t>65070.287.50</t>
  </si>
  <si>
    <t>65070.287.107</t>
  </si>
  <si>
    <t xml:space="preserve">Продължителността на периода на плододаване за отделните видове трайни насаждения се определя от приложенията към чл. 5 от Наредбата за базисните цени на трайните насаждения (ДБ, бр. 107 от 2000г.) </t>
  </si>
  <si>
    <t>17854.127.69</t>
  </si>
  <si>
    <t>Радишево</t>
  </si>
  <si>
    <t>61426.41.1</t>
  </si>
  <si>
    <t>06433.23.18</t>
  </si>
  <si>
    <t>06433.33.6</t>
  </si>
  <si>
    <t>06433.33.7</t>
  </si>
  <si>
    <t>06433.42.9</t>
  </si>
  <si>
    <t>06433.48.18</t>
  </si>
  <si>
    <t>06433.119.36</t>
  </si>
  <si>
    <t>61580.454.2</t>
  </si>
  <si>
    <t>61580.461.9</t>
  </si>
  <si>
    <t>61580.562.22</t>
  </si>
  <si>
    <t>81551.16.139</t>
  </si>
  <si>
    <t>81551.16.155</t>
  </si>
  <si>
    <t>81551.19.45</t>
  </si>
  <si>
    <t>81551.89.34</t>
  </si>
  <si>
    <t>81551.123.59</t>
  </si>
  <si>
    <t>56201.124.2</t>
  </si>
  <si>
    <t>56201.228.22</t>
  </si>
  <si>
    <t>07524.88.9</t>
  </si>
  <si>
    <t>06433.42.8</t>
  </si>
  <si>
    <t>06433.45.2</t>
  </si>
  <si>
    <t>20383.393.17</t>
  </si>
  <si>
    <t>37863.225.2</t>
  </si>
  <si>
    <t>43311.35.22</t>
  </si>
  <si>
    <t>43311.39.15</t>
  </si>
  <si>
    <t>43311.40.1</t>
  </si>
  <si>
    <t>43311.40.19</t>
  </si>
  <si>
    <t>43311.67.68</t>
  </si>
  <si>
    <t>61580.434.17</t>
  </si>
  <si>
    <t>61580.464.7</t>
  </si>
  <si>
    <t>61580.464.60</t>
  </si>
  <si>
    <t>61580.464.77</t>
  </si>
  <si>
    <t>61580.464.182</t>
  </si>
  <si>
    <t>61580.464.236</t>
  </si>
  <si>
    <t>61580.464.259</t>
  </si>
  <si>
    <t>61580.464.365</t>
  </si>
  <si>
    <t>61580.464.509</t>
  </si>
  <si>
    <t>61580.538.28</t>
  </si>
  <si>
    <t>61580.538.45</t>
  </si>
  <si>
    <t>61950.119.29</t>
  </si>
  <si>
    <t>62503.22.1</t>
  </si>
  <si>
    <t>63361.39.39</t>
  </si>
  <si>
    <t>63361.109.45</t>
  </si>
  <si>
    <t>63361.57.5</t>
  </si>
  <si>
    <t>81551.16.75</t>
  </si>
  <si>
    <t>81551.19.46</t>
  </si>
  <si>
    <t>81551.95.8</t>
  </si>
  <si>
    <t>81551.123.44</t>
  </si>
  <si>
    <t>80501.343.25</t>
  </si>
  <si>
    <t>80501.135.6</t>
  </si>
  <si>
    <t>14876.24.1</t>
  </si>
  <si>
    <t>14876.223.2</t>
  </si>
  <si>
    <t>14876.224.1</t>
  </si>
  <si>
    <t>14876.915.3</t>
  </si>
  <si>
    <t>22335.26.4</t>
  </si>
  <si>
    <t>24308.21.49</t>
  </si>
  <si>
    <t>14888.16.232</t>
  </si>
  <si>
    <t>14888.27.2</t>
  </si>
  <si>
    <t>14888.27.39</t>
  </si>
  <si>
    <t>14888.27.42</t>
  </si>
  <si>
    <t>14888.27.43</t>
  </si>
  <si>
    <t>14888.27.60</t>
  </si>
  <si>
    <t>14888.27.61</t>
  </si>
  <si>
    <t>14888.28.106</t>
  </si>
  <si>
    <t>14888.28.108</t>
  </si>
  <si>
    <t>14888.28.119</t>
  </si>
  <si>
    <t>14888.28.132</t>
  </si>
  <si>
    <t>14888.28.134</t>
  </si>
  <si>
    <t>14888.30.26</t>
  </si>
  <si>
    <t>14888.30.41</t>
  </si>
  <si>
    <t>14888.31.186</t>
  </si>
  <si>
    <t>14888.32.8</t>
  </si>
  <si>
    <t>14888.33.1</t>
  </si>
  <si>
    <t>14888.34.11</t>
  </si>
  <si>
    <t>14888.34.12</t>
  </si>
  <si>
    <t>14888.34.18</t>
  </si>
  <si>
    <t>14888.34.21</t>
  </si>
  <si>
    <t>48204.49.1</t>
  </si>
  <si>
    <t>48204.49.2</t>
  </si>
  <si>
    <t>48204.74.8</t>
  </si>
  <si>
    <t>48204.108.14</t>
  </si>
  <si>
    <t>48204.108.15</t>
  </si>
  <si>
    <t>48204.126.7</t>
  </si>
  <si>
    <t>48204.127.9</t>
  </si>
  <si>
    <t>48204.127.21</t>
  </si>
  <si>
    <t>48204.134.3</t>
  </si>
  <si>
    <t>48204.134.6</t>
  </si>
  <si>
    <t>48204.236.35</t>
  </si>
  <si>
    <t>48204.265.12</t>
  </si>
  <si>
    <t>14888.36.21</t>
  </si>
  <si>
    <t>14888.36.25</t>
  </si>
  <si>
    <t>48204.32.1</t>
  </si>
  <si>
    <t>48204.32.2</t>
  </si>
  <si>
    <t>48204.32.6</t>
  </si>
  <si>
    <t>48204.32.51</t>
  </si>
  <si>
    <t>48204.32.52</t>
  </si>
  <si>
    <t>48204.32.53</t>
  </si>
  <si>
    <t>48204.32.102</t>
  </si>
  <si>
    <t>48204.32.106</t>
  </si>
  <si>
    <t>48204.32.115</t>
  </si>
  <si>
    <t>48204.32.129</t>
  </si>
  <si>
    <t>48204.33.110</t>
  </si>
  <si>
    <t>48204.118.1</t>
  </si>
  <si>
    <t>48204.118.5</t>
  </si>
  <si>
    <t>48204.118.6</t>
  </si>
  <si>
    <t>48204.118.16</t>
  </si>
  <si>
    <t>48204.118.34</t>
  </si>
  <si>
    <t>48204.118.58</t>
  </si>
  <si>
    <t>48204.119.2</t>
  </si>
  <si>
    <t>48204.119.9</t>
  </si>
  <si>
    <t>48204.119.19</t>
  </si>
  <si>
    <t>48204.119.36</t>
  </si>
  <si>
    <t>48204.119.49</t>
  </si>
  <si>
    <t>48204.119.53</t>
  </si>
  <si>
    <t>48204.120.4</t>
  </si>
  <si>
    <t>48204.120.5</t>
  </si>
  <si>
    <t>48204.120.6</t>
  </si>
  <si>
    <t>48204.120.11</t>
  </si>
  <si>
    <t>48204.120.16</t>
  </si>
  <si>
    <t>48204.120.19</t>
  </si>
  <si>
    <t>48204.120.42</t>
  </si>
  <si>
    <t>48204.120.48</t>
  </si>
  <si>
    <t>48204.120.70</t>
  </si>
  <si>
    <t>48204.120.87</t>
  </si>
  <si>
    <t>48204.120.91</t>
  </si>
  <si>
    <t>48204.120.104</t>
  </si>
  <si>
    <t>48204.121.2</t>
  </si>
  <si>
    <t>48204.121.4</t>
  </si>
  <si>
    <t>48204.121.7</t>
  </si>
  <si>
    <t>48204.121.9</t>
  </si>
  <si>
    <t>48204.121.14</t>
  </si>
  <si>
    <t>48204.121.17</t>
  </si>
  <si>
    <t>48204.121.21</t>
  </si>
  <si>
    <t>48204.121.22</t>
  </si>
  <si>
    <t>48204.121.23</t>
  </si>
  <si>
    <t>48204.121.24</t>
  </si>
  <si>
    <t>48204.121.26</t>
  </si>
  <si>
    <t>48204.121.34</t>
  </si>
  <si>
    <t>48204.121.35</t>
  </si>
  <si>
    <t>48204.121.36</t>
  </si>
  <si>
    <t>48204.121.45</t>
  </si>
  <si>
    <t>48204.121.48</t>
  </si>
  <si>
    <t>48204.121.51</t>
  </si>
  <si>
    <t>48204.121.52</t>
  </si>
  <si>
    <t>48204.121.53</t>
  </si>
  <si>
    <t>48204.121.56</t>
  </si>
  <si>
    <t>48204.121.57</t>
  </si>
  <si>
    <t>48204.121.59</t>
  </si>
  <si>
    <t>48204.121.68</t>
  </si>
  <si>
    <t>48204.121.71</t>
  </si>
  <si>
    <t>48204.121.73</t>
  </si>
  <si>
    <t>48204.121.75</t>
  </si>
  <si>
    <t>48204.121.76</t>
  </si>
  <si>
    <t>48204.121.81</t>
  </si>
  <si>
    <t>48204.121.83</t>
  </si>
  <si>
    <t>48204.121.89</t>
  </si>
  <si>
    <t>48204.121.90</t>
  </si>
  <si>
    <t>48204.121.93</t>
  </si>
  <si>
    <t>48204.121.96</t>
  </si>
  <si>
    <t>48204.121.98</t>
  </si>
  <si>
    <t>48204.121.104</t>
  </si>
  <si>
    <t>48204.121.105</t>
  </si>
  <si>
    <t>48204.121.106</t>
  </si>
  <si>
    <t>48204.121.110</t>
  </si>
  <si>
    <t>48204.121.112</t>
  </si>
  <si>
    <t>48204.121.114</t>
  </si>
  <si>
    <t>48204.121.118</t>
  </si>
  <si>
    <t>48204.121.120</t>
  </si>
  <si>
    <t>48204.121.136</t>
  </si>
  <si>
    <t>48204.121.141</t>
  </si>
  <si>
    <t>48204.121.154</t>
  </si>
  <si>
    <t>48204.121.155</t>
  </si>
  <si>
    <t>48204.121.158</t>
  </si>
  <si>
    <t>48204.121.166</t>
  </si>
  <si>
    <t>48204.121.176</t>
  </si>
  <si>
    <t>48204.121.177</t>
  </si>
  <si>
    <t>48204.121.178</t>
  </si>
  <si>
    <t>48204.121.180</t>
  </si>
  <si>
    <t>48204.122.1</t>
  </si>
  <si>
    <t>48204.122.7</t>
  </si>
  <si>
    <t>48204.122.12</t>
  </si>
  <si>
    <t>48204.122.13</t>
  </si>
  <si>
    <t>48204.122.14</t>
  </si>
  <si>
    <t>48204.122.19</t>
  </si>
  <si>
    <t>48204.122.20</t>
  </si>
  <si>
    <t>48204.122.21</t>
  </si>
  <si>
    <t>48204.122.22</t>
  </si>
  <si>
    <t>48204.122.23</t>
  </si>
  <si>
    <t>48204.122.32</t>
  </si>
  <si>
    <t>48204.122.33</t>
  </si>
  <si>
    <t>48204.122.43</t>
  </si>
  <si>
    <t>48204.122.44</t>
  </si>
  <si>
    <t>48204.122.48</t>
  </si>
  <si>
    <t>48204.122.49</t>
  </si>
  <si>
    <t>48204.122.51</t>
  </si>
  <si>
    <t>48204.122.52</t>
  </si>
  <si>
    <t>48204.122.59</t>
  </si>
  <si>
    <t>48204.122.61</t>
  </si>
  <si>
    <t>48204.122.62</t>
  </si>
  <si>
    <t>48204.122.63</t>
  </si>
  <si>
    <t>48204.122.71</t>
  </si>
  <si>
    <t>48204.122.73</t>
  </si>
  <si>
    <t>48204.122.77</t>
  </si>
  <si>
    <t>48204.122.85</t>
  </si>
  <si>
    <t>48204.122.89</t>
  </si>
  <si>
    <t>48204.122.93</t>
  </si>
  <si>
    <t>48204.122.94</t>
  </si>
  <si>
    <t>48204.122.96</t>
  </si>
  <si>
    <t>48204.122.98</t>
  </si>
  <si>
    <t>48204.122.99</t>
  </si>
  <si>
    <t>48204.122.102</t>
  </si>
  <si>
    <t>48204.122.104</t>
  </si>
  <si>
    <t>48204.122.105</t>
  </si>
  <si>
    <t>48204.122.108</t>
  </si>
  <si>
    <t>48204.122.111</t>
  </si>
  <si>
    <t>48204.122.112</t>
  </si>
  <si>
    <t>48204.122.114</t>
  </si>
  <si>
    <t>48204.122.115</t>
  </si>
  <si>
    <t>48204.122.122</t>
  </si>
  <si>
    <t>48204.122.124</t>
  </si>
  <si>
    <t>48204.122.126</t>
  </si>
  <si>
    <t>48204.122.128</t>
  </si>
  <si>
    <t>48204.122.129</t>
  </si>
  <si>
    <t>48204.122.130</t>
  </si>
  <si>
    <t>48204.122.131</t>
  </si>
  <si>
    <t>48204.122.145</t>
  </si>
  <si>
    <t>48204.122.149</t>
  </si>
  <si>
    <t>48204.122.153</t>
  </si>
  <si>
    <t>48204.122.154</t>
  </si>
  <si>
    <t>48204.122.155</t>
  </si>
  <si>
    <t>48204.122.159</t>
  </si>
  <si>
    <t>48204.122.163</t>
  </si>
  <si>
    <t>48204.122.166</t>
  </si>
  <si>
    <t>48204.122.167</t>
  </si>
  <si>
    <t>48204.122.170</t>
  </si>
  <si>
    <t>48204.122.172</t>
  </si>
  <si>
    <t>48204.122.173</t>
  </si>
  <si>
    <t>48204.122.182</t>
  </si>
  <si>
    <t>48204.122.184</t>
  </si>
  <si>
    <t>48204.122.188</t>
  </si>
  <si>
    <t>48204.122.191</t>
  </si>
  <si>
    <t>48204.122.192</t>
  </si>
  <si>
    <t>48204.122.199</t>
  </si>
  <si>
    <t>48204.122.204</t>
  </si>
  <si>
    <t>48204.122.205</t>
  </si>
  <si>
    <t>14876.229.2</t>
  </si>
  <si>
    <t>14876.229.9</t>
  </si>
  <si>
    <t>14876.230.3</t>
  </si>
  <si>
    <t>14876.231.2</t>
  </si>
  <si>
    <t>14876.231.5</t>
  </si>
  <si>
    <t>14876.231.9</t>
  </si>
  <si>
    <t>14876.232.11</t>
  </si>
  <si>
    <t>14876.232.18</t>
  </si>
  <si>
    <t>14876.233.2</t>
  </si>
  <si>
    <t>14876.233.17</t>
  </si>
  <si>
    <t>14876.233.19</t>
  </si>
  <si>
    <t>14876.234.3</t>
  </si>
  <si>
    <t>14876.234.12</t>
  </si>
  <si>
    <t>14876.234.21</t>
  </si>
  <si>
    <t>14876.235.11</t>
  </si>
  <si>
    <t>14876.235.14</t>
  </si>
  <si>
    <t>14876.235.18</t>
  </si>
  <si>
    <t>14876.236.5</t>
  </si>
  <si>
    <t>14876.236.14</t>
  </si>
  <si>
    <t>14876.236.20</t>
  </si>
  <si>
    <t>14876.237.18</t>
  </si>
  <si>
    <t>14876.238.2</t>
  </si>
  <si>
    <t>14876.238.18</t>
  </si>
  <si>
    <t>14876.238.20</t>
  </si>
  <si>
    <t>14876.238.24</t>
  </si>
  <si>
    <t>14876.238.25</t>
  </si>
  <si>
    <t>14876.239.1</t>
  </si>
  <si>
    <t>14876.239.8</t>
  </si>
  <si>
    <t>14876.239.17</t>
  </si>
  <si>
    <t>14876.239.23</t>
  </si>
  <si>
    <t>14876.239.24</t>
  </si>
  <si>
    <t>14876.240.2</t>
  </si>
  <si>
    <t>14876.240.10</t>
  </si>
  <si>
    <t>14876.240.23</t>
  </si>
  <si>
    <t>14876.240.26</t>
  </si>
  <si>
    <t>14876.240.27</t>
  </si>
  <si>
    <t>14876.241.1</t>
  </si>
  <si>
    <t>14876.241.4</t>
  </si>
  <si>
    <t>14876.241.20</t>
  </si>
  <si>
    <t>14876.241.44</t>
  </si>
  <si>
    <t>14876.241.46</t>
  </si>
  <si>
    <t>14876.241.48</t>
  </si>
  <si>
    <t>14876.242.1</t>
  </si>
  <si>
    <t>14876.242.3</t>
  </si>
  <si>
    <t>14876.242.17</t>
  </si>
  <si>
    <t>14876.242.33</t>
  </si>
  <si>
    <t>14876.242.49</t>
  </si>
  <si>
    <t>14876.242.50</t>
  </si>
  <si>
    <t>14876.242.51</t>
  </si>
  <si>
    <t>14876.242.53</t>
  </si>
  <si>
    <t>14876.242.55</t>
  </si>
  <si>
    <t>14876.243.1</t>
  </si>
  <si>
    <t>14876.243.10</t>
  </si>
  <si>
    <t>14876.243.17</t>
  </si>
  <si>
    <t>14876.243.20</t>
  </si>
  <si>
    <t>14876.243.23</t>
  </si>
  <si>
    <t>14876.243.29</t>
  </si>
  <si>
    <t>14876.243.32</t>
  </si>
  <si>
    <t>14876.243.35</t>
  </si>
  <si>
    <t>14876.243.36</t>
  </si>
  <si>
    <t>14876.244.4</t>
  </si>
  <si>
    <t>14876.244.10</t>
  </si>
  <si>
    <t>14876.244.13</t>
  </si>
  <si>
    <t>14876.244.20</t>
  </si>
  <si>
    <t>14876.244.27</t>
  </si>
  <si>
    <t>14876.244.30</t>
  </si>
  <si>
    <t>14876.245.2</t>
  </si>
  <si>
    <t>14876.245.4</t>
  </si>
  <si>
    <t>14876.245.17</t>
  </si>
  <si>
    <t>14876.245.23</t>
  </si>
  <si>
    <t>14876.245.25</t>
  </si>
  <si>
    <t>14876.245.27</t>
  </si>
  <si>
    <t>14876.245.35</t>
  </si>
  <si>
    <t>14876.245.36</t>
  </si>
  <si>
    <t>14876.246.2</t>
  </si>
  <si>
    <t>14876.246.8</t>
  </si>
  <si>
    <t>14876.246.27</t>
  </si>
  <si>
    <t>14876.246.28</t>
  </si>
  <si>
    <t>14876.246.29</t>
  </si>
  <si>
    <t>14876.246.31</t>
  </si>
  <si>
    <t>14876.247.23</t>
  </si>
  <si>
    <t>14876.247.25</t>
  </si>
  <si>
    <t>14876.248.6</t>
  </si>
  <si>
    <t>14876.248.14</t>
  </si>
  <si>
    <t>14876.248.21</t>
  </si>
  <si>
    <t>14876.248.23</t>
  </si>
  <si>
    <t>14876.248.24</t>
  </si>
  <si>
    <t>14876.249.1</t>
  </si>
  <si>
    <t>14876.249.9</t>
  </si>
  <si>
    <t>14876.249.11</t>
  </si>
  <si>
    <t>14876.249.14</t>
  </si>
  <si>
    <t>14876.250.8</t>
  </si>
  <si>
    <t>14876.250.10</t>
  </si>
  <si>
    <t>14876.250.21</t>
  </si>
  <si>
    <t>14876.250.25</t>
  </si>
  <si>
    <t>14876.250.36</t>
  </si>
  <si>
    <t>14876.250.50</t>
  </si>
  <si>
    <t>14876.250.51</t>
  </si>
  <si>
    <t>14876.250.53</t>
  </si>
  <si>
    <t>14876.250.54</t>
  </si>
  <si>
    <t>14876.251.20</t>
  </si>
  <si>
    <t>14876.251.22</t>
  </si>
  <si>
    <t>14876.251.24</t>
  </si>
  <si>
    <t>14876.251.32</t>
  </si>
  <si>
    <t>14876.251.40</t>
  </si>
  <si>
    <t>14876.251.42</t>
  </si>
  <si>
    <t>14876.251.44</t>
  </si>
  <si>
    <t>14876.251.47</t>
  </si>
  <si>
    <t>14876.251.51</t>
  </si>
  <si>
    <t>14876.251.53</t>
  </si>
  <si>
    <t>14876.252.6</t>
  </si>
  <si>
    <t>14876.252.10</t>
  </si>
  <si>
    <t>14876.252.14</t>
  </si>
  <si>
    <t>14876.252.27</t>
  </si>
  <si>
    <t>14876.252.29</t>
  </si>
  <si>
    <t>14876.252.40</t>
  </si>
  <si>
    <t>14876.252.48</t>
  </si>
  <si>
    <t>14876.252.51</t>
  </si>
  <si>
    <t>14876.252.53</t>
  </si>
  <si>
    <t>14876.252.58</t>
  </si>
  <si>
    <t>14876.252.59</t>
  </si>
  <si>
    <t>14876.252.61</t>
  </si>
  <si>
    <t>14876.252.62</t>
  </si>
  <si>
    <t>14876.253.3</t>
  </si>
  <si>
    <t>14876.253.26</t>
  </si>
  <si>
    <t>14876.253.33</t>
  </si>
  <si>
    <t>14876.253.52</t>
  </si>
  <si>
    <t>14876.253.57</t>
  </si>
  <si>
    <t>14876.253.59</t>
  </si>
  <si>
    <t>14876.253.60</t>
  </si>
  <si>
    <t>14876.253.61</t>
  </si>
  <si>
    <t>14876.253.62</t>
  </si>
  <si>
    <t>14876.253.63</t>
  </si>
  <si>
    <t>14876.253.64</t>
  </si>
  <si>
    <t>14876.253.65</t>
  </si>
  <si>
    <t>14876.253.67</t>
  </si>
  <si>
    <t>14876.254.11</t>
  </si>
  <si>
    <t>14876.254.13</t>
  </si>
  <si>
    <t>14876.254.27</t>
  </si>
  <si>
    <t>14876.254.30</t>
  </si>
  <si>
    <t>14876.254.34</t>
  </si>
  <si>
    <t>14876.254.68</t>
  </si>
  <si>
    <t>14876.254.72</t>
  </si>
  <si>
    <t>14876.254.75</t>
  </si>
  <si>
    <t>14876.254.86</t>
  </si>
  <si>
    <t>14876.254.87</t>
  </si>
  <si>
    <t>14876.254.88</t>
  </si>
  <si>
    <t>14876.254.89</t>
  </si>
  <si>
    <t>14876.254.90</t>
  </si>
  <si>
    <t>14876.254.92</t>
  </si>
  <si>
    <t>14876.254.95</t>
  </si>
  <si>
    <t>14876.254.97</t>
  </si>
  <si>
    <t>14876.255.4</t>
  </si>
  <si>
    <t>14876.255.6</t>
  </si>
  <si>
    <t>14876.255.9</t>
  </si>
  <si>
    <t>14876.255.17</t>
  </si>
  <si>
    <t>14876.255.19</t>
  </si>
  <si>
    <t>14876.255.25</t>
  </si>
  <si>
    <t>14876.255.29</t>
  </si>
  <si>
    <t>14876.255.35</t>
  </si>
  <si>
    <t>14876.255.37</t>
  </si>
  <si>
    <t>14876.255.53</t>
  </si>
  <si>
    <t>14876.255.72</t>
  </si>
  <si>
    <t>14876.255.79</t>
  </si>
  <si>
    <t>14876.255.88</t>
  </si>
  <si>
    <t>14876.255.89</t>
  </si>
  <si>
    <t>14876.255.90</t>
  </si>
  <si>
    <t>14876.255.91</t>
  </si>
  <si>
    <t>14876.255.92</t>
  </si>
  <si>
    <t>14876.255.94</t>
  </si>
  <si>
    <t>14876.255.95</t>
  </si>
  <si>
    <t>14876.256.1</t>
  </si>
  <si>
    <t>14876.256.3</t>
  </si>
  <si>
    <t>14876.256.32</t>
  </si>
  <si>
    <t>14876.256.34</t>
  </si>
  <si>
    <t>14876.256.41</t>
  </si>
  <si>
    <t>14876.256.44</t>
  </si>
  <si>
    <t>14876.256.53</t>
  </si>
  <si>
    <t>14876.256.56</t>
  </si>
  <si>
    <t>14876.256.59</t>
  </si>
  <si>
    <t>14876.256.69</t>
  </si>
  <si>
    <t>14876.256.71</t>
  </si>
  <si>
    <t>14876.256.77</t>
  </si>
  <si>
    <t>14876.256.83</t>
  </si>
  <si>
    <t>14876.256.85</t>
  </si>
  <si>
    <t>14876.256.86</t>
  </si>
  <si>
    <t>14876.256.88</t>
  </si>
  <si>
    <t>14876.256.89</t>
  </si>
  <si>
    <t>14876.256.90</t>
  </si>
  <si>
    <t>14876.256.91</t>
  </si>
  <si>
    <t>14876.257.11</t>
  </si>
  <si>
    <t>14876.257.17</t>
  </si>
  <si>
    <t>14876.257.21</t>
  </si>
  <si>
    <t>14876.257.27</t>
  </si>
  <si>
    <t>14876.257.29</t>
  </si>
  <si>
    <t>14876.258.9</t>
  </si>
  <si>
    <t>14876.258.12</t>
  </si>
  <si>
    <t>14876.258.18</t>
  </si>
  <si>
    <t>14876.258.21</t>
  </si>
  <si>
    <t>14876.259.1</t>
  </si>
  <si>
    <t>14876.259.14</t>
  </si>
  <si>
    <t>14876.259.33</t>
  </si>
  <si>
    <t>14876.259.37</t>
  </si>
  <si>
    <t>14876.259.45</t>
  </si>
  <si>
    <t>14876.259.46</t>
  </si>
  <si>
    <t>14876.260.4</t>
  </si>
  <si>
    <t>14876.260.9</t>
  </si>
  <si>
    <t>14876.260.12</t>
  </si>
  <si>
    <t>14876.260.28</t>
  </si>
  <si>
    <t>14876.261.1</t>
  </si>
  <si>
    <t>14876.261.2</t>
  </si>
  <si>
    <t>14876.261.5</t>
  </si>
  <si>
    <t>14876.261.9</t>
  </si>
  <si>
    <t>14876.261.23</t>
  </si>
  <si>
    <t>14876.261.24</t>
  </si>
  <si>
    <t>14876.262.1</t>
  </si>
  <si>
    <t>14876.262.4</t>
  </si>
  <si>
    <t>14876.262.6</t>
  </si>
  <si>
    <t>14876.262.22</t>
  </si>
  <si>
    <t>14876.265.1</t>
  </si>
  <si>
    <t>14876.265.12</t>
  </si>
  <si>
    <t>14876.265.16</t>
  </si>
  <si>
    <t>14876.267.11</t>
  </si>
  <si>
    <t>14876.267.13</t>
  </si>
  <si>
    <t>14876.267.17</t>
  </si>
  <si>
    <t>14876.267.20</t>
  </si>
  <si>
    <t>14876.267.31</t>
  </si>
  <si>
    <t>14876.267.47</t>
  </si>
  <si>
    <t>14876.267.51</t>
  </si>
  <si>
    <t>14876.267.64</t>
  </si>
  <si>
    <t>14876.267.69</t>
  </si>
  <si>
    <t>14876.267.72</t>
  </si>
  <si>
    <t>14876.267.74</t>
  </si>
  <si>
    <t>14876.267.78</t>
  </si>
  <si>
    <t>14876.267.80</t>
  </si>
  <si>
    <t>14876.267.82</t>
  </si>
  <si>
    <t>14876.268.11</t>
  </si>
  <si>
    <t>14876.268.25</t>
  </si>
  <si>
    <t>14876.268.29</t>
  </si>
  <si>
    <t>14876.268.31</t>
  </si>
  <si>
    <t>14876.268.36</t>
  </si>
  <si>
    <t>14876.268.37</t>
  </si>
  <si>
    <t>14876.268.38</t>
  </si>
  <si>
    <t>14876.269.28</t>
  </si>
  <si>
    <t>14876.269.46</t>
  </si>
  <si>
    <t>14876.269.49</t>
  </si>
  <si>
    <t>14876.269.51</t>
  </si>
  <si>
    <t>14876.270.2</t>
  </si>
  <si>
    <t>14876.270.9</t>
  </si>
  <si>
    <t>14876.270.17</t>
  </si>
  <si>
    <t>14876.270.19</t>
  </si>
  <si>
    <t>14876.270.21</t>
  </si>
  <si>
    <t>14876.270.36</t>
  </si>
  <si>
    <t>14876.270.37</t>
  </si>
  <si>
    <t>14876.270.39</t>
  </si>
  <si>
    <t>14876.271.1</t>
  </si>
  <si>
    <t>14876.271.7</t>
  </si>
  <si>
    <t>14876.271.19</t>
  </si>
  <si>
    <t>14876.271.20</t>
  </si>
  <si>
    <t>14876.271.22</t>
  </si>
  <si>
    <t>14876.272.23</t>
  </si>
  <si>
    <t>14876.272.25</t>
  </si>
  <si>
    <t>14876.272.26</t>
  </si>
  <si>
    <t>14876.272.28</t>
  </si>
  <si>
    <t>14876.272.29</t>
  </si>
  <si>
    <t>14876.273.7</t>
  </si>
  <si>
    <t>14876.273.14</t>
  </si>
  <si>
    <t>14876.273.25</t>
  </si>
  <si>
    <t>14876.273.32</t>
  </si>
  <si>
    <t>14876.273.35</t>
  </si>
  <si>
    <t>14876.273.36</t>
  </si>
  <si>
    <t>14876.274.10</t>
  </si>
  <si>
    <t>14876.274.24</t>
  </si>
  <si>
    <t>14876.274.25</t>
  </si>
  <si>
    <t>14876.274.26</t>
  </si>
  <si>
    <t>14876.275.20</t>
  </si>
  <si>
    <t>14876.275.25</t>
  </si>
  <si>
    <t>14876.275.28</t>
  </si>
  <si>
    <t>14876.275.31</t>
  </si>
  <si>
    <t>14876.275.32</t>
  </si>
  <si>
    <t>14876.275.33</t>
  </si>
  <si>
    <t>14876.275.34</t>
  </si>
  <si>
    <t>14876.276.16</t>
  </si>
  <si>
    <t>14876.276.18</t>
  </si>
  <si>
    <t>14876.276.19</t>
  </si>
  <si>
    <t>14876.277.16</t>
  </si>
  <si>
    <t>14876.277.26</t>
  </si>
  <si>
    <t>14876.277.27</t>
  </si>
  <si>
    <t>14876.277.28</t>
  </si>
  <si>
    <t>14876.278.2</t>
  </si>
  <si>
    <t>14876.278.17</t>
  </si>
  <si>
    <t>14876.278.30</t>
  </si>
  <si>
    <t>14876.278.45</t>
  </si>
  <si>
    <t>14876.278.47</t>
  </si>
  <si>
    <t>14876.278.49</t>
  </si>
  <si>
    <t>14876.278.50</t>
  </si>
  <si>
    <t>14876.278.51</t>
  </si>
  <si>
    <t>14876.279.1</t>
  </si>
  <si>
    <t>14876.279.11</t>
  </si>
  <si>
    <t>14876.279.16</t>
  </si>
  <si>
    <t>14876.279.25</t>
  </si>
  <si>
    <t>14876.280.18</t>
  </si>
  <si>
    <t>14876.280.21</t>
  </si>
  <si>
    <t>14876.280.24</t>
  </si>
  <si>
    <t>14876.280.26</t>
  </si>
  <si>
    <t>14876.280.27</t>
  </si>
  <si>
    <t>14876.291.5</t>
  </si>
  <si>
    <t>14876.555.3</t>
  </si>
  <si>
    <t>14876.555.5</t>
  </si>
  <si>
    <t>14876.555.8</t>
  </si>
  <si>
    <t>14876.555.11</t>
  </si>
  <si>
    <t>14876.555.23</t>
  </si>
  <si>
    <t>14876.556.7</t>
  </si>
  <si>
    <t>14876.556.8</t>
  </si>
  <si>
    <t>14876.556.14</t>
  </si>
  <si>
    <t>14876.742.1</t>
  </si>
  <si>
    <t>14876.742.10</t>
  </si>
  <si>
    <t>14876.742.12</t>
  </si>
  <si>
    <t>14876.742.17</t>
  </si>
  <si>
    <t>14876.742.42</t>
  </si>
  <si>
    <t>14876.742.44</t>
  </si>
  <si>
    <t>14876.742.45</t>
  </si>
  <si>
    <t>22335.70.1</t>
  </si>
  <si>
    <t>14888.28.41</t>
  </si>
  <si>
    <t>14888.31.8</t>
  </si>
  <si>
    <t>14888.31.13</t>
  </si>
  <si>
    <t>14888.31.17</t>
  </si>
  <si>
    <t>14888.31.18</t>
  </si>
  <si>
    <t>14888.31.25</t>
  </si>
  <si>
    <t>14888.31.41</t>
  </si>
  <si>
    <t>14888.31.72</t>
  </si>
  <si>
    <t>14888.31.96</t>
  </si>
  <si>
    <t>14888.31.162</t>
  </si>
  <si>
    <t>14888.31.188</t>
  </si>
  <si>
    <t>14888.31.213</t>
  </si>
  <si>
    <t>14888.31.215</t>
  </si>
  <si>
    <t>48204.122.210</t>
  </si>
  <si>
    <t>48204.68.2</t>
  </si>
  <si>
    <t>48204.68.8</t>
  </si>
  <si>
    <t>48204.71.1</t>
  </si>
  <si>
    <t>48204.73.6</t>
  </si>
  <si>
    <t>48204.75.14</t>
  </si>
  <si>
    <t>48204.76.9</t>
  </si>
  <si>
    <t>48204.76.14</t>
  </si>
  <si>
    <t>48204.79.20</t>
  </si>
  <si>
    <t>48204.81.7</t>
  </si>
  <si>
    <t>48204.81.15</t>
  </si>
  <si>
    <t>48204.81.22</t>
  </si>
  <si>
    <t>48204.82.25</t>
  </si>
  <si>
    <t>48204.85.8</t>
  </si>
  <si>
    <t>48204.165.11</t>
  </si>
  <si>
    <t>48204.165.14</t>
  </si>
  <si>
    <t>48204.165.16</t>
  </si>
  <si>
    <t>48204.165.17</t>
  </si>
  <si>
    <t>48204.165.19</t>
  </si>
  <si>
    <t>48204.165.20</t>
  </si>
  <si>
    <t>48204.165.24</t>
  </si>
  <si>
    <t>48204.165.25</t>
  </si>
  <si>
    <t>48204.165.30</t>
  </si>
  <si>
    <t>48204.165.34</t>
  </si>
  <si>
    <t>48204.165.42</t>
  </si>
  <si>
    <t>48204.165.45</t>
  </si>
  <si>
    <t>48204.165.47</t>
  </si>
  <si>
    <t>48204.165.62</t>
  </si>
  <si>
    <t>48204.165.64</t>
  </si>
  <si>
    <t>48204.165.65</t>
  </si>
  <si>
    <t>48204.165.67</t>
  </si>
  <si>
    <t>48204.165.68</t>
  </si>
  <si>
    <t>48204.165.73</t>
  </si>
  <si>
    <t>48204.165.97</t>
  </si>
  <si>
    <t>48204.166.18</t>
  </si>
  <si>
    <t>48204.166.20</t>
  </si>
  <si>
    <t>48204.166.39</t>
  </si>
  <si>
    <t>48204.166.46</t>
  </si>
  <si>
    <t>48204.166.47</t>
  </si>
  <si>
    <t>48204.166.99</t>
  </si>
  <si>
    <t>48204.166.100</t>
  </si>
  <si>
    <t>48204.166.103</t>
  </si>
  <si>
    <t>48204.167.33</t>
  </si>
  <si>
    <t>48204.167.49</t>
  </si>
  <si>
    <t>48204.167.54</t>
  </si>
  <si>
    <t>48204.167.82</t>
  </si>
  <si>
    <t>48204.167.84</t>
  </si>
  <si>
    <t>48204.167.91</t>
  </si>
  <si>
    <t>48204.167.120</t>
  </si>
  <si>
    <t>48204.168.10</t>
  </si>
  <si>
    <t>48204.168.11</t>
  </si>
  <si>
    <t>48204.168.17</t>
  </si>
  <si>
    <t>48204.168.21</t>
  </si>
  <si>
    <t>48204.168.22</t>
  </si>
  <si>
    <t>48204.168.28</t>
  </si>
  <si>
    <t>48204.168.36</t>
  </si>
  <si>
    <t>48204.168.50</t>
  </si>
  <si>
    <t>48204.168.56</t>
  </si>
  <si>
    <t>48204.168.57</t>
  </si>
  <si>
    <t>48204.169.4</t>
  </si>
  <si>
    <t>48204.169.12</t>
  </si>
  <si>
    <t>48204.169.13</t>
  </si>
  <si>
    <t>48204.169.15</t>
  </si>
  <si>
    <t>48204.169.19</t>
  </si>
  <si>
    <t>48204.169.41</t>
  </si>
  <si>
    <t>48204.169.45</t>
  </si>
  <si>
    <t>48204.169.52</t>
  </si>
  <si>
    <t>48204.170.1</t>
  </si>
  <si>
    <t>48204.170.6</t>
  </si>
  <si>
    <t>48204.170.7</t>
  </si>
  <si>
    <t>48204.170.8</t>
  </si>
  <si>
    <t>48204.170.15</t>
  </si>
  <si>
    <t>48204.170.30</t>
  </si>
  <si>
    <t>48204.170.31</t>
  </si>
  <si>
    <t>48204.170.33</t>
  </si>
  <si>
    <t>48204.170.34</t>
  </si>
  <si>
    <t>48204.170.36</t>
  </si>
  <si>
    <t>48204.170.38</t>
  </si>
  <si>
    <t>48204.170.39</t>
  </si>
  <si>
    <t>48204.170.45</t>
  </si>
  <si>
    <t>48204.170.50</t>
  </si>
  <si>
    <t>48204.170.52</t>
  </si>
  <si>
    <t>48204.170.55</t>
  </si>
  <si>
    <t>48204.172.3</t>
  </si>
  <si>
    <t>48204.172.6</t>
  </si>
  <si>
    <t>48204.172.11</t>
  </si>
  <si>
    <t>48204.172.13</t>
  </si>
  <si>
    <t>48204.172.15</t>
  </si>
  <si>
    <t>48204.172.30</t>
  </si>
  <si>
    <t>48204.172.35</t>
  </si>
  <si>
    <t>48204.172.37</t>
  </si>
  <si>
    <t>48204.172.40</t>
  </si>
  <si>
    <t>48204.172.42</t>
  </si>
  <si>
    <t>48204.173.12</t>
  </si>
  <si>
    <t>48204.173.17</t>
  </si>
  <si>
    <t>48204.173.36</t>
  </si>
  <si>
    <t>48204.173.47</t>
  </si>
  <si>
    <t>48204.173.50</t>
  </si>
  <si>
    <t>48204.173.53</t>
  </si>
  <si>
    <t>48204.173.57</t>
  </si>
  <si>
    <t>48204.173.62</t>
  </si>
  <si>
    <t>48204.173.70</t>
  </si>
  <si>
    <t>48204.173.73</t>
  </si>
  <si>
    <t>48204.173.80</t>
  </si>
  <si>
    <t>48204.173.81</t>
  </si>
  <si>
    <t>48204.173.92</t>
  </si>
  <si>
    <t>48204.173.93</t>
  </si>
  <si>
    <t>48204.173.120</t>
  </si>
  <si>
    <t>48204.174.6</t>
  </si>
  <si>
    <t>48204.174.24</t>
  </si>
  <si>
    <t>48204.174.29</t>
  </si>
  <si>
    <t>48204.174.35</t>
  </si>
  <si>
    <t>48204.174.37</t>
  </si>
  <si>
    <t>48204.174.46</t>
  </si>
  <si>
    <t>48204.174.56</t>
  </si>
  <si>
    <t>48204.174.59</t>
  </si>
  <si>
    <t>48204.174.71</t>
  </si>
  <si>
    <t>48204.174.74</t>
  </si>
  <si>
    <t>48204.174.80</t>
  </si>
  <si>
    <t>48204.174.85</t>
  </si>
  <si>
    <t>48204.174.105</t>
  </si>
  <si>
    <t>48204.174.107</t>
  </si>
  <si>
    <t>48204.174.108</t>
  </si>
  <si>
    <t>48204.174.109</t>
  </si>
  <si>
    <t>48204.174.129</t>
  </si>
  <si>
    <t>48204.174.130</t>
  </si>
  <si>
    <t>48204.174.134</t>
  </si>
  <si>
    <t>48204.256.3</t>
  </si>
  <si>
    <t>48204.256.4</t>
  </si>
  <si>
    <t>48204.256.7</t>
  </si>
  <si>
    <t>48204.256.9</t>
  </si>
  <si>
    <t>48204.256.11</t>
  </si>
  <si>
    <t>48204.256.25</t>
  </si>
  <si>
    <t>48204.256.28</t>
  </si>
  <si>
    <t>48204.256.38</t>
  </si>
  <si>
    <t>48204.256.42</t>
  </si>
  <si>
    <t>48204.256.47</t>
  </si>
  <si>
    <t>48204.256.50</t>
  </si>
  <si>
    <t>48204.256.53</t>
  </si>
  <si>
    <t>48204.256.59</t>
  </si>
  <si>
    <t>48204.256.61</t>
  </si>
  <si>
    <t>48204.256.62</t>
  </si>
  <si>
    <t>48204.256.65</t>
  </si>
  <si>
    <t>48204.256.83</t>
  </si>
  <si>
    <t>48204.256.84</t>
  </si>
  <si>
    <t>48204.256.86</t>
  </si>
  <si>
    <t>48204.256.87</t>
  </si>
  <si>
    <t>48204.256.94</t>
  </si>
  <si>
    <t>68045.305.3</t>
  </si>
  <si>
    <t>68045.305.20</t>
  </si>
  <si>
    <t>68045.306.9</t>
  </si>
  <si>
    <t>83394.23.26</t>
  </si>
  <si>
    <t>83394.28.5</t>
  </si>
  <si>
    <t>43284.815.5</t>
  </si>
  <si>
    <t>14876.502.1</t>
  </si>
  <si>
    <t>40195.605.20</t>
  </si>
  <si>
    <t>53655.13.23</t>
  </si>
  <si>
    <t>53655.13.38</t>
  </si>
  <si>
    <t>53655.36.8</t>
  </si>
  <si>
    <t>53655.37.44</t>
  </si>
  <si>
    <t>53655.76.1</t>
  </si>
  <si>
    <t>53655.76.2</t>
  </si>
  <si>
    <t>53655.117.14</t>
  </si>
  <si>
    <t>53655.156.60</t>
  </si>
  <si>
    <t>56865.139.103</t>
  </si>
  <si>
    <t>56865.139.204</t>
  </si>
  <si>
    <t>56865.139.209</t>
  </si>
  <si>
    <t>56865.139.253</t>
  </si>
  <si>
    <t>57025.299.10</t>
  </si>
  <si>
    <t>62596.28.10</t>
  </si>
  <si>
    <t>03993.145.3</t>
  </si>
  <si>
    <t>03993.145.6</t>
  </si>
  <si>
    <t>03993.145.22</t>
  </si>
  <si>
    <t>40195.22.16</t>
  </si>
  <si>
    <t>53655.130.16</t>
  </si>
  <si>
    <t>62596.37.11</t>
  </si>
  <si>
    <t>73359.404.410</t>
  </si>
  <si>
    <t>06210.150.1</t>
  </si>
  <si>
    <t>06210.150.2</t>
  </si>
  <si>
    <t>06210.150.3</t>
  </si>
  <si>
    <t>06210.150.4</t>
  </si>
  <si>
    <t>06210.150.5</t>
  </si>
  <si>
    <t>06210.150.14</t>
  </si>
  <si>
    <t>06210.150.15</t>
  </si>
  <si>
    <t>06210.150.63</t>
  </si>
  <si>
    <t>14888.35.52</t>
  </si>
  <si>
    <t>48204.133.1</t>
  </si>
  <si>
    <t>02</t>
  </si>
  <si>
    <t>Стежерово</t>
  </si>
  <si>
    <t>00761.63.21</t>
  </si>
  <si>
    <t>00761.64.13</t>
  </si>
  <si>
    <t>73345.79.14</t>
  </si>
  <si>
    <t>73345.84.38</t>
  </si>
  <si>
    <t>03068.57.13</t>
  </si>
  <si>
    <t>03068.57.19</t>
  </si>
  <si>
    <t>Еница</t>
  </si>
  <si>
    <t>53655.116.60</t>
  </si>
  <si>
    <t>Белене</t>
  </si>
  <si>
    <t>Изоставена нива</t>
  </si>
  <si>
    <t>03366.15.69</t>
  </si>
  <si>
    <t>40573.106.4</t>
  </si>
  <si>
    <t>07630.256.1</t>
  </si>
  <si>
    <t>40573.11.5</t>
  </si>
  <si>
    <t>40573.11.13</t>
  </si>
  <si>
    <t>40573.17.8</t>
  </si>
  <si>
    <t>40573.18.5</t>
  </si>
  <si>
    <t>40573.31.12</t>
  </si>
  <si>
    <t>40573.45.11</t>
  </si>
  <si>
    <t>40573.45.12</t>
  </si>
  <si>
    <t>40573.63.146</t>
  </si>
  <si>
    <t>56085.68.24</t>
  </si>
  <si>
    <t>56085.104.82</t>
  </si>
  <si>
    <t>56085.108.3</t>
  </si>
  <si>
    <t>56085.114.7</t>
  </si>
  <si>
    <t>56085.114.61</t>
  </si>
  <si>
    <t>56085.145.15</t>
  </si>
  <si>
    <t>72117.113.63</t>
  </si>
  <si>
    <t>72117.63.1</t>
  </si>
  <si>
    <t>72117.57.19</t>
  </si>
  <si>
    <t>61580.321.13</t>
  </si>
  <si>
    <t>друг вид нива</t>
  </si>
  <si>
    <t>65070.189.144</t>
  </si>
  <si>
    <t>65070.273.1</t>
  </si>
  <si>
    <t>61950.55.9</t>
  </si>
  <si>
    <t>61950.104.2</t>
  </si>
  <si>
    <t>стоп. двор-изост. нива</t>
  </si>
  <si>
    <t>Забележка:Имотите в землището на гр. Белене са държавна публична собственост. Със Заповед №РД - 684/04.12.2000г. на</t>
  </si>
  <si>
    <t xml:space="preserve">Министъра на МОСВ имотите са включени в границите на Природен парк ПЕРСИНА. Същите следва да се използват при спазване </t>
  </si>
  <si>
    <t>ограниченията на чл.31 от Закона за защитените територии.</t>
  </si>
  <si>
    <t>46841.142.80</t>
  </si>
  <si>
    <t>46841.592.4</t>
  </si>
  <si>
    <t>53089.334.7</t>
  </si>
  <si>
    <t>53089.506.17</t>
  </si>
  <si>
    <t>22438.171.8</t>
  </si>
  <si>
    <t>22438.416.1</t>
  </si>
  <si>
    <t>65320.41.2</t>
  </si>
  <si>
    <t>44152.36.2</t>
  </si>
  <si>
    <t>65320.38.1</t>
  </si>
  <si>
    <t>12601.49.157</t>
  </si>
  <si>
    <t>12601.49.266</t>
  </si>
  <si>
    <t>12601.50.168</t>
  </si>
  <si>
    <t>12365.256.13</t>
  </si>
  <si>
    <t>12365.256.14</t>
  </si>
  <si>
    <t>12365.256.15</t>
  </si>
  <si>
    <t>12365.256.16</t>
  </si>
  <si>
    <t>12365.257.7</t>
  </si>
  <si>
    <t>12365.261.1</t>
  </si>
  <si>
    <t>12365.263.3</t>
  </si>
  <si>
    <t>12365.264.3</t>
  </si>
  <si>
    <t>12365.264.4</t>
  </si>
  <si>
    <t>49415.1.12</t>
  </si>
  <si>
    <t>49415.1.16</t>
  </si>
  <si>
    <t>49415.2.13</t>
  </si>
  <si>
    <t>69153.246.34</t>
  </si>
  <si>
    <t>65070.71.33</t>
  </si>
  <si>
    <t>07524.163.5</t>
  </si>
  <si>
    <t>07524.163.8</t>
  </si>
  <si>
    <t>65070.12.38</t>
  </si>
  <si>
    <t>65070.12.39</t>
  </si>
  <si>
    <t>65070.12.44</t>
  </si>
  <si>
    <t>65070.12.41</t>
  </si>
  <si>
    <t>03068.25.19</t>
  </si>
  <si>
    <t>03068.29.6</t>
  </si>
  <si>
    <t>24935.19.22</t>
  </si>
  <si>
    <t>24935.40.13</t>
  </si>
  <si>
    <t>43147.28.27</t>
  </si>
  <si>
    <t>56722.31.16</t>
  </si>
  <si>
    <t>56722.132.5</t>
  </si>
  <si>
    <t>87597.23.12</t>
  </si>
  <si>
    <t>38145.121.33</t>
  </si>
  <si>
    <t>38145.228.12</t>
  </si>
  <si>
    <t>56865.139.118</t>
  </si>
  <si>
    <t>65070.214.111</t>
  </si>
  <si>
    <t>Стоп.двор-вр. неизп. нива</t>
  </si>
  <si>
    <t>Депозит - 20лв./дка</t>
  </si>
  <si>
    <t xml:space="preserve">Депозит - 20 лв/дка </t>
  </si>
  <si>
    <r>
      <t xml:space="preserve">за срок от </t>
    </r>
    <r>
      <rPr>
        <b/>
        <sz val="11"/>
        <rFont val="Times New Roman"/>
        <family val="1"/>
      </rPr>
      <t xml:space="preserve">5 /пет/ </t>
    </r>
    <r>
      <rPr>
        <sz val="11"/>
        <rFont val="Times New Roman"/>
        <family val="1"/>
      </rPr>
      <t xml:space="preserve">стопански години в Област Плевен за </t>
    </r>
    <r>
      <rPr>
        <b/>
        <sz val="11"/>
        <rFont val="Times New Roman"/>
        <family val="1"/>
      </rPr>
      <t>2021/2022 стопанска година</t>
    </r>
  </si>
  <si>
    <r>
      <t xml:space="preserve">за срок от </t>
    </r>
    <r>
      <rPr>
        <b/>
        <sz val="11"/>
        <rFont val="Times New Roman"/>
        <family val="1"/>
      </rPr>
      <t>1 /ЕДНА/</t>
    </r>
    <r>
      <rPr>
        <sz val="11"/>
        <rFont val="Times New Roman"/>
        <family val="1"/>
      </rPr>
      <t xml:space="preserve"> стопанска година в Област Плевен за </t>
    </r>
    <r>
      <rPr>
        <b/>
        <sz val="11"/>
        <rFont val="Times New Roman"/>
        <family val="1"/>
      </rPr>
      <t>2021/2022 стопанска година</t>
    </r>
  </si>
  <si>
    <r>
      <t xml:space="preserve">за срок от </t>
    </r>
    <r>
      <rPr>
        <b/>
        <sz val="11"/>
        <rFont val="Times New Roman"/>
        <family val="1"/>
      </rPr>
      <t>5 /ПЕТ/</t>
    </r>
    <r>
      <rPr>
        <sz val="11"/>
        <rFont val="Times New Roman"/>
        <family val="1"/>
      </rPr>
      <t xml:space="preserve"> стопански години  в Област Плевен за </t>
    </r>
    <r>
      <rPr>
        <b/>
        <sz val="11"/>
        <rFont val="Times New Roman"/>
        <family val="1"/>
      </rPr>
      <t>2021/2022 стопанска година</t>
    </r>
  </si>
  <si>
    <r>
      <t xml:space="preserve">под аренда в Област Плевен за </t>
    </r>
    <r>
      <rPr>
        <b/>
        <sz val="11"/>
        <rFont val="Times New Roman"/>
        <family val="1"/>
      </rPr>
      <t>2021/2022 стопанска година</t>
    </r>
  </si>
  <si>
    <r>
      <t xml:space="preserve">под наем или аренда в Област Плевен за </t>
    </r>
    <r>
      <rPr>
        <b/>
        <sz val="10"/>
        <rFont val="Times New Roman"/>
        <family val="1"/>
      </rPr>
      <t>2021/2022 стопанска година</t>
    </r>
  </si>
  <si>
    <r>
      <t xml:space="preserve">за отглеждане на едногодишни полски култури за срок от 1 /ЕДНА/ стопанска година в Област Плевен за </t>
    </r>
    <r>
      <rPr>
        <b/>
        <sz val="11"/>
        <rFont val="Times New Roman"/>
        <family val="1"/>
      </rPr>
      <t>2021/2022 стопанска година</t>
    </r>
  </si>
  <si>
    <t>40573.207.1</t>
  </si>
  <si>
    <t>46841.142.48</t>
  </si>
  <si>
    <t>46841.142.49</t>
  </si>
  <si>
    <t>46841.142.50</t>
  </si>
  <si>
    <t>46841.142.56</t>
  </si>
  <si>
    <t>46841.142.57</t>
  </si>
  <si>
    <t>46841.142.64</t>
  </si>
  <si>
    <t>12601.59.1</t>
  </si>
  <si>
    <t>14876.203.1</t>
  </si>
  <si>
    <t>14876.203.2</t>
  </si>
  <si>
    <t>14876.203.3</t>
  </si>
  <si>
    <t>14876.203.4</t>
  </si>
  <si>
    <t>14876.203.5</t>
  </si>
  <si>
    <t>14876.203.6</t>
  </si>
  <si>
    <t>14888.31.228</t>
  </si>
  <si>
    <t>48204.9.15</t>
  </si>
  <si>
    <t>48204.47.3</t>
  </si>
  <si>
    <t>48204.133.18</t>
  </si>
  <si>
    <t>48204.133.28</t>
  </si>
  <si>
    <t>48204.134.15</t>
  </si>
  <si>
    <t>68045.231.41</t>
  </si>
  <si>
    <t>06210.54.1</t>
  </si>
  <si>
    <t>38145.93.9</t>
  </si>
  <si>
    <t>38145.98.13</t>
  </si>
  <si>
    <t>38145.172.3</t>
  </si>
  <si>
    <t>Из. трайно насаждение</t>
  </si>
  <si>
    <t>38145.228.5</t>
  </si>
  <si>
    <t>40195.24.15</t>
  </si>
  <si>
    <t>40195.24.18</t>
  </si>
  <si>
    <t>40195.321.1</t>
  </si>
  <si>
    <t>53655.13.36</t>
  </si>
  <si>
    <t>56865.139.167</t>
  </si>
  <si>
    <t>44152.143.1</t>
  </si>
  <si>
    <t>06999.26.7</t>
  </si>
  <si>
    <t>Вр. неизп. нива</t>
  </si>
  <si>
    <t>43147.45.4</t>
  </si>
  <si>
    <t>51620.41.20</t>
  </si>
  <si>
    <t>56722.133.4</t>
  </si>
  <si>
    <t>70281.40.68</t>
  </si>
  <si>
    <t>70281.156.1</t>
  </si>
  <si>
    <t>70281.40.25</t>
  </si>
  <si>
    <t>17</t>
  </si>
  <si>
    <t>.........................../п/..............................</t>
  </si>
  <si>
    <t>........................../п/...............................</t>
  </si>
  <si>
    <t>......................./п/..................................</t>
  </si>
  <si>
    <t>............................/п/.............................</t>
  </si>
  <si>
    <t>............................./п/............................</t>
  </si>
  <si>
    <t>80501.94.15</t>
  </si>
  <si>
    <t>80501.279.10</t>
  </si>
  <si>
    <r>
      <t>за срок от</t>
    </r>
    <r>
      <rPr>
        <b/>
        <sz val="11"/>
        <rFont val="Times New Roman"/>
        <family val="1"/>
      </rPr>
      <t xml:space="preserve"> 10 /ДЕСЕТ/</t>
    </r>
    <r>
      <rPr>
        <sz val="11"/>
        <rFont val="Times New Roman"/>
        <family val="1"/>
      </rPr>
      <t xml:space="preserve"> стопански години  в Област Плевен за </t>
    </r>
    <r>
      <rPr>
        <b/>
        <sz val="11"/>
        <rFont val="Times New Roman"/>
        <family val="1"/>
      </rPr>
      <t>2021/2022 стопанска година,</t>
    </r>
  </si>
  <si>
    <r>
      <rPr>
        <b/>
        <sz val="11"/>
        <rFont val="Times New Roman"/>
        <family val="1"/>
      </rPr>
      <t>на основание чл. 47о, ал. 2 от ППЗСПЗЗ</t>
    </r>
    <r>
      <rPr>
        <sz val="11"/>
        <rFont val="Times New Roman"/>
        <family val="1"/>
      </rPr>
      <t xml:space="preserve"> (имоти, за които на три последователни тръжни сесии не са подавани предложения и попадат изцяло извън допустимия слой за подпомагане)</t>
    </r>
  </si>
  <si>
    <t>40573.29.5</t>
  </si>
  <si>
    <t>Татари</t>
  </si>
  <si>
    <t>72117.154.1</t>
  </si>
  <si>
    <t>14876.154.13</t>
  </si>
  <si>
    <t>14876.158.34</t>
  </si>
  <si>
    <t>14876.203.8</t>
  </si>
  <si>
    <t>14876.204.4</t>
  </si>
  <si>
    <t>14876.204.6</t>
  </si>
  <si>
    <t>14876.215.1</t>
  </si>
  <si>
    <t>14876.227.4</t>
  </si>
  <si>
    <t>14876.228.3</t>
  </si>
  <si>
    <t>14876.228.4</t>
  </si>
  <si>
    <t>14876.260.11</t>
  </si>
  <si>
    <t>14876.266.1</t>
  </si>
  <si>
    <t>14876.266.2</t>
  </si>
  <si>
    <t>14876.266.5</t>
  </si>
  <si>
    <t>14876.266.10</t>
  </si>
  <si>
    <t>14876.266.18</t>
  </si>
  <si>
    <t>14876.266.29</t>
  </si>
  <si>
    <t>14876.266.30</t>
  </si>
  <si>
    <t>14876.266.31</t>
  </si>
  <si>
    <t>14876.266.33</t>
  </si>
  <si>
    <t>14876.266.34</t>
  </si>
  <si>
    <t>14876.401.2</t>
  </si>
  <si>
    <t>14876.923.1</t>
  </si>
  <si>
    <t>14876.997.4</t>
  </si>
  <si>
    <t>22335.45.15</t>
  </si>
  <si>
    <t>22335.46.64</t>
  </si>
  <si>
    <t>22335.55.44</t>
  </si>
  <si>
    <t>30199.15.34</t>
  </si>
  <si>
    <t>30199.22.72</t>
  </si>
  <si>
    <t>14888.14.18</t>
  </si>
  <si>
    <t>14888.14.19</t>
  </si>
  <si>
    <t>14888.21.2</t>
  </si>
  <si>
    <t>14888.26.4</t>
  </si>
  <si>
    <t>14888.26.6</t>
  </si>
  <si>
    <t>14888.26.14</t>
  </si>
  <si>
    <t>14888.26.15</t>
  </si>
  <si>
    <t>14888.26.16</t>
  </si>
  <si>
    <t>14888.27.11</t>
  </si>
  <si>
    <t>14888.27.23</t>
  </si>
  <si>
    <t>14888.27.24</t>
  </si>
  <si>
    <t>14888.27.62</t>
  </si>
  <si>
    <t>14888.31.175</t>
  </si>
  <si>
    <t>14888.31.194</t>
  </si>
  <si>
    <t>14888.35.3</t>
  </si>
  <si>
    <t>14888.35.9</t>
  </si>
  <si>
    <t>14888.35.10</t>
  </si>
  <si>
    <t>14888.35.40</t>
  </si>
  <si>
    <t>14888.35.42</t>
  </si>
  <si>
    <t>14888.35.51</t>
  </si>
  <si>
    <t>14888.37.1</t>
  </si>
  <si>
    <t>14888.37.2</t>
  </si>
  <si>
    <t>14888.37.9</t>
  </si>
  <si>
    <t>14888.37.35</t>
  </si>
  <si>
    <t>14888.38.16</t>
  </si>
  <si>
    <t>39712.51.17</t>
  </si>
  <si>
    <t>39712.52.11</t>
  </si>
  <si>
    <t>39712.58.4</t>
  </si>
  <si>
    <t>43284.12.5</t>
  </si>
  <si>
    <t>43284.56.10</t>
  </si>
  <si>
    <t>43284.86.24</t>
  </si>
  <si>
    <t>48204.9.12</t>
  </si>
  <si>
    <t>48204.126.19</t>
  </si>
  <si>
    <t>48204.126.21</t>
  </si>
  <si>
    <t>48204.127.2</t>
  </si>
  <si>
    <t>48204.127.6</t>
  </si>
  <si>
    <t>48204.134.1</t>
  </si>
  <si>
    <t>48204.146.18</t>
  </si>
  <si>
    <t>68045.2.8</t>
  </si>
  <si>
    <t>68045.25.1</t>
  </si>
  <si>
    <t>68045.31.17</t>
  </si>
  <si>
    <t>68045.49.22</t>
  </si>
  <si>
    <t>68045.137.3</t>
  </si>
  <si>
    <t>68045.150.2</t>
  </si>
  <si>
    <t>68045.152.6</t>
  </si>
  <si>
    <t>02227.189.1</t>
  </si>
  <si>
    <t>02227.281.1</t>
  </si>
  <si>
    <t>03993.133.2</t>
  </si>
  <si>
    <t>03993.133.4</t>
  </si>
  <si>
    <t>03993.134.5</t>
  </si>
  <si>
    <t>03993.134.12</t>
  </si>
  <si>
    <t>Божурица</t>
  </si>
  <si>
    <t>05013.77.6</t>
  </si>
  <si>
    <t>05013.105.8</t>
  </si>
  <si>
    <t>05013.105.9</t>
  </si>
  <si>
    <t>38145.133.10</t>
  </si>
  <si>
    <t>38145.226.59</t>
  </si>
  <si>
    <t>40195.601.14</t>
  </si>
  <si>
    <t>40195.601.24</t>
  </si>
  <si>
    <t>40195.601.25</t>
  </si>
  <si>
    <t>40195.605.16</t>
  </si>
  <si>
    <t>53655.23.30</t>
  </si>
  <si>
    <t>53655.35.13</t>
  </si>
  <si>
    <t>56865.139.70</t>
  </si>
  <si>
    <t>56865.139.71</t>
  </si>
  <si>
    <t>56865.139.116</t>
  </si>
  <si>
    <t>62596.29.1</t>
  </si>
  <si>
    <t>62596.90.10</t>
  </si>
  <si>
    <t>62596.138.18</t>
  </si>
  <si>
    <t>62596.185.2</t>
  </si>
  <si>
    <t>Ставерци</t>
  </si>
  <si>
    <t>68607.382.1</t>
  </si>
  <si>
    <t>40213.139.3</t>
  </si>
  <si>
    <t>40213.139.4</t>
  </si>
  <si>
    <t>40213.144.33</t>
  </si>
  <si>
    <t>40213.144.35</t>
  </si>
  <si>
    <t>40213.144.38</t>
  </si>
  <si>
    <t>40213.144.57</t>
  </si>
  <si>
    <t>40213.301.1</t>
  </si>
  <si>
    <t>40213.301.2</t>
  </si>
  <si>
    <t>40213.301.6</t>
  </si>
  <si>
    <t>65070.65.29</t>
  </si>
  <si>
    <t>65070.65.37</t>
  </si>
  <si>
    <t>65070.72.20</t>
  </si>
  <si>
    <t>65070.72.29</t>
  </si>
  <si>
    <t>65070.72.33</t>
  </si>
  <si>
    <t>65070.189.174</t>
  </si>
  <si>
    <t>65070.286.7</t>
  </si>
  <si>
    <t>6507.292.12</t>
  </si>
  <si>
    <t>65070.307.2</t>
  </si>
  <si>
    <t>Община КНЕЖА</t>
  </si>
  <si>
    <t>27509.77.119</t>
  </si>
  <si>
    <t>27509.77.120</t>
  </si>
  <si>
    <t>27509.77.122</t>
  </si>
  <si>
    <t>27509.80.146</t>
  </si>
  <si>
    <t>Всичко за Община Кнежа</t>
  </si>
  <si>
    <t>Евлогиево</t>
  </si>
  <si>
    <t>27019.219.2</t>
  </si>
  <si>
    <t>44152.146.2</t>
  </si>
  <si>
    <t>03068.17.7</t>
  </si>
  <si>
    <t>03068.57.25</t>
  </si>
  <si>
    <t>03068.83.280</t>
  </si>
  <si>
    <t>06690.50.61</t>
  </si>
  <si>
    <t>06690.51.3</t>
  </si>
  <si>
    <t>06690.110.142</t>
  </si>
  <si>
    <t>06690.122.33</t>
  </si>
  <si>
    <t>06690.122.217</t>
  </si>
  <si>
    <t>06690.122.743</t>
  </si>
  <si>
    <t>06690.431.11</t>
  </si>
  <si>
    <t>06690.501.5</t>
  </si>
  <si>
    <t>06690.501.6</t>
  </si>
  <si>
    <t>06690.501.8</t>
  </si>
  <si>
    <t>06690.501.9</t>
  </si>
  <si>
    <t>06999.10.2</t>
  </si>
  <si>
    <t>12752.110.744</t>
  </si>
  <si>
    <t>24935.29.1</t>
  </si>
  <si>
    <t>37856.97.39</t>
  </si>
  <si>
    <t>43147.15.3</t>
  </si>
  <si>
    <t>43147.15.21</t>
  </si>
  <si>
    <t>Изост.нива</t>
  </si>
  <si>
    <t>43147.18.10</t>
  </si>
  <si>
    <t>43147.40.27</t>
  </si>
  <si>
    <t>43147.42.5</t>
  </si>
  <si>
    <t>51620.23.53</t>
  </si>
  <si>
    <t>51620.42.1</t>
  </si>
  <si>
    <t>51620.42.3</t>
  </si>
  <si>
    <t>51620.42.8</t>
  </si>
  <si>
    <t>51620.45.97</t>
  </si>
  <si>
    <t>51620.46.69</t>
  </si>
  <si>
    <t>51620.46.70</t>
  </si>
  <si>
    <t>51620.47.6</t>
  </si>
  <si>
    <t>51620.47.9</t>
  </si>
  <si>
    <t>51620.47.20</t>
  </si>
  <si>
    <t>51620.47.45</t>
  </si>
  <si>
    <t>51620.47.98</t>
  </si>
  <si>
    <t>51620.48.8</t>
  </si>
  <si>
    <t>51620.49.6</t>
  </si>
  <si>
    <t>51620.51.45</t>
  </si>
  <si>
    <t>51620.55.12</t>
  </si>
  <si>
    <t>51620.61.30</t>
  </si>
  <si>
    <t>51620.63.67</t>
  </si>
  <si>
    <t>51620.65.57</t>
  </si>
  <si>
    <t>51620.66.205</t>
  </si>
  <si>
    <t>51620.66.216</t>
  </si>
  <si>
    <t>51620.66.250</t>
  </si>
  <si>
    <t>51620.66.264</t>
  </si>
  <si>
    <t>51620.82.11</t>
  </si>
  <si>
    <t>51620.103.36</t>
  </si>
  <si>
    <t>51620.110.14</t>
  </si>
  <si>
    <t>51620.110.24</t>
  </si>
  <si>
    <t>51620.110.56</t>
  </si>
  <si>
    <t>51620.110.76</t>
  </si>
  <si>
    <t>51620.111.2</t>
  </si>
  <si>
    <t>51620.111.18</t>
  </si>
  <si>
    <t>51620.112.51</t>
  </si>
  <si>
    <t>51620.113.38</t>
  </si>
  <si>
    <t>51620.129.10</t>
  </si>
  <si>
    <t>51620.129.13</t>
  </si>
  <si>
    <t>51620.150.44</t>
  </si>
  <si>
    <t>51620.170.12</t>
  </si>
  <si>
    <t>56722.46.3</t>
  </si>
  <si>
    <t>56722.48.15</t>
  </si>
  <si>
    <t>56722.54.1</t>
  </si>
  <si>
    <t>56722.78.9</t>
  </si>
  <si>
    <t>56722.82.5</t>
  </si>
  <si>
    <t>56722.105.9</t>
  </si>
  <si>
    <t>56722.124.8</t>
  </si>
  <si>
    <t>56722.126.1</t>
  </si>
  <si>
    <t>56722.131.4</t>
  </si>
  <si>
    <t>56722.151.3</t>
  </si>
  <si>
    <t>56722.201.4</t>
  </si>
  <si>
    <t>56722.208.16</t>
  </si>
  <si>
    <t>56722.214.7</t>
  </si>
  <si>
    <t>56722.228.3</t>
  </si>
  <si>
    <t>56722.228.4</t>
  </si>
  <si>
    <t>56722.262.13</t>
  </si>
  <si>
    <t>56722.262.14</t>
  </si>
  <si>
    <t>56722.262.15</t>
  </si>
  <si>
    <t>56722.329.1</t>
  </si>
  <si>
    <t>56722.329.6</t>
  </si>
  <si>
    <t>56722.333.1</t>
  </si>
  <si>
    <t>Ралево</t>
  </si>
  <si>
    <t>62116.78.263</t>
  </si>
  <si>
    <t>67088.190.11</t>
  </si>
  <si>
    <t>67088.327.241</t>
  </si>
  <si>
    <t>67088.374.12</t>
  </si>
  <si>
    <t>87597.71.29</t>
  </si>
  <si>
    <t>87597.81.8</t>
  </si>
  <si>
    <t>87597.106.1</t>
  </si>
  <si>
    <t>87597.120.1</t>
  </si>
  <si>
    <t>87597.123.2</t>
  </si>
  <si>
    <t>87597.135.1</t>
  </si>
  <si>
    <t>Борислав</t>
  </si>
  <si>
    <t>05493.14.1</t>
  </si>
  <si>
    <t>изост.орна земя</t>
  </si>
  <si>
    <t xml:space="preserve">не </t>
  </si>
  <si>
    <t>Горник</t>
  </si>
  <si>
    <t>16540.67.6</t>
  </si>
  <si>
    <t>16540.67.15</t>
  </si>
  <si>
    <t>61580.476.11</t>
  </si>
  <si>
    <t>70281.156.176</t>
  </si>
  <si>
    <t>81551.89.5</t>
  </si>
  <si>
    <t>81551.89.36</t>
  </si>
  <si>
    <t xml:space="preserve">Забележка: Описаните имоти в предложението се предоставят за ползване при условията на чл. 47о, ал. 2 от ППЗСПЗЗ. За тези </t>
  </si>
  <si>
    <t>имоти не са подавани предложения в три последователни търга (тръжни сесии) и попадат изцяло извън допустимияслой за</t>
  </si>
  <si>
    <t>подпомагане.</t>
  </si>
  <si>
    <t>Имотите се отдават за срок от 10 стопански години. За първата стопанска година не се дължи арендна вноска, при условията на</t>
  </si>
  <si>
    <t xml:space="preserve">чл. 24а, ал. 9 от ЗСПЗЗ, като до петата стопанска година арендаторът се задължава да разработи цялата площ и тя да влезе в </t>
  </si>
  <si>
    <t>допустимия слой.</t>
  </si>
  <si>
    <t>(втора тръжна сесия)</t>
  </si>
  <si>
    <t>00761.64.36</t>
  </si>
  <si>
    <t>16540.40.2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</si>
</sst>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"/>
    <numFmt numFmtId="183" formatCode="000000"/>
    <numFmt numFmtId="184" formatCode="0.000"/>
    <numFmt numFmtId="185" formatCode="#,##0.000"/>
    <numFmt numFmtId="186" formatCode="#,##0.000_ ;\-#,##0.000\ "/>
    <numFmt numFmtId="187" formatCode="0.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&quot;0&quot;"/>
    <numFmt numFmtId="194" formatCode="#.000&quot; &quot;\д\к\а"/>
    <numFmt numFmtId="195" formatCode="0.000&quot;&quot;\ &quot;дка&quot;"/>
    <numFmt numFmtId="196" formatCode="&quot;Да&quot;;&quot;Да&quot;;&quot;Не&quot;"/>
    <numFmt numFmtId="197" formatCode="&quot;Истина&quot;;&quot; Истина &quot;;&quot; Неистина &quot;"/>
    <numFmt numFmtId="198" formatCode="&quot;Вкл.&quot;;&quot; Вкл. &quot;;&quot; Изкл.&quot;"/>
    <numFmt numFmtId="199" formatCode="[$¥€-2]\ #,##0.00_);[Red]\([$¥€-2]\ #,##0.00\)"/>
  </numFmts>
  <fonts count="6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8" borderId="6" applyNumberFormat="0" applyAlignment="0" applyProtection="0"/>
    <xf numFmtId="0" fontId="52" fillId="28" borderId="2" applyNumberFormat="0" applyAlignment="0" applyProtection="0"/>
    <xf numFmtId="0" fontId="53" fillId="29" borderId="7" applyNumberFormat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184" fontId="5" fillId="32" borderId="10" xfId="35" applyNumberFormat="1" applyFont="1" applyFill="1" applyBorder="1" applyAlignment="1">
      <alignment horizontal="center" vertical="center" wrapText="1"/>
      <protection/>
    </xf>
    <xf numFmtId="49" fontId="5" fillId="32" borderId="10" xfId="35" applyNumberFormat="1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vertical="center"/>
    </xf>
    <xf numFmtId="184" fontId="1" fillId="32" borderId="10" xfId="0" applyNumberFormat="1" applyFont="1" applyFill="1" applyBorder="1" applyAlignment="1">
      <alignment horizontal="right" vertical="center"/>
    </xf>
    <xf numFmtId="1" fontId="5" fillId="32" borderId="10" xfId="35" applyNumberFormat="1" applyFont="1" applyFill="1" applyBorder="1" applyAlignment="1">
      <alignment horizontal="center" vertical="center"/>
      <protection/>
    </xf>
    <xf numFmtId="1" fontId="5" fillId="32" borderId="10" xfId="0" applyNumberFormat="1" applyFont="1" applyFill="1" applyBorder="1" applyAlignment="1">
      <alignment horizontal="center" vertical="center"/>
    </xf>
    <xf numFmtId="184" fontId="5" fillId="32" borderId="10" xfId="35" applyNumberFormat="1" applyFont="1" applyFill="1" applyBorder="1" applyAlignment="1">
      <alignment horizontal="center" vertical="center"/>
      <protection/>
    </xf>
    <xf numFmtId="182" fontId="1" fillId="0" borderId="10" xfId="0" applyNumberFormat="1" applyFont="1" applyBorder="1" applyAlignment="1">
      <alignment horizontal="center" vertical="center"/>
    </xf>
    <xf numFmtId="2" fontId="1" fillId="32" borderId="0" xfId="0" applyNumberFormat="1" applyFont="1" applyFill="1" applyAlignment="1">
      <alignment horizontal="right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184" fontId="1" fillId="0" borderId="10" xfId="0" applyNumberFormat="1" applyFont="1" applyBorder="1" applyAlignment="1">
      <alignment/>
    </xf>
    <xf numFmtId="182" fontId="1" fillId="32" borderId="10" xfId="35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4" fontId="5" fillId="32" borderId="10" xfId="35" applyNumberFormat="1" applyFont="1" applyFill="1" applyBorder="1" applyAlignment="1">
      <alignment vertical="center"/>
      <protection/>
    </xf>
    <xf numFmtId="0" fontId="5" fillId="32" borderId="10" xfId="35" applyFont="1" applyFill="1" applyBorder="1" applyAlignment="1">
      <alignment vertical="center"/>
      <protection/>
    </xf>
    <xf numFmtId="184" fontId="5" fillId="32" borderId="10" xfId="35" applyNumberFormat="1" applyFont="1" applyFill="1" applyBorder="1" applyAlignment="1">
      <alignment horizontal="right" vertical="center"/>
      <protection/>
    </xf>
    <xf numFmtId="0" fontId="5" fillId="32" borderId="0" xfId="0" applyFont="1" applyFill="1" applyAlignment="1">
      <alignment vertical="center"/>
    </xf>
    <xf numFmtId="183" fontId="5" fillId="32" borderId="0" xfId="0" applyNumberFormat="1" applyFont="1" applyFill="1" applyAlignment="1">
      <alignment horizontal="center" vertical="center"/>
    </xf>
    <xf numFmtId="184" fontId="5" fillId="32" borderId="0" xfId="0" applyNumberFormat="1" applyFont="1" applyFill="1" applyAlignment="1">
      <alignment horizontal="right" vertical="center"/>
    </xf>
    <xf numFmtId="182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84" fontId="7" fillId="0" borderId="10" xfId="0" applyNumberFormat="1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84" fontId="5" fillId="0" borderId="10" xfId="35" applyNumberFormat="1" applyFont="1" applyFill="1" applyBorder="1" applyAlignment="1">
      <alignment vertical="center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center"/>
    </xf>
    <xf numFmtId="184" fontId="5" fillId="0" borderId="10" xfId="0" applyNumberFormat="1" applyFont="1" applyBorder="1" applyAlignment="1">
      <alignment horizontal="right"/>
    </xf>
    <xf numFmtId="0" fontId="0" fillId="32" borderId="0" xfId="0" applyFont="1" applyFill="1" applyAlignment="1">
      <alignment vertical="center"/>
    </xf>
    <xf numFmtId="184" fontId="5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4" fontId="0" fillId="32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left"/>
    </xf>
    <xf numFmtId="184" fontId="5" fillId="0" borderId="10" xfId="0" applyNumberFormat="1" applyFont="1" applyFill="1" applyBorder="1" applyAlignment="1">
      <alignment horizontal="right" vertical="center" wrapText="1"/>
    </xf>
    <xf numFmtId="1" fontId="5" fillId="32" borderId="10" xfId="35" applyNumberFormat="1" applyFont="1" applyFill="1" applyBorder="1" applyAlignment="1">
      <alignment horizontal="right" vertical="center"/>
      <protection/>
    </xf>
    <xf numFmtId="0" fontId="0" fillId="32" borderId="0" xfId="0" applyFont="1" applyFill="1" applyAlignment="1">
      <alignment horizontal="center" vertical="center"/>
    </xf>
    <xf numFmtId="182" fontId="0" fillId="32" borderId="0" xfId="0" applyNumberFormat="1" applyFont="1" applyFill="1" applyAlignment="1">
      <alignment horizontal="center" vertical="center"/>
    </xf>
    <xf numFmtId="183" fontId="5" fillId="32" borderId="0" xfId="0" applyNumberFormat="1" applyFont="1" applyFill="1" applyAlignment="1">
      <alignment horizontal="left" vertical="center"/>
    </xf>
    <xf numFmtId="2" fontId="5" fillId="32" borderId="0" xfId="0" applyNumberFormat="1" applyFont="1" applyFill="1" applyAlignment="1">
      <alignment horizontal="right" vertical="center"/>
    </xf>
    <xf numFmtId="183" fontId="0" fillId="32" borderId="0" xfId="0" applyNumberFormat="1" applyFont="1" applyFill="1" applyAlignment="1">
      <alignment horizontal="center" vertical="center"/>
    </xf>
    <xf numFmtId="2" fontId="0" fillId="32" borderId="0" xfId="0" applyNumberFormat="1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83" fontId="1" fillId="32" borderId="10" xfId="0" applyNumberFormat="1" applyFont="1" applyFill="1" applyBorder="1" applyAlignment="1">
      <alignment horizontal="center" vertical="center"/>
    </xf>
    <xf numFmtId="184" fontId="7" fillId="0" borderId="10" xfId="35" applyNumberFormat="1" applyFont="1" applyFill="1" applyBorder="1" applyAlignment="1">
      <alignment vertical="center"/>
      <protection/>
    </xf>
    <xf numFmtId="2" fontId="12" fillId="0" borderId="10" xfId="0" applyNumberFormat="1" applyFont="1" applyBorder="1" applyAlignment="1">
      <alignment horizontal="right" vertical="center" wrapText="1"/>
    </xf>
    <xf numFmtId="0" fontId="7" fillId="32" borderId="10" xfId="35" applyNumberFormat="1" applyFont="1" applyFill="1" applyBorder="1" applyAlignment="1">
      <alignment vertical="center" wrapText="1"/>
      <protection/>
    </xf>
    <xf numFmtId="182" fontId="7" fillId="32" borderId="10" xfId="35" applyNumberFormat="1" applyFont="1" applyFill="1" applyBorder="1" applyAlignment="1">
      <alignment horizontal="center" vertical="center" wrapText="1"/>
      <protection/>
    </xf>
    <xf numFmtId="0" fontId="7" fillId="32" borderId="10" xfId="35" applyNumberFormat="1" applyFont="1" applyFill="1" applyBorder="1" applyAlignment="1">
      <alignment horizontal="center" vertical="center" wrapText="1"/>
      <protection/>
    </xf>
    <xf numFmtId="2" fontId="7" fillId="32" borderId="10" xfId="35" applyNumberFormat="1" applyFont="1" applyFill="1" applyBorder="1" applyAlignment="1">
      <alignment horizontal="right" vertical="center" wrapText="1"/>
      <protection/>
    </xf>
    <xf numFmtId="2" fontId="12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vertical="center" wrapText="1"/>
      <protection/>
    </xf>
    <xf numFmtId="0" fontId="7" fillId="32" borderId="10" xfId="35" applyFont="1" applyFill="1" applyBorder="1" applyAlignment="1">
      <alignment vertical="center" wrapText="1"/>
      <protection/>
    </xf>
    <xf numFmtId="1" fontId="7" fillId="32" borderId="10" xfId="0" applyNumberFormat="1" applyFont="1" applyFill="1" applyBorder="1" applyAlignment="1">
      <alignment horizontal="right" vertical="center"/>
    </xf>
    <xf numFmtId="1" fontId="5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center"/>
    </xf>
    <xf numFmtId="182" fontId="12" fillId="32" borderId="10" xfId="35" applyNumberFormat="1" applyFont="1" applyFill="1" applyBorder="1" applyAlignment="1" applyProtection="1">
      <alignment horizontal="center" vertical="center" wrapText="1"/>
      <protection/>
    </xf>
    <xf numFmtId="2" fontId="12" fillId="32" borderId="10" xfId="35" applyNumberFormat="1" applyFont="1" applyFill="1" applyBorder="1" applyAlignment="1" applyProtection="1">
      <alignment horizontal="right" vertical="center" wrapText="1"/>
      <protection/>
    </xf>
    <xf numFmtId="0" fontId="7" fillId="32" borderId="10" xfId="35" applyFont="1" applyFill="1" applyBorder="1" applyAlignment="1">
      <alignment horizontal="center" vertical="center" wrapText="1"/>
      <protection/>
    </xf>
    <xf numFmtId="0" fontId="9" fillId="4" borderId="10" xfId="35" applyNumberFormat="1" applyFont="1" applyFill="1" applyBorder="1" applyAlignment="1">
      <alignment vertical="center" wrapText="1"/>
      <protection/>
    </xf>
    <xf numFmtId="1" fontId="9" fillId="4" borderId="10" xfId="35" applyNumberFormat="1" applyFont="1" applyFill="1" applyBorder="1" applyAlignment="1">
      <alignment horizontal="right" vertical="center" wrapText="1"/>
      <protection/>
    </xf>
    <xf numFmtId="1" fontId="9" fillId="4" borderId="10" xfId="35" applyNumberFormat="1" applyFont="1" applyFill="1" applyBorder="1" applyAlignment="1">
      <alignment horizontal="left" vertical="center" wrapText="1"/>
      <protection/>
    </xf>
    <xf numFmtId="184" fontId="9" fillId="4" borderId="10" xfId="35" applyNumberFormat="1" applyFont="1" applyFill="1" applyBorder="1" applyAlignment="1">
      <alignment horizontal="right" vertical="center" wrapText="1"/>
      <protection/>
    </xf>
    <xf numFmtId="0" fontId="9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182" fontId="9" fillId="4" borderId="10" xfId="35" applyNumberFormat="1" applyFont="1" applyFill="1" applyBorder="1" applyAlignment="1">
      <alignment horizontal="center" vertical="center" wrapText="1"/>
      <protection/>
    </xf>
    <xf numFmtId="0" fontId="9" fillId="4" borderId="10" xfId="35" applyFont="1" applyFill="1" applyBorder="1" applyAlignment="1">
      <alignment vertical="center" wrapText="1"/>
      <protection/>
    </xf>
    <xf numFmtId="2" fontId="9" fillId="4" borderId="10" xfId="35" applyNumberFormat="1" applyFont="1" applyFill="1" applyBorder="1" applyAlignment="1">
      <alignment horizontal="right" vertical="center" wrapText="1"/>
      <protection/>
    </xf>
    <xf numFmtId="2" fontId="10" fillId="4" borderId="10" xfId="0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vertical="center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horizontal="center" vertical="center" wrapText="1"/>
    </xf>
    <xf numFmtId="183" fontId="10" fillId="32" borderId="0" xfId="0" applyNumberFormat="1" applyFont="1" applyFill="1" applyBorder="1" applyAlignment="1">
      <alignment horizontal="center" vertical="center" wrapText="1"/>
    </xf>
    <xf numFmtId="184" fontId="10" fillId="32" borderId="0" xfId="0" applyNumberFormat="1" applyFont="1" applyFill="1" applyBorder="1" applyAlignment="1">
      <alignment horizontal="right" vertical="center" wrapText="1"/>
    </xf>
    <xf numFmtId="182" fontId="10" fillId="32" borderId="0" xfId="0" applyNumberFormat="1" applyFont="1" applyFill="1" applyBorder="1" applyAlignment="1">
      <alignment horizontal="center" vertical="center" wrapText="1"/>
    </xf>
    <xf numFmtId="2" fontId="10" fillId="32" borderId="0" xfId="0" applyNumberFormat="1" applyFont="1" applyFill="1" applyBorder="1" applyAlignment="1">
      <alignment horizontal="right" vertical="center" wrapText="1"/>
    </xf>
    <xf numFmtId="0" fontId="1" fillId="32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0" xfId="35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32" borderId="10" xfId="35" applyNumberFormat="1" applyFont="1" applyFill="1" applyBorder="1" applyAlignment="1">
      <alignment horizontal="right" vertical="center" wrapText="1"/>
      <protection/>
    </xf>
    <xf numFmtId="2" fontId="1" fillId="32" borderId="10" xfId="0" applyNumberFormat="1" applyFont="1" applyFill="1" applyBorder="1" applyAlignment="1">
      <alignment vertical="center" wrapText="1"/>
    </xf>
    <xf numFmtId="184" fontId="7" fillId="32" borderId="10" xfId="0" applyNumberFormat="1" applyFont="1" applyFill="1" applyBorder="1" applyAlignment="1">
      <alignment/>
    </xf>
    <xf numFmtId="2" fontId="7" fillId="32" borderId="10" xfId="35" applyNumberFormat="1" applyFont="1" applyFill="1" applyBorder="1" applyAlignment="1">
      <alignment/>
      <protection/>
    </xf>
    <xf numFmtId="4" fontId="7" fillId="0" borderId="10" xfId="0" applyNumberFormat="1" applyFont="1" applyBorder="1" applyAlignment="1">
      <alignment vertical="center" wrapText="1"/>
    </xf>
    <xf numFmtId="182" fontId="7" fillId="0" borderId="10" xfId="0" applyNumberFormat="1" applyFont="1" applyFill="1" applyBorder="1" applyAlignment="1">
      <alignment vertical="center" wrapText="1"/>
    </xf>
    <xf numFmtId="2" fontId="7" fillId="32" borderId="10" xfId="35" applyNumberFormat="1" applyFont="1" applyFill="1" applyBorder="1" applyAlignment="1">
      <alignment vertical="center"/>
      <protection/>
    </xf>
    <xf numFmtId="2" fontId="7" fillId="32" borderId="10" xfId="0" applyNumberFormat="1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2" fontId="5" fillId="0" borderId="10" xfId="0" applyNumberFormat="1" applyFont="1" applyBorder="1" applyAlignment="1">
      <alignment horizontal="right" vertical="center" wrapText="1"/>
    </xf>
    <xf numFmtId="0" fontId="16" fillId="32" borderId="10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182" fontId="16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2" fontId="16" fillId="32" borderId="10" xfId="0" applyNumberFormat="1" applyFont="1" applyFill="1" applyBorder="1" applyAlignment="1">
      <alignment horizontal="right" vertical="center"/>
    </xf>
    <xf numFmtId="184" fontId="17" fillId="32" borderId="10" xfId="0" applyNumberFormat="1" applyFont="1" applyFill="1" applyBorder="1" applyAlignment="1">
      <alignment horizontal="right" vertical="center"/>
    </xf>
    <xf numFmtId="0" fontId="17" fillId="32" borderId="10" xfId="0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/>
    </xf>
    <xf numFmtId="2" fontId="5" fillId="32" borderId="10" xfId="35" applyNumberFormat="1" applyFont="1" applyFill="1" applyBorder="1" applyAlignment="1">
      <alignment horizontal="right" vertical="center"/>
      <protection/>
    </xf>
    <xf numFmtId="184" fontId="5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" fontId="7" fillId="32" borderId="10" xfId="0" applyNumberFormat="1" applyFont="1" applyFill="1" applyBorder="1" applyAlignment="1">
      <alignment horizontal="left" vertical="center"/>
    </xf>
    <xf numFmtId="184" fontId="1" fillId="0" borderId="11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left"/>
    </xf>
    <xf numFmtId="184" fontId="5" fillId="0" borderId="11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left" vertical="center" wrapText="1"/>
    </xf>
    <xf numFmtId="1" fontId="7" fillId="32" borderId="10" xfId="35" applyNumberFormat="1" applyFont="1" applyFill="1" applyBorder="1" applyAlignment="1">
      <alignment horizontal="right" vertical="center" wrapText="1"/>
      <protection/>
    </xf>
    <xf numFmtId="184" fontId="7" fillId="0" borderId="10" xfId="0" applyNumberFormat="1" applyFont="1" applyFill="1" applyBorder="1" applyAlignment="1">
      <alignment horizontal="left" vertical="center" wrapText="1"/>
    </xf>
    <xf numFmtId="182" fontId="7" fillId="32" borderId="10" xfId="35" applyNumberFormat="1" applyFont="1" applyFill="1" applyBorder="1" applyAlignment="1">
      <alignment horizontal="center" vertical="center" wrapText="1"/>
      <protection/>
    </xf>
    <xf numFmtId="0" fontId="7" fillId="32" borderId="10" xfId="35" applyFont="1" applyFill="1" applyBorder="1" applyAlignment="1">
      <alignment horizontal="center" vertical="center" wrapText="1"/>
      <protection/>
    </xf>
    <xf numFmtId="184" fontId="7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horizontal="right" vertical="center" wrapText="1"/>
      <protection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4" fontId="7" fillId="0" borderId="10" xfId="35" applyNumberFormat="1" applyFont="1" applyFill="1" applyBorder="1" applyAlignment="1">
      <alignment vertical="center" wrapText="1"/>
      <protection/>
    </xf>
    <xf numFmtId="184" fontId="5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4" fontId="18" fillId="0" borderId="10" xfId="0" applyNumberFormat="1" applyFont="1" applyBorder="1" applyAlignment="1">
      <alignment horizontal="right" vertical="center" wrapText="1"/>
    </xf>
    <xf numFmtId="182" fontId="18" fillId="0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left" vertical="center"/>
    </xf>
    <xf numFmtId="182" fontId="1" fillId="0" borderId="10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0" fontId="5" fillId="32" borderId="10" xfId="35" applyFont="1" applyFill="1" applyBorder="1" applyAlignment="1">
      <alignment horizontal="left" vertical="center"/>
      <protection/>
    </xf>
    <xf numFmtId="182" fontId="5" fillId="32" borderId="10" xfId="0" applyNumberFormat="1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center" vertical="center"/>
    </xf>
    <xf numFmtId="184" fontId="7" fillId="32" borderId="10" xfId="0" applyNumberFormat="1" applyFont="1" applyFill="1" applyBorder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/>
    </xf>
    <xf numFmtId="184" fontId="1" fillId="32" borderId="10" xfId="0" applyNumberFormat="1" applyFont="1" applyFill="1" applyBorder="1" applyAlignment="1">
      <alignment/>
    </xf>
    <xf numFmtId="183" fontId="5" fillId="32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83" fontId="1" fillId="32" borderId="0" xfId="0" applyNumberFormat="1" applyFont="1" applyFill="1" applyBorder="1" applyAlignment="1">
      <alignment horizontal="center" vertical="center" wrapText="1"/>
    </xf>
    <xf numFmtId="184" fontId="1" fillId="32" borderId="0" xfId="0" applyNumberFormat="1" applyFont="1" applyFill="1" applyBorder="1" applyAlignment="1">
      <alignment horizontal="right" vertical="center" wrapText="1"/>
    </xf>
    <xf numFmtId="182" fontId="1" fillId="32" borderId="0" xfId="0" applyNumberFormat="1" applyFont="1" applyFill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35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wrapText="1"/>
    </xf>
    <xf numFmtId="0" fontId="12" fillId="32" borderId="0" xfId="0" applyFont="1" applyFill="1" applyAlignment="1">
      <alignment vertical="center"/>
    </xf>
    <xf numFmtId="0" fontId="12" fillId="32" borderId="10" xfId="0" applyFont="1" applyFill="1" applyBorder="1" applyAlignment="1">
      <alignment vertical="center"/>
    </xf>
    <xf numFmtId="184" fontId="1" fillId="32" borderId="0" xfId="0" applyNumberFormat="1" applyFont="1" applyFill="1" applyAlignment="1">
      <alignment horizontal="right" vertical="center"/>
    </xf>
    <xf numFmtId="183" fontId="1" fillId="32" borderId="0" xfId="0" applyNumberFormat="1" applyFont="1" applyFill="1" applyAlignment="1">
      <alignment horizontal="center" vertical="center"/>
    </xf>
    <xf numFmtId="182" fontId="1" fillId="32" borderId="0" xfId="0" applyNumberFormat="1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7" fillId="32" borderId="10" xfId="35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 horizontal="left" vertical="center" wrapText="1"/>
    </xf>
    <xf numFmtId="49" fontId="5" fillId="32" borderId="10" xfId="35" applyNumberFormat="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horizontal="left" vertical="center"/>
    </xf>
    <xf numFmtId="0" fontId="60" fillId="0" borderId="10" xfId="0" applyFont="1" applyBorder="1" applyAlignment="1">
      <alignment/>
    </xf>
    <xf numFmtId="0" fontId="60" fillId="32" borderId="10" xfId="0" applyFont="1" applyFill="1" applyBorder="1" applyAlignment="1">
      <alignment horizontal="center" vertical="center"/>
    </xf>
    <xf numFmtId="2" fontId="60" fillId="0" borderId="10" xfId="0" applyNumberFormat="1" applyFont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/>
    </xf>
    <xf numFmtId="184" fontId="60" fillId="0" borderId="10" xfId="0" applyNumberFormat="1" applyFont="1" applyBorder="1" applyAlignment="1">
      <alignment/>
    </xf>
    <xf numFmtId="184" fontId="60" fillId="0" borderId="10" xfId="0" applyNumberFormat="1" applyFont="1" applyFill="1" applyBorder="1" applyAlignment="1">
      <alignment vertical="center"/>
    </xf>
    <xf numFmtId="182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184" fontId="7" fillId="0" borderId="10" xfId="35" applyNumberFormat="1" applyFont="1" applyFill="1" applyBorder="1" applyAlignment="1">
      <alignment vertical="center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vertical="center"/>
    </xf>
    <xf numFmtId="0" fontId="61" fillId="0" borderId="10" xfId="0" applyFont="1" applyBorder="1" applyAlignment="1">
      <alignment/>
    </xf>
    <xf numFmtId="184" fontId="61" fillId="0" borderId="10" xfId="0" applyNumberFormat="1" applyFont="1" applyFill="1" applyBorder="1" applyAlignment="1">
      <alignment vertical="center"/>
    </xf>
    <xf numFmtId="1" fontId="61" fillId="0" borderId="10" xfId="0" applyNumberFormat="1" applyFont="1" applyBorder="1" applyAlignment="1">
      <alignment vertical="center"/>
    </xf>
    <xf numFmtId="184" fontId="61" fillId="0" borderId="10" xfId="0" applyNumberFormat="1" applyFont="1" applyFill="1" applyBorder="1" applyAlignment="1">
      <alignment vertical="center" wrapText="1"/>
    </xf>
    <xf numFmtId="184" fontId="61" fillId="0" borderId="10" xfId="0" applyNumberFormat="1" applyFont="1" applyFill="1" applyBorder="1" applyAlignment="1">
      <alignment horizontal="right" vertical="center" wrapText="1"/>
    </xf>
    <xf numFmtId="0" fontId="60" fillId="32" borderId="10" xfId="0" applyFont="1" applyFill="1" applyBorder="1" applyAlignment="1" quotePrefix="1">
      <alignment horizontal="center" vertical="center"/>
    </xf>
    <xf numFmtId="0" fontId="61" fillId="0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184" fontId="5" fillId="0" borderId="10" xfId="0" applyNumberFormat="1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right" vertical="center" wrapText="1"/>
    </xf>
    <xf numFmtId="184" fontId="62" fillId="32" borderId="0" xfId="0" applyNumberFormat="1" applyFont="1" applyFill="1" applyAlignment="1">
      <alignment vertical="center" wrapText="1"/>
    </xf>
    <xf numFmtId="182" fontId="5" fillId="0" borderId="10" xfId="0" applyNumberFormat="1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1" xfId="35" applyFont="1" applyFill="1" applyBorder="1" applyAlignment="1">
      <alignment vertical="center"/>
      <protection/>
    </xf>
    <xf numFmtId="1" fontId="17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horizontal="left" vertical="center" wrapText="1"/>
      <protection/>
    </xf>
    <xf numFmtId="2" fontId="7" fillId="32" borderId="10" xfId="35" applyNumberFormat="1" applyFont="1" applyFill="1" applyBorder="1" applyAlignment="1">
      <alignment horizontal="right" vertical="center" wrapText="1"/>
      <protection/>
    </xf>
    <xf numFmtId="49" fontId="16" fillId="32" borderId="10" xfId="0" applyNumberFormat="1" applyFont="1" applyFill="1" applyBorder="1" applyAlignment="1">
      <alignment horizontal="right" vertical="center"/>
    </xf>
    <xf numFmtId="182" fontId="18" fillId="0" borderId="10" xfId="0" applyNumberFormat="1" applyFont="1" applyFill="1" applyBorder="1" applyAlignment="1">
      <alignment horizontal="center" vertical="center" wrapText="1"/>
    </xf>
    <xf numFmtId="184" fontId="62" fillId="32" borderId="10" xfId="0" applyNumberFormat="1" applyFont="1" applyFill="1" applyBorder="1" applyAlignment="1">
      <alignment vertical="center"/>
    </xf>
    <xf numFmtId="184" fontId="62" fillId="0" borderId="10" xfId="35" applyNumberFormat="1" applyFont="1" applyFill="1" applyBorder="1" applyAlignment="1">
      <alignment vertical="center" wrapText="1"/>
      <protection/>
    </xf>
    <xf numFmtId="184" fontId="20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/>
    </xf>
    <xf numFmtId="184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49" fontId="62" fillId="32" borderId="10" xfId="35" applyNumberFormat="1" applyFont="1" applyFill="1" applyBorder="1" applyAlignment="1">
      <alignment horizontal="left" vertical="center"/>
      <protection/>
    </xf>
    <xf numFmtId="0" fontId="7" fillId="32" borderId="10" xfId="35" applyNumberFormat="1" applyFont="1" applyFill="1" applyBorder="1" applyAlignment="1">
      <alignment vertical="center" wrapText="1"/>
      <protection/>
    </xf>
    <xf numFmtId="0" fontId="7" fillId="32" borderId="10" xfId="35" applyNumberFormat="1" applyFont="1" applyFill="1" applyBorder="1" applyAlignment="1">
      <alignment horizontal="center" vertical="center" wrapText="1"/>
      <protection/>
    </xf>
    <xf numFmtId="0" fontId="5" fillId="32" borderId="10" xfId="3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184" fontId="5" fillId="33" borderId="10" xfId="0" applyNumberFormat="1" applyFont="1" applyFill="1" applyBorder="1" applyAlignment="1">
      <alignment horizontal="right"/>
    </xf>
    <xf numFmtId="184" fontId="5" fillId="33" borderId="10" xfId="35" applyNumberFormat="1" applyFont="1" applyFill="1" applyBorder="1" applyAlignment="1">
      <alignment vertical="center"/>
      <protection/>
    </xf>
    <xf numFmtId="18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5" fillId="33" borderId="10" xfId="35" applyNumberFormat="1" applyFont="1" applyFill="1" applyBorder="1" applyAlignment="1">
      <alignment horizontal="right" vertical="center"/>
      <protection/>
    </xf>
    <xf numFmtId="184" fontId="5" fillId="33" borderId="10" xfId="35" applyNumberFormat="1" applyFont="1" applyFill="1" applyBorder="1" applyAlignment="1">
      <alignment horizontal="right" vertical="center"/>
      <protection/>
    </xf>
    <xf numFmtId="1" fontId="5" fillId="33" borderId="10" xfId="0" applyNumberFormat="1" applyFont="1" applyFill="1" applyBorder="1" applyAlignment="1">
      <alignment horizontal="right"/>
    </xf>
    <xf numFmtId="0" fontId="5" fillId="33" borderId="10" xfId="35" applyNumberFormat="1" applyFont="1" applyFill="1" applyBorder="1" applyAlignment="1">
      <alignment horizontal="left" vertical="center"/>
      <protection/>
    </xf>
    <xf numFmtId="0" fontId="5" fillId="33" borderId="10" xfId="35" applyNumberFormat="1" applyFont="1" applyFill="1" applyBorder="1" applyAlignment="1">
      <alignment horizontal="right" vertical="center"/>
      <protection/>
    </xf>
    <xf numFmtId="0" fontId="5" fillId="33" borderId="10" xfId="35" applyNumberFormat="1" applyFont="1" applyFill="1" applyBorder="1" applyAlignment="1">
      <alignment horizontal="right" vertical="center" wrapText="1"/>
      <protection/>
    </xf>
    <xf numFmtId="182" fontId="5" fillId="33" borderId="10" xfId="35" applyNumberFormat="1" applyFont="1" applyFill="1" applyBorder="1" applyAlignment="1">
      <alignment horizontal="center" vertical="center" wrapText="1"/>
      <protection/>
    </xf>
    <xf numFmtId="2" fontId="5" fillId="33" borderId="10" xfId="35" applyNumberFormat="1" applyFont="1" applyFill="1" applyBorder="1" applyAlignment="1">
      <alignment horizontal="right" vertical="center" wrapText="1"/>
      <protection/>
    </xf>
    <xf numFmtId="2" fontId="1" fillId="33" borderId="10" xfId="0" applyNumberFormat="1" applyFont="1" applyFill="1" applyBorder="1" applyAlignment="1">
      <alignment horizontal="right" vertical="center"/>
    </xf>
    <xf numFmtId="0" fontId="62" fillId="33" borderId="10" xfId="35" applyNumberFormat="1" applyFont="1" applyFill="1" applyBorder="1" applyAlignment="1">
      <alignment vertical="center" wrapText="1"/>
      <protection/>
    </xf>
    <xf numFmtId="1" fontId="62" fillId="33" borderId="10" xfId="0" applyNumberFormat="1" applyFont="1" applyFill="1" applyBorder="1" applyAlignment="1">
      <alignment horizontal="right" vertical="center"/>
    </xf>
    <xf numFmtId="1" fontId="62" fillId="33" borderId="10" xfId="0" applyNumberFormat="1" applyFont="1" applyFill="1" applyBorder="1" applyAlignment="1">
      <alignment horizontal="left" vertical="center"/>
    </xf>
    <xf numFmtId="184" fontId="62" fillId="33" borderId="10" xfId="0" applyNumberFormat="1" applyFont="1" applyFill="1" applyBorder="1" applyAlignment="1">
      <alignment horizontal="right" vertical="center"/>
    </xf>
    <xf numFmtId="184" fontId="62" fillId="33" borderId="10" xfId="35" applyNumberFormat="1" applyFont="1" applyFill="1" applyBorder="1" applyAlignment="1">
      <alignment vertical="center"/>
      <protection/>
    </xf>
    <xf numFmtId="0" fontId="5" fillId="32" borderId="10" xfId="35" applyFont="1" applyFill="1" applyBorder="1" applyAlignment="1">
      <alignment horizontal="right" vertical="center"/>
      <protection/>
    </xf>
    <xf numFmtId="182" fontId="5" fillId="32" borderId="10" xfId="35" applyNumberFormat="1" applyFont="1" applyFill="1" applyBorder="1" applyAlignment="1">
      <alignment horizontal="center" vertical="center"/>
      <protection/>
    </xf>
    <xf numFmtId="0" fontId="5" fillId="32" borderId="10" xfId="35" applyFont="1" applyFill="1" applyBorder="1" applyAlignment="1">
      <alignment vertical="center" wrapText="1"/>
      <protection/>
    </xf>
    <xf numFmtId="1" fontId="5" fillId="32" borderId="10" xfId="35" applyNumberFormat="1" applyFont="1" applyFill="1" applyBorder="1" applyAlignment="1">
      <alignment horizontal="right" vertical="center" wrapText="1"/>
      <protection/>
    </xf>
    <xf numFmtId="184" fontId="5" fillId="32" borderId="10" xfId="35" applyNumberFormat="1" applyFont="1" applyFill="1" applyBorder="1" applyAlignment="1">
      <alignment horizontal="right" vertical="center" wrapText="1"/>
      <protection/>
    </xf>
    <xf numFmtId="184" fontId="5" fillId="32" borderId="10" xfId="35" applyNumberFormat="1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vertical="center" wrapText="1"/>
    </xf>
    <xf numFmtId="184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right"/>
    </xf>
    <xf numFmtId="0" fontId="62" fillId="32" borderId="10" xfId="35" applyFont="1" applyFill="1" applyBorder="1" applyAlignment="1">
      <alignment horizontal="left"/>
      <protection/>
    </xf>
    <xf numFmtId="184" fontId="62" fillId="0" borderId="11" xfId="0" applyNumberFormat="1" applyFont="1" applyFill="1" applyBorder="1" applyAlignment="1">
      <alignment horizontal="right"/>
    </xf>
    <xf numFmtId="184" fontId="62" fillId="32" borderId="10" xfId="0" applyNumberFormat="1" applyFont="1" applyFill="1" applyBorder="1" applyAlignment="1">
      <alignment/>
    </xf>
    <xf numFmtId="0" fontId="1" fillId="32" borderId="10" xfId="35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/>
    </xf>
    <xf numFmtId="184" fontId="1" fillId="32" borderId="10" xfId="0" applyNumberFormat="1" applyFont="1" applyFill="1" applyBorder="1" applyAlignment="1">
      <alignment/>
    </xf>
    <xf numFmtId="2" fontId="1" fillId="32" borderId="10" xfId="35" applyNumberFormat="1" applyFont="1" applyFill="1" applyBorder="1" applyAlignment="1">
      <alignment vertical="center"/>
      <protection/>
    </xf>
    <xf numFmtId="2" fontId="1" fillId="32" borderId="10" xfId="0" applyNumberFormat="1" applyFont="1" applyFill="1" applyBorder="1" applyAlignment="1">
      <alignment vertical="center" wrapText="1"/>
    </xf>
    <xf numFmtId="49" fontId="1" fillId="32" borderId="10" xfId="35" applyNumberFormat="1" applyFont="1" applyFill="1" applyBorder="1" applyAlignment="1">
      <alignment horizontal="center" vertical="center"/>
      <protection/>
    </xf>
    <xf numFmtId="184" fontId="1" fillId="32" borderId="10" xfId="35" applyNumberFormat="1" applyFont="1" applyFill="1" applyBorder="1" applyAlignment="1">
      <alignment horizontal="right" vertical="center"/>
      <protection/>
    </xf>
    <xf numFmtId="184" fontId="1" fillId="0" borderId="10" xfId="35" applyNumberFormat="1" applyFont="1" applyFill="1" applyBorder="1" applyAlignment="1">
      <alignment vertical="center"/>
      <protection/>
    </xf>
    <xf numFmtId="0" fontId="1" fillId="32" borderId="10" xfId="0" applyFont="1" applyFill="1" applyBorder="1" applyAlignment="1">
      <alignment horizontal="center" vertical="center"/>
    </xf>
    <xf numFmtId="1" fontId="1" fillId="32" borderId="10" xfId="35" applyNumberFormat="1" applyFont="1" applyFill="1" applyBorder="1" applyAlignment="1" quotePrefix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vertical="center" wrapText="1"/>
    </xf>
    <xf numFmtId="2" fontId="1" fillId="32" borderId="10" xfId="35" applyNumberFormat="1" applyFont="1" applyFill="1" applyBorder="1" applyAlignment="1">
      <alignment vertical="center" wrapText="1"/>
      <protection/>
    </xf>
    <xf numFmtId="182" fontId="1" fillId="32" borderId="10" xfId="35" applyNumberFormat="1" applyFont="1" applyFill="1" applyBorder="1" applyAlignment="1">
      <alignment horizontal="center" vertical="center" wrapText="1"/>
      <protection/>
    </xf>
    <xf numFmtId="183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right" vertical="center"/>
    </xf>
    <xf numFmtId="182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32" borderId="10" xfId="3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184" fontId="1" fillId="0" borderId="10" xfId="0" applyNumberFormat="1" applyFont="1" applyFill="1" applyBorder="1" applyAlignment="1">
      <alignment/>
    </xf>
    <xf numFmtId="2" fontId="1" fillId="0" borderId="10" xfId="35" applyNumberFormat="1" applyFont="1" applyFill="1" applyBorder="1" applyAlignment="1">
      <alignment horizontal="center" vertical="center"/>
      <protection/>
    </xf>
    <xf numFmtId="182" fontId="1" fillId="0" borderId="10" xfId="35" applyNumberFormat="1" applyFont="1" applyFill="1" applyBorder="1" applyAlignment="1">
      <alignment horizontal="center" vertical="center"/>
      <protection/>
    </xf>
    <xf numFmtId="2" fontId="1" fillId="0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/>
    </xf>
    <xf numFmtId="182" fontId="1" fillId="0" borderId="10" xfId="35" applyNumberFormat="1" applyFont="1" applyFill="1" applyBorder="1" applyAlignment="1">
      <alignment horizontal="left" vertical="center" indent="2"/>
      <protection/>
    </xf>
    <xf numFmtId="0" fontId="7" fillId="32" borderId="10" xfId="35" applyNumberFormat="1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>
      <alignment horizontal="right"/>
    </xf>
    <xf numFmtId="0" fontId="1" fillId="32" borderId="0" xfId="0" applyFont="1" applyFill="1" applyAlignment="1">
      <alignment vertical="center"/>
    </xf>
    <xf numFmtId="183" fontId="0" fillId="32" borderId="0" xfId="0" applyNumberFormat="1" applyFont="1" applyFill="1" applyAlignment="1">
      <alignment horizontal="center" vertical="center"/>
    </xf>
    <xf numFmtId="184" fontId="0" fillId="32" borderId="10" xfId="0" applyNumberFormat="1" applyFont="1" applyFill="1" applyBorder="1" applyAlignment="1">
      <alignment horizontal="right" vertical="center"/>
    </xf>
    <xf numFmtId="0" fontId="62" fillId="33" borderId="10" xfId="0" applyFont="1" applyFill="1" applyBorder="1" applyAlignment="1">
      <alignment horizontal="left"/>
    </xf>
    <xf numFmtId="184" fontId="62" fillId="32" borderId="10" xfId="35" applyNumberFormat="1" applyFont="1" applyFill="1" applyBorder="1" applyAlignment="1">
      <alignment horizontal="right" vertical="center"/>
      <protection/>
    </xf>
    <xf numFmtId="1" fontId="62" fillId="32" borderId="10" xfId="35" applyNumberFormat="1" applyFont="1" applyFill="1" applyBorder="1" applyAlignment="1">
      <alignment horizontal="right"/>
      <protection/>
    </xf>
    <xf numFmtId="0" fontId="62" fillId="32" borderId="10" xfId="0" applyFont="1" applyFill="1" applyBorder="1" applyAlignment="1">
      <alignment/>
    </xf>
    <xf numFmtId="0" fontId="62" fillId="0" borderId="10" xfId="0" applyFont="1" applyFill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3" fillId="32" borderId="10" xfId="0" applyFont="1" applyFill="1" applyBorder="1" applyAlignment="1">
      <alignment horizontal="center" vertical="center"/>
    </xf>
    <xf numFmtId="2" fontId="63" fillId="0" borderId="10" xfId="0" applyNumberFormat="1" applyFont="1" applyBorder="1" applyAlignment="1">
      <alignment horizontal="right" vertical="center" wrapText="1"/>
    </xf>
    <xf numFmtId="4" fontId="63" fillId="0" borderId="10" xfId="0" applyNumberFormat="1" applyFont="1" applyFill="1" applyBorder="1" applyAlignment="1">
      <alignment horizontal="right" vertical="center" wrapText="1"/>
    </xf>
    <xf numFmtId="184" fontId="62" fillId="0" borderId="10" xfId="0" applyNumberFormat="1" applyFont="1" applyFill="1" applyBorder="1" applyAlignment="1">
      <alignment horizontal="right" wrapText="1"/>
    </xf>
    <xf numFmtId="182" fontId="1" fillId="33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 quotePrefix="1">
      <alignment horizontal="center" vertical="center"/>
    </xf>
    <xf numFmtId="0" fontId="4" fillId="33" borderId="10" xfId="35" applyNumberFormat="1" applyFont="1" applyFill="1" applyBorder="1" applyAlignment="1">
      <alignment horizontal="center" vertical="center"/>
      <protection/>
    </xf>
    <xf numFmtId="0" fontId="22" fillId="32" borderId="0" xfId="0" applyFont="1" applyFill="1" applyAlignment="1">
      <alignment vertical="center"/>
    </xf>
    <xf numFmtId="183" fontId="23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184" fontId="22" fillId="32" borderId="0" xfId="0" applyNumberFormat="1" applyFont="1" applyFill="1" applyAlignment="1">
      <alignment horizontal="right" vertical="center"/>
    </xf>
    <xf numFmtId="182" fontId="22" fillId="32" borderId="0" xfId="0" applyNumberFormat="1" applyFont="1" applyFill="1" applyAlignment="1">
      <alignment horizontal="center" vertical="center"/>
    </xf>
    <xf numFmtId="2" fontId="22" fillId="32" borderId="0" xfId="0" applyNumberFormat="1" applyFont="1" applyFill="1" applyAlignment="1">
      <alignment horizontal="right" vertical="center"/>
    </xf>
    <xf numFmtId="0" fontId="24" fillId="32" borderId="0" xfId="0" applyFont="1" applyFill="1" applyAlignment="1">
      <alignment vertical="center"/>
    </xf>
    <xf numFmtId="0" fontId="22" fillId="32" borderId="0" xfId="0" applyFont="1" applyFill="1" applyBorder="1" applyAlignment="1">
      <alignment horizontal="left" vertical="center"/>
    </xf>
    <xf numFmtId="183" fontId="22" fillId="32" borderId="0" xfId="0" applyNumberFormat="1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184" fontId="22" fillId="32" borderId="0" xfId="0" applyNumberFormat="1" applyFont="1" applyFill="1" applyBorder="1" applyAlignment="1">
      <alignment horizontal="right" vertical="center" wrapText="1"/>
    </xf>
    <xf numFmtId="182" fontId="22" fillId="32" borderId="0" xfId="0" applyNumberFormat="1" applyFont="1" applyFill="1" applyBorder="1" applyAlignment="1">
      <alignment horizontal="center" vertical="center" wrapText="1"/>
    </xf>
    <xf numFmtId="2" fontId="22" fillId="32" borderId="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 quotePrefix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/>
    </xf>
    <xf numFmtId="2" fontId="1" fillId="32" borderId="10" xfId="0" applyNumberFormat="1" applyFont="1" applyFill="1" applyBorder="1" applyAlignment="1">
      <alignment horizontal="right" vertical="center"/>
    </xf>
    <xf numFmtId="2" fontId="1" fillId="32" borderId="10" xfId="35" applyNumberFormat="1" applyFont="1" applyFill="1" applyBorder="1" applyAlignment="1">
      <alignment horizontal="center" vertical="center"/>
      <protection/>
    </xf>
    <xf numFmtId="2" fontId="4" fillId="33" borderId="10" xfId="35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184" fontId="18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2" fontId="0" fillId="32" borderId="0" xfId="0" applyNumberFormat="1" applyFont="1" applyFill="1" applyAlignment="1">
      <alignment horizontal="right" vertical="center"/>
    </xf>
    <xf numFmtId="0" fontId="0" fillId="32" borderId="0" xfId="0" applyFont="1" applyFill="1" applyAlignment="1">
      <alignment vertical="center"/>
    </xf>
    <xf numFmtId="184" fontId="0" fillId="32" borderId="0" xfId="0" applyNumberFormat="1" applyFont="1" applyFill="1" applyAlignment="1">
      <alignment horizontal="right" vertical="center"/>
    </xf>
    <xf numFmtId="182" fontId="0" fillId="32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vertical="center"/>
    </xf>
    <xf numFmtId="49" fontId="1" fillId="32" borderId="10" xfId="35" applyNumberFormat="1" applyFont="1" applyFill="1" applyBorder="1" applyAlignment="1">
      <alignment horizontal="left" vertical="center"/>
      <protection/>
    </xf>
    <xf numFmtId="183" fontId="1" fillId="0" borderId="10" xfId="0" applyNumberFormat="1" applyFont="1" applyFill="1" applyBorder="1" applyAlignment="1">
      <alignment horizontal="right"/>
    </xf>
    <xf numFmtId="0" fontId="1" fillId="0" borderId="10" xfId="35" applyNumberFormat="1" applyFont="1" applyFill="1" applyBorder="1" applyAlignment="1">
      <alignment horizontal="center" vertical="center"/>
      <protection/>
    </xf>
    <xf numFmtId="0" fontId="1" fillId="0" borderId="10" xfId="35" applyNumberFormat="1" applyFont="1" applyFill="1" applyBorder="1" applyAlignment="1" quotePrefix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2" fontId="1" fillId="0" borderId="10" xfId="35" applyNumberFormat="1" applyFont="1" applyFill="1" applyBorder="1" applyAlignment="1">
      <alignment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35" applyNumberFormat="1" applyFont="1" applyFill="1" applyBorder="1" applyAlignment="1">
      <alignment horizontal="right" vertical="center"/>
      <protection/>
    </xf>
    <xf numFmtId="0" fontId="1" fillId="32" borderId="10" xfId="35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3" fontId="1" fillId="0" borderId="10" xfId="0" applyNumberFormat="1" applyFont="1" applyFill="1" applyBorder="1" applyAlignment="1">
      <alignment horizontal="right" vertical="center" wrapText="1"/>
    </xf>
    <xf numFmtId="0" fontId="5" fillId="33" borderId="10" xfId="35" applyNumberFormat="1" applyFont="1" applyFill="1" applyBorder="1" applyAlignment="1">
      <alignment horizontal="right"/>
      <protection/>
    </xf>
    <xf numFmtId="184" fontId="5" fillId="32" borderId="10" xfId="35" applyNumberFormat="1" applyFont="1" applyFill="1" applyBorder="1" applyAlignment="1">
      <alignment horizontal="right"/>
      <protection/>
    </xf>
    <xf numFmtId="184" fontId="60" fillId="0" borderId="10" xfId="35" applyNumberFormat="1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184" fontId="61" fillId="0" borderId="10" xfId="0" applyNumberFormat="1" applyFont="1" applyBorder="1" applyAlignment="1">
      <alignment vertical="center"/>
    </xf>
    <xf numFmtId="184" fontId="61" fillId="0" borderId="10" xfId="0" applyNumberFormat="1" applyFont="1" applyFill="1" applyBorder="1" applyAlignment="1">
      <alignment horizontal="left" vertical="center"/>
    </xf>
    <xf numFmtId="1" fontId="5" fillId="0" borderId="10" xfId="35" applyNumberFormat="1" applyFont="1" applyFill="1" applyBorder="1" applyAlignment="1">
      <alignment horizontal="right" vertical="center"/>
      <protection/>
    </xf>
    <xf numFmtId="18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/>
    </xf>
    <xf numFmtId="0" fontId="1" fillId="32" borderId="13" xfId="35" applyFont="1" applyFill="1" applyBorder="1" applyAlignment="1">
      <alignment horizontal="center" vertical="center"/>
      <protection/>
    </xf>
    <xf numFmtId="49" fontId="5" fillId="32" borderId="10" xfId="0" applyNumberFormat="1" applyFont="1" applyFill="1" applyBorder="1" applyAlignment="1">
      <alignment horizontal="left" vertical="center"/>
    </xf>
    <xf numFmtId="2" fontId="16" fillId="0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right"/>
    </xf>
    <xf numFmtId="182" fontId="1" fillId="32" borderId="12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 horizontal="left" vertical="center"/>
    </xf>
    <xf numFmtId="184" fontId="7" fillId="32" borderId="10" xfId="0" applyNumberFormat="1" applyFont="1" applyFill="1" applyBorder="1" applyAlignment="1">
      <alignment horizontal="right" vertical="center"/>
    </xf>
    <xf numFmtId="0" fontId="7" fillId="32" borderId="10" xfId="35" applyNumberFormat="1" applyFont="1" applyFill="1" applyBorder="1" applyAlignment="1">
      <alignment horizontal="right" vertical="center" wrapText="1"/>
      <protection/>
    </xf>
    <xf numFmtId="184" fontId="1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/>
    </xf>
    <xf numFmtId="0" fontId="1" fillId="33" borderId="10" xfId="35" applyNumberFormat="1" applyFont="1" applyFill="1" applyBorder="1" applyAlignment="1">
      <alignment horizontal="center" vertical="center"/>
      <protection/>
    </xf>
    <xf numFmtId="184" fontId="1" fillId="33" borderId="10" xfId="35" applyNumberFormat="1" applyFont="1" applyFill="1" applyBorder="1" applyAlignment="1">
      <alignment vertical="center"/>
      <protection/>
    </xf>
    <xf numFmtId="0" fontId="5" fillId="33" borderId="10" xfId="35" applyNumberFormat="1" applyFont="1" applyFill="1" applyBorder="1" applyAlignment="1">
      <alignment horizontal="center" vertical="center"/>
      <protection/>
    </xf>
    <xf numFmtId="182" fontId="5" fillId="33" borderId="10" xfId="35" applyNumberFormat="1" applyFont="1" applyFill="1" applyBorder="1" applyAlignment="1">
      <alignment horizontal="center" vertical="center"/>
      <protection/>
    </xf>
    <xf numFmtId="184" fontId="1" fillId="33" borderId="10" xfId="0" applyNumberFormat="1" applyFont="1" applyFill="1" applyBorder="1" applyAlignment="1">
      <alignment horizontal="right" vertical="center"/>
    </xf>
    <xf numFmtId="182" fontId="1" fillId="33" borderId="10" xfId="35" applyNumberFormat="1" applyFont="1" applyFill="1" applyBorder="1" applyAlignment="1">
      <alignment horizontal="center" vertical="center" wrapText="1"/>
      <protection/>
    </xf>
    <xf numFmtId="184" fontId="1" fillId="33" borderId="10" xfId="0" applyNumberFormat="1" applyFont="1" applyFill="1" applyBorder="1" applyAlignment="1">
      <alignment vertical="center"/>
    </xf>
    <xf numFmtId="183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35" applyNumberFormat="1" applyFont="1" applyFill="1" applyBorder="1" applyAlignment="1">
      <alignment horizontal="right" vertical="center"/>
      <protection/>
    </xf>
    <xf numFmtId="0" fontId="1" fillId="33" borderId="12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/>
    </xf>
    <xf numFmtId="182" fontId="1" fillId="33" borderId="12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right" vertical="center" wrapText="1"/>
    </xf>
    <xf numFmtId="183" fontId="60" fillId="0" borderId="10" xfId="0" applyNumberFormat="1" applyFont="1" applyFill="1" applyBorder="1" applyAlignment="1">
      <alignment horizontal="right" vertical="center"/>
    </xf>
    <xf numFmtId="1" fontId="61" fillId="0" borderId="10" xfId="0" applyNumberFormat="1" applyFont="1" applyFill="1" applyBorder="1" applyAlignment="1">
      <alignment horizontal="right" vertical="center"/>
    </xf>
    <xf numFmtId="183" fontId="1" fillId="33" borderId="10" xfId="35" applyNumberFormat="1" applyFont="1" applyFill="1" applyBorder="1" applyAlignment="1">
      <alignment horizontal="right" vertical="center"/>
      <protection/>
    </xf>
    <xf numFmtId="183" fontId="1" fillId="33" borderId="10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right" vertical="center" wrapText="1"/>
    </xf>
    <xf numFmtId="0" fontId="5" fillId="32" borderId="10" xfId="0" applyFont="1" applyFill="1" applyBorder="1" applyAlignment="1">
      <alignment horizontal="right" vertical="center" wrapText="1"/>
    </xf>
    <xf numFmtId="1" fontId="1" fillId="0" borderId="10" xfId="35" applyNumberFormat="1" applyFont="1" applyFill="1" applyBorder="1" applyAlignment="1">
      <alignment horizontal="right" vertical="center"/>
      <protection/>
    </xf>
    <xf numFmtId="1" fontId="7" fillId="32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3" fontId="0" fillId="32" borderId="0" xfId="0" applyNumberFormat="1" applyFont="1" applyFill="1" applyAlignment="1">
      <alignment horizontal="right" vertical="center"/>
    </xf>
    <xf numFmtId="183" fontId="1" fillId="33" borderId="10" xfId="0" applyNumberFormat="1" applyFont="1" applyFill="1" applyBorder="1" applyAlignment="1" quotePrefix="1">
      <alignment horizontal="right" vertical="center"/>
    </xf>
    <xf numFmtId="183" fontId="1" fillId="33" borderId="10" xfId="0" applyNumberFormat="1" applyFont="1" applyFill="1" applyBorder="1" applyAlignment="1" quotePrefix="1">
      <alignment horizontal="right" vertical="center" wrapText="1"/>
    </xf>
    <xf numFmtId="0" fontId="1" fillId="0" borderId="10" xfId="35" applyFont="1" applyFill="1" applyBorder="1" applyAlignment="1">
      <alignment vertical="center"/>
      <protection/>
    </xf>
    <xf numFmtId="0" fontId="9" fillId="0" borderId="0" xfId="35" applyNumberFormat="1" applyFont="1" applyFill="1" applyBorder="1" applyAlignment="1">
      <alignment vertical="center" wrapText="1"/>
      <protection/>
    </xf>
    <xf numFmtId="1" fontId="9" fillId="0" borderId="0" xfId="35" applyNumberFormat="1" applyFont="1" applyFill="1" applyBorder="1" applyAlignment="1">
      <alignment horizontal="right" vertical="center" wrapText="1"/>
      <protection/>
    </xf>
    <xf numFmtId="1" fontId="9" fillId="0" borderId="0" xfId="35" applyNumberFormat="1" applyFont="1" applyFill="1" applyBorder="1" applyAlignment="1">
      <alignment horizontal="left" vertical="center" wrapText="1"/>
      <protection/>
    </xf>
    <xf numFmtId="184" fontId="9" fillId="0" borderId="0" xfId="35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9" fillId="0" borderId="0" xfId="35" applyNumberFormat="1" applyFont="1" applyFill="1" applyBorder="1" applyAlignment="1">
      <alignment horizontal="center" vertical="center" wrapText="1"/>
      <protection/>
    </xf>
    <xf numFmtId="2" fontId="9" fillId="0" borderId="0" xfId="35" applyNumberFormat="1" applyFont="1" applyFill="1" applyBorder="1" applyAlignment="1">
      <alignment horizontal="right" vertical="center" wrapText="1"/>
      <protection/>
    </xf>
    <xf numFmtId="2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" fontId="10" fillId="32" borderId="0" xfId="0" applyNumberFormat="1" applyFont="1" applyFill="1" applyBorder="1" applyAlignment="1">
      <alignment horizontal="left" vertical="center" wrapText="1"/>
    </xf>
    <xf numFmtId="2" fontId="14" fillId="32" borderId="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right" vertical="center" wrapText="1"/>
    </xf>
    <xf numFmtId="2" fontId="60" fillId="32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2" fontId="12" fillId="32" borderId="10" xfId="0" applyNumberFormat="1" applyFont="1" applyFill="1" applyBorder="1" applyAlignment="1">
      <alignment vertical="center" wrapText="1"/>
    </xf>
    <xf numFmtId="2" fontId="5" fillId="32" borderId="0" xfId="0" applyNumberFormat="1" applyFont="1" applyFill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9" fillId="4" borderId="10" xfId="35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84" fontId="1" fillId="0" borderId="10" xfId="35" applyNumberFormat="1" applyFont="1" applyFill="1" applyBorder="1" applyAlignment="1">
      <alignment horizontal="right"/>
      <protection/>
    </xf>
    <xf numFmtId="2" fontId="1" fillId="0" borderId="10" xfId="35" applyNumberFormat="1" applyFont="1" applyFill="1" applyBorder="1" applyAlignment="1">
      <alignment horizontal="center"/>
      <protection/>
    </xf>
    <xf numFmtId="2" fontId="1" fillId="0" borderId="10" xfId="35" applyNumberFormat="1" applyFont="1" applyFill="1" applyBorder="1" applyAlignment="1">
      <alignment horizontal="right"/>
      <protection/>
    </xf>
    <xf numFmtId="49" fontId="1" fillId="0" borderId="10" xfId="0" applyNumberFormat="1" applyFont="1" applyFill="1" applyBorder="1" applyAlignment="1">
      <alignment horizontal="left"/>
    </xf>
    <xf numFmtId="184" fontId="5" fillId="0" borderId="10" xfId="35" applyNumberFormat="1" applyFont="1" applyFill="1" applyBorder="1" applyAlignment="1">
      <alignment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 horizontal="center"/>
    </xf>
    <xf numFmtId="2" fontId="1" fillId="32" borderId="10" xfId="0" applyNumberFormat="1" applyFont="1" applyFill="1" applyBorder="1" applyAlignment="1">
      <alignment vertical="center"/>
    </xf>
    <xf numFmtId="184" fontId="6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top" wrapText="1" readingOrder="1"/>
    </xf>
    <xf numFmtId="49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/>
    </xf>
    <xf numFmtId="183" fontId="16" fillId="0" borderId="10" xfId="0" applyNumberFormat="1" applyFont="1" applyFill="1" applyBorder="1" applyAlignment="1">
      <alignment horizontal="right" vertical="center"/>
    </xf>
    <xf numFmtId="1" fontId="1" fillId="32" borderId="10" xfId="0" applyNumberFormat="1" applyFont="1" applyFill="1" applyBorder="1" applyAlignment="1" quotePrefix="1">
      <alignment horizontal="right" vertical="center"/>
    </xf>
    <xf numFmtId="0" fontId="1" fillId="32" borderId="10" xfId="0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right" wrapText="1"/>
    </xf>
    <xf numFmtId="1" fontId="1" fillId="32" borderId="10" xfId="0" applyNumberFormat="1" applyFont="1" applyFill="1" applyBorder="1" applyAlignment="1" quotePrefix="1">
      <alignment horizontal="right" vertical="center" wrapText="1"/>
    </xf>
    <xf numFmtId="1" fontId="1" fillId="32" borderId="10" xfId="0" applyNumberFormat="1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18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right"/>
    </xf>
    <xf numFmtId="1" fontId="1" fillId="0" borderId="10" xfId="0" applyNumberFormat="1" applyFont="1" applyFill="1" applyBorder="1" applyAlignment="1" quotePrefix="1">
      <alignment horizontal="right"/>
    </xf>
    <xf numFmtId="0" fontId="1" fillId="32" borderId="10" xfId="0" applyFont="1" applyFill="1" applyBorder="1" applyAlignment="1">
      <alignment horizontal="center"/>
    </xf>
    <xf numFmtId="184" fontId="5" fillId="32" borderId="12" xfId="35" applyNumberFormat="1" applyFont="1" applyFill="1" applyBorder="1" applyAlignment="1">
      <alignment vertical="center"/>
      <protection/>
    </xf>
    <xf numFmtId="1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Border="1" applyAlignment="1">
      <alignment horizontal="left"/>
    </xf>
    <xf numFmtId="0" fontId="5" fillId="0" borderId="10" xfId="35" applyNumberFormat="1" applyFont="1" applyFill="1" applyBorder="1" applyAlignment="1" quotePrefix="1">
      <alignment horizontal="center" vertical="center"/>
      <protection/>
    </xf>
    <xf numFmtId="184" fontId="1" fillId="0" borderId="10" xfId="0" applyNumberFormat="1" applyFont="1" applyFill="1" applyBorder="1" applyAlignment="1" quotePrefix="1">
      <alignment horizontal="center"/>
    </xf>
    <xf numFmtId="0" fontId="1" fillId="33" borderId="10" xfId="35" applyNumberFormat="1" applyFont="1" applyFill="1" applyBorder="1" applyAlignment="1" quotePrefix="1">
      <alignment horizontal="center" vertical="center"/>
      <protection/>
    </xf>
    <xf numFmtId="18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vertical="center"/>
    </xf>
    <xf numFmtId="1" fontId="5" fillId="33" borderId="14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left" vertical="center"/>
    </xf>
    <xf numFmtId="184" fontId="5" fillId="33" borderId="0" xfId="0" applyNumberFormat="1" applyFont="1" applyFill="1" applyAlignment="1">
      <alignment horizontal="right" vertical="center"/>
    </xf>
    <xf numFmtId="184" fontId="5" fillId="33" borderId="14" xfId="35" applyNumberFormat="1" applyFont="1" applyFill="1" applyBorder="1" applyAlignment="1">
      <alignment vertical="center"/>
      <protection/>
    </xf>
    <xf numFmtId="182" fontId="1" fillId="33" borderId="14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 applyProtection="1">
      <alignment vertical="center" wrapText="1"/>
      <protection/>
    </xf>
    <xf numFmtId="0" fontId="1" fillId="32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2" fontId="1" fillId="33" borderId="10" xfId="35" applyNumberFormat="1" applyFont="1" applyFill="1" applyBorder="1" applyAlignment="1">
      <alignment horizontal="right" vertical="center"/>
      <protection/>
    </xf>
    <xf numFmtId="49" fontId="18" fillId="0" borderId="10" xfId="0" applyNumberFormat="1" applyFont="1" applyFill="1" applyBorder="1" applyAlignment="1">
      <alignment horizontal="right" vertical="center" wrapText="1"/>
    </xf>
    <xf numFmtId="183" fontId="18" fillId="0" borderId="10" xfId="0" applyNumberFormat="1" applyFont="1" applyFill="1" applyBorder="1" applyAlignment="1">
      <alignment horizontal="right" vertical="center" wrapText="1"/>
    </xf>
    <xf numFmtId="0" fontId="1" fillId="0" borderId="10" xfId="35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right" vertical="center"/>
    </xf>
    <xf numFmtId="2" fontId="60" fillId="0" borderId="10" xfId="0" applyNumberFormat="1" applyFont="1" applyFill="1" applyBorder="1" applyAlignment="1">
      <alignment horizontal="center"/>
    </xf>
    <xf numFmtId="0" fontId="5" fillId="0" borderId="10" xfId="35" applyFont="1" applyFill="1" applyBorder="1" applyAlignment="1">
      <alignment vertical="center"/>
      <protection/>
    </xf>
    <xf numFmtId="2" fontId="1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83" fontId="16" fillId="0" borderId="14" xfId="0" applyNumberFormat="1" applyFont="1" applyFill="1" applyBorder="1" applyAlignment="1">
      <alignment horizontal="right" vertical="center"/>
    </xf>
    <xf numFmtId="184" fontId="1" fillId="0" borderId="14" xfId="0" applyNumberFormat="1" applyFont="1" applyFill="1" applyBorder="1" applyAlignment="1">
      <alignment horizontal="right" vertical="center"/>
    </xf>
    <xf numFmtId="184" fontId="5" fillId="0" borderId="15" xfId="35" applyNumberFormat="1" applyFont="1" applyFill="1" applyBorder="1" applyAlignment="1">
      <alignment vertical="center"/>
      <protection/>
    </xf>
    <xf numFmtId="0" fontId="46" fillId="27" borderId="10" xfId="46" applyBorder="1" applyAlignment="1">
      <alignment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35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/>
    </xf>
    <xf numFmtId="2" fontId="1" fillId="0" borderId="10" xfId="35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Fill="1" applyBorder="1" applyAlignment="1">
      <alignment horizontal="right" vertical="center"/>
    </xf>
    <xf numFmtId="18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2" fontId="0" fillId="32" borderId="10" xfId="0" applyNumberFormat="1" applyFont="1" applyFill="1" applyBorder="1" applyAlignment="1">
      <alignment horizontal="right" vertical="center"/>
    </xf>
    <xf numFmtId="2" fontId="1" fillId="32" borderId="0" xfId="0" applyNumberFormat="1" applyFont="1" applyFill="1" applyAlignment="1">
      <alignment horizontal="right" vertical="center"/>
    </xf>
    <xf numFmtId="183" fontId="1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184" fontId="1" fillId="32" borderId="0" xfId="0" applyNumberFormat="1" applyFont="1" applyFill="1" applyAlignment="1">
      <alignment horizontal="right" vertical="center"/>
    </xf>
    <xf numFmtId="0" fontId="5" fillId="0" borderId="10" xfId="35" applyNumberFormat="1" applyFont="1" applyFill="1" applyBorder="1" applyAlignment="1">
      <alignment horizontal="left" vertical="center"/>
      <protection/>
    </xf>
    <xf numFmtId="2" fontId="1" fillId="0" borderId="10" xfId="3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/>
    </xf>
    <xf numFmtId="2" fontId="60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183" fontId="1" fillId="0" borderId="10" xfId="3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82" fontId="18" fillId="0" borderId="10" xfId="0" applyNumberFormat="1" applyFont="1" applyFill="1" applyBorder="1" applyAlignment="1" quotePrefix="1">
      <alignment horizontal="center" vertical="center"/>
    </xf>
    <xf numFmtId="182" fontId="1" fillId="0" borderId="10" xfId="35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35" applyNumberFormat="1" applyFont="1" applyFill="1" applyBorder="1" applyAlignment="1">
      <alignment vertical="center" wrapText="1"/>
      <protection/>
    </xf>
    <xf numFmtId="2" fontId="1" fillId="32" borderId="11" xfId="0" applyNumberFormat="1" applyFont="1" applyFill="1" applyBorder="1" applyAlignment="1">
      <alignment vertical="center" wrapText="1"/>
    </xf>
    <xf numFmtId="2" fontId="1" fillId="32" borderId="11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5" fillId="32" borderId="11" xfId="35" applyNumberFormat="1" applyFont="1" applyFill="1" applyBorder="1" applyAlignment="1">
      <alignment horizontal="right" vertical="center"/>
      <protection/>
    </xf>
    <xf numFmtId="1" fontId="5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vertical="center"/>
    </xf>
    <xf numFmtId="2" fontId="5" fillId="32" borderId="10" xfId="0" applyNumberFormat="1" applyFont="1" applyFill="1" applyBorder="1" applyAlignment="1">
      <alignment vertical="center"/>
    </xf>
    <xf numFmtId="1" fontId="5" fillId="32" borderId="11" xfId="35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7" fillId="32" borderId="11" xfId="35" applyNumberFormat="1" applyFont="1" applyFill="1" applyBorder="1" applyAlignment="1">
      <alignment horizontal="right" vertical="center"/>
      <protection/>
    </xf>
    <xf numFmtId="2" fontId="1" fillId="32" borderId="11" xfId="35" applyNumberFormat="1" applyFont="1" applyFill="1" applyBorder="1" applyAlignment="1">
      <alignment horizontal="right" vertical="center"/>
      <protection/>
    </xf>
    <xf numFmtId="2" fontId="5" fillId="32" borderId="11" xfId="35" applyNumberFormat="1" applyFont="1" applyFill="1" applyBorder="1" applyAlignment="1">
      <alignment horizontal="center" vertical="center"/>
      <protection/>
    </xf>
    <xf numFmtId="2" fontId="7" fillId="32" borderId="11" xfId="35" applyNumberFormat="1" applyFont="1" applyFill="1" applyBorder="1" applyAlignment="1">
      <alignment horizontal="right" vertical="center"/>
      <protection/>
    </xf>
    <xf numFmtId="2" fontId="9" fillId="4" borderId="11" xfId="35" applyNumberFormat="1" applyFont="1" applyFill="1" applyBorder="1" applyAlignment="1">
      <alignment horizontal="center" vertical="center" wrapText="1"/>
      <protection/>
    </xf>
    <xf numFmtId="2" fontId="1" fillId="32" borderId="1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60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left" vertical="center" wrapText="1"/>
    </xf>
    <xf numFmtId="184" fontId="60" fillId="0" borderId="10" xfId="0" applyNumberFormat="1" applyFont="1" applyFill="1" applyBorder="1" applyAlignment="1">
      <alignment horizontal="right" vertical="center" wrapText="1"/>
    </xf>
    <xf numFmtId="184" fontId="61" fillId="0" borderId="10" xfId="35" applyNumberFormat="1" applyFont="1" applyFill="1" applyBorder="1" applyAlignment="1">
      <alignment vertical="center" wrapText="1"/>
      <protection/>
    </xf>
    <xf numFmtId="0" fontId="7" fillId="0" borderId="10" xfId="35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5" fillId="33" borderId="10" xfId="35" applyNumberFormat="1" applyFont="1" applyFill="1" applyBorder="1" applyAlignment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/>
    </xf>
    <xf numFmtId="183" fontId="18" fillId="0" borderId="10" xfId="0" applyNumberFormat="1" applyFont="1" applyFill="1" applyBorder="1" applyAlignment="1">
      <alignment horizontal="right" vertical="center"/>
    </xf>
    <xf numFmtId="184" fontId="18" fillId="0" borderId="10" xfId="0" applyNumberFormat="1" applyFont="1" applyFill="1" applyBorder="1" applyAlignment="1">
      <alignment horizontal="right" vertical="center"/>
    </xf>
    <xf numFmtId="184" fontId="18" fillId="0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49" fontId="1" fillId="0" borderId="10" xfId="35" applyNumberFormat="1" applyFont="1" applyFill="1" applyBorder="1" applyAlignment="1">
      <alignment horizontal="center" vertical="center"/>
      <protection/>
    </xf>
    <xf numFmtId="182" fontId="18" fillId="0" borderId="10" xfId="0" applyNumberFormat="1" applyFont="1" applyFill="1" applyBorder="1" applyAlignment="1" quotePrefix="1">
      <alignment horizontal="center" vertical="center" wrapText="1"/>
    </xf>
    <xf numFmtId="184" fontId="60" fillId="0" borderId="10" xfId="0" applyNumberFormat="1" applyFont="1" applyFill="1" applyBorder="1" applyAlignment="1">
      <alignment vertical="center" wrapText="1"/>
    </xf>
    <xf numFmtId="183" fontId="60" fillId="0" borderId="10" xfId="0" applyNumberFormat="1" applyFont="1" applyFill="1" applyBorder="1" applyAlignment="1">
      <alignment horizontal="right" vertical="center" wrapText="1"/>
    </xf>
    <xf numFmtId="182" fontId="1" fillId="0" borderId="14" xfId="0" applyNumberFormat="1" applyFont="1" applyFill="1" applyBorder="1" applyAlignment="1">
      <alignment horizontal="center" vertical="center" wrapText="1"/>
    </xf>
    <xf numFmtId="0" fontId="1" fillId="0" borderId="13" xfId="35" applyFont="1" applyFill="1" applyBorder="1" applyAlignment="1">
      <alignment horizontal="center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10" xfId="3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2" fontId="5" fillId="0" borderId="10" xfId="35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right" vertical="center"/>
    </xf>
    <xf numFmtId="1" fontId="1" fillId="0" borderId="10" xfId="35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1" fillId="0" borderId="10" xfId="35" applyFont="1" applyFill="1" applyBorder="1" applyAlignment="1">
      <alignment horizontal="center" vertical="center"/>
      <protection/>
    </xf>
    <xf numFmtId="2" fontId="1" fillId="0" borderId="12" xfId="35" applyNumberFormat="1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184" fontId="12" fillId="32" borderId="10" xfId="35" applyNumberFormat="1" applyFont="1" applyFill="1" applyBorder="1" applyAlignment="1" applyProtection="1">
      <alignment vertical="center" wrapText="1"/>
      <protection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182" fontId="1" fillId="0" borderId="12" xfId="35" applyNumberFormat="1" applyFont="1" applyFill="1" applyBorder="1" applyAlignment="1">
      <alignment horizontal="left" vertical="center" indent="2"/>
      <protection/>
    </xf>
    <xf numFmtId="182" fontId="1" fillId="0" borderId="12" xfId="35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horizontal="right" vertical="center"/>
    </xf>
    <xf numFmtId="0" fontId="1" fillId="0" borderId="14" xfId="3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184" fontId="1" fillId="0" borderId="10" xfId="3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8" fillId="0" borderId="0" xfId="34">
      <alignment/>
      <protection/>
    </xf>
    <xf numFmtId="0" fontId="5" fillId="32" borderId="0" xfId="0" applyFont="1" applyFill="1" applyAlignment="1">
      <alignment horizontal="center" vertical="center"/>
    </xf>
    <xf numFmtId="0" fontId="4" fillId="32" borderId="0" xfId="35" applyFont="1" applyFill="1" applyBorder="1" applyAlignment="1">
      <alignment horizontal="center" vertical="center" wrapText="1"/>
      <protection/>
    </xf>
    <xf numFmtId="0" fontId="10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5" fillId="32" borderId="10" xfId="35" applyFont="1" applyFill="1" applyBorder="1" applyAlignment="1">
      <alignment horizontal="center" vertical="center" wrapText="1"/>
      <protection/>
    </xf>
    <xf numFmtId="49" fontId="5" fillId="32" borderId="10" xfId="35" applyNumberFormat="1" applyFont="1" applyFill="1" applyBorder="1" applyAlignment="1">
      <alignment horizontal="center" vertical="center" wrapText="1"/>
      <protection/>
    </xf>
    <xf numFmtId="183" fontId="5" fillId="32" borderId="10" xfId="35" applyNumberFormat="1" applyFont="1" applyFill="1" applyBorder="1" applyAlignment="1">
      <alignment horizontal="center" vertical="center" wrapText="1"/>
      <protection/>
    </xf>
    <xf numFmtId="0" fontId="21" fillId="32" borderId="0" xfId="35" applyFont="1" applyFill="1" applyBorder="1" applyAlignment="1">
      <alignment horizontal="left" vertical="center" wrapText="1"/>
      <protection/>
    </xf>
    <xf numFmtId="2" fontId="5" fillId="32" borderId="10" xfId="0" applyNumberFormat="1" applyFont="1" applyFill="1" applyBorder="1" applyAlignment="1">
      <alignment horizontal="center" vertical="center" textRotation="90" wrapText="1"/>
    </xf>
    <xf numFmtId="0" fontId="4" fillId="34" borderId="10" xfId="35" applyNumberFormat="1" applyFont="1" applyFill="1" applyBorder="1" applyAlignment="1">
      <alignment horizontal="center" vertical="center"/>
      <protection/>
    </xf>
    <xf numFmtId="182" fontId="5" fillId="32" borderId="10" xfId="35" applyNumberFormat="1" applyFont="1" applyFill="1" applyBorder="1" applyAlignment="1">
      <alignment horizontal="center" vertical="center" textRotation="90" wrapText="1"/>
      <protection/>
    </xf>
    <xf numFmtId="2" fontId="5" fillId="32" borderId="10" xfId="35" applyNumberFormat="1" applyFont="1" applyFill="1" applyBorder="1" applyAlignment="1">
      <alignment horizontal="center" vertical="center" wrapText="1"/>
      <protection/>
    </xf>
    <xf numFmtId="0" fontId="5" fillId="32" borderId="10" xfId="35" applyFont="1" applyFill="1" applyBorder="1" applyAlignment="1">
      <alignment horizontal="center" vertical="center" textRotation="90" wrapText="1"/>
      <protection/>
    </xf>
    <xf numFmtId="0" fontId="4" fillId="34" borderId="11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183" fontId="5" fillId="32" borderId="10" xfId="35" applyNumberFormat="1" applyFont="1" applyFill="1" applyBorder="1" applyAlignment="1">
      <alignment horizontal="right" vertical="center" wrapText="1"/>
      <protection/>
    </xf>
    <xf numFmtId="0" fontId="4" fillId="34" borderId="11" xfId="35" applyNumberFormat="1" applyFont="1" applyFill="1" applyBorder="1" applyAlignment="1">
      <alignment horizontal="center" vertical="center"/>
      <protection/>
    </xf>
    <xf numFmtId="0" fontId="4" fillId="34" borderId="16" xfId="35" applyNumberFormat="1" applyFont="1" applyFill="1" applyBorder="1" applyAlignment="1">
      <alignment horizontal="center" vertical="center"/>
      <protection/>
    </xf>
    <xf numFmtId="0" fontId="4" fillId="34" borderId="13" xfId="35" applyNumberFormat="1" applyFont="1" applyFill="1" applyBorder="1" applyAlignment="1">
      <alignment horizontal="center" vertical="center"/>
      <protection/>
    </xf>
    <xf numFmtId="0" fontId="4" fillId="34" borderId="16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34" borderId="11" xfId="35" applyNumberFormat="1" applyFont="1" applyFill="1" applyBorder="1" applyAlignment="1">
      <alignment horizontal="center" vertical="center"/>
      <protection/>
    </xf>
    <xf numFmtId="0" fontId="9" fillId="34" borderId="16" xfId="35" applyNumberFormat="1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32" borderId="14" xfId="35" applyFont="1" applyFill="1" applyBorder="1" applyAlignment="1">
      <alignment horizontal="center" vertical="center" textRotation="90" wrapText="1"/>
      <protection/>
    </xf>
    <xf numFmtId="0" fontId="5" fillId="32" borderId="12" xfId="35" applyFont="1" applyFill="1" applyBorder="1" applyAlignment="1">
      <alignment horizontal="center" vertical="center" textRotation="90" wrapText="1"/>
      <protection/>
    </xf>
    <xf numFmtId="0" fontId="9" fillId="32" borderId="0" xfId="0" applyFont="1" applyFill="1" applyBorder="1" applyAlignment="1">
      <alignment horizontal="center" vertical="center" wrapText="1"/>
    </xf>
    <xf numFmtId="49" fontId="5" fillId="32" borderId="18" xfId="35" applyNumberFormat="1" applyFont="1" applyFill="1" applyBorder="1" applyAlignment="1">
      <alignment horizontal="center" vertical="center" wrapText="1"/>
      <protection/>
    </xf>
    <xf numFmtId="2" fontId="5" fillId="32" borderId="11" xfId="35" applyNumberFormat="1" applyFont="1" applyFill="1" applyBorder="1" applyAlignment="1">
      <alignment horizontal="center" vertical="center" wrapText="1"/>
      <protection/>
    </xf>
    <xf numFmtId="0" fontId="9" fillId="34" borderId="10" xfId="35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vertical="center"/>
    </xf>
    <xf numFmtId="0" fontId="1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32" borderId="10" xfId="35" applyFont="1" applyFill="1" applyBorder="1" applyAlignment="1">
      <alignment horizontal="left" vertical="center" wrapText="1"/>
      <protection/>
    </xf>
    <xf numFmtId="0" fontId="5" fillId="32" borderId="0" xfId="35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3" xfId="34"/>
    <cellStyle name="Normal_Sheet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 2" xfId="59"/>
    <cellStyle name="Нормален 4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13"/>
  <sheetViews>
    <sheetView workbookViewId="0" topLeftCell="A1">
      <selection activeCell="M24" sqref="M24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19.00390625" style="0" customWidth="1"/>
    <col min="4" max="4" width="10.7109375" style="0" customWidth="1"/>
  </cols>
  <sheetData>
    <row r="4" spans="1:10" s="40" customFormat="1" ht="16.5" customHeight="1">
      <c r="A4" s="643" t="s">
        <v>28</v>
      </c>
      <c r="B4" s="643"/>
      <c r="C4" s="643"/>
      <c r="D4" s="643"/>
      <c r="E4" s="643"/>
      <c r="F4" s="643"/>
      <c r="G4" s="643"/>
      <c r="H4" s="643"/>
      <c r="I4" s="643"/>
      <c r="J4" s="643"/>
    </row>
    <row r="5" spans="1:10" s="40" customFormat="1" ht="15" customHeight="1">
      <c r="A5" s="644" t="s">
        <v>285</v>
      </c>
      <c r="B5" s="644"/>
      <c r="C5" s="644"/>
      <c r="D5" s="644"/>
      <c r="E5" s="644"/>
      <c r="F5" s="644"/>
      <c r="G5" s="644"/>
      <c r="H5" s="644"/>
      <c r="I5" s="644"/>
      <c r="J5" s="644"/>
    </row>
    <row r="6" spans="1:10" s="40" customFormat="1" ht="15" customHeight="1">
      <c r="A6" s="644" t="s">
        <v>1188</v>
      </c>
      <c r="B6" s="644"/>
      <c r="C6" s="644"/>
      <c r="D6" s="644"/>
      <c r="E6" s="644"/>
      <c r="F6" s="644"/>
      <c r="G6" s="644"/>
      <c r="H6" s="644"/>
      <c r="I6" s="644"/>
      <c r="J6" s="644"/>
    </row>
    <row r="7" spans="1:10" s="40" customFormat="1" ht="15">
      <c r="A7" s="645" t="s">
        <v>1485</v>
      </c>
      <c r="B7" s="645"/>
      <c r="C7" s="645"/>
      <c r="D7" s="645"/>
      <c r="E7" s="645"/>
      <c r="F7" s="645"/>
      <c r="G7" s="645"/>
      <c r="H7" s="645"/>
      <c r="I7" s="645"/>
      <c r="J7" s="645"/>
    </row>
    <row r="8" spans="1:10" s="40" customFormat="1" ht="15">
      <c r="A8" s="90"/>
      <c r="B8" s="91"/>
      <c r="C8" s="90"/>
      <c r="D8" s="92"/>
      <c r="E8" s="90"/>
      <c r="F8" s="90"/>
      <c r="G8" s="93"/>
      <c r="H8" s="93"/>
      <c r="I8" s="94"/>
      <c r="J8" s="94"/>
    </row>
    <row r="9" spans="1:10" s="50" customFormat="1" ht="12.75">
      <c r="A9" s="647" t="s">
        <v>0</v>
      </c>
      <c r="B9" s="647"/>
      <c r="C9" s="647"/>
      <c r="D9" s="647"/>
      <c r="E9" s="647"/>
      <c r="F9" s="647"/>
      <c r="G9" s="647"/>
      <c r="H9" s="647"/>
      <c r="I9" s="647"/>
      <c r="J9" s="647"/>
    </row>
    <row r="10" spans="1:10" s="50" customFormat="1" ht="12.75" customHeight="1">
      <c r="A10" s="646" t="s">
        <v>1</v>
      </c>
      <c r="B10" s="648" t="s">
        <v>2</v>
      </c>
      <c r="C10" s="646" t="s">
        <v>3</v>
      </c>
      <c r="D10" s="646" t="s">
        <v>4</v>
      </c>
      <c r="E10" s="646"/>
      <c r="F10" s="646" t="s">
        <v>53</v>
      </c>
      <c r="G10" s="652" t="s">
        <v>5</v>
      </c>
      <c r="H10" s="654" t="s">
        <v>6</v>
      </c>
      <c r="I10" s="653" t="s">
        <v>35</v>
      </c>
      <c r="J10" s="650" t="s">
        <v>39</v>
      </c>
    </row>
    <row r="11" spans="1:10" s="50" customFormat="1" ht="46.5" customHeight="1">
      <c r="A11" s="646"/>
      <c r="B11" s="648"/>
      <c r="C11" s="646"/>
      <c r="D11" s="1" t="s">
        <v>8</v>
      </c>
      <c r="E11" s="1" t="s">
        <v>32</v>
      </c>
      <c r="F11" s="646"/>
      <c r="G11" s="652"/>
      <c r="H11" s="654"/>
      <c r="I11" s="653"/>
      <c r="J11" s="650"/>
    </row>
    <row r="12" spans="1:10" s="50" customFormat="1" ht="12.75">
      <c r="A12" s="2" t="s">
        <v>29</v>
      </c>
      <c r="B12" s="5">
        <v>2</v>
      </c>
      <c r="C12" s="2">
        <v>3</v>
      </c>
      <c r="D12" s="7" t="s">
        <v>9</v>
      </c>
      <c r="E12" s="2" t="s">
        <v>10</v>
      </c>
      <c r="F12" s="2" t="s">
        <v>36</v>
      </c>
      <c r="G12" s="5">
        <v>6</v>
      </c>
      <c r="H12" s="2" t="s">
        <v>37</v>
      </c>
      <c r="I12" s="5">
        <v>8</v>
      </c>
      <c r="J12" s="6">
        <v>9</v>
      </c>
    </row>
    <row r="13" spans="1:10" s="50" customFormat="1" ht="15.75">
      <c r="A13" s="651" t="s">
        <v>13</v>
      </c>
      <c r="B13" s="651"/>
      <c r="C13" s="651"/>
      <c r="D13" s="651"/>
      <c r="E13" s="651"/>
      <c r="F13" s="651"/>
      <c r="G13" s="651"/>
      <c r="H13" s="651"/>
      <c r="I13" s="651"/>
      <c r="J13" s="651"/>
    </row>
    <row r="14" spans="1:10" s="50" customFormat="1" ht="12.75">
      <c r="A14" s="374" t="s">
        <v>1109</v>
      </c>
      <c r="B14" s="383" t="s">
        <v>1111</v>
      </c>
      <c r="C14" s="510" t="s">
        <v>1110</v>
      </c>
      <c r="D14" s="510">
        <v>151</v>
      </c>
      <c r="E14" s="290"/>
      <c r="F14" s="400">
        <v>46</v>
      </c>
      <c r="G14" s="267">
        <v>4</v>
      </c>
      <c r="H14" s="632" t="s">
        <v>11</v>
      </c>
      <c r="I14" s="270">
        <f aca="true" t="shared" si="0" ref="I14:I21">D14*F14</f>
        <v>6946</v>
      </c>
      <c r="J14" s="271">
        <f aca="true" t="shared" si="1" ref="J14:J21">I14*20%</f>
        <v>1389.2</v>
      </c>
    </row>
    <row r="15" spans="1:10" s="50" customFormat="1" ht="12.75">
      <c r="A15" s="374" t="s">
        <v>1109</v>
      </c>
      <c r="B15" s="511" t="s">
        <v>183</v>
      </c>
      <c r="C15" s="272" t="s">
        <v>176</v>
      </c>
      <c r="D15" s="512">
        <v>171.349</v>
      </c>
      <c r="E15" s="275"/>
      <c r="F15" s="400">
        <v>46</v>
      </c>
      <c r="G15" s="335" t="s">
        <v>100</v>
      </c>
      <c r="H15" s="632" t="s">
        <v>11</v>
      </c>
      <c r="I15" s="270">
        <f t="shared" si="0"/>
        <v>7882.053999999999</v>
      </c>
      <c r="J15" s="271">
        <f t="shared" si="1"/>
        <v>1576.4107999999999</v>
      </c>
    </row>
    <row r="16" spans="1:10" s="50" customFormat="1" ht="12.75">
      <c r="A16" s="374" t="s">
        <v>1109</v>
      </c>
      <c r="B16" s="513" t="s">
        <v>184</v>
      </c>
      <c r="C16" s="272" t="s">
        <v>176</v>
      </c>
      <c r="D16" s="512">
        <v>3.048</v>
      </c>
      <c r="E16" s="275"/>
      <c r="F16" s="400">
        <v>46</v>
      </c>
      <c r="G16" s="335" t="s">
        <v>98</v>
      </c>
      <c r="H16" s="632" t="s">
        <v>11</v>
      </c>
      <c r="I16" s="270">
        <f t="shared" si="0"/>
        <v>140.208</v>
      </c>
      <c r="J16" s="271">
        <f t="shared" si="1"/>
        <v>28.041600000000003</v>
      </c>
    </row>
    <row r="17" spans="1:10" s="50" customFormat="1" ht="12.75">
      <c r="A17" s="374" t="s">
        <v>1109</v>
      </c>
      <c r="B17" s="511" t="s">
        <v>185</v>
      </c>
      <c r="C17" s="311" t="s">
        <v>176</v>
      </c>
      <c r="D17" s="512">
        <v>27.619</v>
      </c>
      <c r="E17" s="275"/>
      <c r="F17" s="400">
        <v>46</v>
      </c>
      <c r="G17" s="335" t="s">
        <v>98</v>
      </c>
      <c r="H17" s="632" t="s">
        <v>11</v>
      </c>
      <c r="I17" s="270">
        <f t="shared" si="0"/>
        <v>1270.474</v>
      </c>
      <c r="J17" s="271">
        <f t="shared" si="1"/>
        <v>254.0948</v>
      </c>
    </row>
    <row r="18" spans="1:10" s="50" customFormat="1" ht="12.75">
      <c r="A18" s="374" t="s">
        <v>1109</v>
      </c>
      <c r="B18" s="511" t="s">
        <v>186</v>
      </c>
      <c r="C18" s="272" t="s">
        <v>176</v>
      </c>
      <c r="D18" s="512">
        <v>3.861</v>
      </c>
      <c r="E18" s="275"/>
      <c r="F18" s="400">
        <v>46</v>
      </c>
      <c r="G18" s="335" t="s">
        <v>99</v>
      </c>
      <c r="H18" s="632" t="s">
        <v>11</v>
      </c>
      <c r="I18" s="270">
        <f t="shared" si="0"/>
        <v>177.60600000000002</v>
      </c>
      <c r="J18" s="271">
        <f t="shared" si="1"/>
        <v>35.52120000000001</v>
      </c>
    </row>
    <row r="19" spans="1:10" s="50" customFormat="1" ht="12.75">
      <c r="A19" s="374" t="s">
        <v>1109</v>
      </c>
      <c r="B19" s="511" t="s">
        <v>179</v>
      </c>
      <c r="C19" s="272" t="s">
        <v>180</v>
      </c>
      <c r="D19" s="512">
        <v>10.228</v>
      </c>
      <c r="E19" s="275"/>
      <c r="F19" s="400">
        <v>46</v>
      </c>
      <c r="G19" s="335" t="s">
        <v>100</v>
      </c>
      <c r="H19" s="632" t="s">
        <v>11</v>
      </c>
      <c r="I19" s="270">
        <f t="shared" si="0"/>
        <v>470.488</v>
      </c>
      <c r="J19" s="271">
        <f t="shared" si="1"/>
        <v>94.0976</v>
      </c>
    </row>
    <row r="20" spans="1:10" s="50" customFormat="1" ht="12.75">
      <c r="A20" s="374" t="s">
        <v>1109</v>
      </c>
      <c r="B20" s="511" t="s">
        <v>181</v>
      </c>
      <c r="C20" s="272" t="s">
        <v>180</v>
      </c>
      <c r="D20" s="512">
        <v>9.72</v>
      </c>
      <c r="E20" s="275"/>
      <c r="F20" s="400">
        <v>46</v>
      </c>
      <c r="G20" s="335" t="s">
        <v>100</v>
      </c>
      <c r="H20" s="632" t="s">
        <v>11</v>
      </c>
      <c r="I20" s="270">
        <f t="shared" si="0"/>
        <v>447.12</v>
      </c>
      <c r="J20" s="271">
        <f t="shared" si="1"/>
        <v>89.424</v>
      </c>
    </row>
    <row r="21" spans="1:10" s="50" customFormat="1" ht="12.75">
      <c r="A21" s="374" t="s">
        <v>1109</v>
      </c>
      <c r="B21" s="511" t="s">
        <v>182</v>
      </c>
      <c r="C21" s="272" t="s">
        <v>176</v>
      </c>
      <c r="D21" s="512">
        <v>92.012</v>
      </c>
      <c r="E21" s="275"/>
      <c r="F21" s="400">
        <v>46</v>
      </c>
      <c r="G21" s="335" t="s">
        <v>99</v>
      </c>
      <c r="H21" s="632" t="s">
        <v>11</v>
      </c>
      <c r="I21" s="270">
        <f t="shared" si="0"/>
        <v>4232.552</v>
      </c>
      <c r="J21" s="271">
        <f t="shared" si="1"/>
        <v>846.5104</v>
      </c>
    </row>
    <row r="22" spans="1:10" s="50" customFormat="1" ht="12.75">
      <c r="A22" s="43" t="s">
        <v>20</v>
      </c>
      <c r="B22" s="199">
        <v>8</v>
      </c>
      <c r="C22" s="206" t="s">
        <v>27</v>
      </c>
      <c r="D22" s="204">
        <f>SUM(D14:D21)</f>
        <v>468.837</v>
      </c>
      <c r="E22" s="200" t="s">
        <v>47</v>
      </c>
      <c r="F22" s="186"/>
      <c r="G22" s="187"/>
      <c r="H22" s="187"/>
      <c r="I22" s="188"/>
      <c r="J22" s="189"/>
    </row>
    <row r="23" spans="1:10" s="50" customFormat="1" ht="38.25">
      <c r="A23" s="153" t="s">
        <v>21</v>
      </c>
      <c r="B23" s="326">
        <f>B22</f>
        <v>8</v>
      </c>
      <c r="C23" s="327" t="s">
        <v>27</v>
      </c>
      <c r="D23" s="333">
        <f>D22</f>
        <v>468.837</v>
      </c>
      <c r="E23" s="328" t="s">
        <v>47</v>
      </c>
      <c r="F23" s="329"/>
      <c r="G23" s="330"/>
      <c r="H23" s="330"/>
      <c r="I23" s="331"/>
      <c r="J23" s="332"/>
    </row>
    <row r="24" spans="1:10" s="40" customFormat="1" ht="42.75">
      <c r="A24" s="77" t="s">
        <v>31</v>
      </c>
      <c r="B24" s="78">
        <f>B23</f>
        <v>8</v>
      </c>
      <c r="C24" s="79" t="s">
        <v>27</v>
      </c>
      <c r="D24" s="80">
        <f>D23</f>
        <v>468.837</v>
      </c>
      <c r="E24" s="81" t="s">
        <v>47</v>
      </c>
      <c r="F24" s="82"/>
      <c r="G24" s="83"/>
      <c r="H24" s="83"/>
      <c r="I24" s="85"/>
      <c r="J24" s="86"/>
    </row>
    <row r="25" spans="1:10" s="40" customFormat="1" ht="15">
      <c r="A25" s="90"/>
      <c r="B25" s="91"/>
      <c r="C25" s="90"/>
      <c r="D25" s="92"/>
      <c r="E25" s="90"/>
      <c r="F25" s="90"/>
      <c r="G25" s="93"/>
      <c r="H25" s="93"/>
      <c r="I25" s="94"/>
      <c r="J25" s="94"/>
    </row>
    <row r="26" spans="1:10" s="40" customFormat="1" ht="12.75">
      <c r="A26" s="649" t="s">
        <v>159</v>
      </c>
      <c r="B26" s="649"/>
      <c r="C26" s="649"/>
      <c r="D26" s="649"/>
      <c r="E26" s="649"/>
      <c r="F26" s="649"/>
      <c r="G26" s="649"/>
      <c r="H26" s="649"/>
      <c r="I26" s="649"/>
      <c r="J26" s="649"/>
    </row>
    <row r="27" spans="1:10" s="343" customFormat="1" ht="16.5" customHeight="1">
      <c r="A27" s="337" t="s">
        <v>1139</v>
      </c>
      <c r="B27" s="338"/>
      <c r="C27" s="339"/>
      <c r="D27" s="340"/>
      <c r="E27" s="337"/>
      <c r="F27" s="337"/>
      <c r="G27" s="341"/>
      <c r="H27" s="341"/>
      <c r="I27" s="342"/>
      <c r="J27" s="342"/>
    </row>
    <row r="28" spans="1:10" s="343" customFormat="1" ht="15.75">
      <c r="A28" s="344" t="s">
        <v>1140</v>
      </c>
      <c r="B28" s="345"/>
      <c r="C28" s="346"/>
      <c r="D28" s="347"/>
      <c r="E28" s="346"/>
      <c r="F28" s="346"/>
      <c r="G28" s="348"/>
      <c r="H28" s="348"/>
      <c r="I28" s="349"/>
      <c r="J28" s="349"/>
    </row>
    <row r="29" spans="1:10" s="40" customFormat="1" ht="15">
      <c r="A29" s="90"/>
      <c r="B29" s="91"/>
      <c r="C29" s="90"/>
      <c r="D29" s="92"/>
      <c r="E29" s="90"/>
      <c r="F29" s="90"/>
      <c r="G29" s="93"/>
      <c r="H29" s="93"/>
      <c r="I29" s="94"/>
      <c r="J29" s="94"/>
    </row>
    <row r="30" spans="1:10" s="40" customFormat="1" ht="12.75">
      <c r="A30" s="320"/>
      <c r="B30" s="174"/>
      <c r="C30" s="185"/>
      <c r="D30" s="173"/>
      <c r="E30" s="13"/>
      <c r="G30" s="51"/>
      <c r="H30" s="51"/>
      <c r="I30" s="55"/>
      <c r="J30" s="9"/>
    </row>
    <row r="31" spans="1:10" s="40" customFormat="1" ht="12.75">
      <c r="A31" s="320"/>
      <c r="B31" s="174"/>
      <c r="C31" s="185"/>
      <c r="D31" s="173"/>
      <c r="E31" s="13"/>
      <c r="F31" s="52"/>
      <c r="G31" s="642" t="s">
        <v>30</v>
      </c>
      <c r="H31" s="642"/>
      <c r="I31" s="642"/>
      <c r="J31" s="642"/>
    </row>
    <row r="32" spans="1:10" s="40" customFormat="1" ht="12.75">
      <c r="A32" s="320"/>
      <c r="B32" s="174"/>
      <c r="C32" s="185"/>
      <c r="D32" s="173"/>
      <c r="E32" s="13"/>
      <c r="G32" s="642" t="s">
        <v>1236</v>
      </c>
      <c r="H32" s="642"/>
      <c r="I32" s="642"/>
      <c r="J32" s="642"/>
    </row>
    <row r="33" spans="1:10" s="40" customFormat="1" ht="12.75">
      <c r="A33" s="23"/>
      <c r="B33" s="24"/>
      <c r="C33" s="27"/>
      <c r="D33" s="25"/>
      <c r="G33" s="642" t="s">
        <v>59</v>
      </c>
      <c r="H33" s="642"/>
      <c r="I33" s="642"/>
      <c r="J33" s="642"/>
    </row>
    <row r="34" spans="1:10" s="40" customFormat="1" ht="15">
      <c r="A34" s="90"/>
      <c r="B34" s="91"/>
      <c r="C34" s="90"/>
      <c r="D34" s="92"/>
      <c r="E34" s="90"/>
      <c r="F34" s="90"/>
      <c r="G34" s="93"/>
      <c r="H34" s="93"/>
      <c r="I34" s="94"/>
      <c r="J34" s="94"/>
    </row>
    <row r="35" spans="1:10" s="40" customFormat="1" ht="15">
      <c r="A35" s="90"/>
      <c r="B35" s="91"/>
      <c r="C35" s="90"/>
      <c r="D35" s="92"/>
      <c r="E35" s="90"/>
      <c r="F35" s="90"/>
      <c r="G35" s="93"/>
      <c r="H35" s="93"/>
      <c r="I35" s="94"/>
      <c r="J35" s="454"/>
    </row>
    <row r="36" spans="1:10" s="40" customFormat="1" ht="15">
      <c r="A36" s="90"/>
      <c r="B36" s="91"/>
      <c r="C36" s="90"/>
      <c r="D36" s="92"/>
      <c r="E36" s="90"/>
      <c r="F36" s="90"/>
      <c r="G36" s="93"/>
      <c r="H36" s="93"/>
      <c r="I36" s="94"/>
      <c r="J36" s="94"/>
    </row>
    <row r="37" spans="1:10" s="40" customFormat="1" ht="15">
      <c r="A37" s="90"/>
      <c r="B37" s="91"/>
      <c r="C37" s="90"/>
      <c r="D37" s="92"/>
      <c r="E37" s="90"/>
      <c r="F37" s="90"/>
      <c r="G37" s="93"/>
      <c r="H37" s="93"/>
      <c r="I37" s="94"/>
      <c r="J37" s="94"/>
    </row>
    <row r="38" spans="1:10" s="40" customFormat="1" ht="15">
      <c r="A38" s="90"/>
      <c r="B38" s="91"/>
      <c r="C38" s="90"/>
      <c r="D38" s="92"/>
      <c r="E38" s="90"/>
      <c r="F38" s="90"/>
      <c r="G38" s="93"/>
      <c r="H38" s="93"/>
      <c r="I38" s="94"/>
      <c r="J38" s="94"/>
    </row>
    <row r="39" spans="1:10" s="40" customFormat="1" ht="15">
      <c r="A39" s="90"/>
      <c r="B39" s="91"/>
      <c r="C39" s="90"/>
      <c r="D39" s="92"/>
      <c r="E39" s="90"/>
      <c r="F39" s="90"/>
      <c r="G39" s="93"/>
      <c r="H39" s="93"/>
      <c r="I39" s="94"/>
      <c r="J39" s="94"/>
    </row>
    <row r="40" spans="1:10" s="40" customFormat="1" ht="15">
      <c r="A40" s="90"/>
      <c r="B40" s="91"/>
      <c r="C40" s="90"/>
      <c r="D40" s="92"/>
      <c r="E40" s="90"/>
      <c r="F40" s="90"/>
      <c r="G40" s="93"/>
      <c r="H40" s="93"/>
      <c r="I40" s="94"/>
      <c r="J40" s="94"/>
    </row>
    <row r="41" spans="1:10" s="40" customFormat="1" ht="15">
      <c r="A41" s="90"/>
      <c r="B41" s="91"/>
      <c r="C41" s="90"/>
      <c r="D41" s="92"/>
      <c r="E41" s="90"/>
      <c r="F41" s="90"/>
      <c r="G41" s="93"/>
      <c r="H41" s="93"/>
      <c r="I41" s="94"/>
      <c r="J41" s="94"/>
    </row>
    <row r="42" spans="1:10" s="40" customFormat="1" ht="15">
      <c r="A42" s="90"/>
      <c r="B42" s="91"/>
      <c r="C42" s="90"/>
      <c r="D42" s="92"/>
      <c r="E42" s="90"/>
      <c r="F42" s="90"/>
      <c r="G42" s="93"/>
      <c r="H42" s="93"/>
      <c r="I42" s="94"/>
      <c r="J42" s="94"/>
    </row>
    <row r="43" spans="1:10" s="40" customFormat="1" ht="15">
      <c r="A43" s="90"/>
      <c r="B43" s="91"/>
      <c r="C43" s="90"/>
      <c r="D43" s="92"/>
      <c r="E43" s="90"/>
      <c r="F43" s="90"/>
      <c r="G43" s="93"/>
      <c r="H43" s="93"/>
      <c r="I43" s="94"/>
      <c r="J43" s="94"/>
    </row>
    <row r="44" spans="1:10" s="40" customFormat="1" ht="15">
      <c r="A44" s="90"/>
      <c r="B44" s="91"/>
      <c r="C44" s="90"/>
      <c r="D44" s="92"/>
      <c r="E44" s="90"/>
      <c r="F44" s="90"/>
      <c r="G44" s="93"/>
      <c r="H44" s="93"/>
      <c r="I44" s="94"/>
      <c r="J44" s="94"/>
    </row>
    <row r="45" spans="1:10" s="40" customFormat="1" ht="15">
      <c r="A45" s="90"/>
      <c r="B45" s="91"/>
      <c r="C45" s="90"/>
      <c r="D45" s="92"/>
      <c r="E45" s="90"/>
      <c r="F45" s="90"/>
      <c r="G45" s="93"/>
      <c r="H45" s="93"/>
      <c r="I45" s="94"/>
      <c r="J45" s="94"/>
    </row>
    <row r="46" spans="1:10" s="40" customFormat="1" ht="15">
      <c r="A46" s="90"/>
      <c r="B46" s="91"/>
      <c r="C46" s="90"/>
      <c r="D46" s="92"/>
      <c r="E46" s="90"/>
      <c r="F46" s="90"/>
      <c r="G46" s="93"/>
      <c r="H46" s="93"/>
      <c r="I46" s="94"/>
      <c r="J46" s="94"/>
    </row>
    <row r="47" spans="1:10" s="40" customFormat="1" ht="15">
      <c r="A47" s="90"/>
      <c r="B47" s="91"/>
      <c r="C47" s="90"/>
      <c r="D47" s="92"/>
      <c r="E47" s="90"/>
      <c r="F47" s="90"/>
      <c r="G47" s="93"/>
      <c r="H47" s="93"/>
      <c r="I47" s="94"/>
      <c r="J47" s="94"/>
    </row>
    <row r="48" spans="1:10" s="40" customFormat="1" ht="15">
      <c r="A48" s="90"/>
      <c r="B48" s="91"/>
      <c r="C48" s="90"/>
      <c r="D48" s="92"/>
      <c r="E48" s="90"/>
      <c r="F48" s="90"/>
      <c r="G48" s="93"/>
      <c r="H48" s="93"/>
      <c r="I48" s="94"/>
      <c r="J48" s="94"/>
    </row>
    <row r="49" spans="1:10" s="40" customFormat="1" ht="15">
      <c r="A49" s="90"/>
      <c r="B49" s="91"/>
      <c r="C49" s="90"/>
      <c r="D49" s="92"/>
      <c r="E49" s="90"/>
      <c r="F49" s="90"/>
      <c r="G49" s="93"/>
      <c r="H49" s="93"/>
      <c r="I49" s="94"/>
      <c r="J49" s="94"/>
    </row>
    <row r="50" spans="1:10" s="40" customFormat="1" ht="15">
      <c r="A50" s="90"/>
      <c r="B50" s="91"/>
      <c r="C50" s="90"/>
      <c r="D50" s="92"/>
      <c r="E50" s="90"/>
      <c r="F50" s="90"/>
      <c r="G50" s="93"/>
      <c r="H50" s="93"/>
      <c r="I50" s="94"/>
      <c r="J50" s="94"/>
    </row>
    <row r="51" spans="1:10" s="40" customFormat="1" ht="15">
      <c r="A51" s="90"/>
      <c r="B51" s="91"/>
      <c r="C51" s="90"/>
      <c r="D51" s="92"/>
      <c r="E51" s="90"/>
      <c r="F51" s="90"/>
      <c r="G51" s="93"/>
      <c r="H51" s="93"/>
      <c r="I51" s="94"/>
      <c r="J51" s="94"/>
    </row>
    <row r="52" spans="1:10" s="40" customFormat="1" ht="15">
      <c r="A52" s="90"/>
      <c r="B52" s="91"/>
      <c r="C52" s="90"/>
      <c r="D52" s="92"/>
      <c r="E52" s="90"/>
      <c r="F52" s="90"/>
      <c r="G52" s="93"/>
      <c r="H52" s="93"/>
      <c r="I52" s="94"/>
      <c r="J52" s="94"/>
    </row>
    <row r="53" spans="1:10" s="40" customFormat="1" ht="15">
      <c r="A53" s="90"/>
      <c r="B53" s="91"/>
      <c r="C53" s="90"/>
      <c r="D53" s="92"/>
      <c r="E53" s="90"/>
      <c r="F53" s="90"/>
      <c r="G53" s="93"/>
      <c r="H53" s="93"/>
      <c r="I53" s="94"/>
      <c r="J53" s="94"/>
    </row>
    <row r="54" spans="1:10" s="40" customFormat="1" ht="15">
      <c r="A54" s="90"/>
      <c r="B54" s="91"/>
      <c r="C54" s="90"/>
      <c r="D54" s="92"/>
      <c r="E54" s="90"/>
      <c r="F54" s="90"/>
      <c r="G54" s="93"/>
      <c r="H54" s="93"/>
      <c r="I54" s="94"/>
      <c r="J54" s="94"/>
    </row>
    <row r="55" spans="1:10" s="40" customFormat="1" ht="15">
      <c r="A55" s="90"/>
      <c r="B55" s="91"/>
      <c r="C55" s="90"/>
      <c r="D55" s="92"/>
      <c r="E55" s="90"/>
      <c r="F55" s="90"/>
      <c r="G55" s="93"/>
      <c r="H55" s="93"/>
      <c r="I55" s="94"/>
      <c r="J55" s="94"/>
    </row>
    <row r="56" spans="1:10" s="40" customFormat="1" ht="15">
      <c r="A56" s="90"/>
      <c r="B56" s="91"/>
      <c r="C56" s="90"/>
      <c r="D56" s="92"/>
      <c r="E56" s="90"/>
      <c r="F56" s="90"/>
      <c r="G56" s="93"/>
      <c r="H56" s="93"/>
      <c r="I56" s="94"/>
      <c r="J56" s="94"/>
    </row>
    <row r="57" spans="1:10" s="40" customFormat="1" ht="15">
      <c r="A57" s="90"/>
      <c r="B57" s="91"/>
      <c r="C57" s="90"/>
      <c r="D57" s="92"/>
      <c r="E57" s="90"/>
      <c r="F57" s="90"/>
      <c r="G57" s="93"/>
      <c r="H57" s="93"/>
      <c r="I57" s="94"/>
      <c r="J57" s="94"/>
    </row>
    <row r="58" spans="1:10" s="40" customFormat="1" ht="15">
      <c r="A58" s="90"/>
      <c r="B58" s="91"/>
      <c r="C58" s="90"/>
      <c r="D58" s="92"/>
      <c r="E58" s="90"/>
      <c r="F58" s="90"/>
      <c r="G58" s="93"/>
      <c r="H58" s="93"/>
      <c r="I58" s="94"/>
      <c r="J58" s="94"/>
    </row>
    <row r="59" spans="1:10" s="40" customFormat="1" ht="15">
      <c r="A59" s="90"/>
      <c r="B59" s="91"/>
      <c r="C59" s="90"/>
      <c r="D59" s="92"/>
      <c r="E59" s="90"/>
      <c r="F59" s="90"/>
      <c r="G59" s="93"/>
      <c r="H59" s="93"/>
      <c r="I59" s="94"/>
      <c r="J59" s="94"/>
    </row>
    <row r="60" spans="1:10" s="40" customFormat="1" ht="15">
      <c r="A60" s="90"/>
      <c r="B60" s="91"/>
      <c r="C60" s="90"/>
      <c r="D60" s="92"/>
      <c r="E60" s="90"/>
      <c r="F60" s="90"/>
      <c r="G60" s="93"/>
      <c r="H60" s="93"/>
      <c r="I60" s="94"/>
      <c r="J60" s="94"/>
    </row>
    <row r="61" spans="1:10" s="40" customFormat="1" ht="15">
      <c r="A61" s="90"/>
      <c r="B61" s="91"/>
      <c r="C61" s="90"/>
      <c r="D61" s="92"/>
      <c r="E61" s="90"/>
      <c r="F61" s="90"/>
      <c r="G61" s="93"/>
      <c r="H61" s="93"/>
      <c r="I61" s="94"/>
      <c r="J61" s="94"/>
    </row>
    <row r="62" spans="1:10" s="40" customFormat="1" ht="15">
      <c r="A62" s="90"/>
      <c r="B62" s="91"/>
      <c r="C62" s="90"/>
      <c r="D62" s="92"/>
      <c r="E62" s="90"/>
      <c r="F62" s="90"/>
      <c r="G62" s="93"/>
      <c r="H62" s="93"/>
      <c r="I62" s="94"/>
      <c r="J62" s="94"/>
    </row>
    <row r="63" spans="1:10" s="40" customFormat="1" ht="15">
      <c r="A63" s="90"/>
      <c r="B63" s="91"/>
      <c r="C63" s="90"/>
      <c r="D63" s="92"/>
      <c r="E63" s="90"/>
      <c r="F63" s="90"/>
      <c r="G63" s="93"/>
      <c r="H63" s="93"/>
      <c r="I63" s="94"/>
      <c r="J63" s="94"/>
    </row>
    <row r="64" spans="1:10" s="40" customFormat="1" ht="15">
      <c r="A64" s="90"/>
      <c r="B64" s="91"/>
      <c r="C64" s="90"/>
      <c r="D64" s="92"/>
      <c r="E64" s="90"/>
      <c r="F64" s="90"/>
      <c r="G64" s="93"/>
      <c r="H64" s="93"/>
      <c r="I64" s="94"/>
      <c r="J64" s="94"/>
    </row>
    <row r="65" spans="1:10" s="40" customFormat="1" ht="15">
      <c r="A65" s="90"/>
      <c r="B65" s="91"/>
      <c r="C65" s="90"/>
      <c r="D65" s="92"/>
      <c r="E65" s="90"/>
      <c r="F65" s="90"/>
      <c r="G65" s="93"/>
      <c r="H65" s="93"/>
      <c r="I65" s="94"/>
      <c r="J65" s="94"/>
    </row>
    <row r="66" spans="1:10" s="40" customFormat="1" ht="15">
      <c r="A66" s="90"/>
      <c r="B66" s="91"/>
      <c r="C66" s="90"/>
      <c r="D66" s="92"/>
      <c r="E66" s="90"/>
      <c r="F66" s="90"/>
      <c r="G66" s="93"/>
      <c r="H66" s="93"/>
      <c r="I66" s="94"/>
      <c r="J66" s="94"/>
    </row>
    <row r="67" spans="1:10" s="40" customFormat="1" ht="15">
      <c r="A67" s="90"/>
      <c r="B67" s="91"/>
      <c r="C67" s="90"/>
      <c r="D67" s="92"/>
      <c r="E67" s="90"/>
      <c r="F67" s="90"/>
      <c r="G67" s="93"/>
      <c r="H67" s="93"/>
      <c r="I67" s="94"/>
      <c r="J67" s="94"/>
    </row>
    <row r="68" spans="1:10" s="40" customFormat="1" ht="15">
      <c r="A68" s="90"/>
      <c r="B68" s="91"/>
      <c r="C68" s="90"/>
      <c r="D68" s="92"/>
      <c r="E68" s="90"/>
      <c r="F68" s="90"/>
      <c r="G68" s="93"/>
      <c r="H68" s="93"/>
      <c r="I68" s="94"/>
      <c r="J68" s="94"/>
    </row>
    <row r="69" spans="1:10" s="40" customFormat="1" ht="15">
      <c r="A69" s="90"/>
      <c r="B69" s="91"/>
      <c r="C69" s="90"/>
      <c r="D69" s="92"/>
      <c r="E69" s="90"/>
      <c r="F69" s="90"/>
      <c r="G69" s="93"/>
      <c r="H69" s="93"/>
      <c r="I69" s="94"/>
      <c r="J69" s="94"/>
    </row>
    <row r="70" spans="1:10" s="40" customFormat="1" ht="15">
      <c r="A70" s="90"/>
      <c r="B70" s="91"/>
      <c r="C70" s="90"/>
      <c r="D70" s="92"/>
      <c r="E70" s="90"/>
      <c r="F70" s="90"/>
      <c r="G70" s="93"/>
      <c r="H70" s="93"/>
      <c r="I70" s="94"/>
      <c r="J70" s="94"/>
    </row>
    <row r="71" spans="1:10" s="40" customFormat="1" ht="15">
      <c r="A71" s="90"/>
      <c r="B71" s="91"/>
      <c r="C71" s="90"/>
      <c r="D71" s="92"/>
      <c r="E71" s="90"/>
      <c r="F71" s="90"/>
      <c r="G71" s="93"/>
      <c r="H71" s="93"/>
      <c r="I71" s="94"/>
      <c r="J71" s="94"/>
    </row>
    <row r="72" spans="1:10" s="40" customFormat="1" ht="15">
      <c r="A72" s="90"/>
      <c r="B72" s="91"/>
      <c r="C72" s="90"/>
      <c r="D72" s="92"/>
      <c r="E72" s="90"/>
      <c r="F72" s="90"/>
      <c r="G72" s="93"/>
      <c r="H72" s="93"/>
      <c r="I72" s="94"/>
      <c r="J72" s="94"/>
    </row>
    <row r="73" spans="1:10" s="40" customFormat="1" ht="15">
      <c r="A73" s="90"/>
      <c r="B73" s="91"/>
      <c r="C73" s="90"/>
      <c r="D73" s="92"/>
      <c r="E73" s="90"/>
      <c r="F73" s="90"/>
      <c r="G73" s="93"/>
      <c r="H73" s="93"/>
      <c r="I73" s="94"/>
      <c r="J73" s="94"/>
    </row>
    <row r="74" spans="1:10" s="40" customFormat="1" ht="15">
      <c r="A74" s="90"/>
      <c r="B74" s="91"/>
      <c r="C74" s="90"/>
      <c r="D74" s="92"/>
      <c r="E74" s="90"/>
      <c r="F74" s="90"/>
      <c r="G74" s="93"/>
      <c r="H74" s="93"/>
      <c r="I74" s="94"/>
      <c r="J74" s="94"/>
    </row>
    <row r="75" spans="1:10" s="40" customFormat="1" ht="15">
      <c r="A75" s="90"/>
      <c r="B75" s="91"/>
      <c r="C75" s="90"/>
      <c r="D75" s="92"/>
      <c r="E75" s="90"/>
      <c r="F75" s="90"/>
      <c r="G75" s="93"/>
      <c r="H75" s="93"/>
      <c r="I75" s="94"/>
      <c r="J75" s="94"/>
    </row>
    <row r="76" spans="1:10" s="40" customFormat="1" ht="15">
      <c r="A76" s="90"/>
      <c r="B76" s="91"/>
      <c r="C76" s="90"/>
      <c r="D76" s="92"/>
      <c r="E76" s="90"/>
      <c r="F76" s="90"/>
      <c r="G76" s="93"/>
      <c r="H76" s="93"/>
      <c r="I76" s="94"/>
      <c r="J76" s="94"/>
    </row>
    <row r="77" spans="1:10" s="40" customFormat="1" ht="15">
      <c r="A77" s="90"/>
      <c r="B77" s="91"/>
      <c r="C77" s="90"/>
      <c r="D77" s="92"/>
      <c r="E77" s="90"/>
      <c r="F77" s="90"/>
      <c r="G77" s="93"/>
      <c r="H77" s="93"/>
      <c r="I77" s="94"/>
      <c r="J77" s="94"/>
    </row>
    <row r="78" spans="1:10" s="40" customFormat="1" ht="15">
      <c r="A78" s="90"/>
      <c r="B78" s="91"/>
      <c r="C78" s="90"/>
      <c r="D78" s="92"/>
      <c r="E78" s="90"/>
      <c r="F78" s="90"/>
      <c r="G78" s="93"/>
      <c r="H78" s="93"/>
      <c r="I78" s="94"/>
      <c r="J78" s="94"/>
    </row>
    <row r="79" spans="1:10" s="40" customFormat="1" ht="15">
      <c r="A79" s="90"/>
      <c r="B79" s="91"/>
      <c r="C79" s="90"/>
      <c r="D79" s="92"/>
      <c r="E79" s="90"/>
      <c r="F79" s="90"/>
      <c r="G79" s="93"/>
      <c r="H79" s="93"/>
      <c r="I79" s="94"/>
      <c r="J79" s="94"/>
    </row>
    <row r="80" spans="1:10" s="40" customFormat="1" ht="15">
      <c r="A80" s="90"/>
      <c r="B80" s="91"/>
      <c r="C80" s="90"/>
      <c r="D80" s="92"/>
      <c r="E80" s="90"/>
      <c r="F80" s="90"/>
      <c r="G80" s="93"/>
      <c r="H80" s="93"/>
      <c r="I80" s="94"/>
      <c r="J80" s="94"/>
    </row>
    <row r="81" spans="1:10" s="40" customFormat="1" ht="15">
      <c r="A81" s="90"/>
      <c r="B81" s="91"/>
      <c r="C81" s="90"/>
      <c r="D81" s="92"/>
      <c r="E81" s="90"/>
      <c r="F81" s="90"/>
      <c r="G81" s="93"/>
      <c r="H81" s="93"/>
      <c r="I81" s="94"/>
      <c r="J81" s="94"/>
    </row>
    <row r="82" spans="1:10" s="40" customFormat="1" ht="15">
      <c r="A82" s="90"/>
      <c r="B82" s="91"/>
      <c r="C82" s="90"/>
      <c r="D82" s="92"/>
      <c r="E82" s="90"/>
      <c r="F82" s="90"/>
      <c r="G82" s="93"/>
      <c r="H82" s="93"/>
      <c r="I82" s="94"/>
      <c r="J82" s="94"/>
    </row>
    <row r="83" spans="1:10" s="40" customFormat="1" ht="15">
      <c r="A83" s="90"/>
      <c r="B83" s="91"/>
      <c r="C83" s="90"/>
      <c r="D83" s="92"/>
      <c r="E83" s="90"/>
      <c r="F83" s="90"/>
      <c r="G83" s="93"/>
      <c r="H83" s="93"/>
      <c r="I83" s="94"/>
      <c r="J83" s="94"/>
    </row>
    <row r="84" spans="1:10" s="40" customFormat="1" ht="15">
      <c r="A84" s="90"/>
      <c r="B84" s="91"/>
      <c r="C84" s="90"/>
      <c r="D84" s="92"/>
      <c r="E84" s="90"/>
      <c r="F84" s="90"/>
      <c r="G84" s="93"/>
      <c r="H84" s="93"/>
      <c r="I84" s="94"/>
      <c r="J84" s="94"/>
    </row>
    <row r="85" spans="1:10" s="40" customFormat="1" ht="15">
      <c r="A85" s="90"/>
      <c r="B85" s="91"/>
      <c r="C85" s="90"/>
      <c r="D85" s="92"/>
      <c r="E85" s="90"/>
      <c r="F85" s="90"/>
      <c r="G85" s="93"/>
      <c r="H85" s="93"/>
      <c r="I85" s="94"/>
      <c r="J85" s="94"/>
    </row>
    <row r="86" spans="1:10" s="40" customFormat="1" ht="15">
      <c r="A86" s="90"/>
      <c r="B86" s="91"/>
      <c r="C86" s="90"/>
      <c r="D86" s="92"/>
      <c r="E86" s="90"/>
      <c r="F86" s="90"/>
      <c r="G86" s="93"/>
      <c r="H86" s="93"/>
      <c r="I86" s="94"/>
      <c r="J86" s="94"/>
    </row>
    <row r="87" spans="1:10" s="40" customFormat="1" ht="15">
      <c r="A87" s="90"/>
      <c r="B87" s="91"/>
      <c r="C87" s="90"/>
      <c r="D87" s="92"/>
      <c r="E87" s="90"/>
      <c r="F87" s="90"/>
      <c r="G87" s="93"/>
      <c r="H87" s="93"/>
      <c r="I87" s="94"/>
      <c r="J87" s="94"/>
    </row>
    <row r="88" spans="1:10" s="40" customFormat="1" ht="15">
      <c r="A88" s="90"/>
      <c r="B88" s="91"/>
      <c r="C88" s="90"/>
      <c r="D88" s="92"/>
      <c r="E88" s="90"/>
      <c r="F88" s="90"/>
      <c r="G88" s="93"/>
      <c r="H88" s="93"/>
      <c r="I88" s="94"/>
      <c r="J88" s="94"/>
    </row>
    <row r="89" spans="1:10" s="40" customFormat="1" ht="15">
      <c r="A89" s="90"/>
      <c r="B89" s="91"/>
      <c r="C89" s="90"/>
      <c r="D89" s="92"/>
      <c r="E89" s="90"/>
      <c r="F89" s="90"/>
      <c r="G89" s="93"/>
      <c r="H89" s="93"/>
      <c r="I89" s="94"/>
      <c r="J89" s="94"/>
    </row>
    <row r="90" spans="1:10" s="40" customFormat="1" ht="15">
      <c r="A90" s="90"/>
      <c r="B90" s="91"/>
      <c r="C90" s="90"/>
      <c r="D90" s="92"/>
      <c r="E90" s="90"/>
      <c r="F90" s="90"/>
      <c r="G90" s="93"/>
      <c r="H90" s="93"/>
      <c r="I90" s="94"/>
      <c r="J90" s="94"/>
    </row>
    <row r="91" spans="1:10" s="40" customFormat="1" ht="15">
      <c r="A91" s="90"/>
      <c r="B91" s="91"/>
      <c r="C91" s="90"/>
      <c r="D91" s="92"/>
      <c r="E91" s="90"/>
      <c r="F91" s="90"/>
      <c r="G91" s="93"/>
      <c r="H91" s="93"/>
      <c r="I91" s="94"/>
      <c r="J91" s="94"/>
    </row>
    <row r="92" spans="1:10" s="40" customFormat="1" ht="15">
      <c r="A92" s="90"/>
      <c r="B92" s="91"/>
      <c r="C92" s="90"/>
      <c r="D92" s="92"/>
      <c r="E92" s="90"/>
      <c r="F92" s="90"/>
      <c r="G92" s="93"/>
      <c r="H92" s="93"/>
      <c r="I92" s="94"/>
      <c r="J92" s="94"/>
    </row>
    <row r="93" spans="1:10" s="40" customFormat="1" ht="15">
      <c r="A93" s="90"/>
      <c r="B93" s="91"/>
      <c r="C93" s="90"/>
      <c r="D93" s="92"/>
      <c r="E93" s="90"/>
      <c r="F93" s="90"/>
      <c r="G93" s="93"/>
      <c r="H93" s="93"/>
      <c r="I93" s="94"/>
      <c r="J93" s="94"/>
    </row>
    <row r="94" spans="1:10" s="40" customFormat="1" ht="15">
      <c r="A94" s="90"/>
      <c r="B94" s="91"/>
      <c r="C94" s="90"/>
      <c r="D94" s="92"/>
      <c r="E94" s="90"/>
      <c r="F94" s="90"/>
      <c r="G94" s="93"/>
      <c r="H94" s="93"/>
      <c r="I94" s="94"/>
      <c r="J94" s="94"/>
    </row>
    <row r="95" spans="1:10" s="40" customFormat="1" ht="15">
      <c r="A95" s="90"/>
      <c r="B95" s="91"/>
      <c r="C95" s="90"/>
      <c r="D95" s="92"/>
      <c r="E95" s="90"/>
      <c r="F95" s="90"/>
      <c r="G95" s="93"/>
      <c r="H95" s="93"/>
      <c r="I95" s="94"/>
      <c r="J95" s="94"/>
    </row>
    <row r="96" spans="1:10" s="40" customFormat="1" ht="15">
      <c r="A96" s="90"/>
      <c r="B96" s="91"/>
      <c r="C96" s="90"/>
      <c r="D96" s="92"/>
      <c r="E96" s="90"/>
      <c r="F96" s="90"/>
      <c r="G96" s="93"/>
      <c r="H96" s="93"/>
      <c r="I96" s="94"/>
      <c r="J96" s="94"/>
    </row>
    <row r="97" spans="1:10" s="40" customFormat="1" ht="15">
      <c r="A97" s="90"/>
      <c r="B97" s="91"/>
      <c r="C97" s="90"/>
      <c r="D97" s="92"/>
      <c r="E97" s="90"/>
      <c r="F97" s="90"/>
      <c r="G97" s="93"/>
      <c r="H97" s="93"/>
      <c r="I97" s="94"/>
      <c r="J97" s="94"/>
    </row>
    <row r="98" spans="1:10" s="40" customFormat="1" ht="15">
      <c r="A98" s="90"/>
      <c r="B98" s="91"/>
      <c r="C98" s="90"/>
      <c r="D98" s="92"/>
      <c r="E98" s="90"/>
      <c r="F98" s="90"/>
      <c r="G98" s="93"/>
      <c r="H98" s="93"/>
      <c r="I98" s="94"/>
      <c r="J98" s="94"/>
    </row>
    <row r="99" spans="1:10" s="40" customFormat="1" ht="15">
      <c r="A99" s="90"/>
      <c r="B99" s="91"/>
      <c r="C99" s="90"/>
      <c r="D99" s="92"/>
      <c r="E99" s="90"/>
      <c r="F99" s="90"/>
      <c r="G99" s="93"/>
      <c r="H99" s="93"/>
      <c r="I99" s="94"/>
      <c r="J99" s="94"/>
    </row>
    <row r="100" spans="1:10" s="40" customFormat="1" ht="15">
      <c r="A100" s="90"/>
      <c r="B100" s="91"/>
      <c r="C100" s="90"/>
      <c r="D100" s="92"/>
      <c r="E100" s="90"/>
      <c r="F100" s="90"/>
      <c r="G100" s="93"/>
      <c r="H100" s="93"/>
      <c r="I100" s="94"/>
      <c r="J100" s="94"/>
    </row>
    <row r="101" spans="1:10" s="40" customFormat="1" ht="15">
      <c r="A101" s="90"/>
      <c r="B101" s="91"/>
      <c r="C101" s="90"/>
      <c r="D101" s="92"/>
      <c r="E101" s="90"/>
      <c r="F101" s="90"/>
      <c r="G101" s="93"/>
      <c r="H101" s="93"/>
      <c r="I101" s="94"/>
      <c r="J101" s="94"/>
    </row>
    <row r="102" spans="1:10" s="40" customFormat="1" ht="15">
      <c r="A102" s="90"/>
      <c r="B102" s="91"/>
      <c r="C102" s="90"/>
      <c r="D102" s="92"/>
      <c r="E102" s="90"/>
      <c r="F102" s="90"/>
      <c r="G102" s="93"/>
      <c r="H102" s="93"/>
      <c r="I102" s="94"/>
      <c r="J102" s="94"/>
    </row>
    <row r="103" spans="1:10" s="40" customFormat="1" ht="15">
      <c r="A103" s="90"/>
      <c r="B103" s="91"/>
      <c r="C103" s="90"/>
      <c r="D103" s="92"/>
      <c r="E103" s="90"/>
      <c r="F103" s="90"/>
      <c r="G103" s="93"/>
      <c r="H103" s="93"/>
      <c r="I103" s="94"/>
      <c r="J103" s="94"/>
    </row>
    <row r="104" spans="1:10" s="40" customFormat="1" ht="15">
      <c r="A104" s="90"/>
      <c r="B104" s="91"/>
      <c r="C104" s="90"/>
      <c r="D104" s="92"/>
      <c r="E104" s="90"/>
      <c r="F104" s="90"/>
      <c r="G104" s="93"/>
      <c r="H104" s="93"/>
      <c r="I104" s="94"/>
      <c r="J104" s="94"/>
    </row>
    <row r="105" spans="1:10" s="40" customFormat="1" ht="15">
      <c r="A105" s="90"/>
      <c r="B105" s="91"/>
      <c r="C105" s="90"/>
      <c r="D105" s="92"/>
      <c r="E105" s="90"/>
      <c r="F105" s="90"/>
      <c r="G105" s="93"/>
      <c r="H105" s="93"/>
      <c r="I105" s="94"/>
      <c r="J105" s="94"/>
    </row>
    <row r="106" spans="1:10" s="40" customFormat="1" ht="15">
      <c r="A106" s="90"/>
      <c r="B106" s="91"/>
      <c r="C106" s="90"/>
      <c r="D106" s="92"/>
      <c r="E106" s="90"/>
      <c r="F106" s="90"/>
      <c r="G106" s="93"/>
      <c r="H106" s="93"/>
      <c r="I106" s="94"/>
      <c r="J106" s="94"/>
    </row>
    <row r="107" spans="1:10" s="40" customFormat="1" ht="15">
      <c r="A107" s="90"/>
      <c r="B107" s="91"/>
      <c r="C107" s="90"/>
      <c r="D107" s="92"/>
      <c r="E107" s="90"/>
      <c r="F107" s="90"/>
      <c r="G107" s="93"/>
      <c r="H107" s="93"/>
      <c r="I107" s="94"/>
      <c r="J107" s="94"/>
    </row>
    <row r="108" spans="1:10" s="40" customFormat="1" ht="15">
      <c r="A108" s="90"/>
      <c r="B108" s="91"/>
      <c r="C108" s="90"/>
      <c r="D108" s="92"/>
      <c r="E108" s="90"/>
      <c r="F108" s="90"/>
      <c r="G108" s="93"/>
      <c r="H108" s="93"/>
      <c r="I108" s="94"/>
      <c r="J108" s="94"/>
    </row>
    <row r="109" spans="1:10" s="40" customFormat="1" ht="15">
      <c r="A109" s="90"/>
      <c r="B109" s="91"/>
      <c r="C109" s="90"/>
      <c r="D109" s="92"/>
      <c r="E109" s="90"/>
      <c r="F109" s="90"/>
      <c r="G109" s="93"/>
      <c r="H109" s="93"/>
      <c r="I109" s="94"/>
      <c r="J109" s="94"/>
    </row>
    <row r="110" spans="1:10" s="40" customFormat="1" ht="15">
      <c r="A110" s="90"/>
      <c r="B110" s="91"/>
      <c r="C110" s="90"/>
      <c r="D110" s="92"/>
      <c r="E110" s="90"/>
      <c r="F110" s="90"/>
      <c r="G110" s="93"/>
      <c r="H110" s="93"/>
      <c r="I110" s="94"/>
      <c r="J110" s="94"/>
    </row>
    <row r="111" spans="1:10" s="40" customFormat="1" ht="15">
      <c r="A111" s="90"/>
      <c r="B111" s="91"/>
      <c r="C111" s="90"/>
      <c r="D111" s="92"/>
      <c r="E111" s="90"/>
      <c r="F111" s="90"/>
      <c r="G111" s="93"/>
      <c r="H111" s="93"/>
      <c r="I111" s="94"/>
      <c r="J111" s="94"/>
    </row>
    <row r="112" spans="1:10" s="40" customFormat="1" ht="15">
      <c r="A112" s="90"/>
      <c r="B112" s="91"/>
      <c r="C112" s="90"/>
      <c r="D112" s="92"/>
      <c r="E112" s="90"/>
      <c r="F112" s="90"/>
      <c r="G112" s="93"/>
      <c r="H112" s="93"/>
      <c r="I112" s="94"/>
      <c r="J112" s="94"/>
    </row>
    <row r="113" spans="1:10" s="40" customFormat="1" ht="15">
      <c r="A113" s="90"/>
      <c r="B113" s="91"/>
      <c r="C113" s="90"/>
      <c r="D113" s="92"/>
      <c r="E113" s="90"/>
      <c r="F113" s="90"/>
      <c r="G113" s="93"/>
      <c r="H113" s="93"/>
      <c r="I113" s="94"/>
      <c r="J113" s="94"/>
    </row>
    <row r="114" spans="1:10" s="40" customFormat="1" ht="15">
      <c r="A114" s="90"/>
      <c r="B114" s="91"/>
      <c r="C114" s="90"/>
      <c r="D114" s="92"/>
      <c r="E114" s="90"/>
      <c r="F114" s="90"/>
      <c r="G114" s="93"/>
      <c r="H114" s="93"/>
      <c r="I114" s="94"/>
      <c r="J114" s="94"/>
    </row>
    <row r="115" spans="1:10" s="40" customFormat="1" ht="15">
      <c r="A115" s="90"/>
      <c r="B115" s="91"/>
      <c r="C115" s="90"/>
      <c r="D115" s="92"/>
      <c r="E115" s="90"/>
      <c r="F115" s="90"/>
      <c r="G115" s="93"/>
      <c r="H115" s="93"/>
      <c r="I115" s="94"/>
      <c r="J115" s="94"/>
    </row>
    <row r="116" spans="1:10" s="40" customFormat="1" ht="15">
      <c r="A116" s="90"/>
      <c r="B116" s="91"/>
      <c r="C116" s="90"/>
      <c r="D116" s="92"/>
      <c r="E116" s="90"/>
      <c r="F116" s="90"/>
      <c r="G116" s="93"/>
      <c r="H116" s="93"/>
      <c r="I116" s="94"/>
      <c r="J116" s="94"/>
    </row>
    <row r="117" spans="1:10" s="40" customFormat="1" ht="15">
      <c r="A117" s="90"/>
      <c r="B117" s="91"/>
      <c r="C117" s="90"/>
      <c r="D117" s="92"/>
      <c r="E117" s="90"/>
      <c r="F117" s="90"/>
      <c r="G117" s="93"/>
      <c r="H117" s="93"/>
      <c r="I117" s="94"/>
      <c r="J117" s="94"/>
    </row>
    <row r="118" spans="1:10" s="40" customFormat="1" ht="15">
      <c r="A118" s="90"/>
      <c r="B118" s="91"/>
      <c r="C118" s="90"/>
      <c r="D118" s="92"/>
      <c r="E118" s="90"/>
      <c r="F118" s="90"/>
      <c r="G118" s="93"/>
      <c r="H118" s="93"/>
      <c r="I118" s="94"/>
      <c r="J118" s="94"/>
    </row>
    <row r="119" spans="1:10" s="40" customFormat="1" ht="15">
      <c r="A119" s="90"/>
      <c r="B119" s="91"/>
      <c r="C119" s="90"/>
      <c r="D119" s="92"/>
      <c r="E119" s="90"/>
      <c r="F119" s="90"/>
      <c r="G119" s="93"/>
      <c r="H119" s="93"/>
      <c r="I119" s="94"/>
      <c r="J119" s="94"/>
    </row>
    <row r="120" spans="1:10" s="40" customFormat="1" ht="15">
      <c r="A120" s="90"/>
      <c r="B120" s="91"/>
      <c r="C120" s="90"/>
      <c r="D120" s="92"/>
      <c r="E120" s="90"/>
      <c r="F120" s="90"/>
      <c r="G120" s="93"/>
      <c r="H120" s="93"/>
      <c r="I120" s="94"/>
      <c r="J120" s="94"/>
    </row>
    <row r="121" spans="1:10" s="40" customFormat="1" ht="15">
      <c r="A121" s="90"/>
      <c r="B121" s="91"/>
      <c r="C121" s="90"/>
      <c r="D121" s="92"/>
      <c r="E121" s="90"/>
      <c r="F121" s="90"/>
      <c r="G121" s="93"/>
      <c r="H121" s="93"/>
      <c r="I121" s="94"/>
      <c r="J121" s="94"/>
    </row>
    <row r="122" spans="1:10" s="40" customFormat="1" ht="15">
      <c r="A122" s="90"/>
      <c r="B122" s="91"/>
      <c r="C122" s="90"/>
      <c r="D122" s="92"/>
      <c r="E122" s="90"/>
      <c r="F122" s="90"/>
      <c r="G122" s="93"/>
      <c r="H122" s="93"/>
      <c r="I122" s="94"/>
      <c r="J122" s="94"/>
    </row>
    <row r="123" spans="1:10" s="40" customFormat="1" ht="15">
      <c r="A123" s="90"/>
      <c r="B123" s="91"/>
      <c r="C123" s="90"/>
      <c r="D123" s="92"/>
      <c r="E123" s="90"/>
      <c r="F123" s="90"/>
      <c r="G123" s="93"/>
      <c r="H123" s="93"/>
      <c r="I123" s="94"/>
      <c r="J123" s="94"/>
    </row>
    <row r="124" spans="1:10" s="40" customFormat="1" ht="15">
      <c r="A124" s="90"/>
      <c r="B124" s="91"/>
      <c r="C124" s="90"/>
      <c r="D124" s="92"/>
      <c r="E124" s="90"/>
      <c r="F124" s="90"/>
      <c r="G124" s="93"/>
      <c r="H124" s="93"/>
      <c r="I124" s="94"/>
      <c r="J124" s="94"/>
    </row>
    <row r="125" spans="1:10" s="40" customFormat="1" ht="15">
      <c r="A125" s="90"/>
      <c r="B125" s="91"/>
      <c r="C125" s="90"/>
      <c r="D125" s="92"/>
      <c r="E125" s="90"/>
      <c r="F125" s="90"/>
      <c r="G125" s="93"/>
      <c r="H125" s="93"/>
      <c r="I125" s="94"/>
      <c r="J125" s="94"/>
    </row>
    <row r="126" spans="1:10" s="40" customFormat="1" ht="15">
      <c r="A126" s="90"/>
      <c r="B126" s="91"/>
      <c r="C126" s="90"/>
      <c r="D126" s="92"/>
      <c r="E126" s="90"/>
      <c r="F126" s="90"/>
      <c r="G126" s="93"/>
      <c r="H126" s="93"/>
      <c r="I126" s="94"/>
      <c r="J126" s="94"/>
    </row>
    <row r="127" spans="1:10" s="40" customFormat="1" ht="15">
      <c r="A127" s="90"/>
      <c r="B127" s="91"/>
      <c r="C127" s="90"/>
      <c r="D127" s="92"/>
      <c r="E127" s="90"/>
      <c r="F127" s="90"/>
      <c r="G127" s="93"/>
      <c r="H127" s="93"/>
      <c r="I127" s="94"/>
      <c r="J127" s="94"/>
    </row>
    <row r="128" spans="1:10" s="40" customFormat="1" ht="15">
      <c r="A128" s="90"/>
      <c r="B128" s="91"/>
      <c r="C128" s="90"/>
      <c r="D128" s="92"/>
      <c r="E128" s="90"/>
      <c r="F128" s="90"/>
      <c r="G128" s="93"/>
      <c r="H128" s="93"/>
      <c r="I128" s="94"/>
      <c r="J128" s="94"/>
    </row>
    <row r="129" spans="1:10" s="40" customFormat="1" ht="15">
      <c r="A129" s="90"/>
      <c r="B129" s="91"/>
      <c r="C129" s="90"/>
      <c r="D129" s="92"/>
      <c r="E129" s="90"/>
      <c r="F129" s="90"/>
      <c r="G129" s="93"/>
      <c r="H129" s="93"/>
      <c r="I129" s="94"/>
      <c r="J129" s="94"/>
    </row>
    <row r="130" spans="1:10" s="40" customFormat="1" ht="15">
      <c r="A130" s="90"/>
      <c r="B130" s="91"/>
      <c r="C130" s="90"/>
      <c r="D130" s="92"/>
      <c r="E130" s="90"/>
      <c r="F130" s="90"/>
      <c r="G130" s="93"/>
      <c r="H130" s="93"/>
      <c r="I130" s="94"/>
      <c r="J130" s="94"/>
    </row>
    <row r="131" spans="1:10" s="40" customFormat="1" ht="15">
      <c r="A131" s="90"/>
      <c r="B131" s="91"/>
      <c r="C131" s="90"/>
      <c r="D131" s="92"/>
      <c r="E131" s="90"/>
      <c r="F131" s="90"/>
      <c r="G131" s="93"/>
      <c r="H131" s="93"/>
      <c r="I131" s="94"/>
      <c r="J131" s="94"/>
    </row>
    <row r="132" spans="1:10" s="40" customFormat="1" ht="15">
      <c r="A132" s="90"/>
      <c r="B132" s="91"/>
      <c r="C132" s="90"/>
      <c r="D132" s="92"/>
      <c r="E132" s="90"/>
      <c r="F132" s="90"/>
      <c r="G132" s="93"/>
      <c r="H132" s="93"/>
      <c r="I132" s="94"/>
      <c r="J132" s="94"/>
    </row>
    <row r="133" spans="1:10" s="40" customFormat="1" ht="15">
      <c r="A133" s="90"/>
      <c r="B133" s="91"/>
      <c r="C133" s="90"/>
      <c r="D133" s="92"/>
      <c r="E133" s="90"/>
      <c r="F133" s="90"/>
      <c r="G133" s="93"/>
      <c r="H133" s="93"/>
      <c r="I133" s="94"/>
      <c r="J133" s="94"/>
    </row>
    <row r="134" spans="1:10" s="40" customFormat="1" ht="15">
      <c r="A134" s="90"/>
      <c r="B134" s="91"/>
      <c r="C134" s="90"/>
      <c r="D134" s="92"/>
      <c r="E134" s="90"/>
      <c r="F134" s="90"/>
      <c r="G134" s="93"/>
      <c r="H134" s="93"/>
      <c r="I134" s="94"/>
      <c r="J134" s="94"/>
    </row>
    <row r="135" spans="1:10" s="40" customFormat="1" ht="15">
      <c r="A135" s="90"/>
      <c r="B135" s="91"/>
      <c r="C135" s="90"/>
      <c r="D135" s="92"/>
      <c r="E135" s="90"/>
      <c r="F135" s="90"/>
      <c r="G135" s="93"/>
      <c r="H135" s="93"/>
      <c r="I135" s="94"/>
      <c r="J135" s="94"/>
    </row>
    <row r="136" spans="1:10" s="40" customFormat="1" ht="15">
      <c r="A136" s="90"/>
      <c r="B136" s="91"/>
      <c r="C136" s="90"/>
      <c r="D136" s="92"/>
      <c r="E136" s="90"/>
      <c r="F136" s="90"/>
      <c r="G136" s="93"/>
      <c r="H136" s="93"/>
      <c r="I136" s="94"/>
      <c r="J136" s="94"/>
    </row>
    <row r="137" spans="1:10" s="40" customFormat="1" ht="15">
      <c r="A137" s="90"/>
      <c r="B137" s="91"/>
      <c r="C137" s="90"/>
      <c r="D137" s="92"/>
      <c r="E137" s="90"/>
      <c r="F137" s="90"/>
      <c r="G137" s="93"/>
      <c r="H137" s="93"/>
      <c r="I137" s="94"/>
      <c r="J137" s="94"/>
    </row>
    <row r="138" spans="1:10" s="40" customFormat="1" ht="15">
      <c r="A138" s="90"/>
      <c r="B138" s="91"/>
      <c r="C138" s="90"/>
      <c r="D138" s="92"/>
      <c r="E138" s="90"/>
      <c r="F138" s="90"/>
      <c r="G138" s="93"/>
      <c r="H138" s="93"/>
      <c r="I138" s="94"/>
      <c r="J138" s="94"/>
    </row>
    <row r="139" spans="1:10" s="40" customFormat="1" ht="15">
      <c r="A139" s="90"/>
      <c r="B139" s="91"/>
      <c r="C139" s="90"/>
      <c r="D139" s="92"/>
      <c r="E139" s="90"/>
      <c r="F139" s="90"/>
      <c r="G139" s="93"/>
      <c r="H139" s="93"/>
      <c r="I139" s="94"/>
      <c r="J139" s="94"/>
    </row>
    <row r="140" spans="1:10" s="40" customFormat="1" ht="15">
      <c r="A140" s="90"/>
      <c r="B140" s="91"/>
      <c r="C140" s="90"/>
      <c r="D140" s="92"/>
      <c r="E140" s="90"/>
      <c r="F140" s="90"/>
      <c r="G140" s="93"/>
      <c r="H140" s="93"/>
      <c r="I140" s="94"/>
      <c r="J140" s="94"/>
    </row>
    <row r="141" spans="1:10" s="40" customFormat="1" ht="15">
      <c r="A141" s="90"/>
      <c r="B141" s="91"/>
      <c r="C141" s="90"/>
      <c r="D141" s="92"/>
      <c r="E141" s="90"/>
      <c r="F141" s="90"/>
      <c r="G141" s="93"/>
      <c r="H141" s="93"/>
      <c r="I141" s="94"/>
      <c r="J141" s="94"/>
    </row>
    <row r="142" spans="1:10" s="40" customFormat="1" ht="15">
      <c r="A142" s="90"/>
      <c r="B142" s="91"/>
      <c r="C142" s="90"/>
      <c r="D142" s="92"/>
      <c r="E142" s="90"/>
      <c r="F142" s="90"/>
      <c r="G142" s="93"/>
      <c r="H142" s="93"/>
      <c r="I142" s="94"/>
      <c r="J142" s="94"/>
    </row>
    <row r="143" spans="1:10" s="40" customFormat="1" ht="15">
      <c r="A143" s="90"/>
      <c r="B143" s="91"/>
      <c r="C143" s="90"/>
      <c r="D143" s="92"/>
      <c r="E143" s="90"/>
      <c r="F143" s="90"/>
      <c r="G143" s="93"/>
      <c r="H143" s="93"/>
      <c r="I143" s="94"/>
      <c r="J143" s="94"/>
    </row>
    <row r="144" spans="1:10" s="40" customFormat="1" ht="15">
      <c r="A144" s="90"/>
      <c r="B144" s="91"/>
      <c r="C144" s="90"/>
      <c r="D144" s="92"/>
      <c r="E144" s="90"/>
      <c r="F144" s="90"/>
      <c r="G144" s="93"/>
      <c r="H144" s="93"/>
      <c r="I144" s="94"/>
      <c r="J144" s="94"/>
    </row>
    <row r="145" spans="1:10" s="40" customFormat="1" ht="15">
      <c r="A145" s="90"/>
      <c r="B145" s="91"/>
      <c r="C145" s="90"/>
      <c r="D145" s="92"/>
      <c r="E145" s="90"/>
      <c r="F145" s="90"/>
      <c r="G145" s="93"/>
      <c r="H145" s="93"/>
      <c r="I145" s="94"/>
      <c r="J145" s="94"/>
    </row>
    <row r="146" spans="1:10" s="40" customFormat="1" ht="15">
      <c r="A146" s="90"/>
      <c r="B146" s="91"/>
      <c r="C146" s="90"/>
      <c r="D146" s="92"/>
      <c r="E146" s="90"/>
      <c r="F146" s="90"/>
      <c r="G146" s="93"/>
      <c r="H146" s="93"/>
      <c r="I146" s="94"/>
      <c r="J146" s="94"/>
    </row>
    <row r="147" spans="1:10" s="40" customFormat="1" ht="15">
      <c r="A147" s="90"/>
      <c r="B147" s="91"/>
      <c r="C147" s="90"/>
      <c r="D147" s="92"/>
      <c r="E147" s="90"/>
      <c r="F147" s="90"/>
      <c r="G147" s="93"/>
      <c r="H147" s="93"/>
      <c r="I147" s="94"/>
      <c r="J147" s="94"/>
    </row>
    <row r="148" spans="1:10" s="40" customFormat="1" ht="15">
      <c r="A148" s="90"/>
      <c r="B148" s="91"/>
      <c r="C148" s="90"/>
      <c r="D148" s="92"/>
      <c r="E148" s="90"/>
      <c r="F148" s="90"/>
      <c r="G148" s="93"/>
      <c r="H148" s="93"/>
      <c r="I148" s="94"/>
      <c r="J148" s="94"/>
    </row>
    <row r="149" spans="1:10" s="40" customFormat="1" ht="15">
      <c r="A149" s="90"/>
      <c r="B149" s="91"/>
      <c r="C149" s="90"/>
      <c r="D149" s="92"/>
      <c r="E149" s="90"/>
      <c r="F149" s="90"/>
      <c r="G149" s="93"/>
      <c r="H149" s="93"/>
      <c r="I149" s="94"/>
      <c r="J149" s="94"/>
    </row>
    <row r="150" spans="1:10" s="40" customFormat="1" ht="15">
      <c r="A150" s="90"/>
      <c r="B150" s="91"/>
      <c r="C150" s="90"/>
      <c r="D150" s="92"/>
      <c r="E150" s="90"/>
      <c r="F150" s="90"/>
      <c r="G150" s="93"/>
      <c r="H150" s="93"/>
      <c r="I150" s="94"/>
      <c r="J150" s="94"/>
    </row>
    <row r="151" spans="1:10" s="40" customFormat="1" ht="15">
      <c r="A151" s="90"/>
      <c r="B151" s="91"/>
      <c r="C151" s="90"/>
      <c r="D151" s="92"/>
      <c r="E151" s="90"/>
      <c r="F151" s="90"/>
      <c r="G151" s="93"/>
      <c r="H151" s="93"/>
      <c r="I151" s="94"/>
      <c r="J151" s="94"/>
    </row>
    <row r="152" spans="1:10" s="40" customFormat="1" ht="15">
      <c r="A152" s="90"/>
      <c r="B152" s="91"/>
      <c r="C152" s="90"/>
      <c r="D152" s="92"/>
      <c r="E152" s="90"/>
      <c r="F152" s="90"/>
      <c r="G152" s="93"/>
      <c r="H152" s="93"/>
      <c r="I152" s="94"/>
      <c r="J152" s="94"/>
    </row>
    <row r="153" spans="1:10" s="40" customFormat="1" ht="15">
      <c r="A153" s="90"/>
      <c r="B153" s="91"/>
      <c r="C153" s="90"/>
      <c r="D153" s="92"/>
      <c r="E153" s="90"/>
      <c r="F153" s="90"/>
      <c r="G153" s="93"/>
      <c r="H153" s="93"/>
      <c r="I153" s="94"/>
      <c r="J153" s="94"/>
    </row>
    <row r="154" spans="1:10" s="40" customFormat="1" ht="15">
      <c r="A154" s="90"/>
      <c r="B154" s="91"/>
      <c r="C154" s="90"/>
      <c r="D154" s="92"/>
      <c r="E154" s="90"/>
      <c r="F154" s="90"/>
      <c r="G154" s="93"/>
      <c r="H154" s="93"/>
      <c r="I154" s="94"/>
      <c r="J154" s="94"/>
    </row>
    <row r="155" spans="1:10" s="40" customFormat="1" ht="15">
      <c r="A155" s="90"/>
      <c r="B155" s="91"/>
      <c r="C155" s="90"/>
      <c r="D155" s="92"/>
      <c r="E155" s="90"/>
      <c r="F155" s="90"/>
      <c r="G155" s="93"/>
      <c r="H155" s="93"/>
      <c r="I155" s="94"/>
      <c r="J155" s="94"/>
    </row>
    <row r="156" spans="1:10" s="40" customFormat="1" ht="15">
      <c r="A156" s="90"/>
      <c r="B156" s="91"/>
      <c r="C156" s="90"/>
      <c r="D156" s="92"/>
      <c r="E156" s="90"/>
      <c r="F156" s="90"/>
      <c r="G156" s="93"/>
      <c r="H156" s="93"/>
      <c r="I156" s="94"/>
      <c r="J156" s="94"/>
    </row>
    <row r="157" spans="1:10" s="40" customFormat="1" ht="15">
      <c r="A157" s="90"/>
      <c r="B157" s="91"/>
      <c r="C157" s="90"/>
      <c r="D157" s="92"/>
      <c r="E157" s="90"/>
      <c r="F157" s="90"/>
      <c r="G157" s="93"/>
      <c r="H157" s="93"/>
      <c r="I157" s="94"/>
      <c r="J157" s="94"/>
    </row>
    <row r="158" spans="1:10" s="40" customFormat="1" ht="15">
      <c r="A158" s="90"/>
      <c r="B158" s="91"/>
      <c r="C158" s="90"/>
      <c r="D158" s="92"/>
      <c r="E158" s="90"/>
      <c r="F158" s="90"/>
      <c r="G158" s="93"/>
      <c r="H158" s="93"/>
      <c r="I158" s="94"/>
      <c r="J158" s="94"/>
    </row>
    <row r="159" spans="1:10" s="40" customFormat="1" ht="15">
      <c r="A159" s="90"/>
      <c r="B159" s="91"/>
      <c r="C159" s="90"/>
      <c r="D159" s="92"/>
      <c r="E159" s="90"/>
      <c r="F159" s="90"/>
      <c r="G159" s="93"/>
      <c r="H159" s="93"/>
      <c r="I159" s="94"/>
      <c r="J159" s="94"/>
    </row>
    <row r="160" spans="1:10" s="40" customFormat="1" ht="15">
      <c r="A160" s="90"/>
      <c r="B160" s="91"/>
      <c r="C160" s="90"/>
      <c r="D160" s="92"/>
      <c r="E160" s="90"/>
      <c r="F160" s="90"/>
      <c r="G160" s="93"/>
      <c r="H160" s="93"/>
      <c r="I160" s="94"/>
      <c r="J160" s="94"/>
    </row>
    <row r="161" spans="1:10" s="40" customFormat="1" ht="15">
      <c r="A161" s="90"/>
      <c r="B161" s="91"/>
      <c r="C161" s="90"/>
      <c r="D161" s="92"/>
      <c r="E161" s="90"/>
      <c r="F161" s="90"/>
      <c r="G161" s="93"/>
      <c r="H161" s="93"/>
      <c r="I161" s="94"/>
      <c r="J161" s="94"/>
    </row>
    <row r="162" spans="1:10" s="40" customFormat="1" ht="15">
      <c r="A162" s="90"/>
      <c r="B162" s="91"/>
      <c r="C162" s="90"/>
      <c r="D162" s="92"/>
      <c r="E162" s="90"/>
      <c r="F162" s="90"/>
      <c r="G162" s="93"/>
      <c r="H162" s="93"/>
      <c r="I162" s="94"/>
      <c r="J162" s="94"/>
    </row>
    <row r="163" spans="1:10" s="40" customFormat="1" ht="15">
      <c r="A163" s="90"/>
      <c r="B163" s="91"/>
      <c r="C163" s="90"/>
      <c r="D163" s="92"/>
      <c r="E163" s="90"/>
      <c r="F163" s="90"/>
      <c r="G163" s="93"/>
      <c r="H163" s="93"/>
      <c r="I163" s="94"/>
      <c r="J163" s="94"/>
    </row>
    <row r="164" spans="1:10" s="40" customFormat="1" ht="15">
      <c r="A164" s="90"/>
      <c r="B164" s="91"/>
      <c r="C164" s="90"/>
      <c r="D164" s="92"/>
      <c r="E164" s="90"/>
      <c r="F164" s="90"/>
      <c r="G164" s="93"/>
      <c r="H164" s="93"/>
      <c r="I164" s="94"/>
      <c r="J164" s="94"/>
    </row>
    <row r="165" spans="1:10" s="40" customFormat="1" ht="15">
      <c r="A165" s="90"/>
      <c r="B165" s="91"/>
      <c r="C165" s="90"/>
      <c r="D165" s="92"/>
      <c r="E165" s="90"/>
      <c r="F165" s="90"/>
      <c r="G165" s="93"/>
      <c r="H165" s="93"/>
      <c r="I165" s="94"/>
      <c r="J165" s="94"/>
    </row>
    <row r="166" spans="1:10" s="40" customFormat="1" ht="15">
      <c r="A166" s="90"/>
      <c r="B166" s="91"/>
      <c r="C166" s="90"/>
      <c r="D166" s="92"/>
      <c r="E166" s="90"/>
      <c r="F166" s="90"/>
      <c r="G166" s="93"/>
      <c r="H166" s="93"/>
      <c r="I166" s="94"/>
      <c r="J166" s="94"/>
    </row>
    <row r="167" spans="1:10" s="40" customFormat="1" ht="15">
      <c r="A167" s="90"/>
      <c r="B167" s="91"/>
      <c r="C167" s="90"/>
      <c r="D167" s="92"/>
      <c r="E167" s="90"/>
      <c r="F167" s="90"/>
      <c r="G167" s="93"/>
      <c r="H167" s="93"/>
      <c r="I167" s="94"/>
      <c r="J167" s="94"/>
    </row>
    <row r="168" spans="1:10" s="40" customFormat="1" ht="15">
      <c r="A168" s="90"/>
      <c r="B168" s="91"/>
      <c r="C168" s="90"/>
      <c r="D168" s="92"/>
      <c r="E168" s="90"/>
      <c r="F168" s="90"/>
      <c r="G168" s="93"/>
      <c r="H168" s="93"/>
      <c r="I168" s="94"/>
      <c r="J168" s="94"/>
    </row>
    <row r="169" spans="1:10" s="40" customFormat="1" ht="15">
      <c r="A169" s="90"/>
      <c r="B169" s="91"/>
      <c r="C169" s="90"/>
      <c r="D169" s="92"/>
      <c r="E169" s="90"/>
      <c r="F169" s="90"/>
      <c r="G169" s="93"/>
      <c r="H169" s="93"/>
      <c r="I169" s="94"/>
      <c r="J169" s="94"/>
    </row>
    <row r="170" spans="1:10" s="40" customFormat="1" ht="15">
      <c r="A170" s="90"/>
      <c r="B170" s="91"/>
      <c r="C170" s="90"/>
      <c r="D170" s="92"/>
      <c r="E170" s="90"/>
      <c r="F170" s="90"/>
      <c r="G170" s="93"/>
      <c r="H170" s="93"/>
      <c r="I170" s="94"/>
      <c r="J170" s="94"/>
    </row>
    <row r="171" spans="1:10" s="40" customFormat="1" ht="15">
      <c r="A171" s="90"/>
      <c r="B171" s="91"/>
      <c r="C171" s="90"/>
      <c r="D171" s="92"/>
      <c r="E171" s="90"/>
      <c r="F171" s="90"/>
      <c r="G171" s="93"/>
      <c r="H171" s="93"/>
      <c r="I171" s="94"/>
      <c r="J171" s="94"/>
    </row>
    <row r="172" spans="1:10" s="40" customFormat="1" ht="15">
      <c r="A172" s="90"/>
      <c r="B172" s="91"/>
      <c r="C172" s="90"/>
      <c r="D172" s="92"/>
      <c r="E172" s="90"/>
      <c r="F172" s="90"/>
      <c r="G172" s="93"/>
      <c r="H172" s="93"/>
      <c r="I172" s="94"/>
      <c r="J172" s="94"/>
    </row>
    <row r="173" spans="1:10" s="40" customFormat="1" ht="15">
      <c r="A173" s="90"/>
      <c r="B173" s="91"/>
      <c r="C173" s="90"/>
      <c r="D173" s="92"/>
      <c r="E173" s="90"/>
      <c r="F173" s="90"/>
      <c r="G173" s="93"/>
      <c r="H173" s="93"/>
      <c r="I173" s="94"/>
      <c r="J173" s="94"/>
    </row>
    <row r="174" spans="1:10" s="40" customFormat="1" ht="15">
      <c r="A174" s="90"/>
      <c r="B174" s="91"/>
      <c r="C174" s="90"/>
      <c r="D174" s="92"/>
      <c r="E174" s="90"/>
      <c r="F174" s="90"/>
      <c r="G174" s="93"/>
      <c r="H174" s="93"/>
      <c r="I174" s="94"/>
      <c r="J174" s="94"/>
    </row>
    <row r="175" spans="1:10" s="40" customFormat="1" ht="15">
      <c r="A175" s="90"/>
      <c r="B175" s="91"/>
      <c r="C175" s="90"/>
      <c r="D175" s="92"/>
      <c r="E175" s="90"/>
      <c r="F175" s="90"/>
      <c r="G175" s="93"/>
      <c r="H175" s="93"/>
      <c r="I175" s="94"/>
      <c r="J175" s="94"/>
    </row>
    <row r="176" spans="1:10" s="40" customFormat="1" ht="15">
      <c r="A176" s="90"/>
      <c r="B176" s="91"/>
      <c r="C176" s="90"/>
      <c r="D176" s="92"/>
      <c r="E176" s="90"/>
      <c r="F176" s="90"/>
      <c r="G176" s="93"/>
      <c r="H176" s="93"/>
      <c r="I176" s="94"/>
      <c r="J176" s="94"/>
    </row>
    <row r="177" spans="1:10" s="40" customFormat="1" ht="15">
      <c r="A177" s="90"/>
      <c r="B177" s="91"/>
      <c r="C177" s="90"/>
      <c r="D177" s="92"/>
      <c r="E177" s="90"/>
      <c r="F177" s="90"/>
      <c r="G177" s="93"/>
      <c r="H177" s="93"/>
      <c r="I177" s="94"/>
      <c r="J177" s="94"/>
    </row>
    <row r="178" spans="1:10" s="40" customFormat="1" ht="15">
      <c r="A178" s="90"/>
      <c r="B178" s="91"/>
      <c r="C178" s="90"/>
      <c r="D178" s="92"/>
      <c r="E178" s="90"/>
      <c r="F178" s="90"/>
      <c r="G178" s="93"/>
      <c r="H178" s="93"/>
      <c r="I178" s="94"/>
      <c r="J178" s="94"/>
    </row>
    <row r="179" spans="1:10" s="40" customFormat="1" ht="15">
      <c r="A179" s="90"/>
      <c r="B179" s="91"/>
      <c r="C179" s="90"/>
      <c r="D179" s="92"/>
      <c r="E179" s="90"/>
      <c r="F179" s="90"/>
      <c r="G179" s="93"/>
      <c r="H179" s="93"/>
      <c r="I179" s="94"/>
      <c r="J179" s="94"/>
    </row>
    <row r="180" spans="1:10" s="40" customFormat="1" ht="15">
      <c r="A180" s="90"/>
      <c r="B180" s="91"/>
      <c r="C180" s="90"/>
      <c r="D180" s="92"/>
      <c r="E180" s="90"/>
      <c r="F180" s="90"/>
      <c r="G180" s="93"/>
      <c r="H180" s="93"/>
      <c r="I180" s="94"/>
      <c r="J180" s="94"/>
    </row>
    <row r="181" spans="1:10" s="40" customFormat="1" ht="15">
      <c r="A181" s="90"/>
      <c r="B181" s="91"/>
      <c r="C181" s="90"/>
      <c r="D181" s="92"/>
      <c r="E181" s="90"/>
      <c r="F181" s="90"/>
      <c r="G181" s="93"/>
      <c r="H181" s="93"/>
      <c r="I181" s="94"/>
      <c r="J181" s="94"/>
    </row>
    <row r="182" spans="1:10" s="40" customFormat="1" ht="15">
      <c r="A182" s="90"/>
      <c r="B182" s="91"/>
      <c r="C182" s="90"/>
      <c r="D182" s="92"/>
      <c r="E182" s="90"/>
      <c r="F182" s="90"/>
      <c r="G182" s="93"/>
      <c r="H182" s="93"/>
      <c r="I182" s="94"/>
      <c r="J182" s="94"/>
    </row>
    <row r="183" spans="1:10" s="40" customFormat="1" ht="15">
      <c r="A183" s="90"/>
      <c r="B183" s="91"/>
      <c r="C183" s="90"/>
      <c r="D183" s="92"/>
      <c r="E183" s="90"/>
      <c r="F183" s="90"/>
      <c r="G183" s="93"/>
      <c r="H183" s="93"/>
      <c r="I183" s="94"/>
      <c r="J183" s="94"/>
    </row>
    <row r="184" spans="1:10" s="40" customFormat="1" ht="15">
      <c r="A184" s="90"/>
      <c r="B184" s="91"/>
      <c r="C184" s="90"/>
      <c r="D184" s="92"/>
      <c r="E184" s="90"/>
      <c r="F184" s="90"/>
      <c r="G184" s="93"/>
      <c r="H184" s="93"/>
      <c r="I184" s="94"/>
      <c r="J184" s="94"/>
    </row>
    <row r="185" spans="1:10" s="40" customFormat="1" ht="15">
      <c r="A185" s="90"/>
      <c r="B185" s="91"/>
      <c r="C185" s="90"/>
      <c r="D185" s="92"/>
      <c r="E185" s="90"/>
      <c r="F185" s="90"/>
      <c r="G185" s="93"/>
      <c r="H185" s="93"/>
      <c r="I185" s="94"/>
      <c r="J185" s="94"/>
    </row>
    <row r="186" spans="1:10" s="40" customFormat="1" ht="15">
      <c r="A186" s="90"/>
      <c r="B186" s="91"/>
      <c r="C186" s="90"/>
      <c r="D186" s="92"/>
      <c r="E186" s="90"/>
      <c r="F186" s="90"/>
      <c r="G186" s="93"/>
      <c r="H186" s="93"/>
      <c r="I186" s="94"/>
      <c r="J186" s="94"/>
    </row>
    <row r="187" spans="1:10" s="40" customFormat="1" ht="15">
      <c r="A187" s="90"/>
      <c r="B187" s="91"/>
      <c r="C187" s="90"/>
      <c r="D187" s="92"/>
      <c r="E187" s="90"/>
      <c r="F187" s="90"/>
      <c r="G187" s="93"/>
      <c r="H187" s="93"/>
      <c r="I187" s="94"/>
      <c r="J187" s="94"/>
    </row>
    <row r="188" spans="1:10" s="40" customFormat="1" ht="15">
      <c r="A188" s="90"/>
      <c r="B188" s="91"/>
      <c r="C188" s="90"/>
      <c r="D188" s="92"/>
      <c r="E188" s="90"/>
      <c r="F188" s="90"/>
      <c r="G188" s="93"/>
      <c r="H188" s="93"/>
      <c r="I188" s="94"/>
      <c r="J188" s="94"/>
    </row>
    <row r="189" spans="1:10" s="40" customFormat="1" ht="15">
      <c r="A189" s="90"/>
      <c r="B189" s="91"/>
      <c r="C189" s="90"/>
      <c r="D189" s="92"/>
      <c r="E189" s="90"/>
      <c r="F189" s="90"/>
      <c r="G189" s="93"/>
      <c r="H189" s="93"/>
      <c r="I189" s="94"/>
      <c r="J189" s="94"/>
    </row>
    <row r="190" spans="1:10" s="40" customFormat="1" ht="15">
      <c r="A190" s="90"/>
      <c r="B190" s="91"/>
      <c r="C190" s="90"/>
      <c r="D190" s="92"/>
      <c r="E190" s="90"/>
      <c r="F190" s="90"/>
      <c r="G190" s="93"/>
      <c r="H190" s="93"/>
      <c r="I190" s="94"/>
      <c r="J190" s="94"/>
    </row>
    <row r="191" spans="1:10" s="40" customFormat="1" ht="15">
      <c r="A191" s="90"/>
      <c r="B191" s="91"/>
      <c r="C191" s="90"/>
      <c r="D191" s="92"/>
      <c r="E191" s="90"/>
      <c r="F191" s="90"/>
      <c r="G191" s="93"/>
      <c r="H191" s="93"/>
      <c r="I191" s="94"/>
      <c r="J191" s="94"/>
    </row>
    <row r="192" spans="1:10" s="40" customFormat="1" ht="15">
      <c r="A192" s="90"/>
      <c r="B192" s="91"/>
      <c r="C192" s="90"/>
      <c r="D192" s="92"/>
      <c r="E192" s="90"/>
      <c r="F192" s="90"/>
      <c r="G192" s="93"/>
      <c r="H192" s="93"/>
      <c r="I192" s="94"/>
      <c r="J192" s="94"/>
    </row>
    <row r="193" spans="1:10" s="40" customFormat="1" ht="15">
      <c r="A193" s="90"/>
      <c r="B193" s="91"/>
      <c r="C193" s="90"/>
      <c r="D193" s="92"/>
      <c r="E193" s="90"/>
      <c r="F193" s="90"/>
      <c r="G193" s="93"/>
      <c r="H193" s="93"/>
      <c r="I193" s="94"/>
      <c r="J193" s="94"/>
    </row>
    <row r="194" spans="1:10" s="40" customFormat="1" ht="15">
      <c r="A194" s="90"/>
      <c r="B194" s="91"/>
      <c r="C194" s="90"/>
      <c r="D194" s="92"/>
      <c r="E194" s="90"/>
      <c r="F194" s="90"/>
      <c r="G194" s="93"/>
      <c r="H194" s="93"/>
      <c r="I194" s="94"/>
      <c r="J194" s="94"/>
    </row>
    <row r="195" spans="1:10" s="40" customFormat="1" ht="15">
      <c r="A195" s="90"/>
      <c r="B195" s="91"/>
      <c r="C195" s="90"/>
      <c r="D195" s="92"/>
      <c r="E195" s="90"/>
      <c r="F195" s="90"/>
      <c r="G195" s="93"/>
      <c r="H195" s="93"/>
      <c r="I195" s="94"/>
      <c r="J195" s="94"/>
    </row>
    <row r="196" spans="1:10" s="40" customFormat="1" ht="15">
      <c r="A196" s="90"/>
      <c r="B196" s="91"/>
      <c r="C196" s="90"/>
      <c r="D196" s="92"/>
      <c r="E196" s="90"/>
      <c r="F196" s="90"/>
      <c r="G196" s="93"/>
      <c r="H196" s="93"/>
      <c r="I196" s="94"/>
      <c r="J196" s="94"/>
    </row>
    <row r="197" spans="1:10" s="40" customFormat="1" ht="15">
      <c r="A197" s="90"/>
      <c r="B197" s="91"/>
      <c r="C197" s="90"/>
      <c r="D197" s="92"/>
      <c r="E197" s="90"/>
      <c r="F197" s="90"/>
      <c r="G197" s="93"/>
      <c r="H197" s="93"/>
      <c r="I197" s="94"/>
      <c r="J197" s="94"/>
    </row>
    <row r="198" spans="1:10" s="40" customFormat="1" ht="15">
      <c r="A198" s="90"/>
      <c r="B198" s="91"/>
      <c r="C198" s="90"/>
      <c r="D198" s="92"/>
      <c r="E198" s="90"/>
      <c r="F198" s="90"/>
      <c r="G198" s="93"/>
      <c r="H198" s="93"/>
      <c r="I198" s="94"/>
      <c r="J198" s="94"/>
    </row>
    <row r="199" spans="1:10" s="40" customFormat="1" ht="15">
      <c r="A199" s="90"/>
      <c r="B199" s="91"/>
      <c r="C199" s="90"/>
      <c r="D199" s="92"/>
      <c r="E199" s="90"/>
      <c r="F199" s="90"/>
      <c r="G199" s="93"/>
      <c r="H199" s="93"/>
      <c r="I199" s="94"/>
      <c r="J199" s="94"/>
    </row>
    <row r="200" spans="1:10" s="40" customFormat="1" ht="15">
      <c r="A200" s="90"/>
      <c r="B200" s="91"/>
      <c r="C200" s="90"/>
      <c r="D200" s="92"/>
      <c r="E200" s="90"/>
      <c r="F200" s="90"/>
      <c r="G200" s="93"/>
      <c r="H200" s="93"/>
      <c r="I200" s="94"/>
      <c r="J200" s="94"/>
    </row>
    <row r="201" spans="1:10" s="40" customFormat="1" ht="15">
      <c r="A201" s="90"/>
      <c r="B201" s="91"/>
      <c r="C201" s="90"/>
      <c r="D201" s="92"/>
      <c r="E201" s="90"/>
      <c r="F201" s="90"/>
      <c r="G201" s="93"/>
      <c r="H201" s="93"/>
      <c r="I201" s="94"/>
      <c r="J201" s="94"/>
    </row>
    <row r="202" spans="1:10" s="40" customFormat="1" ht="15">
      <c r="A202" s="90"/>
      <c r="B202" s="91"/>
      <c r="C202" s="90"/>
      <c r="D202" s="92"/>
      <c r="E202" s="90"/>
      <c r="F202" s="90"/>
      <c r="G202" s="93"/>
      <c r="H202" s="93"/>
      <c r="I202" s="94"/>
      <c r="J202" s="94"/>
    </row>
    <row r="203" spans="1:10" s="40" customFormat="1" ht="15">
      <c r="A203" s="90"/>
      <c r="B203" s="91"/>
      <c r="C203" s="90"/>
      <c r="D203" s="92"/>
      <c r="E203" s="90"/>
      <c r="F203" s="90"/>
      <c r="G203" s="93"/>
      <c r="H203" s="93"/>
      <c r="I203" s="94"/>
      <c r="J203" s="94"/>
    </row>
    <row r="204" spans="1:10" s="40" customFormat="1" ht="15">
      <c r="A204" s="90"/>
      <c r="B204" s="91"/>
      <c r="C204" s="90"/>
      <c r="D204" s="92"/>
      <c r="E204" s="90"/>
      <c r="F204" s="90"/>
      <c r="G204" s="93"/>
      <c r="H204" s="93"/>
      <c r="I204" s="94"/>
      <c r="J204" s="94"/>
    </row>
    <row r="205" spans="1:10" s="40" customFormat="1" ht="15">
      <c r="A205" s="90"/>
      <c r="B205" s="91"/>
      <c r="C205" s="90"/>
      <c r="D205" s="92"/>
      <c r="E205" s="90"/>
      <c r="F205" s="90"/>
      <c r="G205" s="93"/>
      <c r="H205" s="93"/>
      <c r="I205" s="94"/>
      <c r="J205" s="94"/>
    </row>
    <row r="206" spans="1:10" s="40" customFormat="1" ht="15">
      <c r="A206" s="90"/>
      <c r="B206" s="91"/>
      <c r="C206" s="90"/>
      <c r="D206" s="92"/>
      <c r="E206" s="90"/>
      <c r="F206" s="90"/>
      <c r="G206" s="93"/>
      <c r="H206" s="93"/>
      <c r="I206" s="94"/>
      <c r="J206" s="94"/>
    </row>
    <row r="207" spans="1:10" s="40" customFormat="1" ht="15">
      <c r="A207" s="90"/>
      <c r="B207" s="91"/>
      <c r="C207" s="90"/>
      <c r="D207" s="92"/>
      <c r="E207" s="90"/>
      <c r="F207" s="90"/>
      <c r="G207" s="93"/>
      <c r="H207" s="93"/>
      <c r="I207" s="94"/>
      <c r="J207" s="94"/>
    </row>
    <row r="208" spans="1:10" s="40" customFormat="1" ht="15">
      <c r="A208" s="90"/>
      <c r="B208" s="91"/>
      <c r="C208" s="90"/>
      <c r="D208" s="92"/>
      <c r="E208" s="90"/>
      <c r="F208" s="90"/>
      <c r="G208" s="93"/>
      <c r="H208" s="93"/>
      <c r="I208" s="94"/>
      <c r="J208" s="94"/>
    </row>
    <row r="209" spans="1:10" s="40" customFormat="1" ht="15">
      <c r="A209" s="90"/>
      <c r="B209" s="91"/>
      <c r="C209" s="90"/>
      <c r="D209" s="92"/>
      <c r="E209" s="90"/>
      <c r="F209" s="90"/>
      <c r="G209" s="93"/>
      <c r="H209" s="93"/>
      <c r="I209" s="94"/>
      <c r="J209" s="94"/>
    </row>
    <row r="210" spans="1:10" s="40" customFormat="1" ht="15">
      <c r="A210" s="90"/>
      <c r="B210" s="91"/>
      <c r="C210" s="90"/>
      <c r="D210" s="92"/>
      <c r="E210" s="90"/>
      <c r="F210" s="90"/>
      <c r="G210" s="93"/>
      <c r="H210" s="93"/>
      <c r="I210" s="94"/>
      <c r="J210" s="94"/>
    </row>
    <row r="211" spans="1:10" s="40" customFormat="1" ht="15">
      <c r="A211" s="90"/>
      <c r="B211" s="91"/>
      <c r="C211" s="90"/>
      <c r="D211" s="92"/>
      <c r="E211" s="90"/>
      <c r="F211" s="90"/>
      <c r="G211" s="93"/>
      <c r="H211" s="93"/>
      <c r="I211" s="94"/>
      <c r="J211" s="94"/>
    </row>
    <row r="212" spans="1:10" s="40" customFormat="1" ht="15">
      <c r="A212" s="90"/>
      <c r="B212" s="91"/>
      <c r="C212" s="90"/>
      <c r="D212" s="92"/>
      <c r="E212" s="90"/>
      <c r="F212" s="90"/>
      <c r="G212" s="93"/>
      <c r="H212" s="93"/>
      <c r="I212" s="94"/>
      <c r="J212" s="94"/>
    </row>
    <row r="213" spans="1:10" s="40" customFormat="1" ht="15">
      <c r="A213" s="90"/>
      <c r="B213" s="91"/>
      <c r="C213" s="90"/>
      <c r="D213" s="92"/>
      <c r="E213" s="90"/>
      <c r="F213" s="90"/>
      <c r="G213" s="93"/>
      <c r="H213" s="93"/>
      <c r="I213" s="94"/>
      <c r="J213" s="94"/>
    </row>
    <row r="214" spans="1:10" s="40" customFormat="1" ht="15">
      <c r="A214" s="90"/>
      <c r="B214" s="91"/>
      <c r="C214" s="90"/>
      <c r="D214" s="92"/>
      <c r="E214" s="90"/>
      <c r="F214" s="90"/>
      <c r="G214" s="93"/>
      <c r="H214" s="93"/>
      <c r="I214" s="94"/>
      <c r="J214" s="94"/>
    </row>
    <row r="215" spans="1:10" s="40" customFormat="1" ht="15">
      <c r="A215" s="90"/>
      <c r="B215" s="91"/>
      <c r="C215" s="90"/>
      <c r="D215" s="92"/>
      <c r="E215" s="90"/>
      <c r="F215" s="90"/>
      <c r="G215" s="93"/>
      <c r="H215" s="93"/>
      <c r="I215" s="94"/>
      <c r="J215" s="94"/>
    </row>
    <row r="216" spans="1:10" s="40" customFormat="1" ht="15">
      <c r="A216" s="90"/>
      <c r="B216" s="91"/>
      <c r="C216" s="90"/>
      <c r="D216" s="92"/>
      <c r="E216" s="90"/>
      <c r="F216" s="90"/>
      <c r="G216" s="93"/>
      <c r="H216" s="93"/>
      <c r="I216" s="94"/>
      <c r="J216" s="94"/>
    </row>
    <row r="217" spans="1:10" s="40" customFormat="1" ht="15">
      <c r="A217" s="90"/>
      <c r="B217" s="91"/>
      <c r="C217" s="90"/>
      <c r="D217" s="92"/>
      <c r="E217" s="90"/>
      <c r="F217" s="90"/>
      <c r="G217" s="93"/>
      <c r="H217" s="93"/>
      <c r="I217" s="94"/>
      <c r="J217" s="94"/>
    </row>
    <row r="218" spans="1:10" s="40" customFormat="1" ht="15">
      <c r="A218" s="90"/>
      <c r="B218" s="91"/>
      <c r="C218" s="90"/>
      <c r="D218" s="92"/>
      <c r="E218" s="90"/>
      <c r="F218" s="90"/>
      <c r="G218" s="93"/>
      <c r="H218" s="93"/>
      <c r="I218" s="94"/>
      <c r="J218" s="94"/>
    </row>
    <row r="219" spans="1:10" s="40" customFormat="1" ht="15">
      <c r="A219" s="90"/>
      <c r="B219" s="91"/>
      <c r="C219" s="90"/>
      <c r="D219" s="92"/>
      <c r="E219" s="90"/>
      <c r="F219" s="90"/>
      <c r="G219" s="93"/>
      <c r="H219" s="93"/>
      <c r="I219" s="94"/>
      <c r="J219" s="94"/>
    </row>
    <row r="220" spans="1:10" s="40" customFormat="1" ht="15">
      <c r="A220" s="90"/>
      <c r="B220" s="91"/>
      <c r="C220" s="90"/>
      <c r="D220" s="92"/>
      <c r="E220" s="90"/>
      <c r="F220" s="90"/>
      <c r="G220" s="93"/>
      <c r="H220" s="93"/>
      <c r="I220" s="94"/>
      <c r="J220" s="94"/>
    </row>
    <row r="221" spans="1:10" s="40" customFormat="1" ht="15">
      <c r="A221" s="90"/>
      <c r="B221" s="91"/>
      <c r="C221" s="90"/>
      <c r="D221" s="92"/>
      <c r="E221" s="90"/>
      <c r="F221" s="90"/>
      <c r="G221" s="93"/>
      <c r="H221" s="93"/>
      <c r="I221" s="94"/>
      <c r="J221" s="94"/>
    </row>
    <row r="222" spans="1:10" s="40" customFormat="1" ht="15">
      <c r="A222" s="90"/>
      <c r="B222" s="91"/>
      <c r="C222" s="90"/>
      <c r="D222" s="92"/>
      <c r="E222" s="90"/>
      <c r="F222" s="90"/>
      <c r="G222" s="93"/>
      <c r="H222" s="93"/>
      <c r="I222" s="94"/>
      <c r="J222" s="94"/>
    </row>
    <row r="223" spans="1:10" s="40" customFormat="1" ht="15">
      <c r="A223" s="90"/>
      <c r="B223" s="91"/>
      <c r="C223" s="90"/>
      <c r="D223" s="92"/>
      <c r="E223" s="90"/>
      <c r="F223" s="90"/>
      <c r="G223" s="93"/>
      <c r="H223" s="93"/>
      <c r="I223" s="94"/>
      <c r="J223" s="94"/>
    </row>
    <row r="224" spans="1:10" s="40" customFormat="1" ht="15">
      <c r="A224" s="90"/>
      <c r="B224" s="91"/>
      <c r="C224" s="90"/>
      <c r="D224" s="92"/>
      <c r="E224" s="90"/>
      <c r="F224" s="90"/>
      <c r="G224" s="93"/>
      <c r="H224" s="93"/>
      <c r="I224" s="94"/>
      <c r="J224" s="94"/>
    </row>
    <row r="225" spans="1:10" s="40" customFormat="1" ht="15">
      <c r="A225" s="90"/>
      <c r="B225" s="91"/>
      <c r="C225" s="90"/>
      <c r="D225" s="92"/>
      <c r="E225" s="90"/>
      <c r="F225" s="90"/>
      <c r="G225" s="93"/>
      <c r="H225" s="93"/>
      <c r="I225" s="94"/>
      <c r="J225" s="94"/>
    </row>
    <row r="226" spans="1:10" s="40" customFormat="1" ht="15">
      <c r="A226" s="90"/>
      <c r="B226" s="91"/>
      <c r="C226" s="90"/>
      <c r="D226" s="92"/>
      <c r="E226" s="90"/>
      <c r="F226" s="90"/>
      <c r="G226" s="93"/>
      <c r="H226" s="93"/>
      <c r="I226" s="94"/>
      <c r="J226" s="94"/>
    </row>
    <row r="227" spans="1:10" s="40" customFormat="1" ht="15">
      <c r="A227" s="90"/>
      <c r="B227" s="91"/>
      <c r="C227" s="90"/>
      <c r="D227" s="92"/>
      <c r="E227" s="90"/>
      <c r="F227" s="90"/>
      <c r="G227" s="93"/>
      <c r="H227" s="93"/>
      <c r="I227" s="94"/>
      <c r="J227" s="94"/>
    </row>
    <row r="228" spans="1:10" s="40" customFormat="1" ht="15">
      <c r="A228" s="90"/>
      <c r="B228" s="91"/>
      <c r="C228" s="90"/>
      <c r="D228" s="92"/>
      <c r="E228" s="90"/>
      <c r="F228" s="90"/>
      <c r="G228" s="93"/>
      <c r="H228" s="93"/>
      <c r="I228" s="94"/>
      <c r="J228" s="94"/>
    </row>
    <row r="229" spans="1:10" s="40" customFormat="1" ht="15">
      <c r="A229" s="90"/>
      <c r="B229" s="91"/>
      <c r="C229" s="90"/>
      <c r="D229" s="92"/>
      <c r="E229" s="90"/>
      <c r="F229" s="90"/>
      <c r="G229" s="93"/>
      <c r="H229" s="93"/>
      <c r="I229" s="94"/>
      <c r="J229" s="94"/>
    </row>
    <row r="230" spans="1:10" s="40" customFormat="1" ht="15">
      <c r="A230" s="90"/>
      <c r="B230" s="91"/>
      <c r="C230" s="90"/>
      <c r="D230" s="92"/>
      <c r="E230" s="90"/>
      <c r="F230" s="90"/>
      <c r="G230" s="93"/>
      <c r="H230" s="93"/>
      <c r="I230" s="94"/>
      <c r="J230" s="94"/>
    </row>
    <row r="231" spans="1:10" s="40" customFormat="1" ht="15">
      <c r="A231" s="90"/>
      <c r="B231" s="91"/>
      <c r="C231" s="90"/>
      <c r="D231" s="92"/>
      <c r="E231" s="90"/>
      <c r="F231" s="90"/>
      <c r="G231" s="93"/>
      <c r="H231" s="93"/>
      <c r="I231" s="94"/>
      <c r="J231" s="94"/>
    </row>
    <row r="232" spans="1:10" s="40" customFormat="1" ht="15">
      <c r="A232" s="90"/>
      <c r="B232" s="91"/>
      <c r="C232" s="90"/>
      <c r="D232" s="92"/>
      <c r="E232" s="90"/>
      <c r="F232" s="90"/>
      <c r="G232" s="93"/>
      <c r="H232" s="93"/>
      <c r="I232" s="94"/>
      <c r="J232" s="94"/>
    </row>
    <row r="233" spans="1:10" s="40" customFormat="1" ht="15">
      <c r="A233" s="90"/>
      <c r="B233" s="91"/>
      <c r="C233" s="90"/>
      <c r="D233" s="92"/>
      <c r="E233" s="90"/>
      <c r="F233" s="90"/>
      <c r="G233" s="93"/>
      <c r="H233" s="93"/>
      <c r="I233" s="94"/>
      <c r="J233" s="94"/>
    </row>
    <row r="234" spans="1:10" s="40" customFormat="1" ht="15">
      <c r="A234" s="90"/>
      <c r="B234" s="91"/>
      <c r="C234" s="90"/>
      <c r="D234" s="92"/>
      <c r="E234" s="90"/>
      <c r="F234" s="90"/>
      <c r="G234" s="93"/>
      <c r="H234" s="93"/>
      <c r="I234" s="94"/>
      <c r="J234" s="94"/>
    </row>
    <row r="235" spans="1:10" s="40" customFormat="1" ht="15">
      <c r="A235" s="90"/>
      <c r="B235" s="91"/>
      <c r="C235" s="90"/>
      <c r="D235" s="92"/>
      <c r="E235" s="90"/>
      <c r="F235" s="90"/>
      <c r="G235" s="93"/>
      <c r="H235" s="93"/>
      <c r="I235" s="94"/>
      <c r="J235" s="94"/>
    </row>
    <row r="236" spans="1:10" s="40" customFormat="1" ht="15">
      <c r="A236" s="90"/>
      <c r="B236" s="91"/>
      <c r="C236" s="90"/>
      <c r="D236" s="92"/>
      <c r="E236" s="90"/>
      <c r="F236" s="90"/>
      <c r="G236" s="93"/>
      <c r="H236" s="93"/>
      <c r="I236" s="94"/>
      <c r="J236" s="94"/>
    </row>
    <row r="237" spans="1:10" s="40" customFormat="1" ht="15">
      <c r="A237" s="90"/>
      <c r="B237" s="91"/>
      <c r="C237" s="90"/>
      <c r="D237" s="92"/>
      <c r="E237" s="90"/>
      <c r="F237" s="90"/>
      <c r="G237" s="93"/>
      <c r="H237" s="93"/>
      <c r="I237" s="94"/>
      <c r="J237" s="94"/>
    </row>
    <row r="238" spans="1:10" s="40" customFormat="1" ht="15">
      <c r="A238" s="90"/>
      <c r="B238" s="91"/>
      <c r="C238" s="90"/>
      <c r="D238" s="92"/>
      <c r="E238" s="90"/>
      <c r="F238" s="90"/>
      <c r="G238" s="93"/>
      <c r="H238" s="93"/>
      <c r="I238" s="94"/>
      <c r="J238" s="94"/>
    </row>
    <row r="239" spans="1:10" s="40" customFormat="1" ht="15">
      <c r="A239" s="90"/>
      <c r="B239" s="91"/>
      <c r="C239" s="90"/>
      <c r="D239" s="92"/>
      <c r="E239" s="90"/>
      <c r="F239" s="90"/>
      <c r="G239" s="93"/>
      <c r="H239" s="93"/>
      <c r="I239" s="94"/>
      <c r="J239" s="94"/>
    </row>
    <row r="240" spans="1:10" s="40" customFormat="1" ht="15">
      <c r="A240" s="90"/>
      <c r="B240" s="91"/>
      <c r="C240" s="90"/>
      <c r="D240" s="92"/>
      <c r="E240" s="90"/>
      <c r="F240" s="90"/>
      <c r="G240" s="93"/>
      <c r="H240" s="93"/>
      <c r="I240" s="94"/>
      <c r="J240" s="94"/>
    </row>
    <row r="241" spans="1:10" s="40" customFormat="1" ht="15">
      <c r="A241" s="90"/>
      <c r="B241" s="91"/>
      <c r="C241" s="90"/>
      <c r="D241" s="92"/>
      <c r="E241" s="90"/>
      <c r="F241" s="90"/>
      <c r="G241" s="93"/>
      <c r="H241" s="93"/>
      <c r="I241" s="94"/>
      <c r="J241" s="94"/>
    </row>
    <row r="242" spans="1:10" s="40" customFormat="1" ht="15">
      <c r="A242" s="90"/>
      <c r="B242" s="91"/>
      <c r="C242" s="90"/>
      <c r="D242" s="92"/>
      <c r="E242" s="90"/>
      <c r="F242" s="90"/>
      <c r="G242" s="93"/>
      <c r="H242" s="93"/>
      <c r="I242" s="94"/>
      <c r="J242" s="94"/>
    </row>
    <row r="243" spans="1:10" s="40" customFormat="1" ht="15">
      <c r="A243" s="90"/>
      <c r="B243" s="91"/>
      <c r="C243" s="90"/>
      <c r="D243" s="92"/>
      <c r="E243" s="90"/>
      <c r="F243" s="90"/>
      <c r="G243" s="93"/>
      <c r="H243" s="93"/>
      <c r="I243" s="94"/>
      <c r="J243" s="94"/>
    </row>
    <row r="244" spans="1:10" s="40" customFormat="1" ht="15">
      <c r="A244" s="90"/>
      <c r="B244" s="91"/>
      <c r="C244" s="90"/>
      <c r="D244" s="92"/>
      <c r="E244" s="90"/>
      <c r="F244" s="90"/>
      <c r="G244" s="93"/>
      <c r="H244" s="93"/>
      <c r="I244" s="94"/>
      <c r="J244" s="94"/>
    </row>
    <row r="245" spans="1:10" s="40" customFormat="1" ht="15">
      <c r="A245" s="90"/>
      <c r="B245" s="91"/>
      <c r="C245" s="90"/>
      <c r="D245" s="92"/>
      <c r="E245" s="90"/>
      <c r="F245" s="90"/>
      <c r="G245" s="93"/>
      <c r="H245" s="93"/>
      <c r="I245" s="94"/>
      <c r="J245" s="94"/>
    </row>
    <row r="246" spans="1:10" s="40" customFormat="1" ht="15">
      <c r="A246" s="90"/>
      <c r="B246" s="91"/>
      <c r="C246" s="90"/>
      <c r="D246" s="92"/>
      <c r="E246" s="90"/>
      <c r="F246" s="90"/>
      <c r="G246" s="93"/>
      <c r="H246" s="93"/>
      <c r="I246" s="94"/>
      <c r="J246" s="94"/>
    </row>
    <row r="247" spans="1:10" s="40" customFormat="1" ht="15">
      <c r="A247" s="90"/>
      <c r="B247" s="91"/>
      <c r="C247" s="90"/>
      <c r="D247" s="92"/>
      <c r="E247" s="90"/>
      <c r="F247" s="90"/>
      <c r="G247" s="93"/>
      <c r="H247" s="93"/>
      <c r="I247" s="94"/>
      <c r="J247" s="94"/>
    </row>
    <row r="248" spans="1:10" s="40" customFormat="1" ht="15">
      <c r="A248" s="90"/>
      <c r="B248" s="91"/>
      <c r="C248" s="90"/>
      <c r="D248" s="92"/>
      <c r="E248" s="90"/>
      <c r="F248" s="90"/>
      <c r="G248" s="93"/>
      <c r="H248" s="93"/>
      <c r="I248" s="94"/>
      <c r="J248" s="94"/>
    </row>
    <row r="249" spans="1:10" s="40" customFormat="1" ht="15">
      <c r="A249" s="90"/>
      <c r="B249" s="91"/>
      <c r="C249" s="90"/>
      <c r="D249" s="92"/>
      <c r="E249" s="90"/>
      <c r="F249" s="90"/>
      <c r="G249" s="93"/>
      <c r="H249" s="93"/>
      <c r="I249" s="94"/>
      <c r="J249" s="94"/>
    </row>
    <row r="250" spans="1:10" s="40" customFormat="1" ht="15">
      <c r="A250" s="90"/>
      <c r="B250" s="91"/>
      <c r="C250" s="90"/>
      <c r="D250" s="92"/>
      <c r="E250" s="90"/>
      <c r="F250" s="90"/>
      <c r="G250" s="93"/>
      <c r="H250" s="93"/>
      <c r="I250" s="94"/>
      <c r="J250" s="94"/>
    </row>
    <row r="251" spans="1:10" s="40" customFormat="1" ht="15">
      <c r="A251" s="90"/>
      <c r="B251" s="91"/>
      <c r="C251" s="90"/>
      <c r="D251" s="92"/>
      <c r="E251" s="90"/>
      <c r="F251" s="90"/>
      <c r="G251" s="93"/>
      <c r="H251" s="93"/>
      <c r="I251" s="94"/>
      <c r="J251" s="94"/>
    </row>
    <row r="252" spans="1:10" s="40" customFormat="1" ht="15">
      <c r="A252" s="90"/>
      <c r="B252" s="91"/>
      <c r="C252" s="90"/>
      <c r="D252" s="92"/>
      <c r="E252" s="90"/>
      <c r="F252" s="90"/>
      <c r="G252" s="93"/>
      <c r="H252" s="93"/>
      <c r="I252" s="94"/>
      <c r="J252" s="94"/>
    </row>
    <row r="253" spans="1:10" s="40" customFormat="1" ht="15">
      <c r="A253" s="90"/>
      <c r="B253" s="91"/>
      <c r="C253" s="90"/>
      <c r="D253" s="92"/>
      <c r="E253" s="90"/>
      <c r="F253" s="90"/>
      <c r="G253" s="93"/>
      <c r="H253" s="93"/>
      <c r="I253" s="94"/>
      <c r="J253" s="94"/>
    </row>
    <row r="254" spans="1:10" s="40" customFormat="1" ht="15">
      <c r="A254" s="90"/>
      <c r="B254" s="91"/>
      <c r="C254" s="90"/>
      <c r="D254" s="92"/>
      <c r="E254" s="90"/>
      <c r="F254" s="90"/>
      <c r="G254" s="93"/>
      <c r="H254" s="93"/>
      <c r="I254" s="94"/>
      <c r="J254" s="94"/>
    </row>
    <row r="255" spans="1:10" s="40" customFormat="1" ht="15">
      <c r="A255" s="90"/>
      <c r="B255" s="91"/>
      <c r="C255" s="90"/>
      <c r="D255" s="92"/>
      <c r="E255" s="90"/>
      <c r="F255" s="90"/>
      <c r="G255" s="93"/>
      <c r="H255" s="93"/>
      <c r="I255" s="94"/>
      <c r="J255" s="94"/>
    </row>
    <row r="256" spans="1:10" s="40" customFormat="1" ht="15">
      <c r="A256" s="90"/>
      <c r="B256" s="91"/>
      <c r="C256" s="90"/>
      <c r="D256" s="92"/>
      <c r="E256" s="90"/>
      <c r="F256" s="90"/>
      <c r="G256" s="93"/>
      <c r="H256" s="93"/>
      <c r="I256" s="94"/>
      <c r="J256" s="94"/>
    </row>
    <row r="257" spans="1:10" s="40" customFormat="1" ht="15">
      <c r="A257" s="90"/>
      <c r="B257" s="91"/>
      <c r="C257" s="90"/>
      <c r="D257" s="92"/>
      <c r="E257" s="90"/>
      <c r="F257" s="90"/>
      <c r="G257" s="93"/>
      <c r="H257" s="93"/>
      <c r="I257" s="94"/>
      <c r="J257" s="94"/>
    </row>
    <row r="258" spans="1:10" s="40" customFormat="1" ht="15">
      <c r="A258" s="90"/>
      <c r="B258" s="91"/>
      <c r="C258" s="90"/>
      <c r="D258" s="92"/>
      <c r="E258" s="90"/>
      <c r="F258" s="90"/>
      <c r="G258" s="93"/>
      <c r="H258" s="93"/>
      <c r="I258" s="94"/>
      <c r="J258" s="94"/>
    </row>
    <row r="259" spans="1:10" s="40" customFormat="1" ht="15">
      <c r="A259" s="90"/>
      <c r="B259" s="91"/>
      <c r="C259" s="90"/>
      <c r="D259" s="92"/>
      <c r="E259" s="90"/>
      <c r="F259" s="90"/>
      <c r="G259" s="93"/>
      <c r="H259" s="93"/>
      <c r="I259" s="94"/>
      <c r="J259" s="94"/>
    </row>
    <row r="260" spans="1:10" s="40" customFormat="1" ht="15">
      <c r="A260" s="90"/>
      <c r="B260" s="91"/>
      <c r="C260" s="90"/>
      <c r="D260" s="92"/>
      <c r="E260" s="90"/>
      <c r="F260" s="90"/>
      <c r="G260" s="93"/>
      <c r="H260" s="93"/>
      <c r="I260" s="94"/>
      <c r="J260" s="94"/>
    </row>
    <row r="261" spans="1:10" s="40" customFormat="1" ht="15">
      <c r="A261" s="90"/>
      <c r="B261" s="91"/>
      <c r="C261" s="90"/>
      <c r="D261" s="92"/>
      <c r="E261" s="90"/>
      <c r="F261" s="90"/>
      <c r="G261" s="93"/>
      <c r="H261" s="93"/>
      <c r="I261" s="94"/>
      <c r="J261" s="94"/>
    </row>
    <row r="262" spans="1:10" s="40" customFormat="1" ht="15">
      <c r="A262" s="90"/>
      <c r="B262" s="91"/>
      <c r="C262" s="90"/>
      <c r="D262" s="92"/>
      <c r="E262" s="90"/>
      <c r="F262" s="90"/>
      <c r="G262" s="93"/>
      <c r="H262" s="93"/>
      <c r="I262" s="94"/>
      <c r="J262" s="94"/>
    </row>
    <row r="263" spans="1:10" s="40" customFormat="1" ht="15">
      <c r="A263" s="90"/>
      <c r="B263" s="91"/>
      <c r="C263" s="90"/>
      <c r="D263" s="92"/>
      <c r="E263" s="90"/>
      <c r="F263" s="90"/>
      <c r="G263" s="93"/>
      <c r="H263" s="93"/>
      <c r="I263" s="94"/>
      <c r="J263" s="94"/>
    </row>
    <row r="264" spans="1:10" s="40" customFormat="1" ht="15">
      <c r="A264" s="90"/>
      <c r="B264" s="91"/>
      <c r="C264" s="90"/>
      <c r="D264" s="92"/>
      <c r="E264" s="90"/>
      <c r="F264" s="90"/>
      <c r="G264" s="93"/>
      <c r="H264" s="93"/>
      <c r="I264" s="94"/>
      <c r="J264" s="94"/>
    </row>
    <row r="265" spans="1:10" s="40" customFormat="1" ht="15">
      <c r="A265" s="90"/>
      <c r="B265" s="91"/>
      <c r="C265" s="90"/>
      <c r="D265" s="92"/>
      <c r="E265" s="90"/>
      <c r="F265" s="90"/>
      <c r="G265" s="93"/>
      <c r="H265" s="93"/>
      <c r="I265" s="94"/>
      <c r="J265" s="94"/>
    </row>
    <row r="266" spans="1:10" s="40" customFormat="1" ht="15">
      <c r="A266" s="90"/>
      <c r="B266" s="91"/>
      <c r="C266" s="90"/>
      <c r="D266" s="92"/>
      <c r="E266" s="90"/>
      <c r="F266" s="90"/>
      <c r="G266" s="93"/>
      <c r="H266" s="93"/>
      <c r="I266" s="94"/>
      <c r="J266" s="94"/>
    </row>
    <row r="267" spans="1:10" s="40" customFormat="1" ht="15">
      <c r="A267" s="90"/>
      <c r="B267" s="91"/>
      <c r="C267" s="90"/>
      <c r="D267" s="92"/>
      <c r="E267" s="90"/>
      <c r="F267" s="90"/>
      <c r="G267" s="93"/>
      <c r="H267" s="93"/>
      <c r="I267" s="94"/>
      <c r="J267" s="94"/>
    </row>
    <row r="268" spans="1:10" s="40" customFormat="1" ht="15">
      <c r="A268" s="90"/>
      <c r="B268" s="91"/>
      <c r="C268" s="90"/>
      <c r="D268" s="92"/>
      <c r="E268" s="90"/>
      <c r="F268" s="90"/>
      <c r="G268" s="93"/>
      <c r="H268" s="93"/>
      <c r="I268" s="94"/>
      <c r="J268" s="94"/>
    </row>
    <row r="269" spans="1:10" s="40" customFormat="1" ht="15">
      <c r="A269" s="90"/>
      <c r="B269" s="91"/>
      <c r="C269" s="90"/>
      <c r="D269" s="92"/>
      <c r="E269" s="90"/>
      <c r="F269" s="90"/>
      <c r="G269" s="93"/>
      <c r="H269" s="93"/>
      <c r="I269" s="94"/>
      <c r="J269" s="94"/>
    </row>
    <row r="270" spans="1:10" s="40" customFormat="1" ht="15">
      <c r="A270" s="90"/>
      <c r="B270" s="91"/>
      <c r="C270" s="90"/>
      <c r="D270" s="92"/>
      <c r="E270" s="90"/>
      <c r="F270" s="90"/>
      <c r="G270" s="93"/>
      <c r="H270" s="93"/>
      <c r="I270" s="94"/>
      <c r="J270" s="94"/>
    </row>
    <row r="271" spans="1:10" s="40" customFormat="1" ht="15">
      <c r="A271" s="90"/>
      <c r="B271" s="91"/>
      <c r="C271" s="90"/>
      <c r="D271" s="92"/>
      <c r="E271" s="90"/>
      <c r="F271" s="90"/>
      <c r="G271" s="93"/>
      <c r="H271" s="93"/>
      <c r="I271" s="94"/>
      <c r="J271" s="94"/>
    </row>
    <row r="272" spans="1:10" s="40" customFormat="1" ht="15">
      <c r="A272" s="90"/>
      <c r="B272" s="91"/>
      <c r="C272" s="90"/>
      <c r="D272" s="92"/>
      <c r="E272" s="90"/>
      <c r="F272" s="90"/>
      <c r="G272" s="93"/>
      <c r="H272" s="93"/>
      <c r="I272" s="94"/>
      <c r="J272" s="94"/>
    </row>
    <row r="273" spans="1:10" s="40" customFormat="1" ht="15">
      <c r="A273" s="90"/>
      <c r="B273" s="91"/>
      <c r="C273" s="90"/>
      <c r="D273" s="92"/>
      <c r="E273" s="90"/>
      <c r="F273" s="90"/>
      <c r="G273" s="93"/>
      <c r="H273" s="93"/>
      <c r="I273" s="94"/>
      <c r="J273" s="94"/>
    </row>
    <row r="274" spans="1:10" s="40" customFormat="1" ht="15">
      <c r="A274" s="90"/>
      <c r="B274" s="91"/>
      <c r="C274" s="90"/>
      <c r="D274" s="92"/>
      <c r="E274" s="90"/>
      <c r="F274" s="90"/>
      <c r="G274" s="93"/>
      <c r="H274" s="93"/>
      <c r="I274" s="94"/>
      <c r="J274" s="94"/>
    </row>
    <row r="275" spans="1:10" s="40" customFormat="1" ht="15">
      <c r="A275" s="90"/>
      <c r="B275" s="91"/>
      <c r="C275" s="90"/>
      <c r="D275" s="92"/>
      <c r="E275" s="90"/>
      <c r="F275" s="90"/>
      <c r="G275" s="93"/>
      <c r="H275" s="93"/>
      <c r="I275" s="94"/>
      <c r="J275" s="94"/>
    </row>
    <row r="276" spans="1:10" s="40" customFormat="1" ht="15">
      <c r="A276" s="90"/>
      <c r="B276" s="91"/>
      <c r="C276" s="90"/>
      <c r="D276" s="92"/>
      <c r="E276" s="90"/>
      <c r="F276" s="90"/>
      <c r="G276" s="93"/>
      <c r="H276" s="93"/>
      <c r="I276" s="94"/>
      <c r="J276" s="94"/>
    </row>
    <row r="277" spans="1:10" s="40" customFormat="1" ht="15">
      <c r="A277" s="90"/>
      <c r="B277" s="91"/>
      <c r="C277" s="90"/>
      <c r="D277" s="92"/>
      <c r="E277" s="90"/>
      <c r="F277" s="90"/>
      <c r="G277" s="93"/>
      <c r="H277" s="93"/>
      <c r="I277" s="94"/>
      <c r="J277" s="94"/>
    </row>
    <row r="278" spans="1:10" s="40" customFormat="1" ht="15">
      <c r="A278" s="90"/>
      <c r="B278" s="91"/>
      <c r="C278" s="90"/>
      <c r="D278" s="92"/>
      <c r="E278" s="90"/>
      <c r="F278" s="90"/>
      <c r="G278" s="93"/>
      <c r="H278" s="93"/>
      <c r="I278" s="94"/>
      <c r="J278" s="94"/>
    </row>
    <row r="279" spans="1:10" s="40" customFormat="1" ht="15">
      <c r="A279" s="90"/>
      <c r="B279" s="91"/>
      <c r="C279" s="90"/>
      <c r="D279" s="92"/>
      <c r="E279" s="90"/>
      <c r="F279" s="90"/>
      <c r="G279" s="93"/>
      <c r="H279" s="93"/>
      <c r="I279" s="94"/>
      <c r="J279" s="94"/>
    </row>
    <row r="280" spans="1:10" s="40" customFormat="1" ht="15">
      <c r="A280" s="90"/>
      <c r="B280" s="91"/>
      <c r="C280" s="90"/>
      <c r="D280" s="92"/>
      <c r="E280" s="90"/>
      <c r="F280" s="90"/>
      <c r="G280" s="93"/>
      <c r="H280" s="93"/>
      <c r="I280" s="94"/>
      <c r="J280" s="94"/>
    </row>
    <row r="281" spans="1:10" s="40" customFormat="1" ht="15">
      <c r="A281" s="90"/>
      <c r="B281" s="91"/>
      <c r="C281" s="90"/>
      <c r="D281" s="92"/>
      <c r="E281" s="90"/>
      <c r="F281" s="90"/>
      <c r="G281" s="93"/>
      <c r="H281" s="93"/>
      <c r="I281" s="94"/>
      <c r="J281" s="94"/>
    </row>
    <row r="282" spans="1:10" s="40" customFormat="1" ht="15">
      <c r="A282" s="90"/>
      <c r="B282" s="91"/>
      <c r="C282" s="90"/>
      <c r="D282" s="92"/>
      <c r="E282" s="90"/>
      <c r="F282" s="90"/>
      <c r="G282" s="93"/>
      <c r="H282" s="93"/>
      <c r="I282" s="94"/>
      <c r="J282" s="94"/>
    </row>
    <row r="283" spans="1:10" s="40" customFormat="1" ht="15">
      <c r="A283" s="90"/>
      <c r="B283" s="91"/>
      <c r="C283" s="90"/>
      <c r="D283" s="92"/>
      <c r="E283" s="90"/>
      <c r="F283" s="90"/>
      <c r="G283" s="93"/>
      <c r="H283" s="93"/>
      <c r="I283" s="94"/>
      <c r="J283" s="94"/>
    </row>
    <row r="284" spans="1:10" s="40" customFormat="1" ht="15">
      <c r="A284" s="90"/>
      <c r="B284" s="91"/>
      <c r="C284" s="90"/>
      <c r="D284" s="92"/>
      <c r="E284" s="90"/>
      <c r="F284" s="90"/>
      <c r="G284" s="93"/>
      <c r="H284" s="93"/>
      <c r="I284" s="94"/>
      <c r="J284" s="94"/>
    </row>
    <row r="285" spans="1:10" s="40" customFormat="1" ht="15">
      <c r="A285" s="90"/>
      <c r="B285" s="91"/>
      <c r="C285" s="90"/>
      <c r="D285" s="92"/>
      <c r="E285" s="90"/>
      <c r="F285" s="90"/>
      <c r="G285" s="93"/>
      <c r="H285" s="93"/>
      <c r="I285" s="94"/>
      <c r="J285" s="94"/>
    </row>
    <row r="286" spans="1:10" s="40" customFormat="1" ht="15">
      <c r="A286" s="90"/>
      <c r="B286" s="91"/>
      <c r="C286" s="90"/>
      <c r="D286" s="92"/>
      <c r="E286" s="90"/>
      <c r="F286" s="90"/>
      <c r="G286" s="93"/>
      <c r="H286" s="93"/>
      <c r="I286" s="94"/>
      <c r="J286" s="94"/>
    </row>
    <row r="287" spans="1:10" s="40" customFormat="1" ht="15">
      <c r="A287" s="90"/>
      <c r="B287" s="91"/>
      <c r="C287" s="90"/>
      <c r="D287" s="92"/>
      <c r="E287" s="90"/>
      <c r="F287" s="90"/>
      <c r="G287" s="93"/>
      <c r="H287" s="93"/>
      <c r="I287" s="94"/>
      <c r="J287" s="94"/>
    </row>
    <row r="288" spans="1:10" s="40" customFormat="1" ht="15">
      <c r="A288" s="90"/>
      <c r="B288" s="91"/>
      <c r="C288" s="90"/>
      <c r="D288" s="92"/>
      <c r="E288" s="90"/>
      <c r="F288" s="90"/>
      <c r="G288" s="93"/>
      <c r="H288" s="93"/>
      <c r="I288" s="94"/>
      <c r="J288" s="94"/>
    </row>
    <row r="289" spans="1:10" s="40" customFormat="1" ht="15">
      <c r="A289" s="90"/>
      <c r="B289" s="91"/>
      <c r="C289" s="90"/>
      <c r="D289" s="92"/>
      <c r="E289" s="90"/>
      <c r="F289" s="90"/>
      <c r="G289" s="93"/>
      <c r="H289" s="93"/>
      <c r="I289" s="94"/>
      <c r="J289" s="94"/>
    </row>
    <row r="290" spans="1:10" s="40" customFormat="1" ht="15">
      <c r="A290" s="90"/>
      <c r="B290" s="91"/>
      <c r="C290" s="90"/>
      <c r="D290" s="92"/>
      <c r="E290" s="90"/>
      <c r="F290" s="90"/>
      <c r="G290" s="93"/>
      <c r="H290" s="93"/>
      <c r="I290" s="94"/>
      <c r="J290" s="94"/>
    </row>
    <row r="291" spans="1:10" s="40" customFormat="1" ht="15">
      <c r="A291" s="90"/>
      <c r="B291" s="91"/>
      <c r="C291" s="90"/>
      <c r="D291" s="92"/>
      <c r="E291" s="90"/>
      <c r="F291" s="90"/>
      <c r="G291" s="93"/>
      <c r="H291" s="93"/>
      <c r="I291" s="94"/>
      <c r="J291" s="94"/>
    </row>
    <row r="292" spans="1:10" s="40" customFormat="1" ht="15">
      <c r="A292" s="90"/>
      <c r="B292" s="91"/>
      <c r="C292" s="90"/>
      <c r="D292" s="92"/>
      <c r="E292" s="90"/>
      <c r="F292" s="90"/>
      <c r="G292" s="93"/>
      <c r="H292" s="93"/>
      <c r="I292" s="94"/>
      <c r="J292" s="94"/>
    </row>
    <row r="293" spans="1:10" s="40" customFormat="1" ht="15">
      <c r="A293" s="90"/>
      <c r="B293" s="91"/>
      <c r="C293" s="90"/>
      <c r="D293" s="92"/>
      <c r="E293" s="90"/>
      <c r="F293" s="90"/>
      <c r="G293" s="93"/>
      <c r="H293" s="93"/>
      <c r="I293" s="94"/>
      <c r="J293" s="94"/>
    </row>
    <row r="294" spans="1:10" s="40" customFormat="1" ht="15">
      <c r="A294" s="90"/>
      <c r="B294" s="91"/>
      <c r="C294" s="90"/>
      <c r="D294" s="92"/>
      <c r="E294" s="90"/>
      <c r="F294" s="90"/>
      <c r="G294" s="93"/>
      <c r="H294" s="93"/>
      <c r="I294" s="94"/>
      <c r="J294" s="94"/>
    </row>
    <row r="295" spans="1:10" s="40" customFormat="1" ht="15">
      <c r="A295" s="90"/>
      <c r="B295" s="91"/>
      <c r="C295" s="90"/>
      <c r="D295" s="92"/>
      <c r="E295" s="90"/>
      <c r="F295" s="90"/>
      <c r="G295" s="93"/>
      <c r="H295" s="93"/>
      <c r="I295" s="94"/>
      <c r="J295" s="94"/>
    </row>
    <row r="296" spans="1:10" s="40" customFormat="1" ht="15">
      <c r="A296" s="90"/>
      <c r="B296" s="91"/>
      <c r="C296" s="90"/>
      <c r="D296" s="92"/>
      <c r="E296" s="90"/>
      <c r="F296" s="90"/>
      <c r="G296" s="93"/>
      <c r="H296" s="93"/>
      <c r="I296" s="94"/>
      <c r="J296" s="94"/>
    </row>
    <row r="297" spans="1:10" s="40" customFormat="1" ht="15">
      <c r="A297" s="90"/>
      <c r="B297" s="91"/>
      <c r="C297" s="90"/>
      <c r="D297" s="92"/>
      <c r="E297" s="90"/>
      <c r="F297" s="90"/>
      <c r="G297" s="93"/>
      <c r="H297" s="93"/>
      <c r="I297" s="94"/>
      <c r="J297" s="94"/>
    </row>
    <row r="298" spans="1:10" s="40" customFormat="1" ht="15">
      <c r="A298" s="90"/>
      <c r="B298" s="91"/>
      <c r="C298" s="90"/>
      <c r="D298" s="92"/>
      <c r="E298" s="90"/>
      <c r="F298" s="90"/>
      <c r="G298" s="93"/>
      <c r="H298" s="93"/>
      <c r="I298" s="94"/>
      <c r="J298" s="94"/>
    </row>
    <row r="299" spans="1:10" s="40" customFormat="1" ht="15">
      <c r="A299" s="90"/>
      <c r="B299" s="91"/>
      <c r="C299" s="90"/>
      <c r="D299" s="92"/>
      <c r="E299" s="90"/>
      <c r="F299" s="90"/>
      <c r="G299" s="93"/>
      <c r="H299" s="93"/>
      <c r="I299" s="94"/>
      <c r="J299" s="94"/>
    </row>
    <row r="300" spans="1:10" s="40" customFormat="1" ht="15">
      <c r="A300" s="90"/>
      <c r="B300" s="91"/>
      <c r="C300" s="90"/>
      <c r="D300" s="92"/>
      <c r="E300" s="90"/>
      <c r="F300" s="90"/>
      <c r="G300" s="93"/>
      <c r="H300" s="93"/>
      <c r="I300" s="94"/>
      <c r="J300" s="94"/>
    </row>
    <row r="301" spans="1:10" s="40" customFormat="1" ht="15">
      <c r="A301" s="90"/>
      <c r="B301" s="91"/>
      <c r="C301" s="90"/>
      <c r="D301" s="92"/>
      <c r="E301" s="90"/>
      <c r="F301" s="90"/>
      <c r="G301" s="93"/>
      <c r="H301" s="93"/>
      <c r="I301" s="94"/>
      <c r="J301" s="94"/>
    </row>
    <row r="302" spans="1:10" s="40" customFormat="1" ht="15">
      <c r="A302" s="90"/>
      <c r="B302" s="91"/>
      <c r="C302" s="90"/>
      <c r="D302" s="92"/>
      <c r="E302" s="90"/>
      <c r="F302" s="90"/>
      <c r="G302" s="93"/>
      <c r="H302" s="93"/>
      <c r="I302" s="94"/>
      <c r="J302" s="94"/>
    </row>
    <row r="303" spans="1:10" s="40" customFormat="1" ht="15">
      <c r="A303" s="90"/>
      <c r="B303" s="91"/>
      <c r="C303" s="90"/>
      <c r="D303" s="92"/>
      <c r="E303" s="90"/>
      <c r="F303" s="90"/>
      <c r="G303" s="93"/>
      <c r="H303" s="93"/>
      <c r="I303" s="94"/>
      <c r="J303" s="94"/>
    </row>
    <row r="304" spans="1:10" s="40" customFormat="1" ht="15">
      <c r="A304" s="90"/>
      <c r="B304" s="91"/>
      <c r="C304" s="90"/>
      <c r="D304" s="92"/>
      <c r="E304" s="90"/>
      <c r="F304" s="90"/>
      <c r="G304" s="93"/>
      <c r="H304" s="93"/>
      <c r="I304" s="94"/>
      <c r="J304" s="94"/>
    </row>
    <row r="305" spans="1:10" s="40" customFormat="1" ht="15">
      <c r="A305" s="90"/>
      <c r="B305" s="91"/>
      <c r="C305" s="90"/>
      <c r="D305" s="92"/>
      <c r="E305" s="90"/>
      <c r="F305" s="90"/>
      <c r="G305" s="93"/>
      <c r="H305" s="93"/>
      <c r="I305" s="94"/>
      <c r="J305" s="94"/>
    </row>
    <row r="306" spans="1:10" s="40" customFormat="1" ht="15">
      <c r="A306" s="90"/>
      <c r="B306" s="91"/>
      <c r="C306" s="90"/>
      <c r="D306" s="92"/>
      <c r="E306" s="90"/>
      <c r="F306" s="90"/>
      <c r="G306" s="93"/>
      <c r="H306" s="93"/>
      <c r="I306" s="94"/>
      <c r="J306" s="94"/>
    </row>
    <row r="307" spans="1:10" s="40" customFormat="1" ht="15">
      <c r="A307" s="90"/>
      <c r="B307" s="91"/>
      <c r="C307" s="90"/>
      <c r="D307" s="92"/>
      <c r="E307" s="90"/>
      <c r="F307" s="90"/>
      <c r="G307" s="93"/>
      <c r="H307" s="93"/>
      <c r="I307" s="94"/>
      <c r="J307" s="94"/>
    </row>
    <row r="308" spans="1:10" s="40" customFormat="1" ht="15">
      <c r="A308" s="90"/>
      <c r="B308" s="91"/>
      <c r="C308" s="90"/>
      <c r="D308" s="92"/>
      <c r="E308" s="90"/>
      <c r="F308" s="90"/>
      <c r="G308" s="93"/>
      <c r="H308" s="93"/>
      <c r="I308" s="94"/>
      <c r="J308" s="94"/>
    </row>
    <row r="309" spans="1:10" s="40" customFormat="1" ht="15">
      <c r="A309" s="90"/>
      <c r="B309" s="91"/>
      <c r="C309" s="90"/>
      <c r="D309" s="92"/>
      <c r="E309" s="90"/>
      <c r="F309" s="90"/>
      <c r="G309" s="93"/>
      <c r="H309" s="93"/>
      <c r="I309" s="94"/>
      <c r="J309" s="94"/>
    </row>
    <row r="310" spans="1:10" s="40" customFormat="1" ht="15">
      <c r="A310" s="90"/>
      <c r="B310" s="91"/>
      <c r="C310" s="90"/>
      <c r="D310" s="92"/>
      <c r="E310" s="90"/>
      <c r="F310" s="90"/>
      <c r="G310" s="93"/>
      <c r="H310" s="93"/>
      <c r="I310" s="94"/>
      <c r="J310" s="94"/>
    </row>
    <row r="311" spans="1:10" s="40" customFormat="1" ht="15">
      <c r="A311" s="90"/>
      <c r="B311" s="91"/>
      <c r="C311" s="90"/>
      <c r="D311" s="92"/>
      <c r="E311" s="90"/>
      <c r="F311" s="90"/>
      <c r="G311" s="93"/>
      <c r="H311" s="93"/>
      <c r="I311" s="94"/>
      <c r="J311" s="94"/>
    </row>
    <row r="312" spans="1:10" s="40" customFormat="1" ht="15">
      <c r="A312" s="90"/>
      <c r="B312" s="91"/>
      <c r="C312" s="90"/>
      <c r="D312" s="92"/>
      <c r="E312" s="90"/>
      <c r="F312" s="90"/>
      <c r="G312" s="93"/>
      <c r="H312" s="93"/>
      <c r="I312" s="94"/>
      <c r="J312" s="94"/>
    </row>
    <row r="313" spans="1:10" s="40" customFormat="1" ht="15">
      <c r="A313" s="90"/>
      <c r="B313" s="91"/>
      <c r="C313" s="90"/>
      <c r="D313" s="92"/>
      <c r="E313" s="90"/>
      <c r="F313" s="90"/>
      <c r="G313" s="93"/>
      <c r="H313" s="93"/>
      <c r="I313" s="94"/>
      <c r="J313" s="94"/>
    </row>
    <row r="314" spans="1:10" s="40" customFormat="1" ht="15">
      <c r="A314" s="90"/>
      <c r="B314" s="91"/>
      <c r="C314" s="90"/>
      <c r="D314" s="92"/>
      <c r="E314" s="90"/>
      <c r="F314" s="90"/>
      <c r="G314" s="93"/>
      <c r="H314" s="93"/>
      <c r="I314" s="94"/>
      <c r="J314" s="94"/>
    </row>
    <row r="315" spans="1:10" s="40" customFormat="1" ht="15">
      <c r="A315" s="90"/>
      <c r="B315" s="91"/>
      <c r="C315" s="90"/>
      <c r="D315" s="92"/>
      <c r="E315" s="90"/>
      <c r="F315" s="90"/>
      <c r="G315" s="93"/>
      <c r="H315" s="93"/>
      <c r="I315" s="94"/>
      <c r="J315" s="94"/>
    </row>
    <row r="316" spans="1:10" s="40" customFormat="1" ht="15">
      <c r="A316" s="90"/>
      <c r="B316" s="91"/>
      <c r="C316" s="90"/>
      <c r="D316" s="92"/>
      <c r="E316" s="90"/>
      <c r="F316" s="90"/>
      <c r="G316" s="93"/>
      <c r="H316" s="93"/>
      <c r="I316" s="94"/>
      <c r="J316" s="94"/>
    </row>
    <row r="317" spans="1:10" s="40" customFormat="1" ht="15">
      <c r="A317" s="90"/>
      <c r="B317" s="91"/>
      <c r="C317" s="90"/>
      <c r="D317" s="92"/>
      <c r="E317" s="90"/>
      <c r="F317" s="90"/>
      <c r="G317" s="93"/>
      <c r="H317" s="93"/>
      <c r="I317" s="94"/>
      <c r="J317" s="94"/>
    </row>
    <row r="318" spans="1:10" s="40" customFormat="1" ht="15">
      <c r="A318" s="90"/>
      <c r="B318" s="91"/>
      <c r="C318" s="90"/>
      <c r="D318" s="92"/>
      <c r="E318" s="90"/>
      <c r="F318" s="90"/>
      <c r="G318" s="93"/>
      <c r="H318" s="93"/>
      <c r="I318" s="94"/>
      <c r="J318" s="94"/>
    </row>
    <row r="319" spans="1:10" s="40" customFormat="1" ht="15">
      <c r="A319" s="90"/>
      <c r="B319" s="91"/>
      <c r="C319" s="90"/>
      <c r="D319" s="92"/>
      <c r="E319" s="90"/>
      <c r="F319" s="90"/>
      <c r="G319" s="93"/>
      <c r="H319" s="93"/>
      <c r="I319" s="94"/>
      <c r="J319" s="94"/>
    </row>
    <row r="320" spans="1:10" s="40" customFormat="1" ht="15">
      <c r="A320" s="90"/>
      <c r="B320" s="91"/>
      <c r="C320" s="90"/>
      <c r="D320" s="92"/>
      <c r="E320" s="90"/>
      <c r="F320" s="90"/>
      <c r="G320" s="93"/>
      <c r="H320" s="93"/>
      <c r="I320" s="94"/>
      <c r="J320" s="94"/>
    </row>
    <row r="321" spans="1:10" s="40" customFormat="1" ht="15">
      <c r="A321" s="90"/>
      <c r="B321" s="91"/>
      <c r="C321" s="90"/>
      <c r="D321" s="92"/>
      <c r="E321" s="90"/>
      <c r="F321" s="90"/>
      <c r="G321" s="93"/>
      <c r="H321" s="93"/>
      <c r="I321" s="94"/>
      <c r="J321" s="94"/>
    </row>
    <row r="322" spans="1:10" s="40" customFormat="1" ht="15">
      <c r="A322" s="90"/>
      <c r="B322" s="91"/>
      <c r="C322" s="90"/>
      <c r="D322" s="92"/>
      <c r="E322" s="90"/>
      <c r="F322" s="90"/>
      <c r="G322" s="93"/>
      <c r="H322" s="93"/>
      <c r="I322" s="94"/>
      <c r="J322" s="94"/>
    </row>
    <row r="323" spans="1:10" s="40" customFormat="1" ht="15">
      <c r="A323" s="90"/>
      <c r="B323" s="91"/>
      <c r="C323" s="90"/>
      <c r="D323" s="92"/>
      <c r="E323" s="90"/>
      <c r="F323" s="90"/>
      <c r="G323" s="93"/>
      <c r="H323" s="93"/>
      <c r="I323" s="94"/>
      <c r="J323" s="94"/>
    </row>
    <row r="324" spans="1:10" s="40" customFormat="1" ht="15">
      <c r="A324" s="90"/>
      <c r="B324" s="91"/>
      <c r="C324" s="90"/>
      <c r="D324" s="92"/>
      <c r="E324" s="90"/>
      <c r="F324" s="90"/>
      <c r="G324" s="93"/>
      <c r="H324" s="93"/>
      <c r="I324" s="94"/>
      <c r="J324" s="94"/>
    </row>
    <row r="325" spans="1:10" s="40" customFormat="1" ht="15">
      <c r="A325" s="90"/>
      <c r="B325" s="91"/>
      <c r="C325" s="90"/>
      <c r="D325" s="92"/>
      <c r="E325" s="90"/>
      <c r="F325" s="90"/>
      <c r="G325" s="93"/>
      <c r="H325" s="93"/>
      <c r="I325" s="94"/>
      <c r="J325" s="94"/>
    </row>
    <row r="326" spans="1:10" s="40" customFormat="1" ht="15">
      <c r="A326" s="90"/>
      <c r="B326" s="91"/>
      <c r="C326" s="90"/>
      <c r="D326" s="92"/>
      <c r="E326" s="90"/>
      <c r="F326" s="90"/>
      <c r="G326" s="93"/>
      <c r="H326" s="93"/>
      <c r="I326" s="94"/>
      <c r="J326" s="94"/>
    </row>
    <row r="327" spans="1:10" s="40" customFormat="1" ht="15">
      <c r="A327" s="90"/>
      <c r="B327" s="91"/>
      <c r="C327" s="90"/>
      <c r="D327" s="92"/>
      <c r="E327" s="90"/>
      <c r="F327" s="90"/>
      <c r="G327" s="93"/>
      <c r="H327" s="93"/>
      <c r="I327" s="94"/>
      <c r="J327" s="94"/>
    </row>
    <row r="328" spans="1:10" s="40" customFormat="1" ht="15">
      <c r="A328" s="90"/>
      <c r="B328" s="91"/>
      <c r="C328" s="90"/>
      <c r="D328" s="92"/>
      <c r="E328" s="90"/>
      <c r="F328" s="90"/>
      <c r="G328" s="93"/>
      <c r="H328" s="93"/>
      <c r="I328" s="94"/>
      <c r="J328" s="94"/>
    </row>
    <row r="329" spans="1:10" s="40" customFormat="1" ht="15">
      <c r="A329" s="90"/>
      <c r="B329" s="91"/>
      <c r="C329" s="90"/>
      <c r="D329" s="92"/>
      <c r="E329" s="90"/>
      <c r="F329" s="90"/>
      <c r="G329" s="93"/>
      <c r="H329" s="93"/>
      <c r="I329" s="94"/>
      <c r="J329" s="94"/>
    </row>
    <row r="330" spans="1:10" s="40" customFormat="1" ht="15">
      <c r="A330" s="90"/>
      <c r="B330" s="91"/>
      <c r="C330" s="90"/>
      <c r="D330" s="92"/>
      <c r="E330" s="90"/>
      <c r="F330" s="90"/>
      <c r="G330" s="93"/>
      <c r="H330" s="93"/>
      <c r="I330" s="94"/>
      <c r="J330" s="94"/>
    </row>
    <row r="331" spans="1:10" s="40" customFormat="1" ht="15">
      <c r="A331" s="90"/>
      <c r="B331" s="91"/>
      <c r="C331" s="90"/>
      <c r="D331" s="92"/>
      <c r="E331" s="90"/>
      <c r="F331" s="90"/>
      <c r="G331" s="93"/>
      <c r="H331" s="93"/>
      <c r="I331" s="94"/>
      <c r="J331" s="94"/>
    </row>
    <row r="332" spans="1:10" s="40" customFormat="1" ht="15">
      <c r="A332" s="90"/>
      <c r="B332" s="91"/>
      <c r="C332" s="90"/>
      <c r="D332" s="92"/>
      <c r="E332" s="90"/>
      <c r="F332" s="90"/>
      <c r="G332" s="93"/>
      <c r="H332" s="93"/>
      <c r="I332" s="94"/>
      <c r="J332" s="94"/>
    </row>
    <row r="333" spans="1:10" s="40" customFormat="1" ht="15">
      <c r="A333" s="90"/>
      <c r="B333" s="91"/>
      <c r="C333" s="90"/>
      <c r="D333" s="92"/>
      <c r="E333" s="90"/>
      <c r="F333" s="90"/>
      <c r="G333" s="93"/>
      <c r="H333" s="93"/>
      <c r="I333" s="94"/>
      <c r="J333" s="94"/>
    </row>
    <row r="334" spans="1:10" s="40" customFormat="1" ht="15">
      <c r="A334" s="90"/>
      <c r="B334" s="91"/>
      <c r="C334" s="90"/>
      <c r="D334" s="92"/>
      <c r="E334" s="90"/>
      <c r="F334" s="90"/>
      <c r="G334" s="93"/>
      <c r="H334" s="93"/>
      <c r="I334" s="94"/>
      <c r="J334" s="94"/>
    </row>
    <row r="335" spans="1:10" s="40" customFormat="1" ht="15">
      <c r="A335" s="90"/>
      <c r="B335" s="91"/>
      <c r="C335" s="90"/>
      <c r="D335" s="92"/>
      <c r="E335" s="90"/>
      <c r="F335" s="90"/>
      <c r="G335" s="93"/>
      <c r="H335" s="93"/>
      <c r="I335" s="94"/>
      <c r="J335" s="94"/>
    </row>
    <row r="336" spans="1:10" s="40" customFormat="1" ht="15">
      <c r="A336" s="90"/>
      <c r="B336" s="91"/>
      <c r="C336" s="90"/>
      <c r="D336" s="92"/>
      <c r="E336" s="90"/>
      <c r="F336" s="90"/>
      <c r="G336" s="93"/>
      <c r="H336" s="93"/>
      <c r="I336" s="94"/>
      <c r="J336" s="94"/>
    </row>
    <row r="337" spans="1:10" s="40" customFormat="1" ht="15">
      <c r="A337" s="90"/>
      <c r="B337" s="91"/>
      <c r="C337" s="90"/>
      <c r="D337" s="92"/>
      <c r="E337" s="90"/>
      <c r="F337" s="90"/>
      <c r="G337" s="93"/>
      <c r="H337" s="93"/>
      <c r="I337" s="94"/>
      <c r="J337" s="94"/>
    </row>
    <row r="338" spans="1:10" s="40" customFormat="1" ht="15">
      <c r="A338" s="90"/>
      <c r="B338" s="91"/>
      <c r="C338" s="90"/>
      <c r="D338" s="92"/>
      <c r="E338" s="90"/>
      <c r="F338" s="90"/>
      <c r="G338" s="93"/>
      <c r="H338" s="93"/>
      <c r="I338" s="94"/>
      <c r="J338" s="94"/>
    </row>
    <row r="339" spans="1:10" s="40" customFormat="1" ht="15">
      <c r="A339" s="90"/>
      <c r="B339" s="91"/>
      <c r="C339" s="90"/>
      <c r="D339" s="92"/>
      <c r="E339" s="90"/>
      <c r="F339" s="90"/>
      <c r="G339" s="93"/>
      <c r="H339" s="93"/>
      <c r="I339" s="94"/>
      <c r="J339" s="94"/>
    </row>
    <row r="340" spans="1:10" s="40" customFormat="1" ht="15">
      <c r="A340" s="90"/>
      <c r="B340" s="91"/>
      <c r="C340" s="90"/>
      <c r="D340" s="92"/>
      <c r="E340" s="90"/>
      <c r="F340" s="90"/>
      <c r="G340" s="93"/>
      <c r="H340" s="93"/>
      <c r="I340" s="94"/>
      <c r="J340" s="94"/>
    </row>
    <row r="341" spans="1:10" s="40" customFormat="1" ht="15">
      <c r="A341" s="90"/>
      <c r="B341" s="91"/>
      <c r="C341" s="90"/>
      <c r="D341" s="92"/>
      <c r="E341" s="90"/>
      <c r="F341" s="90"/>
      <c r="G341" s="93"/>
      <c r="H341" s="93"/>
      <c r="I341" s="94"/>
      <c r="J341" s="94"/>
    </row>
    <row r="342" spans="1:10" s="40" customFormat="1" ht="15">
      <c r="A342" s="90"/>
      <c r="B342" s="91"/>
      <c r="C342" s="90"/>
      <c r="D342" s="92"/>
      <c r="E342" s="90"/>
      <c r="F342" s="90"/>
      <c r="G342" s="93"/>
      <c r="H342" s="93"/>
      <c r="I342" s="94"/>
      <c r="J342" s="94"/>
    </row>
    <row r="343" spans="1:10" s="40" customFormat="1" ht="15">
      <c r="A343" s="90"/>
      <c r="B343" s="91"/>
      <c r="C343" s="90"/>
      <c r="D343" s="92"/>
      <c r="E343" s="90"/>
      <c r="F343" s="90"/>
      <c r="G343" s="93"/>
      <c r="H343" s="93"/>
      <c r="I343" s="94"/>
      <c r="J343" s="94"/>
    </row>
    <row r="344" spans="1:10" s="40" customFormat="1" ht="15">
      <c r="A344" s="90"/>
      <c r="B344" s="91"/>
      <c r="C344" s="90"/>
      <c r="D344" s="92"/>
      <c r="E344" s="90"/>
      <c r="F344" s="90"/>
      <c r="G344" s="93"/>
      <c r="H344" s="93"/>
      <c r="I344" s="94"/>
      <c r="J344" s="94"/>
    </row>
    <row r="345" spans="1:10" s="40" customFormat="1" ht="15">
      <c r="A345" s="90"/>
      <c r="B345" s="91"/>
      <c r="C345" s="90"/>
      <c r="D345" s="92"/>
      <c r="E345" s="90"/>
      <c r="F345" s="90"/>
      <c r="G345" s="93"/>
      <c r="H345" s="93"/>
      <c r="I345" s="94"/>
      <c r="J345" s="94"/>
    </row>
    <row r="346" spans="1:10" s="40" customFormat="1" ht="15">
      <c r="A346" s="90"/>
      <c r="B346" s="91"/>
      <c r="C346" s="90"/>
      <c r="D346" s="92"/>
      <c r="E346" s="90"/>
      <c r="F346" s="90"/>
      <c r="G346" s="93"/>
      <c r="H346" s="93"/>
      <c r="I346" s="94"/>
      <c r="J346" s="94"/>
    </row>
    <row r="347" spans="1:10" s="40" customFormat="1" ht="15">
      <c r="A347" s="90"/>
      <c r="B347" s="91"/>
      <c r="C347" s="90"/>
      <c r="D347" s="92"/>
      <c r="E347" s="90"/>
      <c r="F347" s="90"/>
      <c r="G347" s="93"/>
      <c r="H347" s="93"/>
      <c r="I347" s="94"/>
      <c r="J347" s="94"/>
    </row>
    <row r="348" spans="1:10" s="40" customFormat="1" ht="15">
      <c r="A348" s="90"/>
      <c r="B348" s="91"/>
      <c r="C348" s="90"/>
      <c r="D348" s="92"/>
      <c r="E348" s="90"/>
      <c r="F348" s="90"/>
      <c r="G348" s="93"/>
      <c r="H348" s="93"/>
      <c r="I348" s="94"/>
      <c r="J348" s="94"/>
    </row>
    <row r="349" spans="1:10" s="40" customFormat="1" ht="15">
      <c r="A349" s="90"/>
      <c r="B349" s="91"/>
      <c r="C349" s="90"/>
      <c r="D349" s="92"/>
      <c r="E349" s="90"/>
      <c r="F349" s="90"/>
      <c r="G349" s="93"/>
      <c r="H349" s="93"/>
      <c r="I349" s="94"/>
      <c r="J349" s="94"/>
    </row>
    <row r="350" spans="1:10" s="40" customFormat="1" ht="15">
      <c r="A350" s="90"/>
      <c r="B350" s="91"/>
      <c r="C350" s="90"/>
      <c r="D350" s="92"/>
      <c r="E350" s="90"/>
      <c r="F350" s="90"/>
      <c r="G350" s="93"/>
      <c r="H350" s="93"/>
      <c r="I350" s="94"/>
      <c r="J350" s="94"/>
    </row>
    <row r="351" spans="1:10" s="40" customFormat="1" ht="15">
      <c r="A351" s="90"/>
      <c r="B351" s="91"/>
      <c r="C351" s="90"/>
      <c r="D351" s="92"/>
      <c r="E351" s="90"/>
      <c r="F351" s="90"/>
      <c r="G351" s="93"/>
      <c r="H351" s="93"/>
      <c r="I351" s="94"/>
      <c r="J351" s="94"/>
    </row>
    <row r="352" spans="1:10" s="40" customFormat="1" ht="15">
      <c r="A352" s="90"/>
      <c r="B352" s="91"/>
      <c r="C352" s="90"/>
      <c r="D352" s="92"/>
      <c r="E352" s="90"/>
      <c r="F352" s="90"/>
      <c r="G352" s="93"/>
      <c r="H352" s="93"/>
      <c r="I352" s="94"/>
      <c r="J352" s="94"/>
    </row>
    <row r="353" spans="1:10" s="40" customFormat="1" ht="15">
      <c r="A353" s="90"/>
      <c r="B353" s="91"/>
      <c r="C353" s="90"/>
      <c r="D353" s="92"/>
      <c r="E353" s="90"/>
      <c r="F353" s="90"/>
      <c r="G353" s="93"/>
      <c r="H353" s="93"/>
      <c r="I353" s="94"/>
      <c r="J353" s="94"/>
    </row>
    <row r="354" spans="1:10" s="40" customFormat="1" ht="15">
      <c r="A354" s="90"/>
      <c r="B354" s="91"/>
      <c r="C354" s="90"/>
      <c r="D354" s="92"/>
      <c r="E354" s="90"/>
      <c r="F354" s="90"/>
      <c r="G354" s="93"/>
      <c r="H354" s="93"/>
      <c r="I354" s="94"/>
      <c r="J354" s="94"/>
    </row>
    <row r="355" spans="1:10" s="40" customFormat="1" ht="15">
      <c r="A355" s="90"/>
      <c r="B355" s="91"/>
      <c r="C355" s="90"/>
      <c r="D355" s="92"/>
      <c r="E355" s="90"/>
      <c r="F355" s="90"/>
      <c r="G355" s="93"/>
      <c r="H355" s="93"/>
      <c r="I355" s="94"/>
      <c r="J355" s="94"/>
    </row>
    <row r="356" spans="1:10" s="40" customFormat="1" ht="15">
      <c r="A356" s="90"/>
      <c r="B356" s="91"/>
      <c r="C356" s="90"/>
      <c r="D356" s="92"/>
      <c r="E356" s="90"/>
      <c r="F356" s="90"/>
      <c r="G356" s="93"/>
      <c r="H356" s="93"/>
      <c r="I356" s="94"/>
      <c r="J356" s="94"/>
    </row>
    <row r="357" spans="1:10" s="40" customFormat="1" ht="15">
      <c r="A357" s="90"/>
      <c r="B357" s="91"/>
      <c r="C357" s="90"/>
      <c r="D357" s="92"/>
      <c r="E357" s="90"/>
      <c r="F357" s="90"/>
      <c r="G357" s="93"/>
      <c r="H357" s="93"/>
      <c r="I357" s="94"/>
      <c r="J357" s="94"/>
    </row>
    <row r="358" spans="1:10" s="40" customFormat="1" ht="15">
      <c r="A358" s="90"/>
      <c r="B358" s="91"/>
      <c r="C358" s="90"/>
      <c r="D358" s="92"/>
      <c r="E358" s="90"/>
      <c r="F358" s="90"/>
      <c r="G358" s="93"/>
      <c r="H358" s="93"/>
      <c r="I358" s="94"/>
      <c r="J358" s="94"/>
    </row>
    <row r="359" spans="1:10" s="40" customFormat="1" ht="15">
      <c r="A359" s="90"/>
      <c r="B359" s="91"/>
      <c r="C359" s="90"/>
      <c r="D359" s="92"/>
      <c r="E359" s="90"/>
      <c r="F359" s="90"/>
      <c r="G359" s="93"/>
      <c r="H359" s="93"/>
      <c r="I359" s="94"/>
      <c r="J359" s="94"/>
    </row>
    <row r="360" spans="1:10" s="40" customFormat="1" ht="15">
      <c r="A360" s="90"/>
      <c r="B360" s="91"/>
      <c r="C360" s="90"/>
      <c r="D360" s="92"/>
      <c r="E360" s="90"/>
      <c r="F360" s="90"/>
      <c r="G360" s="93"/>
      <c r="H360" s="93"/>
      <c r="I360" s="94"/>
      <c r="J360" s="94"/>
    </row>
    <row r="361" spans="1:10" s="40" customFormat="1" ht="15">
      <c r="A361" s="90"/>
      <c r="B361" s="91"/>
      <c r="C361" s="90"/>
      <c r="D361" s="92"/>
      <c r="E361" s="90"/>
      <c r="F361" s="90"/>
      <c r="G361" s="93"/>
      <c r="H361" s="93"/>
      <c r="I361" s="94"/>
      <c r="J361" s="94"/>
    </row>
    <row r="362" spans="1:10" s="40" customFormat="1" ht="15">
      <c r="A362" s="90"/>
      <c r="B362" s="91"/>
      <c r="C362" s="90"/>
      <c r="D362" s="92"/>
      <c r="E362" s="90"/>
      <c r="F362" s="90"/>
      <c r="G362" s="93"/>
      <c r="H362" s="93"/>
      <c r="I362" s="94"/>
      <c r="J362" s="94"/>
    </row>
    <row r="363" spans="1:10" s="40" customFormat="1" ht="15">
      <c r="A363" s="90"/>
      <c r="B363" s="91"/>
      <c r="C363" s="90"/>
      <c r="D363" s="92"/>
      <c r="E363" s="90"/>
      <c r="F363" s="90"/>
      <c r="G363" s="93"/>
      <c r="H363" s="93"/>
      <c r="I363" s="94"/>
      <c r="J363" s="94"/>
    </row>
    <row r="364" spans="1:10" s="40" customFormat="1" ht="15">
      <c r="A364" s="90"/>
      <c r="B364" s="91"/>
      <c r="C364" s="90"/>
      <c r="D364" s="92"/>
      <c r="E364" s="90"/>
      <c r="F364" s="90"/>
      <c r="G364" s="93"/>
      <c r="H364" s="93"/>
      <c r="I364" s="94"/>
      <c r="J364" s="94"/>
    </row>
    <row r="365" spans="1:10" s="40" customFormat="1" ht="15">
      <c r="A365" s="90"/>
      <c r="B365" s="91"/>
      <c r="C365" s="90"/>
      <c r="D365" s="92"/>
      <c r="E365" s="90"/>
      <c r="F365" s="90"/>
      <c r="G365" s="93"/>
      <c r="H365" s="93"/>
      <c r="I365" s="94"/>
      <c r="J365" s="94"/>
    </row>
    <row r="366" spans="1:10" s="40" customFormat="1" ht="15">
      <c r="A366" s="90"/>
      <c r="B366" s="91"/>
      <c r="C366" s="90"/>
      <c r="D366" s="92"/>
      <c r="E366" s="90"/>
      <c r="F366" s="90"/>
      <c r="G366" s="93"/>
      <c r="H366" s="93"/>
      <c r="I366" s="94"/>
      <c r="J366" s="94"/>
    </row>
    <row r="367" spans="1:10" s="40" customFormat="1" ht="15">
      <c r="A367" s="90"/>
      <c r="B367" s="91"/>
      <c r="C367" s="90"/>
      <c r="D367" s="92"/>
      <c r="E367" s="90"/>
      <c r="F367" s="90"/>
      <c r="G367" s="93"/>
      <c r="H367" s="93"/>
      <c r="I367" s="94"/>
      <c r="J367" s="94"/>
    </row>
    <row r="368" spans="1:10" s="40" customFormat="1" ht="15">
      <c r="A368" s="90"/>
      <c r="B368" s="91"/>
      <c r="C368" s="90"/>
      <c r="D368" s="92"/>
      <c r="E368" s="90"/>
      <c r="F368" s="90"/>
      <c r="G368" s="93"/>
      <c r="H368" s="93"/>
      <c r="I368" s="94"/>
      <c r="J368" s="94"/>
    </row>
    <row r="369" spans="1:10" s="40" customFormat="1" ht="15">
      <c r="A369" s="90"/>
      <c r="B369" s="91"/>
      <c r="C369" s="90"/>
      <c r="D369" s="92"/>
      <c r="E369" s="90"/>
      <c r="F369" s="90"/>
      <c r="G369" s="93"/>
      <c r="H369" s="93"/>
      <c r="I369" s="94"/>
      <c r="J369" s="94"/>
    </row>
    <row r="370" spans="1:10" s="40" customFormat="1" ht="15">
      <c r="A370" s="90"/>
      <c r="B370" s="91"/>
      <c r="C370" s="90"/>
      <c r="D370" s="92"/>
      <c r="E370" s="90"/>
      <c r="F370" s="90"/>
      <c r="G370" s="93"/>
      <c r="H370" s="93"/>
      <c r="I370" s="94"/>
      <c r="J370" s="94"/>
    </row>
    <row r="371" spans="1:10" s="40" customFormat="1" ht="15">
      <c r="A371" s="90"/>
      <c r="B371" s="91"/>
      <c r="C371" s="90"/>
      <c r="D371" s="92"/>
      <c r="E371" s="90"/>
      <c r="F371" s="90"/>
      <c r="G371" s="93"/>
      <c r="H371" s="93"/>
      <c r="I371" s="94"/>
      <c r="J371" s="94"/>
    </row>
    <row r="372" spans="1:10" s="40" customFormat="1" ht="15">
      <c r="A372" s="90"/>
      <c r="B372" s="91"/>
      <c r="C372" s="90"/>
      <c r="D372" s="92"/>
      <c r="E372" s="90"/>
      <c r="F372" s="90"/>
      <c r="G372" s="93"/>
      <c r="H372" s="93"/>
      <c r="I372" s="94"/>
      <c r="J372" s="94"/>
    </row>
    <row r="373" spans="1:10" s="40" customFormat="1" ht="15">
      <c r="A373" s="90"/>
      <c r="B373" s="91"/>
      <c r="C373" s="90"/>
      <c r="D373" s="92"/>
      <c r="E373" s="90"/>
      <c r="F373" s="90"/>
      <c r="G373" s="93"/>
      <c r="H373" s="93"/>
      <c r="I373" s="94"/>
      <c r="J373" s="94"/>
    </row>
    <row r="374" spans="1:10" s="40" customFormat="1" ht="15">
      <c r="A374" s="90"/>
      <c r="B374" s="91"/>
      <c r="C374" s="90"/>
      <c r="D374" s="92"/>
      <c r="E374" s="90"/>
      <c r="F374" s="90"/>
      <c r="G374" s="93"/>
      <c r="H374" s="93"/>
      <c r="I374" s="94"/>
      <c r="J374" s="94"/>
    </row>
    <row r="375" spans="1:10" s="40" customFormat="1" ht="15">
      <c r="A375" s="90"/>
      <c r="B375" s="91"/>
      <c r="C375" s="90"/>
      <c r="D375" s="92"/>
      <c r="E375" s="90"/>
      <c r="F375" s="90"/>
      <c r="G375" s="93"/>
      <c r="H375" s="93"/>
      <c r="I375" s="94"/>
      <c r="J375" s="94"/>
    </row>
    <row r="376" spans="1:10" s="40" customFormat="1" ht="15">
      <c r="A376" s="90"/>
      <c r="B376" s="91"/>
      <c r="C376" s="90"/>
      <c r="D376" s="92"/>
      <c r="E376" s="90"/>
      <c r="F376" s="90"/>
      <c r="G376" s="93"/>
      <c r="H376" s="93"/>
      <c r="I376" s="94"/>
      <c r="J376" s="94"/>
    </row>
    <row r="377" spans="1:10" s="40" customFormat="1" ht="15">
      <c r="A377" s="90"/>
      <c r="B377" s="91"/>
      <c r="C377" s="90"/>
      <c r="D377" s="92"/>
      <c r="E377" s="90"/>
      <c r="F377" s="90"/>
      <c r="G377" s="93"/>
      <c r="H377" s="93"/>
      <c r="I377" s="94"/>
      <c r="J377" s="94"/>
    </row>
    <row r="378" spans="1:10" s="40" customFormat="1" ht="15">
      <c r="A378" s="90"/>
      <c r="B378" s="91"/>
      <c r="C378" s="90"/>
      <c r="D378" s="92"/>
      <c r="E378" s="90"/>
      <c r="F378" s="90"/>
      <c r="G378" s="93"/>
      <c r="H378" s="93"/>
      <c r="I378" s="94"/>
      <c r="J378" s="94"/>
    </row>
    <row r="379" spans="1:10" s="40" customFormat="1" ht="15">
      <c r="A379" s="90"/>
      <c r="B379" s="91"/>
      <c r="C379" s="90"/>
      <c r="D379" s="92"/>
      <c r="E379" s="90"/>
      <c r="F379" s="90"/>
      <c r="G379" s="93"/>
      <c r="H379" s="93"/>
      <c r="I379" s="94"/>
      <c r="J379" s="94"/>
    </row>
    <row r="380" spans="1:10" s="40" customFormat="1" ht="15">
      <c r="A380" s="90"/>
      <c r="B380" s="91"/>
      <c r="C380" s="90"/>
      <c r="D380" s="92"/>
      <c r="E380" s="90"/>
      <c r="F380" s="90"/>
      <c r="G380" s="93"/>
      <c r="H380" s="93"/>
      <c r="I380" s="94"/>
      <c r="J380" s="94"/>
    </row>
    <row r="381" spans="1:10" s="40" customFormat="1" ht="15">
      <c r="A381" s="90"/>
      <c r="B381" s="91"/>
      <c r="C381" s="90"/>
      <c r="D381" s="92"/>
      <c r="E381" s="90"/>
      <c r="F381" s="90"/>
      <c r="G381" s="93"/>
      <c r="H381" s="93"/>
      <c r="I381" s="94"/>
      <c r="J381" s="94"/>
    </row>
    <row r="382" spans="1:10" s="40" customFormat="1" ht="15">
      <c r="A382" s="90"/>
      <c r="B382" s="91"/>
      <c r="C382" s="90"/>
      <c r="D382" s="92"/>
      <c r="E382" s="90"/>
      <c r="F382" s="90"/>
      <c r="G382" s="93"/>
      <c r="H382" s="93"/>
      <c r="I382" s="94"/>
      <c r="J382" s="94"/>
    </row>
    <row r="383" spans="1:10" s="40" customFormat="1" ht="15">
      <c r="A383" s="90"/>
      <c r="B383" s="91"/>
      <c r="C383" s="90"/>
      <c r="D383" s="92"/>
      <c r="E383" s="90"/>
      <c r="F383" s="90"/>
      <c r="G383" s="93"/>
      <c r="H383" s="93"/>
      <c r="I383" s="94"/>
      <c r="J383" s="94"/>
    </row>
    <row r="384" spans="1:10" s="40" customFormat="1" ht="15">
      <c r="A384" s="90"/>
      <c r="B384" s="91"/>
      <c r="C384" s="90"/>
      <c r="D384" s="92"/>
      <c r="E384" s="90"/>
      <c r="F384" s="90"/>
      <c r="G384" s="93"/>
      <c r="H384" s="93"/>
      <c r="I384" s="94"/>
      <c r="J384" s="94"/>
    </row>
    <row r="385" spans="1:10" s="40" customFormat="1" ht="15">
      <c r="A385" s="90"/>
      <c r="B385" s="91"/>
      <c r="C385" s="90"/>
      <c r="D385" s="92"/>
      <c r="E385" s="90"/>
      <c r="F385" s="90"/>
      <c r="G385" s="93"/>
      <c r="H385" s="93"/>
      <c r="I385" s="94"/>
      <c r="J385" s="94"/>
    </row>
    <row r="386" spans="1:10" s="40" customFormat="1" ht="15">
      <c r="A386" s="90"/>
      <c r="B386" s="91"/>
      <c r="C386" s="90"/>
      <c r="D386" s="92"/>
      <c r="E386" s="90"/>
      <c r="F386" s="90"/>
      <c r="G386" s="93"/>
      <c r="H386" s="93"/>
      <c r="I386" s="94"/>
      <c r="J386" s="94"/>
    </row>
    <row r="387" spans="1:10" s="40" customFormat="1" ht="15">
      <c r="A387" s="90"/>
      <c r="B387" s="91"/>
      <c r="C387" s="90"/>
      <c r="D387" s="92"/>
      <c r="E387" s="90"/>
      <c r="F387" s="90"/>
      <c r="G387" s="93"/>
      <c r="H387" s="93"/>
      <c r="I387" s="94"/>
      <c r="J387" s="94"/>
    </row>
    <row r="388" spans="1:10" s="40" customFormat="1" ht="15">
      <c r="A388" s="90"/>
      <c r="B388" s="91"/>
      <c r="C388" s="90"/>
      <c r="D388" s="92"/>
      <c r="E388" s="90"/>
      <c r="F388" s="90"/>
      <c r="G388" s="93"/>
      <c r="H388" s="93"/>
      <c r="I388" s="94"/>
      <c r="J388" s="94"/>
    </row>
    <row r="389" spans="1:10" s="40" customFormat="1" ht="15">
      <c r="A389" s="90"/>
      <c r="B389" s="91"/>
      <c r="C389" s="90"/>
      <c r="D389" s="92"/>
      <c r="E389" s="90"/>
      <c r="F389" s="90"/>
      <c r="G389" s="93"/>
      <c r="H389" s="93"/>
      <c r="I389" s="94"/>
      <c r="J389" s="94"/>
    </row>
    <row r="390" spans="1:10" s="40" customFormat="1" ht="15">
      <c r="A390" s="90"/>
      <c r="B390" s="91"/>
      <c r="C390" s="90"/>
      <c r="D390" s="92"/>
      <c r="E390" s="90"/>
      <c r="F390" s="90"/>
      <c r="G390" s="93"/>
      <c r="H390" s="93"/>
      <c r="I390" s="94"/>
      <c r="J390" s="94"/>
    </row>
    <row r="391" spans="1:10" s="40" customFormat="1" ht="15">
      <c r="A391" s="90"/>
      <c r="B391" s="91"/>
      <c r="C391" s="90"/>
      <c r="D391" s="92"/>
      <c r="E391" s="90"/>
      <c r="F391" s="90"/>
      <c r="G391" s="93"/>
      <c r="H391" s="93"/>
      <c r="I391" s="94"/>
      <c r="J391" s="94"/>
    </row>
    <row r="392" spans="1:10" s="40" customFormat="1" ht="15">
      <c r="A392" s="90"/>
      <c r="B392" s="91"/>
      <c r="C392" s="90"/>
      <c r="D392" s="92"/>
      <c r="E392" s="90"/>
      <c r="F392" s="90"/>
      <c r="G392" s="93"/>
      <c r="H392" s="93"/>
      <c r="I392" s="94"/>
      <c r="J392" s="94"/>
    </row>
    <row r="393" spans="1:10" s="40" customFormat="1" ht="15">
      <c r="A393" s="90"/>
      <c r="B393" s="91"/>
      <c r="C393" s="90"/>
      <c r="D393" s="92"/>
      <c r="E393" s="90"/>
      <c r="F393" s="90"/>
      <c r="G393" s="93"/>
      <c r="H393" s="93"/>
      <c r="I393" s="94"/>
      <c r="J393" s="94"/>
    </row>
    <row r="394" spans="1:10" s="40" customFormat="1" ht="15">
      <c r="A394" s="90"/>
      <c r="B394" s="91"/>
      <c r="C394" s="90"/>
      <c r="D394" s="92"/>
      <c r="E394" s="90"/>
      <c r="F394" s="90"/>
      <c r="G394" s="93"/>
      <c r="H394" s="93"/>
      <c r="I394" s="94"/>
      <c r="J394" s="94"/>
    </row>
    <row r="395" spans="1:10" s="40" customFormat="1" ht="15">
      <c r="A395" s="90"/>
      <c r="B395" s="91"/>
      <c r="C395" s="90"/>
      <c r="D395" s="92"/>
      <c r="E395" s="90"/>
      <c r="F395" s="90"/>
      <c r="G395" s="93"/>
      <c r="H395" s="93"/>
      <c r="I395" s="94"/>
      <c r="J395" s="94"/>
    </row>
    <row r="396" spans="1:10" s="40" customFormat="1" ht="15">
      <c r="A396" s="90"/>
      <c r="B396" s="91"/>
      <c r="C396" s="90"/>
      <c r="D396" s="92"/>
      <c r="E396" s="90"/>
      <c r="F396" s="90"/>
      <c r="G396" s="93"/>
      <c r="H396" s="93"/>
      <c r="I396" s="94"/>
      <c r="J396" s="94"/>
    </row>
    <row r="397" spans="1:10" s="40" customFormat="1" ht="15">
      <c r="A397" s="90"/>
      <c r="B397" s="91"/>
      <c r="C397" s="90"/>
      <c r="D397" s="92"/>
      <c r="E397" s="90"/>
      <c r="F397" s="90"/>
      <c r="G397" s="93"/>
      <c r="H397" s="93"/>
      <c r="I397" s="94"/>
      <c r="J397" s="94"/>
    </row>
    <row r="398" spans="1:10" s="40" customFormat="1" ht="15">
      <c r="A398" s="90"/>
      <c r="B398" s="91"/>
      <c r="C398" s="90"/>
      <c r="D398" s="92"/>
      <c r="E398" s="90"/>
      <c r="F398" s="90"/>
      <c r="G398" s="93"/>
      <c r="H398" s="93"/>
      <c r="I398" s="94"/>
      <c r="J398" s="94"/>
    </row>
    <row r="399" spans="1:10" s="40" customFormat="1" ht="15">
      <c r="A399" s="90"/>
      <c r="B399" s="91"/>
      <c r="C399" s="90"/>
      <c r="D399" s="92"/>
      <c r="E399" s="90"/>
      <c r="F399" s="90"/>
      <c r="G399" s="93"/>
      <c r="H399" s="93"/>
      <c r="I399" s="94"/>
      <c r="J399" s="94"/>
    </row>
    <row r="400" spans="1:10" s="40" customFormat="1" ht="15">
      <c r="A400" s="90"/>
      <c r="B400" s="91"/>
      <c r="C400" s="90"/>
      <c r="D400" s="92"/>
      <c r="E400" s="90"/>
      <c r="F400" s="90"/>
      <c r="G400" s="93"/>
      <c r="H400" s="93"/>
      <c r="I400" s="94"/>
      <c r="J400" s="94"/>
    </row>
    <row r="401" spans="1:10" s="40" customFormat="1" ht="15">
      <c r="A401" s="90"/>
      <c r="B401" s="91"/>
      <c r="C401" s="90"/>
      <c r="D401" s="92"/>
      <c r="E401" s="90"/>
      <c r="F401" s="90"/>
      <c r="G401" s="93"/>
      <c r="H401" s="93"/>
      <c r="I401" s="94"/>
      <c r="J401" s="94"/>
    </row>
    <row r="402" spans="1:10" s="40" customFormat="1" ht="15">
      <c r="A402" s="90"/>
      <c r="B402" s="91"/>
      <c r="C402" s="90"/>
      <c r="D402" s="92"/>
      <c r="E402" s="90"/>
      <c r="F402" s="90"/>
      <c r="G402" s="93"/>
      <c r="H402" s="93"/>
      <c r="I402" s="94"/>
      <c r="J402" s="94"/>
    </row>
    <row r="403" spans="1:10" s="40" customFormat="1" ht="15">
      <c r="A403" s="90"/>
      <c r="B403" s="91"/>
      <c r="C403" s="90"/>
      <c r="D403" s="92"/>
      <c r="E403" s="90"/>
      <c r="F403" s="90"/>
      <c r="G403" s="93"/>
      <c r="H403" s="93"/>
      <c r="I403" s="94"/>
      <c r="J403" s="94"/>
    </row>
    <row r="404" spans="1:10" s="40" customFormat="1" ht="15">
      <c r="A404" s="90"/>
      <c r="B404" s="91"/>
      <c r="C404" s="90"/>
      <c r="D404" s="92"/>
      <c r="E404" s="90"/>
      <c r="F404" s="90"/>
      <c r="G404" s="93"/>
      <c r="H404" s="93"/>
      <c r="I404" s="94"/>
      <c r="J404" s="94"/>
    </row>
    <row r="405" spans="1:10" s="40" customFormat="1" ht="15">
      <c r="A405" s="90"/>
      <c r="B405" s="91"/>
      <c r="C405" s="90"/>
      <c r="D405" s="92"/>
      <c r="E405" s="90"/>
      <c r="F405" s="90"/>
      <c r="G405" s="93"/>
      <c r="H405" s="93"/>
      <c r="I405" s="94"/>
      <c r="J405" s="94"/>
    </row>
    <row r="406" spans="1:10" s="40" customFormat="1" ht="15">
      <c r="A406" s="90"/>
      <c r="B406" s="91"/>
      <c r="C406" s="90"/>
      <c r="D406" s="92"/>
      <c r="E406" s="90"/>
      <c r="F406" s="90"/>
      <c r="G406" s="93"/>
      <c r="H406" s="93"/>
      <c r="I406" s="94"/>
      <c r="J406" s="94"/>
    </row>
    <row r="407" spans="1:10" s="40" customFormat="1" ht="15">
      <c r="A407" s="90"/>
      <c r="B407" s="91"/>
      <c r="C407" s="90"/>
      <c r="D407" s="92"/>
      <c r="E407" s="90"/>
      <c r="F407" s="90"/>
      <c r="G407" s="93"/>
      <c r="H407" s="93"/>
      <c r="I407" s="94"/>
      <c r="J407" s="94"/>
    </row>
    <row r="408" spans="1:10" s="40" customFormat="1" ht="15">
      <c r="A408" s="90"/>
      <c r="B408" s="91"/>
      <c r="C408" s="90"/>
      <c r="D408" s="92"/>
      <c r="E408" s="90"/>
      <c r="F408" s="90"/>
      <c r="G408" s="93"/>
      <c r="H408" s="93"/>
      <c r="I408" s="94"/>
      <c r="J408" s="94"/>
    </row>
    <row r="409" spans="1:10" s="40" customFormat="1" ht="15">
      <c r="A409" s="90"/>
      <c r="B409" s="91"/>
      <c r="C409" s="90"/>
      <c r="D409" s="92"/>
      <c r="E409" s="90"/>
      <c r="F409" s="90"/>
      <c r="G409" s="93"/>
      <c r="H409" s="93"/>
      <c r="I409" s="94"/>
      <c r="J409" s="94"/>
    </row>
    <row r="410" spans="1:10" s="40" customFormat="1" ht="15">
      <c r="A410" s="90"/>
      <c r="B410" s="91"/>
      <c r="C410" s="90"/>
      <c r="D410" s="92"/>
      <c r="E410" s="90"/>
      <c r="F410" s="90"/>
      <c r="G410" s="93"/>
      <c r="H410" s="93"/>
      <c r="I410" s="94"/>
      <c r="J410" s="94"/>
    </row>
    <row r="411" spans="1:10" s="40" customFormat="1" ht="15">
      <c r="A411" s="90"/>
      <c r="B411" s="91"/>
      <c r="C411" s="90"/>
      <c r="D411" s="92"/>
      <c r="E411" s="90"/>
      <c r="F411" s="90"/>
      <c r="G411" s="93"/>
      <c r="H411" s="93"/>
      <c r="I411" s="94"/>
      <c r="J411" s="94"/>
    </row>
    <row r="412" spans="1:10" s="40" customFormat="1" ht="15">
      <c r="A412" s="90"/>
      <c r="B412" s="91"/>
      <c r="C412" s="90"/>
      <c r="D412" s="92"/>
      <c r="E412" s="90"/>
      <c r="F412" s="90"/>
      <c r="G412" s="93"/>
      <c r="H412" s="93"/>
      <c r="I412" s="94"/>
      <c r="J412" s="94"/>
    </row>
    <row r="413" spans="1:10" s="40" customFormat="1" ht="15">
      <c r="A413" s="90"/>
      <c r="B413" s="91"/>
      <c r="C413" s="90"/>
      <c r="D413" s="92"/>
      <c r="E413" s="90"/>
      <c r="F413" s="90"/>
      <c r="G413" s="93"/>
      <c r="H413" s="93"/>
      <c r="I413" s="94"/>
      <c r="J413" s="94"/>
    </row>
    <row r="414" spans="1:10" s="40" customFormat="1" ht="15">
      <c r="A414" s="90"/>
      <c r="B414" s="91"/>
      <c r="C414" s="90"/>
      <c r="D414" s="92"/>
      <c r="E414" s="90"/>
      <c r="F414" s="90"/>
      <c r="G414" s="93"/>
      <c r="H414" s="93"/>
      <c r="I414" s="94"/>
      <c r="J414" s="94"/>
    </row>
    <row r="415" spans="1:10" s="40" customFormat="1" ht="15">
      <c r="A415" s="90"/>
      <c r="B415" s="91"/>
      <c r="C415" s="90"/>
      <c r="D415" s="92"/>
      <c r="E415" s="90"/>
      <c r="F415" s="90"/>
      <c r="G415" s="93"/>
      <c r="H415" s="93"/>
      <c r="I415" s="94"/>
      <c r="J415" s="94"/>
    </row>
    <row r="416" spans="1:10" s="40" customFormat="1" ht="15">
      <c r="A416" s="90"/>
      <c r="B416" s="91"/>
      <c r="C416" s="90"/>
      <c r="D416" s="92"/>
      <c r="E416" s="90"/>
      <c r="F416" s="90"/>
      <c r="G416" s="93"/>
      <c r="H416" s="93"/>
      <c r="I416" s="94"/>
      <c r="J416" s="94"/>
    </row>
    <row r="417" spans="1:10" s="40" customFormat="1" ht="15">
      <c r="A417" s="90"/>
      <c r="B417" s="91"/>
      <c r="C417" s="90"/>
      <c r="D417" s="92"/>
      <c r="E417" s="90"/>
      <c r="F417" s="90"/>
      <c r="G417" s="93"/>
      <c r="H417" s="93"/>
      <c r="I417" s="94"/>
      <c r="J417" s="94"/>
    </row>
    <row r="418" spans="1:10" s="40" customFormat="1" ht="15">
      <c r="A418" s="90"/>
      <c r="B418" s="91"/>
      <c r="C418" s="90"/>
      <c r="D418" s="92"/>
      <c r="E418" s="90"/>
      <c r="F418" s="90"/>
      <c r="G418" s="93"/>
      <c r="H418" s="93"/>
      <c r="I418" s="94"/>
      <c r="J418" s="94"/>
    </row>
    <row r="419" spans="1:10" s="40" customFormat="1" ht="15">
      <c r="A419" s="90"/>
      <c r="B419" s="91"/>
      <c r="C419" s="90"/>
      <c r="D419" s="92"/>
      <c r="E419" s="90"/>
      <c r="F419" s="90"/>
      <c r="G419" s="93"/>
      <c r="H419" s="93"/>
      <c r="I419" s="94"/>
      <c r="J419" s="94"/>
    </row>
    <row r="420" spans="1:10" s="40" customFormat="1" ht="15">
      <c r="A420" s="90"/>
      <c r="B420" s="91"/>
      <c r="C420" s="90"/>
      <c r="D420" s="92"/>
      <c r="E420" s="90"/>
      <c r="F420" s="90"/>
      <c r="G420" s="93"/>
      <c r="H420" s="93"/>
      <c r="I420" s="94"/>
      <c r="J420" s="94"/>
    </row>
    <row r="421" spans="1:10" s="40" customFormat="1" ht="15">
      <c r="A421" s="90"/>
      <c r="B421" s="91"/>
      <c r="C421" s="90"/>
      <c r="D421" s="92"/>
      <c r="E421" s="90"/>
      <c r="F421" s="90"/>
      <c r="G421" s="93"/>
      <c r="H421" s="93"/>
      <c r="I421" s="94"/>
      <c r="J421" s="94"/>
    </row>
    <row r="422" spans="1:10" s="40" customFormat="1" ht="15">
      <c r="A422" s="90"/>
      <c r="B422" s="91"/>
      <c r="C422" s="90"/>
      <c r="D422" s="92"/>
      <c r="E422" s="90"/>
      <c r="F422" s="90"/>
      <c r="G422" s="93"/>
      <c r="H422" s="93"/>
      <c r="I422" s="94"/>
      <c r="J422" s="94"/>
    </row>
    <row r="423" spans="1:10" s="40" customFormat="1" ht="15">
      <c r="A423" s="90"/>
      <c r="B423" s="91"/>
      <c r="C423" s="90"/>
      <c r="D423" s="92"/>
      <c r="E423" s="90"/>
      <c r="F423" s="90"/>
      <c r="G423" s="93"/>
      <c r="H423" s="93"/>
      <c r="I423" s="94"/>
      <c r="J423" s="94"/>
    </row>
    <row r="424" spans="1:10" s="40" customFormat="1" ht="15">
      <c r="A424" s="90"/>
      <c r="B424" s="91"/>
      <c r="C424" s="90"/>
      <c r="D424" s="92"/>
      <c r="E424" s="90"/>
      <c r="F424" s="90"/>
      <c r="G424" s="93"/>
      <c r="H424" s="93"/>
      <c r="I424" s="94"/>
      <c r="J424" s="94"/>
    </row>
    <row r="425" spans="1:10" s="40" customFormat="1" ht="15">
      <c r="A425" s="90"/>
      <c r="B425" s="91"/>
      <c r="C425" s="90"/>
      <c r="D425" s="92"/>
      <c r="E425" s="90"/>
      <c r="F425" s="90"/>
      <c r="G425" s="93"/>
      <c r="H425" s="93"/>
      <c r="I425" s="94"/>
      <c r="J425" s="94"/>
    </row>
    <row r="426" spans="1:10" s="40" customFormat="1" ht="15">
      <c r="A426" s="90"/>
      <c r="B426" s="91"/>
      <c r="C426" s="90"/>
      <c r="D426" s="92"/>
      <c r="E426" s="90"/>
      <c r="F426" s="90"/>
      <c r="G426" s="93"/>
      <c r="H426" s="93"/>
      <c r="I426" s="94"/>
      <c r="J426" s="94"/>
    </row>
    <row r="427" spans="1:10" s="40" customFormat="1" ht="15">
      <c r="A427" s="90"/>
      <c r="B427" s="91"/>
      <c r="C427" s="90"/>
      <c r="D427" s="92"/>
      <c r="E427" s="90"/>
      <c r="F427" s="90"/>
      <c r="G427" s="93"/>
      <c r="H427" s="93"/>
      <c r="I427" s="94"/>
      <c r="J427" s="94"/>
    </row>
    <row r="428" spans="1:10" s="40" customFormat="1" ht="15">
      <c r="A428" s="90"/>
      <c r="B428" s="91"/>
      <c r="C428" s="90"/>
      <c r="D428" s="92"/>
      <c r="E428" s="90"/>
      <c r="F428" s="90"/>
      <c r="G428" s="93"/>
      <c r="H428" s="93"/>
      <c r="I428" s="94"/>
      <c r="J428" s="94"/>
    </row>
    <row r="429" spans="1:10" s="40" customFormat="1" ht="15">
      <c r="A429" s="90"/>
      <c r="B429" s="91"/>
      <c r="C429" s="90"/>
      <c r="D429" s="92"/>
      <c r="E429" s="90"/>
      <c r="F429" s="90"/>
      <c r="G429" s="93"/>
      <c r="H429" s="93"/>
      <c r="I429" s="94"/>
      <c r="J429" s="94"/>
    </row>
    <row r="430" spans="1:10" s="40" customFormat="1" ht="15">
      <c r="A430" s="90"/>
      <c r="B430" s="91"/>
      <c r="C430" s="90"/>
      <c r="D430" s="92"/>
      <c r="E430" s="90"/>
      <c r="F430" s="90"/>
      <c r="G430" s="93"/>
      <c r="H430" s="93"/>
      <c r="I430" s="94"/>
      <c r="J430" s="94"/>
    </row>
    <row r="431" spans="1:10" s="40" customFormat="1" ht="15">
      <c r="A431" s="90"/>
      <c r="B431" s="91"/>
      <c r="C431" s="90"/>
      <c r="D431" s="92"/>
      <c r="E431" s="90"/>
      <c r="F431" s="90"/>
      <c r="G431" s="93"/>
      <c r="H431" s="93"/>
      <c r="I431" s="94"/>
      <c r="J431" s="94"/>
    </row>
    <row r="432" spans="1:10" s="40" customFormat="1" ht="15">
      <c r="A432" s="90"/>
      <c r="B432" s="91"/>
      <c r="C432" s="90"/>
      <c r="D432" s="92"/>
      <c r="E432" s="90"/>
      <c r="F432" s="90"/>
      <c r="G432" s="93"/>
      <c r="H432" s="93"/>
      <c r="I432" s="94"/>
      <c r="J432" s="94"/>
    </row>
    <row r="433" spans="1:10" s="40" customFormat="1" ht="15">
      <c r="A433" s="90"/>
      <c r="B433" s="91"/>
      <c r="C433" s="90"/>
      <c r="D433" s="92"/>
      <c r="E433" s="90"/>
      <c r="F433" s="90"/>
      <c r="G433" s="93"/>
      <c r="H433" s="93"/>
      <c r="I433" s="94"/>
      <c r="J433" s="94"/>
    </row>
    <row r="434" spans="1:10" s="40" customFormat="1" ht="15">
      <c r="A434" s="90"/>
      <c r="B434" s="91"/>
      <c r="C434" s="90"/>
      <c r="D434" s="92"/>
      <c r="E434" s="90"/>
      <c r="F434" s="90"/>
      <c r="G434" s="93"/>
      <c r="H434" s="93"/>
      <c r="I434" s="94"/>
      <c r="J434" s="94"/>
    </row>
    <row r="435" spans="1:10" s="40" customFormat="1" ht="15">
      <c r="A435" s="90"/>
      <c r="B435" s="91"/>
      <c r="C435" s="90"/>
      <c r="D435" s="92"/>
      <c r="E435" s="90"/>
      <c r="F435" s="90"/>
      <c r="G435" s="93"/>
      <c r="H435" s="93"/>
      <c r="I435" s="94"/>
      <c r="J435" s="94"/>
    </row>
    <row r="436" spans="1:10" s="40" customFormat="1" ht="15">
      <c r="A436" s="90"/>
      <c r="B436" s="91"/>
      <c r="C436" s="90"/>
      <c r="D436" s="92"/>
      <c r="E436" s="90"/>
      <c r="F436" s="90"/>
      <c r="G436" s="93"/>
      <c r="H436" s="93"/>
      <c r="I436" s="94"/>
      <c r="J436" s="94"/>
    </row>
    <row r="437" spans="1:10" s="40" customFormat="1" ht="15">
      <c r="A437" s="90"/>
      <c r="B437" s="91"/>
      <c r="C437" s="90"/>
      <c r="D437" s="92"/>
      <c r="E437" s="90"/>
      <c r="F437" s="90"/>
      <c r="G437" s="93"/>
      <c r="H437" s="93"/>
      <c r="I437" s="94"/>
      <c r="J437" s="94"/>
    </row>
    <row r="438" spans="1:10" s="40" customFormat="1" ht="15">
      <c r="A438" s="90"/>
      <c r="B438" s="91"/>
      <c r="C438" s="90"/>
      <c r="D438" s="92"/>
      <c r="E438" s="90"/>
      <c r="F438" s="90"/>
      <c r="G438" s="93"/>
      <c r="H438" s="93"/>
      <c r="I438" s="94"/>
      <c r="J438" s="94"/>
    </row>
    <row r="439" spans="1:10" s="40" customFormat="1" ht="15">
      <c r="A439" s="90"/>
      <c r="B439" s="91"/>
      <c r="C439" s="90"/>
      <c r="D439" s="92"/>
      <c r="E439" s="90"/>
      <c r="F439" s="90"/>
      <c r="G439" s="93"/>
      <c r="H439" s="93"/>
      <c r="I439" s="94"/>
      <c r="J439" s="94"/>
    </row>
    <row r="440" spans="1:10" s="40" customFormat="1" ht="15">
      <c r="A440" s="90"/>
      <c r="B440" s="91"/>
      <c r="C440" s="90"/>
      <c r="D440" s="92"/>
      <c r="E440" s="90"/>
      <c r="F440" s="90"/>
      <c r="G440" s="93"/>
      <c r="H440" s="93"/>
      <c r="I440" s="94"/>
      <c r="J440" s="94"/>
    </row>
    <row r="441" spans="1:10" s="40" customFormat="1" ht="15">
      <c r="A441" s="90"/>
      <c r="B441" s="91"/>
      <c r="C441" s="90"/>
      <c r="D441" s="92"/>
      <c r="E441" s="90"/>
      <c r="F441" s="90"/>
      <c r="G441" s="93"/>
      <c r="H441" s="93"/>
      <c r="I441" s="94"/>
      <c r="J441" s="94"/>
    </row>
    <row r="442" spans="1:10" s="40" customFormat="1" ht="15">
      <c r="A442" s="90"/>
      <c r="B442" s="91"/>
      <c r="C442" s="90"/>
      <c r="D442" s="92"/>
      <c r="E442" s="90"/>
      <c r="F442" s="90"/>
      <c r="G442" s="93"/>
      <c r="H442" s="93"/>
      <c r="I442" s="94"/>
      <c r="J442" s="94"/>
    </row>
    <row r="443" spans="1:10" s="40" customFormat="1" ht="15">
      <c r="A443" s="90"/>
      <c r="B443" s="91"/>
      <c r="C443" s="90"/>
      <c r="D443" s="92"/>
      <c r="E443" s="90"/>
      <c r="F443" s="90"/>
      <c r="G443" s="93"/>
      <c r="H443" s="93"/>
      <c r="I443" s="94"/>
      <c r="J443" s="94"/>
    </row>
    <row r="444" spans="1:10" s="40" customFormat="1" ht="15">
      <c r="A444" s="90"/>
      <c r="B444" s="91"/>
      <c r="C444" s="90"/>
      <c r="D444" s="92"/>
      <c r="E444" s="90"/>
      <c r="F444" s="90"/>
      <c r="G444" s="93"/>
      <c r="H444" s="93"/>
      <c r="I444" s="94"/>
      <c r="J444" s="94"/>
    </row>
    <row r="445" spans="1:10" s="40" customFormat="1" ht="15">
      <c r="A445" s="90"/>
      <c r="B445" s="91"/>
      <c r="C445" s="90"/>
      <c r="D445" s="92"/>
      <c r="E445" s="90"/>
      <c r="F445" s="90"/>
      <c r="G445" s="93"/>
      <c r="H445" s="93"/>
      <c r="I445" s="94"/>
      <c r="J445" s="94"/>
    </row>
    <row r="446" spans="1:10" s="40" customFormat="1" ht="15">
      <c r="A446" s="90"/>
      <c r="B446" s="91"/>
      <c r="C446" s="90"/>
      <c r="D446" s="92"/>
      <c r="E446" s="90"/>
      <c r="F446" s="90"/>
      <c r="G446" s="93"/>
      <c r="H446" s="93"/>
      <c r="I446" s="94"/>
      <c r="J446" s="94"/>
    </row>
    <row r="447" spans="1:10" s="40" customFormat="1" ht="15">
      <c r="A447" s="90"/>
      <c r="B447" s="91"/>
      <c r="C447" s="90"/>
      <c r="D447" s="92"/>
      <c r="E447" s="90"/>
      <c r="F447" s="90"/>
      <c r="G447" s="93"/>
      <c r="H447" s="93"/>
      <c r="I447" s="94"/>
      <c r="J447" s="94"/>
    </row>
    <row r="448" spans="1:10" s="40" customFormat="1" ht="15">
      <c r="A448" s="90"/>
      <c r="B448" s="91"/>
      <c r="C448" s="90"/>
      <c r="D448" s="92"/>
      <c r="E448" s="90"/>
      <c r="F448" s="90"/>
      <c r="G448" s="93"/>
      <c r="H448" s="93"/>
      <c r="I448" s="94"/>
      <c r="J448" s="94"/>
    </row>
    <row r="449" spans="1:10" s="40" customFormat="1" ht="15">
      <c r="A449" s="90"/>
      <c r="B449" s="91"/>
      <c r="C449" s="90"/>
      <c r="D449" s="92"/>
      <c r="E449" s="90"/>
      <c r="F449" s="90"/>
      <c r="G449" s="93"/>
      <c r="H449" s="93"/>
      <c r="I449" s="94"/>
      <c r="J449" s="94"/>
    </row>
    <row r="450" spans="1:10" s="40" customFormat="1" ht="15">
      <c r="A450" s="90"/>
      <c r="B450" s="91"/>
      <c r="C450" s="90"/>
      <c r="D450" s="92"/>
      <c r="E450" s="90"/>
      <c r="F450" s="90"/>
      <c r="G450" s="93"/>
      <c r="H450" s="93"/>
      <c r="I450" s="94"/>
      <c r="J450" s="94"/>
    </row>
    <row r="451" spans="1:10" s="40" customFormat="1" ht="15">
      <c r="A451" s="90"/>
      <c r="B451" s="91"/>
      <c r="C451" s="90"/>
      <c r="D451" s="92"/>
      <c r="E451" s="90"/>
      <c r="F451" s="90"/>
      <c r="G451" s="93"/>
      <c r="H451" s="93"/>
      <c r="I451" s="94"/>
      <c r="J451" s="94"/>
    </row>
    <row r="452" spans="1:10" s="40" customFormat="1" ht="15">
      <c r="A452" s="90"/>
      <c r="B452" s="91"/>
      <c r="C452" s="90"/>
      <c r="D452" s="92"/>
      <c r="E452" s="90"/>
      <c r="F452" s="90"/>
      <c r="G452" s="93"/>
      <c r="H452" s="93"/>
      <c r="I452" s="94"/>
      <c r="J452" s="94"/>
    </row>
    <row r="453" spans="1:10" s="40" customFormat="1" ht="15">
      <c r="A453" s="90"/>
      <c r="B453" s="91"/>
      <c r="C453" s="90"/>
      <c r="D453" s="92"/>
      <c r="E453" s="90"/>
      <c r="F453" s="90"/>
      <c r="G453" s="93"/>
      <c r="H453" s="93"/>
      <c r="I453" s="94"/>
      <c r="J453" s="94"/>
    </row>
    <row r="454" spans="1:10" s="40" customFormat="1" ht="15">
      <c r="A454" s="90"/>
      <c r="B454" s="91"/>
      <c r="C454" s="90"/>
      <c r="D454" s="92"/>
      <c r="E454" s="90"/>
      <c r="F454" s="90"/>
      <c r="G454" s="93"/>
      <c r="H454" s="93"/>
      <c r="I454" s="94"/>
      <c r="J454" s="94"/>
    </row>
    <row r="455" spans="1:10" s="40" customFormat="1" ht="15">
      <c r="A455" s="90"/>
      <c r="B455" s="91"/>
      <c r="C455" s="90"/>
      <c r="D455" s="92"/>
      <c r="E455" s="90"/>
      <c r="F455" s="90"/>
      <c r="G455" s="93"/>
      <c r="H455" s="93"/>
      <c r="I455" s="94"/>
      <c r="J455" s="94"/>
    </row>
    <row r="456" spans="1:10" s="40" customFormat="1" ht="15">
      <c r="A456" s="90"/>
      <c r="B456" s="91"/>
      <c r="C456" s="90"/>
      <c r="D456" s="92"/>
      <c r="E456" s="90"/>
      <c r="F456" s="90"/>
      <c r="G456" s="93"/>
      <c r="H456" s="93"/>
      <c r="I456" s="94"/>
      <c r="J456" s="94"/>
    </row>
    <row r="457" spans="1:10" s="40" customFormat="1" ht="15">
      <c r="A457" s="90"/>
      <c r="B457" s="91"/>
      <c r="C457" s="90"/>
      <c r="D457" s="92"/>
      <c r="E457" s="90"/>
      <c r="F457" s="90"/>
      <c r="G457" s="93"/>
      <c r="H457" s="93"/>
      <c r="I457" s="94"/>
      <c r="J457" s="94"/>
    </row>
    <row r="458" spans="1:10" s="40" customFormat="1" ht="15">
      <c r="A458" s="90"/>
      <c r="B458" s="91"/>
      <c r="C458" s="90"/>
      <c r="D458" s="92"/>
      <c r="E458" s="90"/>
      <c r="F458" s="90"/>
      <c r="G458" s="93"/>
      <c r="H458" s="93"/>
      <c r="I458" s="94"/>
      <c r="J458" s="94"/>
    </row>
    <row r="459" spans="1:10" s="40" customFormat="1" ht="15">
      <c r="A459" s="90"/>
      <c r="B459" s="91"/>
      <c r="C459" s="90"/>
      <c r="D459" s="92"/>
      <c r="E459" s="90"/>
      <c r="F459" s="90"/>
      <c r="G459" s="93"/>
      <c r="H459" s="93"/>
      <c r="I459" s="94"/>
      <c r="J459" s="94"/>
    </row>
    <row r="460" spans="1:10" s="40" customFormat="1" ht="15">
      <c r="A460" s="90"/>
      <c r="B460" s="91"/>
      <c r="C460" s="90"/>
      <c r="D460" s="92"/>
      <c r="E460" s="90"/>
      <c r="F460" s="90"/>
      <c r="G460" s="93"/>
      <c r="H460" s="93"/>
      <c r="I460" s="94"/>
      <c r="J460" s="94"/>
    </row>
    <row r="461" spans="1:10" s="40" customFormat="1" ht="15">
      <c r="A461" s="90"/>
      <c r="B461" s="91"/>
      <c r="C461" s="90"/>
      <c r="D461" s="92"/>
      <c r="E461" s="90"/>
      <c r="F461" s="90"/>
      <c r="G461" s="93"/>
      <c r="H461" s="93"/>
      <c r="I461" s="94"/>
      <c r="J461" s="94"/>
    </row>
    <row r="462" spans="1:10" s="40" customFormat="1" ht="15">
      <c r="A462" s="90"/>
      <c r="B462" s="91"/>
      <c r="C462" s="90"/>
      <c r="D462" s="92"/>
      <c r="E462" s="90"/>
      <c r="F462" s="90"/>
      <c r="G462" s="93"/>
      <c r="H462" s="93"/>
      <c r="I462" s="94"/>
      <c r="J462" s="94"/>
    </row>
    <row r="463" spans="1:10" s="40" customFormat="1" ht="15">
      <c r="A463" s="90"/>
      <c r="B463" s="91"/>
      <c r="C463" s="90"/>
      <c r="D463" s="92"/>
      <c r="E463" s="90"/>
      <c r="F463" s="90"/>
      <c r="G463" s="93"/>
      <c r="H463" s="93"/>
      <c r="I463" s="94"/>
      <c r="J463" s="94"/>
    </row>
    <row r="464" spans="1:10" s="40" customFormat="1" ht="15">
      <c r="A464" s="90"/>
      <c r="B464" s="91"/>
      <c r="C464" s="90"/>
      <c r="D464" s="92"/>
      <c r="E464" s="90"/>
      <c r="F464" s="90"/>
      <c r="G464" s="93"/>
      <c r="H464" s="93"/>
      <c r="I464" s="94"/>
      <c r="J464" s="94"/>
    </row>
    <row r="465" spans="1:10" s="40" customFormat="1" ht="15">
      <c r="A465" s="90"/>
      <c r="B465" s="91"/>
      <c r="C465" s="90"/>
      <c r="D465" s="92"/>
      <c r="E465" s="90"/>
      <c r="F465" s="90"/>
      <c r="G465" s="93"/>
      <c r="H465" s="93"/>
      <c r="I465" s="94"/>
      <c r="J465" s="94"/>
    </row>
    <row r="466" spans="1:10" s="40" customFormat="1" ht="15">
      <c r="A466" s="90"/>
      <c r="B466" s="91"/>
      <c r="C466" s="90"/>
      <c r="D466" s="92"/>
      <c r="E466" s="90"/>
      <c r="F466" s="90"/>
      <c r="G466" s="93"/>
      <c r="H466" s="93"/>
      <c r="I466" s="94"/>
      <c r="J466" s="94"/>
    </row>
    <row r="467" spans="1:10" s="40" customFormat="1" ht="15">
      <c r="A467" s="90"/>
      <c r="B467" s="91"/>
      <c r="C467" s="90"/>
      <c r="D467" s="92"/>
      <c r="E467" s="90"/>
      <c r="F467" s="90"/>
      <c r="G467" s="93"/>
      <c r="H467" s="93"/>
      <c r="I467" s="94"/>
      <c r="J467" s="94"/>
    </row>
    <row r="468" spans="1:10" s="40" customFormat="1" ht="15">
      <c r="A468" s="90"/>
      <c r="B468" s="91"/>
      <c r="C468" s="90"/>
      <c r="D468" s="92"/>
      <c r="E468" s="90"/>
      <c r="F468" s="90"/>
      <c r="G468" s="93"/>
      <c r="H468" s="93"/>
      <c r="I468" s="94"/>
      <c r="J468" s="94"/>
    </row>
    <row r="469" spans="1:10" s="40" customFormat="1" ht="15">
      <c r="A469" s="90"/>
      <c r="B469" s="91"/>
      <c r="C469" s="90"/>
      <c r="D469" s="92"/>
      <c r="E469" s="90"/>
      <c r="F469" s="90"/>
      <c r="G469" s="93"/>
      <c r="H469" s="93"/>
      <c r="I469" s="94"/>
      <c r="J469" s="94"/>
    </row>
    <row r="470" spans="1:10" s="40" customFormat="1" ht="15">
      <c r="A470" s="90"/>
      <c r="B470" s="91"/>
      <c r="C470" s="90"/>
      <c r="D470" s="92"/>
      <c r="E470" s="90"/>
      <c r="F470" s="90"/>
      <c r="G470" s="93"/>
      <c r="H470" s="93"/>
      <c r="I470" s="94"/>
      <c r="J470" s="94"/>
    </row>
    <row r="471" spans="1:10" s="40" customFormat="1" ht="15">
      <c r="A471" s="90"/>
      <c r="B471" s="91"/>
      <c r="C471" s="90"/>
      <c r="D471" s="92"/>
      <c r="E471" s="90"/>
      <c r="F471" s="90"/>
      <c r="G471" s="93"/>
      <c r="H471" s="93"/>
      <c r="I471" s="94"/>
      <c r="J471" s="94"/>
    </row>
    <row r="472" spans="1:10" s="40" customFormat="1" ht="15">
      <c r="A472" s="90"/>
      <c r="B472" s="91"/>
      <c r="C472" s="90"/>
      <c r="D472" s="92"/>
      <c r="E472" s="90"/>
      <c r="F472" s="90"/>
      <c r="G472" s="93"/>
      <c r="H472" s="93"/>
      <c r="I472" s="94"/>
      <c r="J472" s="94"/>
    </row>
    <row r="473" spans="1:10" s="40" customFormat="1" ht="15">
      <c r="A473" s="90"/>
      <c r="B473" s="91"/>
      <c r="C473" s="90"/>
      <c r="D473" s="92"/>
      <c r="E473" s="90"/>
      <c r="F473" s="90"/>
      <c r="G473" s="93"/>
      <c r="H473" s="93"/>
      <c r="I473" s="94"/>
      <c r="J473" s="94"/>
    </row>
    <row r="474" spans="1:10" s="40" customFormat="1" ht="15">
      <c r="A474" s="90"/>
      <c r="B474" s="91"/>
      <c r="C474" s="90"/>
      <c r="D474" s="92"/>
      <c r="E474" s="90"/>
      <c r="F474" s="90"/>
      <c r="G474" s="93"/>
      <c r="H474" s="93"/>
      <c r="I474" s="94"/>
      <c r="J474" s="94"/>
    </row>
    <row r="475" spans="1:10" s="40" customFormat="1" ht="15">
      <c r="A475" s="90"/>
      <c r="B475" s="91"/>
      <c r="C475" s="90"/>
      <c r="D475" s="92"/>
      <c r="E475" s="90"/>
      <c r="F475" s="90"/>
      <c r="G475" s="93"/>
      <c r="H475" s="93"/>
      <c r="I475" s="94"/>
      <c r="J475" s="94"/>
    </row>
    <row r="476" spans="1:10" s="40" customFormat="1" ht="15">
      <c r="A476" s="90"/>
      <c r="B476" s="91"/>
      <c r="C476" s="90"/>
      <c r="D476" s="92"/>
      <c r="E476" s="90"/>
      <c r="F476" s="90"/>
      <c r="G476" s="93"/>
      <c r="H476" s="93"/>
      <c r="I476" s="94"/>
      <c r="J476" s="94"/>
    </row>
    <row r="477" spans="1:10" s="40" customFormat="1" ht="15">
      <c r="A477" s="90"/>
      <c r="B477" s="91"/>
      <c r="C477" s="90"/>
      <c r="D477" s="92"/>
      <c r="E477" s="90"/>
      <c r="F477" s="90"/>
      <c r="G477" s="93"/>
      <c r="H477" s="93"/>
      <c r="I477" s="94"/>
      <c r="J477" s="94"/>
    </row>
    <row r="478" spans="1:10" s="40" customFormat="1" ht="15">
      <c r="A478" s="90"/>
      <c r="B478" s="91"/>
      <c r="C478" s="90"/>
      <c r="D478" s="92"/>
      <c r="E478" s="90"/>
      <c r="F478" s="90"/>
      <c r="G478" s="93"/>
      <c r="H478" s="93"/>
      <c r="I478" s="94"/>
      <c r="J478" s="94"/>
    </row>
    <row r="479" spans="1:10" s="40" customFormat="1" ht="15">
      <c r="A479" s="90"/>
      <c r="B479" s="91"/>
      <c r="C479" s="90"/>
      <c r="D479" s="92"/>
      <c r="E479" s="90"/>
      <c r="F479" s="90"/>
      <c r="G479" s="93"/>
      <c r="H479" s="93"/>
      <c r="I479" s="94"/>
      <c r="J479" s="94"/>
    </row>
    <row r="480" spans="1:10" s="40" customFormat="1" ht="15">
      <c r="A480" s="90"/>
      <c r="B480" s="91"/>
      <c r="C480" s="90"/>
      <c r="D480" s="92"/>
      <c r="E480" s="90"/>
      <c r="F480" s="90"/>
      <c r="G480" s="93"/>
      <c r="H480" s="93"/>
      <c r="I480" s="94"/>
      <c r="J480" s="94"/>
    </row>
    <row r="481" spans="1:10" s="40" customFormat="1" ht="15">
      <c r="A481" s="90"/>
      <c r="B481" s="91"/>
      <c r="C481" s="90"/>
      <c r="D481" s="92"/>
      <c r="E481" s="90"/>
      <c r="F481" s="90"/>
      <c r="G481" s="93"/>
      <c r="H481" s="93"/>
      <c r="I481" s="94"/>
      <c r="J481" s="94"/>
    </row>
    <row r="482" spans="1:10" s="40" customFormat="1" ht="15">
      <c r="A482" s="90"/>
      <c r="B482" s="91"/>
      <c r="C482" s="90"/>
      <c r="D482" s="92"/>
      <c r="E482" s="90"/>
      <c r="F482" s="90"/>
      <c r="G482" s="93"/>
      <c r="H482" s="93"/>
      <c r="I482" s="94"/>
      <c r="J482" s="94"/>
    </row>
    <row r="483" spans="1:10" s="40" customFormat="1" ht="15">
      <c r="A483" s="90"/>
      <c r="B483" s="91"/>
      <c r="C483" s="90"/>
      <c r="D483" s="92"/>
      <c r="E483" s="90"/>
      <c r="F483" s="90"/>
      <c r="G483" s="93"/>
      <c r="H483" s="93"/>
      <c r="I483" s="94"/>
      <c r="J483" s="94"/>
    </row>
    <row r="484" spans="1:10" s="40" customFormat="1" ht="15">
      <c r="A484" s="90"/>
      <c r="B484" s="91"/>
      <c r="C484" s="90"/>
      <c r="D484" s="92"/>
      <c r="E484" s="90"/>
      <c r="F484" s="90"/>
      <c r="G484" s="93"/>
      <c r="H484" s="93"/>
      <c r="I484" s="94"/>
      <c r="J484" s="94"/>
    </row>
    <row r="485" spans="1:10" s="40" customFormat="1" ht="15">
      <c r="A485" s="90"/>
      <c r="B485" s="91"/>
      <c r="C485" s="90"/>
      <c r="D485" s="92"/>
      <c r="E485" s="90"/>
      <c r="F485" s="90"/>
      <c r="G485" s="93"/>
      <c r="H485" s="93"/>
      <c r="I485" s="94"/>
      <c r="J485" s="94"/>
    </row>
    <row r="486" spans="1:10" s="40" customFormat="1" ht="15">
      <c r="A486" s="90"/>
      <c r="B486" s="91"/>
      <c r="C486" s="90"/>
      <c r="D486" s="92"/>
      <c r="E486" s="90"/>
      <c r="F486" s="90"/>
      <c r="G486" s="93"/>
      <c r="H486" s="93"/>
      <c r="I486" s="94"/>
      <c r="J486" s="94"/>
    </row>
    <row r="487" spans="1:10" s="40" customFormat="1" ht="15">
      <c r="A487" s="90"/>
      <c r="B487" s="91"/>
      <c r="C487" s="90"/>
      <c r="D487" s="92"/>
      <c r="E487" s="90"/>
      <c r="F487" s="90"/>
      <c r="G487" s="93"/>
      <c r="H487" s="93"/>
      <c r="I487" s="94"/>
      <c r="J487" s="94"/>
    </row>
    <row r="488" spans="1:10" s="40" customFormat="1" ht="15">
      <c r="A488" s="90"/>
      <c r="B488" s="91"/>
      <c r="C488" s="90"/>
      <c r="D488" s="92"/>
      <c r="E488" s="90"/>
      <c r="F488" s="90"/>
      <c r="G488" s="93"/>
      <c r="H488" s="93"/>
      <c r="I488" s="94"/>
      <c r="J488" s="94"/>
    </row>
    <row r="489" spans="1:10" s="40" customFormat="1" ht="15">
      <c r="A489" s="90"/>
      <c r="B489" s="91"/>
      <c r="C489" s="90"/>
      <c r="D489" s="92"/>
      <c r="E489" s="90"/>
      <c r="F489" s="90"/>
      <c r="G489" s="93"/>
      <c r="H489" s="93"/>
      <c r="I489" s="94"/>
      <c r="J489" s="94"/>
    </row>
    <row r="490" spans="1:10" s="40" customFormat="1" ht="15">
      <c r="A490" s="90"/>
      <c r="B490" s="91"/>
      <c r="C490" s="90"/>
      <c r="D490" s="92"/>
      <c r="E490" s="90"/>
      <c r="F490" s="90"/>
      <c r="G490" s="93"/>
      <c r="H490" s="93"/>
      <c r="I490" s="94"/>
      <c r="J490" s="94"/>
    </row>
    <row r="491" spans="1:10" s="40" customFormat="1" ht="15">
      <c r="A491" s="90"/>
      <c r="B491" s="91"/>
      <c r="C491" s="90"/>
      <c r="D491" s="92"/>
      <c r="E491" s="90"/>
      <c r="F491" s="90"/>
      <c r="G491" s="93"/>
      <c r="H491" s="93"/>
      <c r="I491" s="94"/>
      <c r="J491" s="94"/>
    </row>
    <row r="492" spans="1:10" s="40" customFormat="1" ht="15">
      <c r="A492" s="90"/>
      <c r="B492" s="91"/>
      <c r="C492" s="90"/>
      <c r="D492" s="92"/>
      <c r="E492" s="90"/>
      <c r="F492" s="90"/>
      <c r="G492" s="93"/>
      <c r="H492" s="93"/>
      <c r="I492" s="94"/>
      <c r="J492" s="94"/>
    </row>
    <row r="493" spans="1:10" s="40" customFormat="1" ht="15">
      <c r="A493" s="90"/>
      <c r="B493" s="91"/>
      <c r="C493" s="90"/>
      <c r="D493" s="92"/>
      <c r="E493" s="90"/>
      <c r="F493" s="90"/>
      <c r="G493" s="93"/>
      <c r="H493" s="93"/>
      <c r="I493" s="94"/>
      <c r="J493" s="94"/>
    </row>
    <row r="494" spans="1:10" s="40" customFormat="1" ht="15">
      <c r="A494" s="90"/>
      <c r="B494" s="91"/>
      <c r="C494" s="90"/>
      <c r="D494" s="92"/>
      <c r="E494" s="90"/>
      <c r="F494" s="90"/>
      <c r="G494" s="93"/>
      <c r="H494" s="93"/>
      <c r="I494" s="94"/>
      <c r="J494" s="94"/>
    </row>
    <row r="495" spans="1:10" s="40" customFormat="1" ht="15">
      <c r="A495" s="90"/>
      <c r="B495" s="91"/>
      <c r="C495" s="90"/>
      <c r="D495" s="92"/>
      <c r="E495" s="90"/>
      <c r="F495" s="90"/>
      <c r="G495" s="93"/>
      <c r="H495" s="93"/>
      <c r="I495" s="94"/>
      <c r="J495" s="94"/>
    </row>
    <row r="496" spans="1:10" s="40" customFormat="1" ht="15">
      <c r="A496" s="90"/>
      <c r="B496" s="91"/>
      <c r="C496" s="90"/>
      <c r="D496" s="92"/>
      <c r="E496" s="90"/>
      <c r="F496" s="90"/>
      <c r="G496" s="93"/>
      <c r="H496" s="93"/>
      <c r="I496" s="94"/>
      <c r="J496" s="94"/>
    </row>
    <row r="497" spans="1:10" s="40" customFormat="1" ht="15">
      <c r="A497" s="90"/>
      <c r="B497" s="91"/>
      <c r="C497" s="90"/>
      <c r="D497" s="92"/>
      <c r="E497" s="90"/>
      <c r="F497" s="90"/>
      <c r="G497" s="93"/>
      <c r="H497" s="93"/>
      <c r="I497" s="94"/>
      <c r="J497" s="94"/>
    </row>
    <row r="498" spans="1:10" s="40" customFormat="1" ht="15">
      <c r="A498" s="90"/>
      <c r="B498" s="91"/>
      <c r="C498" s="90"/>
      <c r="D498" s="92"/>
      <c r="E498" s="90"/>
      <c r="F498" s="90"/>
      <c r="G498" s="93"/>
      <c r="H498" s="93"/>
      <c r="I498" s="94"/>
      <c r="J498" s="94"/>
    </row>
    <row r="499" spans="1:10" s="40" customFormat="1" ht="15">
      <c r="A499" s="90"/>
      <c r="B499" s="91"/>
      <c r="C499" s="90"/>
      <c r="D499" s="92"/>
      <c r="E499" s="90"/>
      <c r="F499" s="90"/>
      <c r="G499" s="93"/>
      <c r="H499" s="93"/>
      <c r="I499" s="94"/>
      <c r="J499" s="94"/>
    </row>
    <row r="500" spans="1:10" s="40" customFormat="1" ht="15">
      <c r="A500" s="90"/>
      <c r="B500" s="91"/>
      <c r="C500" s="90"/>
      <c r="D500" s="92"/>
      <c r="E500" s="90"/>
      <c r="F500" s="90"/>
      <c r="G500" s="93"/>
      <c r="H500" s="93"/>
      <c r="I500" s="94"/>
      <c r="J500" s="94"/>
    </row>
    <row r="501" spans="1:10" s="40" customFormat="1" ht="15">
      <c r="A501" s="90"/>
      <c r="B501" s="91"/>
      <c r="C501" s="90"/>
      <c r="D501" s="92"/>
      <c r="E501" s="90"/>
      <c r="F501" s="90"/>
      <c r="G501" s="93"/>
      <c r="H501" s="93"/>
      <c r="I501" s="94"/>
      <c r="J501" s="94"/>
    </row>
    <row r="502" spans="1:10" s="40" customFormat="1" ht="15">
      <c r="A502" s="90"/>
      <c r="B502" s="91"/>
      <c r="C502" s="90"/>
      <c r="D502" s="92"/>
      <c r="E502" s="90"/>
      <c r="F502" s="90"/>
      <c r="G502" s="93"/>
      <c r="H502" s="93"/>
      <c r="I502" s="94"/>
      <c r="J502" s="94"/>
    </row>
    <row r="503" spans="1:10" s="40" customFormat="1" ht="15">
      <c r="A503" s="90"/>
      <c r="B503" s="91"/>
      <c r="C503" s="90"/>
      <c r="D503" s="92"/>
      <c r="E503" s="90"/>
      <c r="F503" s="90"/>
      <c r="G503" s="93"/>
      <c r="H503" s="93"/>
      <c r="I503" s="94"/>
      <c r="J503" s="94"/>
    </row>
    <row r="504" spans="1:10" s="40" customFormat="1" ht="15">
      <c r="A504" s="90"/>
      <c r="B504" s="91"/>
      <c r="C504" s="90"/>
      <c r="D504" s="92"/>
      <c r="E504" s="90"/>
      <c r="F504" s="90"/>
      <c r="G504" s="93"/>
      <c r="H504" s="93"/>
      <c r="I504" s="94"/>
      <c r="J504" s="94"/>
    </row>
    <row r="505" spans="1:10" s="40" customFormat="1" ht="15">
      <c r="A505" s="90"/>
      <c r="B505" s="91"/>
      <c r="C505" s="90"/>
      <c r="D505" s="92"/>
      <c r="E505" s="90"/>
      <c r="F505" s="90"/>
      <c r="G505" s="93"/>
      <c r="H505" s="93"/>
      <c r="I505" s="94"/>
      <c r="J505" s="94"/>
    </row>
    <row r="506" spans="1:10" s="40" customFormat="1" ht="15">
      <c r="A506" s="90"/>
      <c r="B506" s="91"/>
      <c r="C506" s="90"/>
      <c r="D506" s="92"/>
      <c r="E506" s="90"/>
      <c r="F506" s="90"/>
      <c r="G506" s="93"/>
      <c r="H506" s="93"/>
      <c r="I506" s="94"/>
      <c r="J506" s="94"/>
    </row>
    <row r="507" spans="1:10" s="40" customFormat="1" ht="15">
      <c r="A507" s="90"/>
      <c r="B507" s="91"/>
      <c r="C507" s="90"/>
      <c r="D507" s="92"/>
      <c r="E507" s="90"/>
      <c r="F507" s="90"/>
      <c r="G507" s="93"/>
      <c r="H507" s="93"/>
      <c r="I507" s="94"/>
      <c r="J507" s="94"/>
    </row>
    <row r="508" spans="1:10" s="40" customFormat="1" ht="15">
      <c r="A508" s="90"/>
      <c r="B508" s="91"/>
      <c r="C508" s="90"/>
      <c r="D508" s="92"/>
      <c r="E508" s="90"/>
      <c r="F508" s="90"/>
      <c r="G508" s="93"/>
      <c r="H508" s="93"/>
      <c r="I508" s="94"/>
      <c r="J508" s="94"/>
    </row>
    <row r="509" spans="1:10" s="40" customFormat="1" ht="15">
      <c r="A509" s="90"/>
      <c r="B509" s="91"/>
      <c r="C509" s="90"/>
      <c r="D509" s="92"/>
      <c r="E509" s="90"/>
      <c r="F509" s="90"/>
      <c r="G509" s="93"/>
      <c r="H509" s="93"/>
      <c r="I509" s="94"/>
      <c r="J509" s="94"/>
    </row>
    <row r="510" spans="1:10" s="40" customFormat="1" ht="15">
      <c r="A510" s="90"/>
      <c r="B510" s="91"/>
      <c r="C510" s="90"/>
      <c r="D510" s="92"/>
      <c r="E510" s="90"/>
      <c r="F510" s="90"/>
      <c r="G510" s="93"/>
      <c r="H510" s="93"/>
      <c r="I510" s="94"/>
      <c r="J510" s="94"/>
    </row>
    <row r="511" spans="1:10" s="40" customFormat="1" ht="15">
      <c r="A511" s="90"/>
      <c r="B511" s="91"/>
      <c r="C511" s="90"/>
      <c r="D511" s="92"/>
      <c r="E511" s="90"/>
      <c r="F511" s="90"/>
      <c r="G511" s="93"/>
      <c r="H511" s="93"/>
      <c r="I511" s="94"/>
      <c r="J511" s="94"/>
    </row>
    <row r="512" spans="1:10" s="40" customFormat="1" ht="15">
      <c r="A512" s="90"/>
      <c r="B512" s="91"/>
      <c r="C512" s="90"/>
      <c r="D512" s="92"/>
      <c r="E512" s="90"/>
      <c r="F512" s="90"/>
      <c r="G512" s="93"/>
      <c r="H512" s="93"/>
      <c r="I512" s="94"/>
      <c r="J512" s="94"/>
    </row>
    <row r="513" spans="1:10" s="40" customFormat="1" ht="15">
      <c r="A513" s="90"/>
      <c r="B513" s="91"/>
      <c r="C513" s="90"/>
      <c r="D513" s="92"/>
      <c r="E513" s="90"/>
      <c r="F513" s="90"/>
      <c r="G513" s="93"/>
      <c r="H513" s="93"/>
      <c r="I513" s="94"/>
      <c r="J513" s="94"/>
    </row>
  </sheetData>
  <sheetProtection/>
  <mergeCells count="19">
    <mergeCell ref="C10:C11"/>
    <mergeCell ref="G31:J31"/>
    <mergeCell ref="A26:J26"/>
    <mergeCell ref="J10:J11"/>
    <mergeCell ref="A13:J13"/>
    <mergeCell ref="F10:F11"/>
    <mergeCell ref="G10:G11"/>
    <mergeCell ref="I10:I11"/>
    <mergeCell ref="H10:H11"/>
    <mergeCell ref="G32:J32"/>
    <mergeCell ref="G33:J33"/>
    <mergeCell ref="A4:J4"/>
    <mergeCell ref="A5:J5"/>
    <mergeCell ref="A6:J6"/>
    <mergeCell ref="A7:J7"/>
    <mergeCell ref="D10:E10"/>
    <mergeCell ref="A9:J9"/>
    <mergeCell ref="A10:A11"/>
    <mergeCell ref="B10:B11"/>
  </mergeCells>
  <conditionalFormatting sqref="B14:B21">
    <cfRule type="duplicateValues" priority="23" dxfId="0" stopIfTrue="1">
      <formula>AND(COUNTIF($B$14:$B$21,B14)&gt;1,NOT(ISBLANK(B14)))</formula>
    </cfRule>
  </conditionalFormatting>
  <printOptions/>
  <pageMargins left="0.9448818897637796" right="1.141732283464567" top="0.984251968503937" bottom="0.984251968503937" header="0" footer="0"/>
  <pageSetup horizontalDpi="600" verticalDpi="600" orientation="landscape" paperSize="9" r:id="rId1"/>
  <headerFooter alignWithMargins="0">
    <oddFooter>&amp;CСтр. &amp;P от &amp;[2&amp;R&amp;9ДИРЕКТОР НА ОД "ЗЕМЕДЕЛИЕ" - ПЛЕВЕН:....................           
/НОРА СТОЕВА/</oddFooter>
  </headerFooter>
  <ignoredErrors>
    <ignoredError sqref="A12 F12 G15 G18:G20 G16:G17 G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N44" sqref="N44"/>
    </sheetView>
  </sheetViews>
  <sheetFormatPr defaultColWidth="9.140625" defaultRowHeight="12.75"/>
  <cols>
    <col min="1" max="1" width="17.28125" style="40" customWidth="1"/>
    <col min="2" max="2" width="11.00390625" style="54" customWidth="1"/>
    <col min="3" max="3" width="18.7109375" style="50" bestFit="1" customWidth="1"/>
    <col min="4" max="4" width="10.7109375" style="46" customWidth="1"/>
    <col min="5" max="6" width="8.8515625" style="40" customWidth="1"/>
    <col min="7" max="8" width="7.00390625" style="51" customWidth="1"/>
    <col min="9" max="9" width="9.00390625" style="55" bestFit="1" customWidth="1"/>
    <col min="10" max="10" width="8.57421875" style="9" customWidth="1"/>
    <col min="11" max="16384" width="9.140625" style="40" customWidth="1"/>
  </cols>
  <sheetData>
    <row r="1" spans="1:10" ht="15.75">
      <c r="A1" s="643" t="s">
        <v>28</v>
      </c>
      <c r="B1" s="643"/>
      <c r="C1" s="643"/>
      <c r="D1" s="643"/>
      <c r="E1" s="643"/>
      <c r="F1" s="643"/>
      <c r="G1" s="643"/>
      <c r="H1" s="643"/>
      <c r="I1" s="643"/>
      <c r="J1" s="643"/>
    </row>
    <row r="2" spans="1:10" ht="15" customHeight="1">
      <c r="A2" s="644" t="s">
        <v>287</v>
      </c>
      <c r="B2" s="644"/>
      <c r="C2" s="644"/>
      <c r="D2" s="644"/>
      <c r="E2" s="644"/>
      <c r="F2" s="644"/>
      <c r="G2" s="644"/>
      <c r="H2" s="644"/>
      <c r="I2" s="644"/>
      <c r="J2" s="644"/>
    </row>
    <row r="3" spans="1:10" ht="15">
      <c r="A3" s="644" t="s">
        <v>1189</v>
      </c>
      <c r="B3" s="644"/>
      <c r="C3" s="644"/>
      <c r="D3" s="644"/>
      <c r="E3" s="644"/>
      <c r="F3" s="644"/>
      <c r="G3" s="644"/>
      <c r="H3" s="644"/>
      <c r="I3" s="644"/>
      <c r="J3" s="644"/>
    </row>
    <row r="4" spans="1:10" ht="22.5" customHeight="1">
      <c r="A4" s="645" t="s">
        <v>1485</v>
      </c>
      <c r="B4" s="645"/>
      <c r="C4" s="645"/>
      <c r="D4" s="645"/>
      <c r="E4" s="645"/>
      <c r="F4" s="645"/>
      <c r="G4" s="645"/>
      <c r="H4" s="645"/>
      <c r="I4" s="645"/>
      <c r="J4" s="645"/>
    </row>
    <row r="5" spans="1:10" s="50" customFormat="1" ht="12.75">
      <c r="A5" s="647" t="s">
        <v>0</v>
      </c>
      <c r="B5" s="647"/>
      <c r="C5" s="647"/>
      <c r="D5" s="647"/>
      <c r="E5" s="647"/>
      <c r="F5" s="647"/>
      <c r="G5" s="647"/>
      <c r="H5" s="647"/>
      <c r="I5" s="647"/>
      <c r="J5" s="647"/>
    </row>
    <row r="6" spans="1:10" s="50" customFormat="1" ht="12.75" customHeight="1">
      <c r="A6" s="646" t="s">
        <v>1</v>
      </c>
      <c r="B6" s="648" t="s">
        <v>2</v>
      </c>
      <c r="C6" s="646" t="s">
        <v>3</v>
      </c>
      <c r="D6" s="646" t="s">
        <v>4</v>
      </c>
      <c r="E6" s="646"/>
      <c r="F6" s="646" t="s">
        <v>53</v>
      </c>
      <c r="G6" s="652" t="s">
        <v>5</v>
      </c>
      <c r="H6" s="654" t="s">
        <v>6</v>
      </c>
      <c r="I6" s="653" t="s">
        <v>35</v>
      </c>
      <c r="J6" s="650" t="s">
        <v>39</v>
      </c>
    </row>
    <row r="7" spans="1:10" s="50" customFormat="1" ht="41.25" customHeight="1">
      <c r="A7" s="646"/>
      <c r="B7" s="648"/>
      <c r="C7" s="646"/>
      <c r="D7" s="1" t="s">
        <v>8</v>
      </c>
      <c r="E7" s="1" t="s">
        <v>32</v>
      </c>
      <c r="F7" s="646"/>
      <c r="G7" s="652"/>
      <c r="H7" s="654"/>
      <c r="I7" s="653"/>
      <c r="J7" s="650"/>
    </row>
    <row r="8" spans="1:10" s="50" customFormat="1" ht="12.75">
      <c r="A8" s="2" t="s">
        <v>29</v>
      </c>
      <c r="B8" s="5">
        <v>2</v>
      </c>
      <c r="C8" s="2">
        <v>3</v>
      </c>
      <c r="D8" s="7" t="s">
        <v>9</v>
      </c>
      <c r="E8" s="2" t="s">
        <v>10</v>
      </c>
      <c r="F8" s="2" t="s">
        <v>36</v>
      </c>
      <c r="G8" s="5">
        <v>6</v>
      </c>
      <c r="H8" s="2" t="s">
        <v>37</v>
      </c>
      <c r="I8" s="5">
        <v>8</v>
      </c>
      <c r="J8" s="6">
        <v>9</v>
      </c>
    </row>
    <row r="9" spans="1:10" s="50" customFormat="1" ht="15.75">
      <c r="A9" s="651" t="s">
        <v>13</v>
      </c>
      <c r="B9" s="651"/>
      <c r="C9" s="651"/>
      <c r="D9" s="651"/>
      <c r="E9" s="651"/>
      <c r="F9" s="651"/>
      <c r="G9" s="651"/>
      <c r="H9" s="651"/>
      <c r="I9" s="651"/>
      <c r="J9" s="651"/>
    </row>
    <row r="10" spans="1:10" ht="12.75">
      <c r="A10" s="194" t="s">
        <v>187</v>
      </c>
      <c r="B10" s="431" t="s">
        <v>1112</v>
      </c>
      <c r="C10" s="474" t="s">
        <v>176</v>
      </c>
      <c r="D10" s="192">
        <v>4.901</v>
      </c>
      <c r="E10" s="393"/>
      <c r="F10" s="351">
        <v>46</v>
      </c>
      <c r="G10" s="193">
        <v>4</v>
      </c>
      <c r="H10" s="632" t="s">
        <v>11</v>
      </c>
      <c r="I10" s="188">
        <f>D10*F10</f>
        <v>225.446</v>
      </c>
      <c r="J10" s="189">
        <f>I10*20%</f>
        <v>45.089200000000005</v>
      </c>
    </row>
    <row r="11" spans="1:10" ht="12.75">
      <c r="A11" s="194" t="s">
        <v>187</v>
      </c>
      <c r="B11" s="431" t="s">
        <v>1194</v>
      </c>
      <c r="C11" s="474" t="s">
        <v>1110</v>
      </c>
      <c r="D11" s="192">
        <v>4.001</v>
      </c>
      <c r="E11" s="393"/>
      <c r="F11" s="351">
        <v>46</v>
      </c>
      <c r="G11" s="193">
        <v>5</v>
      </c>
      <c r="H11" s="632" t="s">
        <v>11</v>
      </c>
      <c r="I11" s="188">
        <f>D11*F11</f>
        <v>184.04600000000002</v>
      </c>
      <c r="J11" s="189">
        <f>I11*20%</f>
        <v>36.809200000000004</v>
      </c>
    </row>
    <row r="12" spans="1:10" s="50" customFormat="1" ht="12.75">
      <c r="A12" s="43" t="s">
        <v>20</v>
      </c>
      <c r="B12" s="202">
        <v>2</v>
      </c>
      <c r="C12" s="395" t="s">
        <v>27</v>
      </c>
      <c r="D12" s="395">
        <f>SUM(D10:D11)</f>
        <v>8.902000000000001</v>
      </c>
      <c r="E12" s="396" t="s">
        <v>47</v>
      </c>
      <c r="F12" s="351"/>
      <c r="G12" s="193"/>
      <c r="H12" s="193"/>
      <c r="I12" s="188"/>
      <c r="J12" s="189"/>
    </row>
    <row r="13" spans="1:10" s="50" customFormat="1" ht="25.5">
      <c r="A13" s="153" t="s">
        <v>21</v>
      </c>
      <c r="B13" s="325">
        <v>2</v>
      </c>
      <c r="C13" s="323" t="s">
        <v>27</v>
      </c>
      <c r="D13" s="324">
        <f>D12</f>
        <v>8.902000000000001</v>
      </c>
      <c r="E13" s="228" t="s">
        <v>47</v>
      </c>
      <c r="F13" s="2"/>
      <c r="G13" s="5"/>
      <c r="H13" s="5"/>
      <c r="I13" s="5"/>
      <c r="J13" s="6"/>
    </row>
    <row r="14" spans="1:10" ht="15.75">
      <c r="A14" s="655" t="s">
        <v>18</v>
      </c>
      <c r="B14" s="656"/>
      <c r="C14" s="656"/>
      <c r="D14" s="656"/>
      <c r="E14" s="656"/>
      <c r="F14" s="656"/>
      <c r="G14" s="656"/>
      <c r="H14" s="656"/>
      <c r="I14" s="656"/>
      <c r="J14" s="657"/>
    </row>
    <row r="15" spans="1:10" ht="12.75">
      <c r="A15" s="293" t="s">
        <v>42</v>
      </c>
      <c r="B15" s="434" t="s">
        <v>224</v>
      </c>
      <c r="C15" s="294" t="s">
        <v>176</v>
      </c>
      <c r="D15" s="285">
        <v>3.315</v>
      </c>
      <c r="E15" s="286"/>
      <c r="F15" s="266">
        <v>46</v>
      </c>
      <c r="G15" s="267">
        <v>3</v>
      </c>
      <c r="H15" s="632" t="s">
        <v>11</v>
      </c>
      <c r="I15" s="287">
        <f aca="true" t="shared" si="0" ref="I15:I20">D15*F15</f>
        <v>152.49</v>
      </c>
      <c r="J15" s="287">
        <f aca="true" t="shared" si="1" ref="J15:J20">I15*20%</f>
        <v>30.498000000000005</v>
      </c>
    </row>
    <row r="16" spans="1:10" ht="12.75">
      <c r="A16" s="293" t="s">
        <v>42</v>
      </c>
      <c r="B16" s="434" t="s">
        <v>189</v>
      </c>
      <c r="C16" s="294" t="s">
        <v>176</v>
      </c>
      <c r="D16" s="285">
        <v>7.671</v>
      </c>
      <c r="E16" s="286"/>
      <c r="F16" s="266">
        <v>46</v>
      </c>
      <c r="G16" s="267">
        <v>3</v>
      </c>
      <c r="H16" s="632" t="s">
        <v>11</v>
      </c>
      <c r="I16" s="287">
        <f t="shared" si="0"/>
        <v>352.866</v>
      </c>
      <c r="J16" s="287">
        <f t="shared" si="1"/>
        <v>70.5732</v>
      </c>
    </row>
    <row r="17" spans="1:10" s="13" customFormat="1" ht="12.75">
      <c r="A17" s="293" t="s">
        <v>42</v>
      </c>
      <c r="B17" s="434" t="s">
        <v>190</v>
      </c>
      <c r="C17" s="294" t="s">
        <v>176</v>
      </c>
      <c r="D17" s="285">
        <v>7.67</v>
      </c>
      <c r="E17" s="286"/>
      <c r="F17" s="266">
        <v>46</v>
      </c>
      <c r="G17" s="267">
        <v>3</v>
      </c>
      <c r="H17" s="632" t="s">
        <v>11</v>
      </c>
      <c r="I17" s="287">
        <f t="shared" si="0"/>
        <v>352.82</v>
      </c>
      <c r="J17" s="287">
        <f t="shared" si="1"/>
        <v>70.56400000000001</v>
      </c>
    </row>
    <row r="18" spans="1:10" s="13" customFormat="1" ht="12.75">
      <c r="A18" s="293" t="s">
        <v>42</v>
      </c>
      <c r="B18" s="434" t="s">
        <v>191</v>
      </c>
      <c r="C18" s="294" t="s">
        <v>176</v>
      </c>
      <c r="D18" s="285">
        <v>7.669</v>
      </c>
      <c r="E18" s="286"/>
      <c r="F18" s="266">
        <v>46</v>
      </c>
      <c r="G18" s="267">
        <v>3</v>
      </c>
      <c r="H18" s="632" t="s">
        <v>11</v>
      </c>
      <c r="I18" s="287">
        <f t="shared" si="0"/>
        <v>352.774</v>
      </c>
      <c r="J18" s="287">
        <f t="shared" si="1"/>
        <v>70.5548</v>
      </c>
    </row>
    <row r="19" spans="1:10" s="13" customFormat="1" ht="12.75">
      <c r="A19" s="293" t="s">
        <v>42</v>
      </c>
      <c r="B19" s="434" t="s">
        <v>192</v>
      </c>
      <c r="C19" s="294" t="s">
        <v>176</v>
      </c>
      <c r="D19" s="285">
        <v>7.67</v>
      </c>
      <c r="E19" s="286"/>
      <c r="F19" s="266">
        <v>46</v>
      </c>
      <c r="G19" s="267">
        <v>3</v>
      </c>
      <c r="H19" s="632" t="s">
        <v>11</v>
      </c>
      <c r="I19" s="287">
        <f t="shared" si="0"/>
        <v>352.82</v>
      </c>
      <c r="J19" s="287">
        <f t="shared" si="1"/>
        <v>70.56400000000001</v>
      </c>
    </row>
    <row r="20" spans="1:10" ht="12.75">
      <c r="A20" s="293" t="s">
        <v>42</v>
      </c>
      <c r="B20" s="434" t="s">
        <v>193</v>
      </c>
      <c r="C20" s="294" t="s">
        <v>176</v>
      </c>
      <c r="D20" s="285">
        <v>21.696</v>
      </c>
      <c r="E20" s="286"/>
      <c r="F20" s="266">
        <v>46</v>
      </c>
      <c r="G20" s="267">
        <v>3</v>
      </c>
      <c r="H20" s="632" t="s">
        <v>11</v>
      </c>
      <c r="I20" s="287">
        <f t="shared" si="0"/>
        <v>998.0160000000001</v>
      </c>
      <c r="J20" s="287">
        <f t="shared" si="1"/>
        <v>199.60320000000002</v>
      </c>
    </row>
    <row r="21" spans="1:10" ht="12.75">
      <c r="A21" s="21" t="s">
        <v>20</v>
      </c>
      <c r="B21" s="49">
        <v>6</v>
      </c>
      <c r="C21" s="33" t="s">
        <v>27</v>
      </c>
      <c r="D21" s="22">
        <f>SUM(D15:D20)</f>
        <v>55.691</v>
      </c>
      <c r="E21" s="34" t="s">
        <v>47</v>
      </c>
      <c r="F21" s="364"/>
      <c r="G21" s="267"/>
      <c r="H21" s="267"/>
      <c r="I21" s="287"/>
      <c r="J21" s="287"/>
    </row>
    <row r="22" spans="1:10" ht="12.75">
      <c r="A22" s="275" t="s">
        <v>57</v>
      </c>
      <c r="B22" s="434" t="s">
        <v>194</v>
      </c>
      <c r="C22" s="284" t="s">
        <v>176</v>
      </c>
      <c r="D22" s="285">
        <v>11.046</v>
      </c>
      <c r="E22" s="286"/>
      <c r="F22" s="266">
        <v>46</v>
      </c>
      <c r="G22" s="267">
        <v>3</v>
      </c>
      <c r="H22" s="632" t="s">
        <v>11</v>
      </c>
      <c r="I22" s="287">
        <f>D22*F22</f>
        <v>508.116</v>
      </c>
      <c r="J22" s="287">
        <f>I22*20%</f>
        <v>101.6232</v>
      </c>
    </row>
    <row r="23" spans="1:10" ht="12.75">
      <c r="A23" s="21" t="s">
        <v>20</v>
      </c>
      <c r="B23" s="49">
        <v>1</v>
      </c>
      <c r="C23" s="33" t="s">
        <v>27</v>
      </c>
      <c r="D23" s="22">
        <f>SUM(D22:D22)</f>
        <v>11.046</v>
      </c>
      <c r="E23" s="34" t="s">
        <v>47</v>
      </c>
      <c r="F23" s="35"/>
      <c r="G23" s="36"/>
      <c r="H23" s="36"/>
      <c r="I23" s="287"/>
      <c r="J23" s="287"/>
    </row>
    <row r="24" spans="1:10" s="13" customFormat="1" ht="25.5">
      <c r="A24" s="101" t="s">
        <v>25</v>
      </c>
      <c r="B24" s="119">
        <f>B21+B23</f>
        <v>7</v>
      </c>
      <c r="C24" s="119" t="s">
        <v>27</v>
      </c>
      <c r="D24" s="104">
        <f>D21+D23</f>
        <v>66.737</v>
      </c>
      <c r="E24" s="105" t="s">
        <v>47</v>
      </c>
      <c r="F24" s="106"/>
      <c r="G24" s="107"/>
      <c r="H24" s="107"/>
      <c r="I24" s="108"/>
      <c r="J24" s="109"/>
    </row>
    <row r="25" spans="1:10" s="87" customFormat="1" ht="14.25" customHeight="1">
      <c r="A25" s="651" t="s">
        <v>19</v>
      </c>
      <c r="B25" s="651"/>
      <c r="C25" s="651"/>
      <c r="D25" s="651"/>
      <c r="E25" s="651"/>
      <c r="F25" s="651"/>
      <c r="G25" s="651"/>
      <c r="H25" s="651"/>
      <c r="I25" s="651"/>
      <c r="J25" s="651"/>
    </row>
    <row r="26" spans="1:10" ht="12.75">
      <c r="A26" s="311" t="s">
        <v>137</v>
      </c>
      <c r="B26" s="376" t="s">
        <v>333</v>
      </c>
      <c r="C26" s="265" t="s">
        <v>176</v>
      </c>
      <c r="D26" s="312">
        <v>1.999</v>
      </c>
      <c r="E26" s="586"/>
      <c r="F26" s="371">
        <v>51</v>
      </c>
      <c r="G26" s="314">
        <v>3</v>
      </c>
      <c r="H26" s="632" t="s">
        <v>11</v>
      </c>
      <c r="I26" s="315">
        <f aca="true" t="shared" si="2" ref="I26:I31">D26*F26</f>
        <v>101.94900000000001</v>
      </c>
      <c r="J26" s="315">
        <f aca="true" t="shared" si="3" ref="J26:J31">I26*20%</f>
        <v>20.389800000000005</v>
      </c>
    </row>
    <row r="27" spans="1:10" ht="12.75">
      <c r="A27" s="311" t="s">
        <v>137</v>
      </c>
      <c r="B27" s="376" t="s">
        <v>334</v>
      </c>
      <c r="C27" s="265" t="s">
        <v>176</v>
      </c>
      <c r="D27" s="312">
        <v>2.506</v>
      </c>
      <c r="E27" s="586"/>
      <c r="F27" s="371">
        <v>51</v>
      </c>
      <c r="G27" s="314">
        <v>8</v>
      </c>
      <c r="H27" s="632" t="s">
        <v>11</v>
      </c>
      <c r="I27" s="315">
        <f t="shared" si="2"/>
        <v>127.80599999999998</v>
      </c>
      <c r="J27" s="315">
        <f t="shared" si="3"/>
        <v>25.5612</v>
      </c>
    </row>
    <row r="28" spans="1:10" s="453" customFormat="1" ht="12.75">
      <c r="A28" s="311" t="s">
        <v>137</v>
      </c>
      <c r="B28" s="376" t="s">
        <v>335</v>
      </c>
      <c r="C28" s="265" t="s">
        <v>176</v>
      </c>
      <c r="D28" s="312">
        <v>2.199</v>
      </c>
      <c r="E28" s="586"/>
      <c r="F28" s="371">
        <v>51</v>
      </c>
      <c r="G28" s="314">
        <v>8</v>
      </c>
      <c r="H28" s="632" t="s">
        <v>11</v>
      </c>
      <c r="I28" s="315">
        <f t="shared" si="2"/>
        <v>112.14899999999999</v>
      </c>
      <c r="J28" s="315">
        <f t="shared" si="3"/>
        <v>22.4298</v>
      </c>
    </row>
    <row r="29" spans="1:10" s="453" customFormat="1" ht="12.75">
      <c r="A29" s="311" t="s">
        <v>137</v>
      </c>
      <c r="B29" s="376" t="s">
        <v>336</v>
      </c>
      <c r="C29" s="265" t="s">
        <v>176</v>
      </c>
      <c r="D29" s="312">
        <v>0.843</v>
      </c>
      <c r="E29" s="586"/>
      <c r="F29" s="371">
        <v>51</v>
      </c>
      <c r="G29" s="314">
        <v>8</v>
      </c>
      <c r="H29" s="632" t="s">
        <v>11</v>
      </c>
      <c r="I29" s="315">
        <f t="shared" si="2"/>
        <v>42.992999999999995</v>
      </c>
      <c r="J29" s="315">
        <f t="shared" si="3"/>
        <v>8.5986</v>
      </c>
    </row>
    <row r="30" spans="1:10" s="453" customFormat="1" ht="12.75">
      <c r="A30" s="311" t="s">
        <v>137</v>
      </c>
      <c r="B30" s="376" t="s">
        <v>337</v>
      </c>
      <c r="C30" s="265" t="s">
        <v>271</v>
      </c>
      <c r="D30" s="312">
        <v>2.506</v>
      </c>
      <c r="E30" s="586"/>
      <c r="F30" s="371">
        <v>51</v>
      </c>
      <c r="G30" s="314">
        <v>8</v>
      </c>
      <c r="H30" s="632" t="s">
        <v>11</v>
      </c>
      <c r="I30" s="315">
        <f t="shared" si="2"/>
        <v>127.80599999999998</v>
      </c>
      <c r="J30" s="315">
        <f t="shared" si="3"/>
        <v>25.5612</v>
      </c>
    </row>
    <row r="31" spans="1:10" s="453" customFormat="1" ht="12.75">
      <c r="A31" s="311" t="s">
        <v>137</v>
      </c>
      <c r="B31" s="439" t="s">
        <v>338</v>
      </c>
      <c r="C31" s="265" t="s">
        <v>176</v>
      </c>
      <c r="D31" s="312">
        <v>3.001</v>
      </c>
      <c r="E31" s="586"/>
      <c r="F31" s="371">
        <v>51</v>
      </c>
      <c r="G31" s="314">
        <v>3</v>
      </c>
      <c r="H31" s="632" t="s">
        <v>11</v>
      </c>
      <c r="I31" s="315">
        <f t="shared" si="2"/>
        <v>153.051</v>
      </c>
      <c r="J31" s="315">
        <f t="shared" si="3"/>
        <v>30.6102</v>
      </c>
    </row>
    <row r="32" spans="1:10" s="453" customFormat="1" ht="12.75">
      <c r="A32" s="115" t="s">
        <v>20</v>
      </c>
      <c r="B32" s="182">
        <v>6</v>
      </c>
      <c r="C32" s="115" t="s">
        <v>27</v>
      </c>
      <c r="D32" s="316">
        <f>SUM(D26:D31)</f>
        <v>13.053999999999998</v>
      </c>
      <c r="E32" s="115" t="s">
        <v>47</v>
      </c>
      <c r="F32" s="313"/>
      <c r="G32" s="317"/>
      <c r="H32" s="627"/>
      <c r="I32" s="315"/>
      <c r="J32" s="315"/>
    </row>
    <row r="33" spans="1:10" s="453" customFormat="1" ht="12.75">
      <c r="A33" s="311" t="s">
        <v>1472</v>
      </c>
      <c r="B33" s="376" t="s">
        <v>1487</v>
      </c>
      <c r="C33" s="265" t="s">
        <v>176</v>
      </c>
      <c r="D33" s="312">
        <v>2.298</v>
      </c>
      <c r="E33" s="586"/>
      <c r="F33" s="266">
        <v>51</v>
      </c>
      <c r="G33" s="314">
        <v>3</v>
      </c>
      <c r="H33" s="632" t="s">
        <v>11</v>
      </c>
      <c r="I33" s="315">
        <f>D33*F33</f>
        <v>117.19800000000001</v>
      </c>
      <c r="J33" s="315">
        <f>I33*20%</f>
        <v>23.439600000000002</v>
      </c>
    </row>
    <row r="34" spans="1:10" s="453" customFormat="1" ht="12.75">
      <c r="A34" s="115" t="s">
        <v>20</v>
      </c>
      <c r="B34" s="182">
        <v>1</v>
      </c>
      <c r="C34" s="115" t="s">
        <v>27</v>
      </c>
      <c r="D34" s="316">
        <f>SUM(D33:D33)</f>
        <v>2.298</v>
      </c>
      <c r="E34" s="115" t="s">
        <v>47</v>
      </c>
      <c r="F34" s="313"/>
      <c r="G34" s="317"/>
      <c r="H34" s="632"/>
      <c r="I34" s="315"/>
      <c r="J34" s="315"/>
    </row>
    <row r="35" spans="1:10" ht="12.75">
      <c r="A35" s="311" t="s">
        <v>140</v>
      </c>
      <c r="B35" s="439" t="s">
        <v>1131</v>
      </c>
      <c r="C35" s="265" t="s">
        <v>176</v>
      </c>
      <c r="D35" s="312">
        <v>1.92</v>
      </c>
      <c r="E35" s="586"/>
      <c r="F35" s="371">
        <v>51</v>
      </c>
      <c r="G35" s="314">
        <v>5</v>
      </c>
      <c r="H35" s="632" t="s">
        <v>11</v>
      </c>
      <c r="I35" s="315">
        <f>D35*F35</f>
        <v>97.92</v>
      </c>
      <c r="J35" s="315">
        <f>I35*20%</f>
        <v>19.584000000000003</v>
      </c>
    </row>
    <row r="36" spans="1:10" ht="12.75">
      <c r="A36" s="311" t="s">
        <v>140</v>
      </c>
      <c r="B36" s="439" t="s">
        <v>339</v>
      </c>
      <c r="C36" s="265" t="s">
        <v>176</v>
      </c>
      <c r="D36" s="312">
        <v>1.44</v>
      </c>
      <c r="E36" s="586"/>
      <c r="F36" s="371">
        <v>51</v>
      </c>
      <c r="G36" s="314">
        <v>6</v>
      </c>
      <c r="H36" s="632" t="s">
        <v>11</v>
      </c>
      <c r="I36" s="315">
        <f>D36*F36</f>
        <v>73.44</v>
      </c>
      <c r="J36" s="315">
        <f>I36*20%</f>
        <v>14.688</v>
      </c>
    </row>
    <row r="37" spans="1:10" ht="12.75">
      <c r="A37" s="311" t="s">
        <v>140</v>
      </c>
      <c r="B37" s="439" t="s">
        <v>340</v>
      </c>
      <c r="C37" s="265" t="s">
        <v>176</v>
      </c>
      <c r="D37" s="312">
        <v>0.2</v>
      </c>
      <c r="E37" s="586"/>
      <c r="F37" s="371">
        <v>51</v>
      </c>
      <c r="G37" s="314">
        <v>6</v>
      </c>
      <c r="H37" s="632" t="s">
        <v>11</v>
      </c>
      <c r="I37" s="315">
        <f>D37*F37</f>
        <v>10.200000000000001</v>
      </c>
      <c r="J37" s="315">
        <f>I37*20%</f>
        <v>2.0400000000000005</v>
      </c>
    </row>
    <row r="38" spans="1:10" ht="12.75">
      <c r="A38" s="311" t="s">
        <v>140</v>
      </c>
      <c r="B38" s="439" t="s">
        <v>341</v>
      </c>
      <c r="C38" s="265" t="s">
        <v>176</v>
      </c>
      <c r="D38" s="312">
        <v>1.248</v>
      </c>
      <c r="E38" s="586"/>
      <c r="F38" s="371">
        <v>51</v>
      </c>
      <c r="G38" s="314">
        <v>6</v>
      </c>
      <c r="H38" s="632" t="s">
        <v>11</v>
      </c>
      <c r="I38" s="315">
        <f>D38*F38</f>
        <v>63.648</v>
      </c>
      <c r="J38" s="315">
        <f>I38*20%</f>
        <v>12.729600000000001</v>
      </c>
    </row>
    <row r="39" spans="1:10" ht="12.75">
      <c r="A39" s="115" t="s">
        <v>20</v>
      </c>
      <c r="B39" s="182">
        <v>4</v>
      </c>
      <c r="C39" s="115" t="s">
        <v>27</v>
      </c>
      <c r="D39" s="316">
        <f>SUM(D35:D38)</f>
        <v>4.808</v>
      </c>
      <c r="E39" s="115" t="s">
        <v>47</v>
      </c>
      <c r="F39" s="313"/>
      <c r="G39" s="314"/>
      <c r="H39" s="628"/>
      <c r="I39" s="315"/>
      <c r="J39" s="315"/>
    </row>
    <row r="40" spans="1:10" ht="12.75">
      <c r="A40" s="311" t="s">
        <v>138</v>
      </c>
      <c r="B40" s="376" t="s">
        <v>342</v>
      </c>
      <c r="C40" s="265" t="s">
        <v>176</v>
      </c>
      <c r="D40" s="312">
        <v>1.238</v>
      </c>
      <c r="E40" s="586"/>
      <c r="F40" s="371">
        <v>51</v>
      </c>
      <c r="G40" s="314">
        <v>6</v>
      </c>
      <c r="H40" s="632" t="s">
        <v>11</v>
      </c>
      <c r="I40" s="315">
        <f>D40*F40</f>
        <v>63.138</v>
      </c>
      <c r="J40" s="315">
        <f>I40*20%</f>
        <v>12.627600000000001</v>
      </c>
    </row>
    <row r="41" spans="1:10" ht="12.75">
      <c r="A41" s="311" t="s">
        <v>138</v>
      </c>
      <c r="B41" s="376" t="s">
        <v>343</v>
      </c>
      <c r="C41" s="265" t="s">
        <v>176</v>
      </c>
      <c r="D41" s="312">
        <v>0.46</v>
      </c>
      <c r="E41" s="586"/>
      <c r="F41" s="371">
        <v>51</v>
      </c>
      <c r="G41" s="314">
        <v>3</v>
      </c>
      <c r="H41" s="632" t="s">
        <v>11</v>
      </c>
      <c r="I41" s="315">
        <f>D41*F41</f>
        <v>23.46</v>
      </c>
      <c r="J41" s="315">
        <f>I41*20%</f>
        <v>4.692</v>
      </c>
    </row>
    <row r="42" spans="1:10" ht="12.75">
      <c r="A42" s="311" t="s">
        <v>138</v>
      </c>
      <c r="B42" s="376" t="s">
        <v>344</v>
      </c>
      <c r="C42" s="265" t="s">
        <v>176</v>
      </c>
      <c r="D42" s="312">
        <v>0.416</v>
      </c>
      <c r="E42" s="586"/>
      <c r="F42" s="371">
        <v>51</v>
      </c>
      <c r="G42" s="314">
        <v>6</v>
      </c>
      <c r="H42" s="632" t="s">
        <v>11</v>
      </c>
      <c r="I42" s="315">
        <f>D42*F42</f>
        <v>21.215999999999998</v>
      </c>
      <c r="J42" s="315">
        <f>I42*20%</f>
        <v>4.2432</v>
      </c>
    </row>
    <row r="43" spans="1:10" ht="12.75">
      <c r="A43" s="311" t="s">
        <v>138</v>
      </c>
      <c r="B43" s="376" t="s">
        <v>345</v>
      </c>
      <c r="C43" s="265" t="s">
        <v>271</v>
      </c>
      <c r="D43" s="312">
        <v>2.609</v>
      </c>
      <c r="E43" s="586"/>
      <c r="F43" s="371">
        <v>51</v>
      </c>
      <c r="G43" s="314">
        <v>5</v>
      </c>
      <c r="H43" s="632" t="s">
        <v>11</v>
      </c>
      <c r="I43" s="315">
        <f>D43*F43</f>
        <v>133.059</v>
      </c>
      <c r="J43" s="315">
        <f>I43*20%</f>
        <v>26.611800000000002</v>
      </c>
    </row>
    <row r="44" spans="1:10" ht="12.75">
      <c r="A44" s="311" t="s">
        <v>138</v>
      </c>
      <c r="B44" s="439" t="s">
        <v>346</v>
      </c>
      <c r="C44" s="265" t="s">
        <v>176</v>
      </c>
      <c r="D44" s="312">
        <v>0.615</v>
      </c>
      <c r="E44" s="586"/>
      <c r="F44" s="371">
        <v>51</v>
      </c>
      <c r="G44" s="314">
        <v>3</v>
      </c>
      <c r="H44" s="632" t="s">
        <v>11</v>
      </c>
      <c r="I44" s="315">
        <f>D44*F44</f>
        <v>31.365</v>
      </c>
      <c r="J44" s="315">
        <f>I44*20%</f>
        <v>6.273</v>
      </c>
    </row>
    <row r="45" spans="1:10" ht="12.75">
      <c r="A45" s="47" t="s">
        <v>20</v>
      </c>
      <c r="B45" s="88">
        <v>5</v>
      </c>
      <c r="C45" s="33" t="s">
        <v>27</v>
      </c>
      <c r="D45" s="39">
        <f>SUM(D40:D44)</f>
        <v>5.338</v>
      </c>
      <c r="E45" s="34" t="s">
        <v>47</v>
      </c>
      <c r="F45" s="35"/>
      <c r="G45" s="314"/>
      <c r="H45" s="628"/>
      <c r="I45" s="315"/>
      <c r="J45" s="315"/>
    </row>
    <row r="46" spans="1:10" ht="25.5">
      <c r="A46" s="318" t="s">
        <v>26</v>
      </c>
      <c r="B46" s="147">
        <f>B32+B39+B45</f>
        <v>15</v>
      </c>
      <c r="C46" s="129" t="s">
        <v>27</v>
      </c>
      <c r="D46" s="133">
        <f>D32+D39+D45</f>
        <v>23.2</v>
      </c>
      <c r="E46" s="178" t="s">
        <v>47</v>
      </c>
      <c r="F46" s="73"/>
      <c r="G46" s="74"/>
      <c r="H46" s="74"/>
      <c r="I46" s="75"/>
      <c r="J46" s="68"/>
    </row>
    <row r="47" spans="1:10" ht="28.5">
      <c r="A47" s="77" t="s">
        <v>31</v>
      </c>
      <c r="B47" s="78">
        <f>B13+B24+B46</f>
        <v>24</v>
      </c>
      <c r="C47" s="79" t="s">
        <v>27</v>
      </c>
      <c r="D47" s="80">
        <f>D13+D24+D46</f>
        <v>98.839</v>
      </c>
      <c r="E47" s="81" t="s">
        <v>47</v>
      </c>
      <c r="F47" s="82"/>
      <c r="G47" s="83"/>
      <c r="H47" s="83"/>
      <c r="I47" s="85"/>
      <c r="J47" s="86"/>
    </row>
    <row r="48" spans="1:10" ht="15">
      <c r="A48" s="444"/>
      <c r="B48" s="445"/>
      <c r="C48" s="446"/>
      <c r="D48" s="447"/>
      <c r="E48" s="448"/>
      <c r="F48" s="449"/>
      <c r="G48" s="450"/>
      <c r="H48" s="450"/>
      <c r="I48" s="451"/>
      <c r="J48" s="452"/>
    </row>
    <row r="49" spans="1:10" ht="12.75">
      <c r="A49" s="649" t="s">
        <v>1138</v>
      </c>
      <c r="B49" s="649"/>
      <c r="C49" s="649"/>
      <c r="D49" s="649"/>
      <c r="E49" s="649"/>
      <c r="F49" s="649"/>
      <c r="G49" s="649"/>
      <c r="H49" s="649"/>
      <c r="I49" s="649"/>
      <c r="J49" s="649"/>
    </row>
    <row r="50" spans="1:10" ht="12.75">
      <c r="A50" s="337" t="s">
        <v>1139</v>
      </c>
      <c r="B50" s="338"/>
      <c r="C50" s="339"/>
      <c r="D50" s="340"/>
      <c r="E50" s="337"/>
      <c r="F50" s="337"/>
      <c r="G50" s="341"/>
      <c r="H50" s="341"/>
      <c r="I50" s="342"/>
      <c r="J50" s="342"/>
    </row>
    <row r="51" spans="1:10" ht="12.75">
      <c r="A51" s="344" t="s">
        <v>1140</v>
      </c>
      <c r="B51" s="345"/>
      <c r="C51" s="346"/>
      <c r="D51" s="347"/>
      <c r="E51" s="346"/>
      <c r="F51" s="346"/>
      <c r="G51" s="348"/>
      <c r="H51" s="348"/>
      <c r="I51" s="349"/>
      <c r="J51" s="349"/>
    </row>
    <row r="52" spans="9:10" ht="12.75">
      <c r="I52" s="40"/>
      <c r="J52" s="40"/>
    </row>
    <row r="53" spans="1:5" ht="12.75">
      <c r="A53" s="320"/>
      <c r="B53" s="174"/>
      <c r="C53" s="185"/>
      <c r="D53" s="173"/>
      <c r="E53" s="13"/>
    </row>
    <row r="54" spans="1:10" ht="12.75">
      <c r="A54" s="320"/>
      <c r="B54" s="174"/>
      <c r="C54" s="185"/>
      <c r="D54" s="173"/>
      <c r="E54" s="13"/>
      <c r="F54" s="52"/>
      <c r="G54" s="642" t="s">
        <v>30</v>
      </c>
      <c r="H54" s="642"/>
      <c r="I54" s="642"/>
      <c r="J54" s="642"/>
    </row>
    <row r="55" spans="1:10" ht="12.75">
      <c r="A55" s="23"/>
      <c r="B55" s="24"/>
      <c r="C55" s="27"/>
      <c r="D55" s="25"/>
      <c r="G55" s="642" t="s">
        <v>1237</v>
      </c>
      <c r="H55" s="642"/>
      <c r="I55" s="642"/>
      <c r="J55" s="642"/>
    </row>
    <row r="56" spans="1:10" ht="12.75">
      <c r="A56" s="23"/>
      <c r="B56" s="24"/>
      <c r="C56" s="27"/>
      <c r="D56" s="25"/>
      <c r="G56" s="642" t="s">
        <v>59</v>
      </c>
      <c r="H56" s="642"/>
      <c r="I56" s="642"/>
      <c r="J56" s="642"/>
    </row>
    <row r="57" spans="1:10" ht="12.75">
      <c r="A57" s="23"/>
      <c r="B57" s="24"/>
      <c r="C57" s="27"/>
      <c r="D57" s="25"/>
      <c r="G57" s="40"/>
      <c r="H57" s="40"/>
      <c r="I57" s="53"/>
      <c r="J57" s="53"/>
    </row>
    <row r="58" spans="1:10" ht="12.75">
      <c r="A58" s="23"/>
      <c r="C58" s="27"/>
      <c r="D58" s="25"/>
      <c r="E58" s="23"/>
      <c r="F58" s="23"/>
      <c r="G58" s="26"/>
      <c r="H58" s="26"/>
      <c r="I58" s="53"/>
      <c r="J58" s="53"/>
    </row>
  </sheetData>
  <sheetProtection/>
  <mergeCells count="21">
    <mergeCell ref="B6:B7"/>
    <mergeCell ref="G55:J55"/>
    <mergeCell ref="F6:F7"/>
    <mergeCell ref="A49:J49"/>
    <mergeCell ref="J6:J7"/>
    <mergeCell ref="A1:J1"/>
    <mergeCell ref="A2:J2"/>
    <mergeCell ref="A3:J3"/>
    <mergeCell ref="A4:J4"/>
    <mergeCell ref="A5:J5"/>
    <mergeCell ref="H6:H7"/>
    <mergeCell ref="G54:J54"/>
    <mergeCell ref="I6:I7"/>
    <mergeCell ref="A9:J9"/>
    <mergeCell ref="A6:A7"/>
    <mergeCell ref="G56:J56"/>
    <mergeCell ref="A14:J14"/>
    <mergeCell ref="A25:J25"/>
    <mergeCell ref="G6:G7"/>
    <mergeCell ref="C6:C7"/>
    <mergeCell ref="D6:E6"/>
  </mergeCells>
  <printOptions/>
  <pageMargins left="0.7480314960629921" right="0.7480314960629921" top="0.5905511811023623" bottom="0.5905511811023623" header="0" footer="0"/>
  <pageSetup horizontalDpi="600" verticalDpi="600" orientation="landscape" paperSize="9" r:id="rId1"/>
  <headerFooter alignWithMargins="0">
    <oddFooter>&amp;CСтр. &amp;P от &amp;[2&amp;RДИРЕКТОР НА ОД "ЗЕМЕДЕЛИЕ" - ПЛЕВЕН: ................
/НОРА СТОЕВА/</oddFooter>
  </headerFooter>
  <ignoredErrors>
    <ignoredError sqref="F8 A8" numberStoredAsText="1"/>
    <ignoredError sqref="D3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229"/>
  <sheetViews>
    <sheetView tabSelected="1" workbookViewId="0" topLeftCell="A112">
      <selection activeCell="A128" sqref="A128:J128"/>
    </sheetView>
  </sheetViews>
  <sheetFormatPr defaultColWidth="9.140625" defaultRowHeight="12.75"/>
  <cols>
    <col min="1" max="1" width="17.28125" style="40" customWidth="1"/>
    <col min="2" max="2" width="12.7109375" style="440" customWidth="1"/>
    <col min="3" max="3" width="18.7109375" style="50" bestFit="1" customWidth="1"/>
    <col min="4" max="4" width="10.7109375" style="46" customWidth="1"/>
    <col min="5" max="6" width="8.8515625" style="40" customWidth="1"/>
    <col min="7" max="8" width="7.00390625" style="51" customWidth="1"/>
    <col min="9" max="9" width="9.140625" style="55" customWidth="1"/>
    <col min="10" max="10" width="8.57421875" style="9" customWidth="1"/>
    <col min="11" max="16384" width="9.140625" style="40" customWidth="1"/>
  </cols>
  <sheetData>
    <row r="3" spans="1:10" ht="15.75" customHeight="1">
      <c r="A3" s="643" t="s">
        <v>28</v>
      </c>
      <c r="B3" s="643"/>
      <c r="C3" s="643"/>
      <c r="D3" s="643"/>
      <c r="E3" s="643"/>
      <c r="F3" s="643"/>
      <c r="G3" s="643"/>
      <c r="H3" s="643"/>
      <c r="I3" s="643"/>
      <c r="J3" s="643"/>
    </row>
    <row r="4" spans="1:10" ht="15" customHeight="1">
      <c r="A4" s="644" t="s">
        <v>286</v>
      </c>
      <c r="B4" s="644"/>
      <c r="C4" s="644"/>
      <c r="D4" s="644"/>
      <c r="E4" s="644"/>
      <c r="F4" s="644"/>
      <c r="G4" s="644"/>
      <c r="H4" s="644"/>
      <c r="I4" s="644"/>
      <c r="J4" s="644"/>
    </row>
    <row r="5" spans="1:10" ht="15">
      <c r="A5" s="644" t="s">
        <v>1190</v>
      </c>
      <c r="B5" s="644"/>
      <c r="C5" s="644"/>
      <c r="D5" s="644"/>
      <c r="E5" s="644"/>
      <c r="F5" s="644"/>
      <c r="G5" s="644"/>
      <c r="H5" s="644"/>
      <c r="I5" s="644"/>
      <c r="J5" s="644"/>
    </row>
    <row r="6" spans="1:10" ht="15">
      <c r="A6" s="645" t="s">
        <v>1485</v>
      </c>
      <c r="B6" s="645"/>
      <c r="C6" s="645"/>
      <c r="D6" s="645"/>
      <c r="E6" s="645"/>
      <c r="F6" s="645"/>
      <c r="G6" s="645"/>
      <c r="H6" s="645"/>
      <c r="I6" s="645"/>
      <c r="J6" s="645"/>
    </row>
    <row r="7" spans="1:10" ht="15">
      <c r="A7" s="372"/>
      <c r="B7" s="430"/>
      <c r="C7" s="372"/>
      <c r="D7" s="372"/>
      <c r="E7" s="372"/>
      <c r="F7" s="372"/>
      <c r="G7" s="372"/>
      <c r="H7" s="372"/>
      <c r="I7" s="455"/>
      <c r="J7" s="455"/>
    </row>
    <row r="8" spans="1:10" s="50" customFormat="1" ht="12.75">
      <c r="A8" s="647" t="s">
        <v>0</v>
      </c>
      <c r="B8" s="647"/>
      <c r="C8" s="647"/>
      <c r="D8" s="647"/>
      <c r="E8" s="647"/>
      <c r="F8" s="647"/>
      <c r="G8" s="647"/>
      <c r="H8" s="647"/>
      <c r="I8" s="647"/>
      <c r="J8" s="647"/>
    </row>
    <row r="9" spans="1:10" s="50" customFormat="1" ht="12.75" customHeight="1">
      <c r="A9" s="646" t="s">
        <v>1</v>
      </c>
      <c r="B9" s="658" t="s">
        <v>2</v>
      </c>
      <c r="C9" s="646" t="s">
        <v>3</v>
      </c>
      <c r="D9" s="646" t="s">
        <v>4</v>
      </c>
      <c r="E9" s="646"/>
      <c r="F9" s="646" t="s">
        <v>53</v>
      </c>
      <c r="G9" s="652" t="s">
        <v>5</v>
      </c>
      <c r="H9" s="654" t="s">
        <v>6</v>
      </c>
      <c r="I9" s="653" t="s">
        <v>35</v>
      </c>
      <c r="J9" s="650" t="s">
        <v>39</v>
      </c>
    </row>
    <row r="10" spans="1:10" s="50" customFormat="1" ht="52.5" customHeight="1">
      <c r="A10" s="646"/>
      <c r="B10" s="658"/>
      <c r="C10" s="646"/>
      <c r="D10" s="1" t="s">
        <v>8</v>
      </c>
      <c r="E10" s="1" t="s">
        <v>32</v>
      </c>
      <c r="F10" s="646"/>
      <c r="G10" s="652"/>
      <c r="H10" s="654"/>
      <c r="I10" s="653"/>
      <c r="J10" s="650"/>
    </row>
    <row r="11" spans="1:10" s="50" customFormat="1" ht="12.75">
      <c r="A11" s="2" t="s">
        <v>29</v>
      </c>
      <c r="B11" s="49">
        <v>2</v>
      </c>
      <c r="C11" s="2">
        <v>3</v>
      </c>
      <c r="D11" s="7" t="s">
        <v>9</v>
      </c>
      <c r="E11" s="2" t="s">
        <v>10</v>
      </c>
      <c r="F11" s="2" t="s">
        <v>36</v>
      </c>
      <c r="G11" s="5">
        <v>6</v>
      </c>
      <c r="H11" s="2" t="s">
        <v>37</v>
      </c>
      <c r="I11" s="5">
        <v>8</v>
      </c>
      <c r="J11" s="6">
        <v>9</v>
      </c>
    </row>
    <row r="12" spans="1:10" ht="15.75">
      <c r="A12" s="651" t="s">
        <v>13</v>
      </c>
      <c r="B12" s="651"/>
      <c r="C12" s="651"/>
      <c r="D12" s="651"/>
      <c r="E12" s="651"/>
      <c r="F12" s="651"/>
      <c r="G12" s="651"/>
      <c r="H12" s="651"/>
      <c r="I12" s="651"/>
      <c r="J12" s="651"/>
    </row>
    <row r="13" spans="1:10" ht="12.75">
      <c r="A13" s="190" t="s">
        <v>188</v>
      </c>
      <c r="B13" s="431" t="s">
        <v>1113</v>
      </c>
      <c r="C13" s="191" t="s">
        <v>180</v>
      </c>
      <c r="D13" s="192">
        <v>23.971</v>
      </c>
      <c r="E13" s="186"/>
      <c r="F13" s="352">
        <v>46</v>
      </c>
      <c r="G13" s="193">
        <v>5</v>
      </c>
      <c r="H13" s="193" t="s">
        <v>11</v>
      </c>
      <c r="I13" s="188">
        <f>F13*D13</f>
        <v>1102.666</v>
      </c>
      <c r="J13" s="456">
        <f>I13*20%</f>
        <v>220.5332</v>
      </c>
    </row>
    <row r="14" spans="1:10" ht="12.75">
      <c r="A14" s="43" t="s">
        <v>20</v>
      </c>
      <c r="B14" s="432">
        <v>1</v>
      </c>
      <c r="C14" s="206" t="s">
        <v>27</v>
      </c>
      <c r="D14" s="201">
        <f>SUM(D13:D13)</f>
        <v>23.971</v>
      </c>
      <c r="E14" s="200" t="s">
        <v>47</v>
      </c>
      <c r="F14" s="186"/>
      <c r="G14" s="193"/>
      <c r="H14" s="193"/>
      <c r="I14" s="188"/>
      <c r="J14" s="456"/>
    </row>
    <row r="15" spans="1:10" ht="25.5">
      <c r="A15" s="153" t="s">
        <v>21</v>
      </c>
      <c r="B15" s="134">
        <f>B14</f>
        <v>1</v>
      </c>
      <c r="C15" s="129" t="s">
        <v>27</v>
      </c>
      <c r="D15" s="136">
        <f>D14</f>
        <v>23.971</v>
      </c>
      <c r="E15" s="197" t="s">
        <v>47</v>
      </c>
      <c r="F15" s="149"/>
      <c r="G15" s="198"/>
      <c r="H15" s="198"/>
      <c r="I15" s="63"/>
      <c r="J15" s="458"/>
    </row>
    <row r="16" spans="1:10" ht="15.75">
      <c r="A16" s="651" t="s">
        <v>14</v>
      </c>
      <c r="B16" s="651"/>
      <c r="C16" s="651"/>
      <c r="D16" s="651"/>
      <c r="E16" s="651"/>
      <c r="F16" s="651"/>
      <c r="G16" s="651"/>
      <c r="H16" s="651"/>
      <c r="I16" s="651"/>
      <c r="J16" s="651"/>
    </row>
    <row r="17" spans="1:10" ht="12.75">
      <c r="A17" s="548" t="s">
        <v>115</v>
      </c>
      <c r="B17" s="549" t="s">
        <v>381</v>
      </c>
      <c r="C17" s="265" t="s">
        <v>170</v>
      </c>
      <c r="D17" s="520">
        <v>3</v>
      </c>
      <c r="E17" s="532"/>
      <c r="F17" s="530">
        <v>46</v>
      </c>
      <c r="G17" s="267">
        <v>3</v>
      </c>
      <c r="H17" s="193" t="s">
        <v>11</v>
      </c>
      <c r="I17" s="358">
        <f>D17*F17</f>
        <v>138</v>
      </c>
      <c r="J17" s="358">
        <f>I17*20%</f>
        <v>27.6</v>
      </c>
    </row>
    <row r="18" spans="1:10" ht="12.75">
      <c r="A18" s="548" t="s">
        <v>115</v>
      </c>
      <c r="B18" s="549" t="s">
        <v>1202</v>
      </c>
      <c r="C18" s="265" t="s">
        <v>170</v>
      </c>
      <c r="D18" s="520">
        <v>7.301</v>
      </c>
      <c r="E18" s="532"/>
      <c r="F18" s="530">
        <v>46</v>
      </c>
      <c r="G18" s="267">
        <v>4</v>
      </c>
      <c r="H18" s="193" t="s">
        <v>11</v>
      </c>
      <c r="I18" s="358">
        <f aca="true" t="shared" si="0" ref="I18:I25">D18*F18</f>
        <v>335.846</v>
      </c>
      <c r="J18" s="358">
        <f aca="true" t="shared" si="1" ref="J18:J25">I18*20%</f>
        <v>67.1692</v>
      </c>
    </row>
    <row r="19" spans="1:10" ht="12.75">
      <c r="A19" s="548" t="s">
        <v>115</v>
      </c>
      <c r="B19" s="549" t="s">
        <v>1203</v>
      </c>
      <c r="C19" s="265" t="s">
        <v>170</v>
      </c>
      <c r="D19" s="520">
        <v>6.584</v>
      </c>
      <c r="E19" s="532"/>
      <c r="F19" s="530">
        <v>46</v>
      </c>
      <c r="G19" s="267">
        <v>4</v>
      </c>
      <c r="H19" s="193" t="s">
        <v>11</v>
      </c>
      <c r="I19" s="358">
        <f t="shared" si="0"/>
        <v>302.864</v>
      </c>
      <c r="J19" s="358">
        <f t="shared" si="1"/>
        <v>60.5728</v>
      </c>
    </row>
    <row r="20" spans="1:10" ht="12.75">
      <c r="A20" s="548" t="s">
        <v>115</v>
      </c>
      <c r="B20" s="549" t="s">
        <v>1204</v>
      </c>
      <c r="C20" s="265" t="s">
        <v>170</v>
      </c>
      <c r="D20" s="520">
        <v>5.004</v>
      </c>
      <c r="E20" s="532"/>
      <c r="F20" s="530">
        <v>46</v>
      </c>
      <c r="G20" s="267">
        <v>4</v>
      </c>
      <c r="H20" s="193" t="s">
        <v>11</v>
      </c>
      <c r="I20" s="358">
        <f t="shared" si="0"/>
        <v>230.18399999999997</v>
      </c>
      <c r="J20" s="358">
        <f t="shared" si="1"/>
        <v>46.0368</v>
      </c>
    </row>
    <row r="21" spans="1:10" ht="12.75">
      <c r="A21" s="548" t="s">
        <v>115</v>
      </c>
      <c r="B21" s="549" t="s">
        <v>1205</v>
      </c>
      <c r="C21" s="265" t="s">
        <v>170</v>
      </c>
      <c r="D21" s="520">
        <v>3.998</v>
      </c>
      <c r="E21" s="532"/>
      <c r="F21" s="530">
        <v>46</v>
      </c>
      <c r="G21" s="267">
        <v>4</v>
      </c>
      <c r="H21" s="193" t="s">
        <v>11</v>
      </c>
      <c r="I21" s="358">
        <f t="shared" si="0"/>
        <v>183.90800000000002</v>
      </c>
      <c r="J21" s="358">
        <f t="shared" si="1"/>
        <v>36.781600000000005</v>
      </c>
    </row>
    <row r="22" spans="1:10" ht="12.75">
      <c r="A22" s="548" t="s">
        <v>115</v>
      </c>
      <c r="B22" s="549" t="s">
        <v>1206</v>
      </c>
      <c r="C22" s="265" t="s">
        <v>170</v>
      </c>
      <c r="D22" s="520">
        <v>3.903</v>
      </c>
      <c r="E22" s="532"/>
      <c r="F22" s="530">
        <v>46</v>
      </c>
      <c r="G22" s="267">
        <v>4</v>
      </c>
      <c r="H22" s="193" t="s">
        <v>11</v>
      </c>
      <c r="I22" s="358">
        <f t="shared" si="0"/>
        <v>179.538</v>
      </c>
      <c r="J22" s="358">
        <f t="shared" si="1"/>
        <v>35.9076</v>
      </c>
    </row>
    <row r="23" spans="1:10" ht="12.75">
      <c r="A23" s="548" t="s">
        <v>115</v>
      </c>
      <c r="B23" s="549" t="s">
        <v>1207</v>
      </c>
      <c r="C23" s="265" t="s">
        <v>170</v>
      </c>
      <c r="D23" s="520">
        <v>2.997</v>
      </c>
      <c r="E23" s="532"/>
      <c r="F23" s="530">
        <v>46</v>
      </c>
      <c r="G23" s="267">
        <v>4</v>
      </c>
      <c r="H23" s="193" t="s">
        <v>11</v>
      </c>
      <c r="I23" s="358">
        <f t="shared" si="0"/>
        <v>137.862</v>
      </c>
      <c r="J23" s="358">
        <f t="shared" si="1"/>
        <v>27.572400000000002</v>
      </c>
    </row>
    <row r="24" spans="1:10" ht="12.75">
      <c r="A24" s="548" t="s">
        <v>115</v>
      </c>
      <c r="B24" s="549" t="s">
        <v>382</v>
      </c>
      <c r="C24" s="265" t="s">
        <v>170</v>
      </c>
      <c r="D24" s="520">
        <v>3.021</v>
      </c>
      <c r="E24" s="532"/>
      <c r="F24" s="530">
        <v>46</v>
      </c>
      <c r="G24" s="267">
        <v>4</v>
      </c>
      <c r="H24" s="193" t="s">
        <v>11</v>
      </c>
      <c r="I24" s="358">
        <f t="shared" si="0"/>
        <v>138.966</v>
      </c>
      <c r="J24" s="358">
        <f t="shared" si="1"/>
        <v>27.793200000000002</v>
      </c>
    </row>
    <row r="25" spans="1:10" ht="12.75">
      <c r="A25" s="548" t="s">
        <v>115</v>
      </c>
      <c r="B25" s="549" t="s">
        <v>383</v>
      </c>
      <c r="C25" s="265" t="s">
        <v>170</v>
      </c>
      <c r="D25" s="520">
        <v>4.155</v>
      </c>
      <c r="E25" s="532"/>
      <c r="F25" s="530">
        <v>46</v>
      </c>
      <c r="G25" s="267">
        <v>4</v>
      </c>
      <c r="H25" s="193" t="s">
        <v>11</v>
      </c>
      <c r="I25" s="358">
        <f t="shared" si="0"/>
        <v>191.13000000000002</v>
      </c>
      <c r="J25" s="358">
        <f t="shared" si="1"/>
        <v>38.226000000000006</v>
      </c>
    </row>
    <row r="26" spans="1:10" ht="12.75">
      <c r="A26" s="548" t="s">
        <v>115</v>
      </c>
      <c r="B26" s="549" t="s">
        <v>384</v>
      </c>
      <c r="C26" s="265" t="s">
        <v>170</v>
      </c>
      <c r="D26" s="520">
        <v>11.803</v>
      </c>
      <c r="E26" s="532"/>
      <c r="F26" s="530">
        <v>46</v>
      </c>
      <c r="G26" s="267">
        <v>3</v>
      </c>
      <c r="H26" s="193" t="s">
        <v>11</v>
      </c>
      <c r="I26" s="358">
        <f>D26*F26</f>
        <v>542.938</v>
      </c>
      <c r="J26" s="358">
        <f>I26*20%</f>
        <v>108.58760000000001</v>
      </c>
    </row>
    <row r="27" spans="1:10" ht="12.75">
      <c r="A27" s="237" t="s">
        <v>20</v>
      </c>
      <c r="B27" s="238">
        <v>10</v>
      </c>
      <c r="C27" s="239" t="s">
        <v>27</v>
      </c>
      <c r="D27" s="235">
        <f>SUM(D17:D26)</f>
        <v>51.76599999999999</v>
      </c>
      <c r="E27" s="241" t="s">
        <v>47</v>
      </c>
      <c r="F27" s="242"/>
      <c r="G27" s="243"/>
      <c r="H27" s="243"/>
      <c r="I27" s="356"/>
      <c r="J27" s="356"/>
    </row>
    <row r="28" spans="1:10" ht="12.75">
      <c r="A28" s="550" t="s">
        <v>122</v>
      </c>
      <c r="B28" s="497" t="s">
        <v>272</v>
      </c>
      <c r="C28" s="265" t="s">
        <v>170</v>
      </c>
      <c r="D28" s="319">
        <v>8.85</v>
      </c>
      <c r="E28" s="290"/>
      <c r="F28" s="530">
        <v>46</v>
      </c>
      <c r="G28" s="551">
        <v>2</v>
      </c>
      <c r="H28" s="193" t="s">
        <v>11</v>
      </c>
      <c r="I28" s="358">
        <f>D28*F28</f>
        <v>407.09999999999997</v>
      </c>
      <c r="J28" s="358">
        <f>I28*20%</f>
        <v>81.42</v>
      </c>
    </row>
    <row r="29" spans="1:10" ht="12.75">
      <c r="A29" s="237" t="s">
        <v>20</v>
      </c>
      <c r="B29" s="234">
        <v>1</v>
      </c>
      <c r="C29" s="239" t="s">
        <v>27</v>
      </c>
      <c r="D29" s="235">
        <f>SUM(D28:D28)</f>
        <v>8.85</v>
      </c>
      <c r="E29" s="241" t="s">
        <v>47</v>
      </c>
      <c r="F29" s="242"/>
      <c r="G29" s="243"/>
      <c r="H29" s="243"/>
      <c r="I29" s="356"/>
      <c r="J29" s="356"/>
    </row>
    <row r="30" spans="1:10" ht="12.75">
      <c r="A30" s="552" t="s">
        <v>123</v>
      </c>
      <c r="B30" s="549" t="s">
        <v>385</v>
      </c>
      <c r="C30" s="265" t="s">
        <v>170</v>
      </c>
      <c r="D30" s="385">
        <v>6.393</v>
      </c>
      <c r="E30" s="377"/>
      <c r="F30" s="530">
        <v>46</v>
      </c>
      <c r="G30" s="502">
        <v>4</v>
      </c>
      <c r="H30" s="193" t="s">
        <v>11</v>
      </c>
      <c r="I30" s="358">
        <f>D30*F30</f>
        <v>294.078</v>
      </c>
      <c r="J30" s="358">
        <f>I30*20%</f>
        <v>58.815599999999996</v>
      </c>
    </row>
    <row r="31" spans="1:10" ht="12.75">
      <c r="A31" s="237" t="s">
        <v>20</v>
      </c>
      <c r="B31" s="248">
        <v>1</v>
      </c>
      <c r="C31" s="247" t="s">
        <v>27</v>
      </c>
      <c r="D31" s="245">
        <f>SUM(D30:D30)</f>
        <v>6.393</v>
      </c>
      <c r="E31" s="247" t="s">
        <v>47</v>
      </c>
      <c r="F31" s="424"/>
      <c r="G31" s="242"/>
      <c r="H31" s="242"/>
      <c r="I31" s="356"/>
      <c r="J31" s="356"/>
    </row>
    <row r="32" spans="1:10" ht="12.75">
      <c r="A32" s="374" t="s">
        <v>124</v>
      </c>
      <c r="B32" s="531" t="s">
        <v>386</v>
      </c>
      <c r="C32" s="265" t="s">
        <v>170</v>
      </c>
      <c r="D32" s="385">
        <v>20.005</v>
      </c>
      <c r="E32" s="543"/>
      <c r="F32" s="530">
        <v>46</v>
      </c>
      <c r="G32" s="502">
        <v>4</v>
      </c>
      <c r="H32" s="193" t="s">
        <v>11</v>
      </c>
      <c r="I32" s="358">
        <f>D32*F32</f>
        <v>920.2299999999999</v>
      </c>
      <c r="J32" s="358">
        <f>I32*20%</f>
        <v>184.046</v>
      </c>
    </row>
    <row r="33" spans="1:10" ht="12.75">
      <c r="A33" s="504" t="s">
        <v>20</v>
      </c>
      <c r="B33" s="505">
        <v>1</v>
      </c>
      <c r="C33" s="506" t="s">
        <v>27</v>
      </c>
      <c r="D33" s="507">
        <f>SUM(D32:D32)</f>
        <v>20.005</v>
      </c>
      <c r="E33" s="508" t="s">
        <v>47</v>
      </c>
      <c r="F33" s="424"/>
      <c r="G33" s="509"/>
      <c r="H33" s="509"/>
      <c r="I33" s="356"/>
      <c r="J33" s="356"/>
    </row>
    <row r="34" spans="1:10" ht="12.75">
      <c r="A34" s="374" t="s">
        <v>116</v>
      </c>
      <c r="B34" s="497" t="s">
        <v>282</v>
      </c>
      <c r="C34" s="265" t="s">
        <v>170</v>
      </c>
      <c r="D34" s="520">
        <v>7.067</v>
      </c>
      <c r="E34" s="34"/>
      <c r="F34" s="530">
        <v>46</v>
      </c>
      <c r="G34" s="502">
        <v>4</v>
      </c>
      <c r="H34" s="193" t="s">
        <v>11</v>
      </c>
      <c r="I34" s="358">
        <f>D34*F34</f>
        <v>325.082</v>
      </c>
      <c r="J34" s="358">
        <f>I34*20%</f>
        <v>65.0164</v>
      </c>
    </row>
    <row r="35" spans="1:10" ht="12.75">
      <c r="A35" s="237" t="s">
        <v>20</v>
      </c>
      <c r="B35" s="244">
        <v>1</v>
      </c>
      <c r="C35" s="239" t="s">
        <v>27</v>
      </c>
      <c r="D35" s="245">
        <f>SUM(D34:D34)</f>
        <v>7.067</v>
      </c>
      <c r="E35" s="241" t="s">
        <v>47</v>
      </c>
      <c r="F35" s="242"/>
      <c r="G35" s="243"/>
      <c r="H35" s="243"/>
      <c r="I35" s="356"/>
      <c r="J35" s="356"/>
    </row>
    <row r="36" spans="1:10" ht="12.75">
      <c r="A36" s="374" t="s">
        <v>117</v>
      </c>
      <c r="B36" s="383" t="s">
        <v>387</v>
      </c>
      <c r="C36" s="265" t="s">
        <v>170</v>
      </c>
      <c r="D36" s="520">
        <v>12.002</v>
      </c>
      <c r="E36" s="290"/>
      <c r="F36" s="530">
        <v>46</v>
      </c>
      <c r="G36" s="502">
        <v>4</v>
      </c>
      <c r="H36" s="193" t="s">
        <v>11</v>
      </c>
      <c r="I36" s="358">
        <f>D36*F36</f>
        <v>552.092</v>
      </c>
      <c r="J36" s="358">
        <f>I36*20%</f>
        <v>110.4184</v>
      </c>
    </row>
    <row r="37" spans="1:10" ht="12.75">
      <c r="A37" s="374" t="s">
        <v>117</v>
      </c>
      <c r="B37" s="383" t="s">
        <v>388</v>
      </c>
      <c r="C37" s="265" t="s">
        <v>170</v>
      </c>
      <c r="D37" s="520">
        <v>9.115</v>
      </c>
      <c r="E37" s="290"/>
      <c r="F37" s="530">
        <v>46</v>
      </c>
      <c r="G37" s="502">
        <v>4</v>
      </c>
      <c r="H37" s="193" t="s">
        <v>11</v>
      </c>
      <c r="I37" s="358">
        <f>D37*F37</f>
        <v>419.29</v>
      </c>
      <c r="J37" s="358">
        <f>I37*20%</f>
        <v>83.858</v>
      </c>
    </row>
    <row r="38" spans="1:10" ht="12.75">
      <c r="A38" s="374" t="s">
        <v>117</v>
      </c>
      <c r="B38" s="383" t="s">
        <v>389</v>
      </c>
      <c r="C38" s="265" t="s">
        <v>170</v>
      </c>
      <c r="D38" s="520">
        <v>7.781</v>
      </c>
      <c r="E38" s="290"/>
      <c r="F38" s="530">
        <v>46</v>
      </c>
      <c r="G38" s="502">
        <v>4</v>
      </c>
      <c r="H38" s="193" t="s">
        <v>11</v>
      </c>
      <c r="I38" s="358">
        <f>D38*F38</f>
        <v>357.926</v>
      </c>
      <c r="J38" s="358">
        <f aca="true" t="shared" si="2" ref="J38:J47">I38*20%</f>
        <v>71.5852</v>
      </c>
    </row>
    <row r="39" spans="1:10" ht="12.75">
      <c r="A39" s="374" t="s">
        <v>117</v>
      </c>
      <c r="B39" s="383" t="s">
        <v>390</v>
      </c>
      <c r="C39" s="265" t="s">
        <v>170</v>
      </c>
      <c r="D39" s="520">
        <v>5.906</v>
      </c>
      <c r="E39" s="290"/>
      <c r="F39" s="530">
        <v>46</v>
      </c>
      <c r="G39" s="502">
        <v>5</v>
      </c>
      <c r="H39" s="193" t="s">
        <v>11</v>
      </c>
      <c r="I39" s="358">
        <f>D39*F39</f>
        <v>271.676</v>
      </c>
      <c r="J39" s="358">
        <f t="shared" si="2"/>
        <v>54.3352</v>
      </c>
    </row>
    <row r="40" spans="1:10" ht="12.75">
      <c r="A40" s="374" t="s">
        <v>117</v>
      </c>
      <c r="B40" s="383" t="s">
        <v>391</v>
      </c>
      <c r="C40" s="265" t="s">
        <v>170</v>
      </c>
      <c r="D40" s="520">
        <v>5.5</v>
      </c>
      <c r="E40" s="290"/>
      <c r="F40" s="530">
        <v>46</v>
      </c>
      <c r="G40" s="502">
        <v>4</v>
      </c>
      <c r="H40" s="193" t="s">
        <v>11</v>
      </c>
      <c r="I40" s="358">
        <f>D40*F40</f>
        <v>253</v>
      </c>
      <c r="J40" s="358">
        <f t="shared" si="2"/>
        <v>50.6</v>
      </c>
    </row>
    <row r="41" spans="1:10" ht="12.75">
      <c r="A41" s="374" t="s">
        <v>117</v>
      </c>
      <c r="B41" s="383" t="s">
        <v>392</v>
      </c>
      <c r="C41" s="265" t="s">
        <v>170</v>
      </c>
      <c r="D41" s="520">
        <v>3.082</v>
      </c>
      <c r="E41" s="290"/>
      <c r="F41" s="530">
        <v>46</v>
      </c>
      <c r="G41" s="502">
        <v>4</v>
      </c>
      <c r="H41" s="193" t="s">
        <v>11</v>
      </c>
      <c r="I41" s="358">
        <f aca="true" t="shared" si="3" ref="I41:I48">D41*F41</f>
        <v>141.772</v>
      </c>
      <c r="J41" s="358">
        <f t="shared" si="2"/>
        <v>28.3544</v>
      </c>
    </row>
    <row r="42" spans="1:10" ht="12.75">
      <c r="A42" s="374" t="s">
        <v>117</v>
      </c>
      <c r="B42" s="383" t="s">
        <v>393</v>
      </c>
      <c r="C42" s="265" t="s">
        <v>170</v>
      </c>
      <c r="D42" s="520">
        <v>8.173</v>
      </c>
      <c r="E42" s="290"/>
      <c r="F42" s="530">
        <v>46</v>
      </c>
      <c r="G42" s="502">
        <v>4</v>
      </c>
      <c r="H42" s="193" t="s">
        <v>11</v>
      </c>
      <c r="I42" s="358">
        <f t="shared" si="3"/>
        <v>375.958</v>
      </c>
      <c r="J42" s="358">
        <f t="shared" si="2"/>
        <v>75.19160000000001</v>
      </c>
    </row>
    <row r="43" spans="1:10" ht="12.75">
      <c r="A43" s="374" t="s">
        <v>117</v>
      </c>
      <c r="B43" s="383" t="s">
        <v>394</v>
      </c>
      <c r="C43" s="265" t="s">
        <v>170</v>
      </c>
      <c r="D43" s="520">
        <v>10.102</v>
      </c>
      <c r="E43" s="290"/>
      <c r="F43" s="530">
        <v>46</v>
      </c>
      <c r="G43" s="502">
        <v>4</v>
      </c>
      <c r="H43" s="193" t="s">
        <v>11</v>
      </c>
      <c r="I43" s="358">
        <f t="shared" si="3"/>
        <v>464.692</v>
      </c>
      <c r="J43" s="358">
        <f t="shared" si="2"/>
        <v>92.9384</v>
      </c>
    </row>
    <row r="44" spans="1:10" ht="12.75">
      <c r="A44" s="374" t="s">
        <v>117</v>
      </c>
      <c r="B44" s="383" t="s">
        <v>395</v>
      </c>
      <c r="C44" s="265" t="s">
        <v>170</v>
      </c>
      <c r="D44" s="520">
        <v>12.827</v>
      </c>
      <c r="E44" s="290"/>
      <c r="F44" s="530">
        <v>46</v>
      </c>
      <c r="G44" s="502">
        <v>4</v>
      </c>
      <c r="H44" s="193" t="s">
        <v>11</v>
      </c>
      <c r="I44" s="358">
        <f t="shared" si="3"/>
        <v>590.042</v>
      </c>
      <c r="J44" s="358">
        <f t="shared" si="2"/>
        <v>118.00840000000001</v>
      </c>
    </row>
    <row r="45" spans="1:10" ht="12.75">
      <c r="A45" s="374" t="s">
        <v>117</v>
      </c>
      <c r="B45" s="383" t="s">
        <v>396</v>
      </c>
      <c r="C45" s="265" t="s">
        <v>170</v>
      </c>
      <c r="D45" s="520">
        <v>5</v>
      </c>
      <c r="E45" s="290"/>
      <c r="F45" s="530">
        <v>46</v>
      </c>
      <c r="G45" s="502">
        <v>4</v>
      </c>
      <c r="H45" s="193" t="s">
        <v>11</v>
      </c>
      <c r="I45" s="358">
        <f t="shared" si="3"/>
        <v>230</v>
      </c>
      <c r="J45" s="358">
        <f t="shared" si="2"/>
        <v>46</v>
      </c>
    </row>
    <row r="46" spans="1:10" ht="12.75">
      <c r="A46" s="374" t="s">
        <v>117</v>
      </c>
      <c r="B46" s="383" t="s">
        <v>397</v>
      </c>
      <c r="C46" s="265" t="s">
        <v>170</v>
      </c>
      <c r="D46" s="520">
        <v>11.079</v>
      </c>
      <c r="E46" s="290"/>
      <c r="F46" s="530">
        <v>46</v>
      </c>
      <c r="G46" s="502">
        <v>4</v>
      </c>
      <c r="H46" s="193" t="s">
        <v>11</v>
      </c>
      <c r="I46" s="358">
        <f t="shared" si="3"/>
        <v>509.634</v>
      </c>
      <c r="J46" s="358">
        <f t="shared" si="2"/>
        <v>101.92680000000001</v>
      </c>
    </row>
    <row r="47" spans="1:10" ht="12.75">
      <c r="A47" s="374" t="s">
        <v>117</v>
      </c>
      <c r="B47" s="383" t="s">
        <v>398</v>
      </c>
      <c r="C47" s="265" t="s">
        <v>170</v>
      </c>
      <c r="D47" s="520">
        <v>3.046</v>
      </c>
      <c r="E47" s="290"/>
      <c r="F47" s="530">
        <v>46</v>
      </c>
      <c r="G47" s="502">
        <v>4</v>
      </c>
      <c r="H47" s="193" t="s">
        <v>11</v>
      </c>
      <c r="I47" s="358">
        <f t="shared" si="3"/>
        <v>140.11599999999999</v>
      </c>
      <c r="J47" s="358">
        <f t="shared" si="2"/>
        <v>28.0232</v>
      </c>
    </row>
    <row r="48" spans="1:10" ht="12.75">
      <c r="A48" s="374" t="s">
        <v>117</v>
      </c>
      <c r="B48" s="383" t="s">
        <v>399</v>
      </c>
      <c r="C48" s="265" t="s">
        <v>170</v>
      </c>
      <c r="D48" s="520">
        <v>4.49</v>
      </c>
      <c r="E48" s="290"/>
      <c r="F48" s="530">
        <v>46</v>
      </c>
      <c r="G48" s="502">
        <v>4</v>
      </c>
      <c r="H48" s="193" t="s">
        <v>11</v>
      </c>
      <c r="I48" s="358">
        <f t="shared" si="3"/>
        <v>206.54000000000002</v>
      </c>
      <c r="J48" s="358">
        <f aca="true" t="shared" si="4" ref="J48:J58">I48*20%</f>
        <v>41.30800000000001</v>
      </c>
    </row>
    <row r="49" spans="1:10" ht="12.75">
      <c r="A49" s="374" t="s">
        <v>117</v>
      </c>
      <c r="B49" s="383" t="s">
        <v>400</v>
      </c>
      <c r="C49" s="265" t="s">
        <v>170</v>
      </c>
      <c r="D49" s="520">
        <v>13.722</v>
      </c>
      <c r="E49" s="290"/>
      <c r="F49" s="530">
        <v>46</v>
      </c>
      <c r="G49" s="502">
        <v>4</v>
      </c>
      <c r="H49" s="193" t="s">
        <v>11</v>
      </c>
      <c r="I49" s="358">
        <f aca="true" t="shared" si="5" ref="I49:I57">D49*F49</f>
        <v>631.212</v>
      </c>
      <c r="J49" s="358">
        <f t="shared" si="4"/>
        <v>126.2424</v>
      </c>
    </row>
    <row r="50" spans="1:10" ht="12.75">
      <c r="A50" s="374" t="s">
        <v>117</v>
      </c>
      <c r="B50" s="383" t="s">
        <v>401</v>
      </c>
      <c r="C50" s="265" t="s">
        <v>170</v>
      </c>
      <c r="D50" s="520">
        <v>21.603</v>
      </c>
      <c r="E50" s="290"/>
      <c r="F50" s="530">
        <v>46</v>
      </c>
      <c r="G50" s="502">
        <v>4</v>
      </c>
      <c r="H50" s="193" t="s">
        <v>11</v>
      </c>
      <c r="I50" s="358">
        <f t="shared" si="5"/>
        <v>993.738</v>
      </c>
      <c r="J50" s="358">
        <f t="shared" si="4"/>
        <v>198.74760000000003</v>
      </c>
    </row>
    <row r="51" spans="1:10" ht="12.75">
      <c r="A51" s="374" t="s">
        <v>117</v>
      </c>
      <c r="B51" s="383" t="s">
        <v>1208</v>
      </c>
      <c r="C51" s="265" t="s">
        <v>170</v>
      </c>
      <c r="D51" s="520">
        <v>3.501</v>
      </c>
      <c r="E51" s="290"/>
      <c r="F51" s="530">
        <v>46</v>
      </c>
      <c r="G51" s="502">
        <v>4</v>
      </c>
      <c r="H51" s="193" t="s">
        <v>11</v>
      </c>
      <c r="I51" s="358">
        <f t="shared" si="5"/>
        <v>161.046</v>
      </c>
      <c r="J51" s="358">
        <f t="shared" si="4"/>
        <v>32.2092</v>
      </c>
    </row>
    <row r="52" spans="1:10" ht="12.75">
      <c r="A52" s="374" t="s">
        <v>117</v>
      </c>
      <c r="B52" s="383" t="s">
        <v>402</v>
      </c>
      <c r="C52" s="265" t="s">
        <v>170</v>
      </c>
      <c r="D52" s="520">
        <v>24.337</v>
      </c>
      <c r="E52" s="290"/>
      <c r="F52" s="530">
        <v>46</v>
      </c>
      <c r="G52" s="502">
        <v>4</v>
      </c>
      <c r="H52" s="193" t="s">
        <v>11</v>
      </c>
      <c r="I52" s="358">
        <f t="shared" si="5"/>
        <v>1119.502</v>
      </c>
      <c r="J52" s="358">
        <f t="shared" si="4"/>
        <v>223.9004</v>
      </c>
    </row>
    <row r="53" spans="1:10" ht="12.75">
      <c r="A53" s="374" t="s">
        <v>117</v>
      </c>
      <c r="B53" s="383" t="s">
        <v>403</v>
      </c>
      <c r="C53" s="265" t="s">
        <v>170</v>
      </c>
      <c r="D53" s="520">
        <v>19.917</v>
      </c>
      <c r="E53" s="290"/>
      <c r="F53" s="530">
        <v>46</v>
      </c>
      <c r="G53" s="502">
        <v>4</v>
      </c>
      <c r="H53" s="193" t="s">
        <v>11</v>
      </c>
      <c r="I53" s="358">
        <f t="shared" si="5"/>
        <v>916.182</v>
      </c>
      <c r="J53" s="358">
        <f t="shared" si="4"/>
        <v>183.2364</v>
      </c>
    </row>
    <row r="54" spans="1:10" ht="12.75">
      <c r="A54" s="374" t="s">
        <v>117</v>
      </c>
      <c r="B54" s="383" t="s">
        <v>404</v>
      </c>
      <c r="C54" s="265" t="s">
        <v>170</v>
      </c>
      <c r="D54" s="520">
        <v>7.805</v>
      </c>
      <c r="E54" s="290"/>
      <c r="F54" s="530">
        <v>46</v>
      </c>
      <c r="G54" s="502">
        <v>4</v>
      </c>
      <c r="H54" s="193" t="s">
        <v>11</v>
      </c>
      <c r="I54" s="358">
        <f t="shared" si="5"/>
        <v>359.03</v>
      </c>
      <c r="J54" s="358">
        <f t="shared" si="4"/>
        <v>71.806</v>
      </c>
    </row>
    <row r="55" spans="1:10" ht="12.75">
      <c r="A55" s="374" t="s">
        <v>117</v>
      </c>
      <c r="B55" s="383" t="s">
        <v>405</v>
      </c>
      <c r="C55" s="265" t="s">
        <v>170</v>
      </c>
      <c r="D55" s="520">
        <v>7</v>
      </c>
      <c r="E55" s="290"/>
      <c r="F55" s="530">
        <v>46</v>
      </c>
      <c r="G55" s="502">
        <v>4</v>
      </c>
      <c r="H55" s="193" t="s">
        <v>11</v>
      </c>
      <c r="I55" s="358">
        <f t="shared" si="5"/>
        <v>322</v>
      </c>
      <c r="J55" s="358">
        <f t="shared" si="4"/>
        <v>64.4</v>
      </c>
    </row>
    <row r="56" spans="1:10" ht="12.75">
      <c r="A56" s="374" t="s">
        <v>117</v>
      </c>
      <c r="B56" s="383" t="s">
        <v>406</v>
      </c>
      <c r="C56" s="265" t="s">
        <v>170</v>
      </c>
      <c r="D56" s="520">
        <v>3</v>
      </c>
      <c r="E56" s="290"/>
      <c r="F56" s="530">
        <v>46</v>
      </c>
      <c r="G56" s="502">
        <v>4</v>
      </c>
      <c r="H56" s="193" t="s">
        <v>11</v>
      </c>
      <c r="I56" s="358">
        <f t="shared" si="5"/>
        <v>138</v>
      </c>
      <c r="J56" s="358">
        <f t="shared" si="4"/>
        <v>27.6</v>
      </c>
    </row>
    <row r="57" spans="1:10" ht="12.75">
      <c r="A57" s="374" t="s">
        <v>117</v>
      </c>
      <c r="B57" s="383" t="s">
        <v>407</v>
      </c>
      <c r="C57" s="265" t="s">
        <v>170</v>
      </c>
      <c r="D57" s="520">
        <v>4.001</v>
      </c>
      <c r="E57" s="290"/>
      <c r="F57" s="530">
        <v>46</v>
      </c>
      <c r="G57" s="502">
        <v>4</v>
      </c>
      <c r="H57" s="193" t="s">
        <v>11</v>
      </c>
      <c r="I57" s="358">
        <f t="shared" si="5"/>
        <v>184.04600000000002</v>
      </c>
      <c r="J57" s="358">
        <f t="shared" si="4"/>
        <v>36.809200000000004</v>
      </c>
    </row>
    <row r="58" spans="1:10" ht="12.75">
      <c r="A58" s="374" t="s">
        <v>117</v>
      </c>
      <c r="B58" s="383" t="s">
        <v>1097</v>
      </c>
      <c r="C58" s="265" t="s">
        <v>170</v>
      </c>
      <c r="D58" s="520">
        <v>7.591</v>
      </c>
      <c r="E58" s="290"/>
      <c r="F58" s="530">
        <v>46</v>
      </c>
      <c r="G58" s="502">
        <v>5</v>
      </c>
      <c r="H58" s="193" t="s">
        <v>11</v>
      </c>
      <c r="I58" s="358">
        <f>D58*F58</f>
        <v>349.18600000000004</v>
      </c>
      <c r="J58" s="358">
        <f t="shared" si="4"/>
        <v>69.83720000000001</v>
      </c>
    </row>
    <row r="59" spans="1:10" ht="12.75">
      <c r="A59" s="237" t="s">
        <v>20</v>
      </c>
      <c r="B59" s="238">
        <v>23</v>
      </c>
      <c r="C59" s="239" t="s">
        <v>27</v>
      </c>
      <c r="D59" s="235">
        <f>SUM(D36:D58)</f>
        <v>210.58</v>
      </c>
      <c r="E59" s="241" t="s">
        <v>47</v>
      </c>
      <c r="F59" s="242"/>
      <c r="G59" s="243"/>
      <c r="H59" s="243"/>
      <c r="I59" s="356"/>
      <c r="J59" s="356"/>
    </row>
    <row r="60" spans="1:10" ht="12.75">
      <c r="A60" s="552" t="s">
        <v>119</v>
      </c>
      <c r="B60" s="549" t="s">
        <v>1209</v>
      </c>
      <c r="C60" s="265" t="s">
        <v>170</v>
      </c>
      <c r="D60" s="385">
        <v>3.001</v>
      </c>
      <c r="E60" s="290"/>
      <c r="F60" s="530">
        <v>46</v>
      </c>
      <c r="G60" s="502">
        <v>3</v>
      </c>
      <c r="H60" s="193" t="s">
        <v>11</v>
      </c>
      <c r="I60" s="358">
        <f aca="true" t="shared" si="6" ref="I60:I75">D60*F60</f>
        <v>138.046</v>
      </c>
      <c r="J60" s="358">
        <f aca="true" t="shared" si="7" ref="J60:J75">I60*20%</f>
        <v>27.6092</v>
      </c>
    </row>
    <row r="61" spans="1:10" ht="12.75">
      <c r="A61" s="552" t="s">
        <v>119</v>
      </c>
      <c r="B61" s="549" t="s">
        <v>1210</v>
      </c>
      <c r="C61" s="265" t="s">
        <v>170</v>
      </c>
      <c r="D61" s="385">
        <v>3.701</v>
      </c>
      <c r="E61" s="290"/>
      <c r="F61" s="530">
        <v>46</v>
      </c>
      <c r="G61" s="502">
        <v>6</v>
      </c>
      <c r="H61" s="193" t="s">
        <v>11</v>
      </c>
      <c r="I61" s="358">
        <f t="shared" si="6"/>
        <v>170.246</v>
      </c>
      <c r="J61" s="358">
        <f t="shared" si="7"/>
        <v>34.049200000000006</v>
      </c>
    </row>
    <row r="62" spans="1:10" ht="12.75">
      <c r="A62" s="552" t="s">
        <v>119</v>
      </c>
      <c r="B62" s="549" t="s">
        <v>408</v>
      </c>
      <c r="C62" s="265" t="s">
        <v>170</v>
      </c>
      <c r="D62" s="385">
        <v>3.043</v>
      </c>
      <c r="E62" s="290"/>
      <c r="F62" s="530">
        <v>46</v>
      </c>
      <c r="G62" s="502">
        <v>4</v>
      </c>
      <c r="H62" s="193" t="s">
        <v>11</v>
      </c>
      <c r="I62" s="358">
        <f t="shared" si="6"/>
        <v>139.978</v>
      </c>
      <c r="J62" s="358">
        <f t="shared" si="7"/>
        <v>27.995600000000003</v>
      </c>
    </row>
    <row r="63" spans="1:10" ht="12.75">
      <c r="A63" s="552" t="s">
        <v>119</v>
      </c>
      <c r="B63" s="549" t="s">
        <v>409</v>
      </c>
      <c r="C63" s="265" t="s">
        <v>170</v>
      </c>
      <c r="D63" s="385">
        <v>4.8</v>
      </c>
      <c r="E63" s="290"/>
      <c r="F63" s="530">
        <v>46</v>
      </c>
      <c r="G63" s="502">
        <v>4</v>
      </c>
      <c r="H63" s="193" t="s">
        <v>11</v>
      </c>
      <c r="I63" s="358">
        <f t="shared" si="6"/>
        <v>220.79999999999998</v>
      </c>
      <c r="J63" s="358">
        <f t="shared" si="7"/>
        <v>44.16</v>
      </c>
    </row>
    <row r="64" spans="1:10" ht="12.75">
      <c r="A64" s="552" t="s">
        <v>119</v>
      </c>
      <c r="B64" s="549" t="s">
        <v>410</v>
      </c>
      <c r="C64" s="265" t="s">
        <v>170</v>
      </c>
      <c r="D64" s="385">
        <v>1.979</v>
      </c>
      <c r="E64" s="290"/>
      <c r="F64" s="530">
        <v>46</v>
      </c>
      <c r="G64" s="502">
        <v>4</v>
      </c>
      <c r="H64" s="193" t="s">
        <v>11</v>
      </c>
      <c r="I64" s="358">
        <f t="shared" si="6"/>
        <v>91.034</v>
      </c>
      <c r="J64" s="358">
        <f t="shared" si="7"/>
        <v>18.2068</v>
      </c>
    </row>
    <row r="65" spans="1:10" ht="12.75">
      <c r="A65" s="552" t="s">
        <v>119</v>
      </c>
      <c r="B65" s="549" t="s">
        <v>411</v>
      </c>
      <c r="C65" s="265" t="s">
        <v>170</v>
      </c>
      <c r="D65" s="385">
        <v>5.301</v>
      </c>
      <c r="E65" s="290"/>
      <c r="F65" s="530">
        <v>46</v>
      </c>
      <c r="G65" s="502">
        <v>5</v>
      </c>
      <c r="H65" s="193" t="s">
        <v>11</v>
      </c>
      <c r="I65" s="358">
        <f t="shared" si="6"/>
        <v>243.846</v>
      </c>
      <c r="J65" s="358">
        <f t="shared" si="7"/>
        <v>48.769200000000005</v>
      </c>
    </row>
    <row r="66" spans="1:10" ht="12.75">
      <c r="A66" s="552" t="s">
        <v>119</v>
      </c>
      <c r="B66" s="549" t="s">
        <v>412</v>
      </c>
      <c r="C66" s="265" t="s">
        <v>170</v>
      </c>
      <c r="D66" s="385">
        <v>5.402</v>
      </c>
      <c r="E66" s="290"/>
      <c r="F66" s="530">
        <v>46</v>
      </c>
      <c r="G66" s="502">
        <v>5</v>
      </c>
      <c r="H66" s="193" t="s">
        <v>11</v>
      </c>
      <c r="I66" s="358">
        <f t="shared" si="6"/>
        <v>248.49200000000002</v>
      </c>
      <c r="J66" s="358">
        <f t="shared" si="7"/>
        <v>49.69840000000001</v>
      </c>
    </row>
    <row r="67" spans="1:10" ht="12.75">
      <c r="A67" s="552" t="s">
        <v>119</v>
      </c>
      <c r="B67" s="549" t="s">
        <v>413</v>
      </c>
      <c r="C67" s="265" t="s">
        <v>170</v>
      </c>
      <c r="D67" s="385">
        <v>2.902</v>
      </c>
      <c r="E67" s="290"/>
      <c r="F67" s="530">
        <v>46</v>
      </c>
      <c r="G67" s="502">
        <v>4</v>
      </c>
      <c r="H67" s="193" t="s">
        <v>11</v>
      </c>
      <c r="I67" s="358">
        <f t="shared" si="6"/>
        <v>133.49200000000002</v>
      </c>
      <c r="J67" s="358">
        <f t="shared" si="7"/>
        <v>26.698400000000007</v>
      </c>
    </row>
    <row r="68" spans="1:10" ht="12.75">
      <c r="A68" s="552" t="s">
        <v>119</v>
      </c>
      <c r="B68" s="549" t="s">
        <v>414</v>
      </c>
      <c r="C68" s="265" t="s">
        <v>170</v>
      </c>
      <c r="D68" s="385">
        <v>11.501</v>
      </c>
      <c r="E68" s="290"/>
      <c r="F68" s="530">
        <v>46</v>
      </c>
      <c r="G68" s="502">
        <v>4</v>
      </c>
      <c r="H68" s="193" t="s">
        <v>11</v>
      </c>
      <c r="I68" s="358">
        <f t="shared" si="6"/>
        <v>529.0459999999999</v>
      </c>
      <c r="J68" s="358">
        <f t="shared" si="7"/>
        <v>105.80919999999999</v>
      </c>
    </row>
    <row r="69" spans="1:10" ht="12.75">
      <c r="A69" s="552" t="s">
        <v>119</v>
      </c>
      <c r="B69" s="549" t="s">
        <v>415</v>
      </c>
      <c r="C69" s="265" t="s">
        <v>170</v>
      </c>
      <c r="D69" s="385">
        <v>3</v>
      </c>
      <c r="E69" s="290"/>
      <c r="F69" s="530">
        <v>46</v>
      </c>
      <c r="G69" s="502">
        <v>4</v>
      </c>
      <c r="H69" s="193" t="s">
        <v>11</v>
      </c>
      <c r="I69" s="358">
        <f t="shared" si="6"/>
        <v>138</v>
      </c>
      <c r="J69" s="358">
        <f t="shared" si="7"/>
        <v>27.6</v>
      </c>
    </row>
    <row r="70" spans="1:10" ht="12.75">
      <c r="A70" s="552" t="s">
        <v>119</v>
      </c>
      <c r="B70" s="549" t="s">
        <v>1098</v>
      </c>
      <c r="C70" s="265" t="s">
        <v>170</v>
      </c>
      <c r="D70" s="385">
        <v>8</v>
      </c>
      <c r="E70" s="290"/>
      <c r="F70" s="530">
        <v>46</v>
      </c>
      <c r="G70" s="502">
        <v>5</v>
      </c>
      <c r="H70" s="193" t="s">
        <v>11</v>
      </c>
      <c r="I70" s="358">
        <f t="shared" si="6"/>
        <v>368</v>
      </c>
      <c r="J70" s="358">
        <f t="shared" si="7"/>
        <v>73.60000000000001</v>
      </c>
    </row>
    <row r="71" spans="1:10" ht="12.75">
      <c r="A71" s="552" t="s">
        <v>119</v>
      </c>
      <c r="B71" s="549" t="s">
        <v>1211</v>
      </c>
      <c r="C71" s="265" t="s">
        <v>170</v>
      </c>
      <c r="D71" s="385">
        <v>13.952</v>
      </c>
      <c r="E71" s="290"/>
      <c r="F71" s="530">
        <v>46</v>
      </c>
      <c r="G71" s="502">
        <v>5</v>
      </c>
      <c r="H71" s="193" t="s">
        <v>11</v>
      </c>
      <c r="I71" s="358">
        <f t="shared" si="6"/>
        <v>641.792</v>
      </c>
      <c r="J71" s="358">
        <f t="shared" si="7"/>
        <v>128.35840000000002</v>
      </c>
    </row>
    <row r="72" spans="1:10" ht="12.75">
      <c r="A72" s="552" t="s">
        <v>119</v>
      </c>
      <c r="B72" s="549" t="s">
        <v>1212</v>
      </c>
      <c r="C72" s="265" t="s">
        <v>170</v>
      </c>
      <c r="D72" s="385">
        <v>4.8</v>
      </c>
      <c r="E72" s="290"/>
      <c r="F72" s="530">
        <v>46</v>
      </c>
      <c r="G72" s="502">
        <v>4</v>
      </c>
      <c r="H72" s="193" t="s">
        <v>11</v>
      </c>
      <c r="I72" s="358">
        <f t="shared" si="6"/>
        <v>220.79999999999998</v>
      </c>
      <c r="J72" s="358">
        <f t="shared" si="7"/>
        <v>44.16</v>
      </c>
    </row>
    <row r="73" spans="1:10" ht="12.75">
      <c r="A73" s="552" t="s">
        <v>119</v>
      </c>
      <c r="B73" s="549" t="s">
        <v>416</v>
      </c>
      <c r="C73" s="265" t="s">
        <v>170</v>
      </c>
      <c r="D73" s="385">
        <v>7.799</v>
      </c>
      <c r="E73" s="290"/>
      <c r="F73" s="530">
        <v>46</v>
      </c>
      <c r="G73" s="502">
        <v>5</v>
      </c>
      <c r="H73" s="193" t="s">
        <v>11</v>
      </c>
      <c r="I73" s="358">
        <f t="shared" si="6"/>
        <v>358.754</v>
      </c>
      <c r="J73" s="358">
        <f t="shared" si="7"/>
        <v>71.75080000000001</v>
      </c>
    </row>
    <row r="74" spans="1:10" ht="12.75">
      <c r="A74" s="552" t="s">
        <v>119</v>
      </c>
      <c r="B74" s="549" t="s">
        <v>417</v>
      </c>
      <c r="C74" s="265" t="s">
        <v>170</v>
      </c>
      <c r="D74" s="385">
        <v>12.004</v>
      </c>
      <c r="E74" s="290"/>
      <c r="F74" s="530">
        <v>46</v>
      </c>
      <c r="G74" s="502">
        <v>5</v>
      </c>
      <c r="H74" s="193" t="s">
        <v>11</v>
      </c>
      <c r="I74" s="358">
        <f t="shared" si="6"/>
        <v>552.184</v>
      </c>
      <c r="J74" s="358">
        <f t="shared" si="7"/>
        <v>110.4368</v>
      </c>
    </row>
    <row r="75" spans="1:10" ht="12.75">
      <c r="A75" s="552" t="s">
        <v>119</v>
      </c>
      <c r="B75" s="549" t="s">
        <v>1213</v>
      </c>
      <c r="C75" s="265" t="s">
        <v>170</v>
      </c>
      <c r="D75" s="385">
        <v>6.401</v>
      </c>
      <c r="E75" s="290"/>
      <c r="F75" s="530">
        <v>46</v>
      </c>
      <c r="G75" s="502">
        <v>5</v>
      </c>
      <c r="H75" s="193" t="s">
        <v>11</v>
      </c>
      <c r="I75" s="358">
        <f t="shared" si="6"/>
        <v>294.44599999999997</v>
      </c>
      <c r="J75" s="358">
        <f t="shared" si="7"/>
        <v>58.889199999999995</v>
      </c>
    </row>
    <row r="76" spans="1:10" ht="12.75">
      <c r="A76" s="552" t="s">
        <v>119</v>
      </c>
      <c r="B76" s="549" t="s">
        <v>418</v>
      </c>
      <c r="C76" s="265" t="s">
        <v>170</v>
      </c>
      <c r="D76" s="385">
        <v>6.801</v>
      </c>
      <c r="E76" s="290"/>
      <c r="F76" s="530">
        <v>46</v>
      </c>
      <c r="G76" s="502">
        <v>5</v>
      </c>
      <c r="H76" s="193" t="s">
        <v>11</v>
      </c>
      <c r="I76" s="358">
        <f>D76*F76</f>
        <v>312.846</v>
      </c>
      <c r="J76" s="358">
        <f>I76*20%</f>
        <v>62.5692</v>
      </c>
    </row>
    <row r="77" spans="1:10" ht="12.75">
      <c r="A77" s="552" t="s">
        <v>119</v>
      </c>
      <c r="B77" s="549" t="s">
        <v>419</v>
      </c>
      <c r="C77" s="265" t="s">
        <v>170</v>
      </c>
      <c r="D77" s="385">
        <v>12.014</v>
      </c>
      <c r="E77" s="290"/>
      <c r="F77" s="530">
        <v>46</v>
      </c>
      <c r="G77" s="502">
        <v>6</v>
      </c>
      <c r="H77" s="193" t="s">
        <v>11</v>
      </c>
      <c r="I77" s="358">
        <f>D77*F77</f>
        <v>552.644</v>
      </c>
      <c r="J77" s="358">
        <f>I77*20%</f>
        <v>110.5288</v>
      </c>
    </row>
    <row r="78" spans="1:10" ht="12.75">
      <c r="A78" s="237" t="s">
        <v>20</v>
      </c>
      <c r="B78" s="246">
        <v>18</v>
      </c>
      <c r="C78" s="247" t="s">
        <v>27</v>
      </c>
      <c r="D78" s="240">
        <f>SUM(D60:D77)</f>
        <v>116.40100000000001</v>
      </c>
      <c r="E78" s="241" t="s">
        <v>47</v>
      </c>
      <c r="F78" s="242"/>
      <c r="G78" s="411"/>
      <c r="H78" s="411"/>
      <c r="I78" s="356"/>
      <c r="J78" s="356"/>
    </row>
    <row r="79" spans="1:10" ht="12.75">
      <c r="A79" s="550" t="s">
        <v>120</v>
      </c>
      <c r="B79" s="376" t="s">
        <v>274</v>
      </c>
      <c r="C79" s="265" t="s">
        <v>170</v>
      </c>
      <c r="D79" s="319">
        <v>4.27</v>
      </c>
      <c r="E79" s="268"/>
      <c r="F79" s="530">
        <v>46</v>
      </c>
      <c r="G79" s="267">
        <v>4</v>
      </c>
      <c r="H79" s="193" t="s">
        <v>11</v>
      </c>
      <c r="I79" s="358">
        <f aca="true" t="shared" si="8" ref="I79:I87">D79*F79</f>
        <v>196.42</v>
      </c>
      <c r="J79" s="358">
        <f aca="true" t="shared" si="9" ref="J79:J87">I79*20%</f>
        <v>39.284</v>
      </c>
    </row>
    <row r="80" spans="1:10" ht="12.75">
      <c r="A80" s="550" t="s">
        <v>120</v>
      </c>
      <c r="B80" s="376" t="s">
        <v>275</v>
      </c>
      <c r="C80" s="265" t="s">
        <v>170</v>
      </c>
      <c r="D80" s="319">
        <v>6.002</v>
      </c>
      <c r="E80" s="268"/>
      <c r="F80" s="530">
        <v>46</v>
      </c>
      <c r="G80" s="267">
        <v>5</v>
      </c>
      <c r="H80" s="193" t="s">
        <v>11</v>
      </c>
      <c r="I80" s="358">
        <f t="shared" si="8"/>
        <v>276.092</v>
      </c>
      <c r="J80" s="358">
        <f t="shared" si="9"/>
        <v>55.2184</v>
      </c>
    </row>
    <row r="81" spans="1:10" ht="12.75">
      <c r="A81" s="550" t="s">
        <v>120</v>
      </c>
      <c r="B81" s="376" t="s">
        <v>276</v>
      </c>
      <c r="C81" s="265" t="s">
        <v>170</v>
      </c>
      <c r="D81" s="319">
        <v>3.55</v>
      </c>
      <c r="E81" s="268"/>
      <c r="F81" s="530">
        <v>46</v>
      </c>
      <c r="G81" s="267">
        <v>7</v>
      </c>
      <c r="H81" s="193" t="s">
        <v>11</v>
      </c>
      <c r="I81" s="358">
        <f t="shared" si="8"/>
        <v>163.29999999999998</v>
      </c>
      <c r="J81" s="358">
        <f t="shared" si="9"/>
        <v>32.66</v>
      </c>
    </row>
    <row r="82" spans="1:10" ht="12.75">
      <c r="A82" s="550" t="s">
        <v>120</v>
      </c>
      <c r="B82" s="376" t="s">
        <v>277</v>
      </c>
      <c r="C82" s="265" t="s">
        <v>170</v>
      </c>
      <c r="D82" s="319">
        <v>11.492</v>
      </c>
      <c r="E82" s="268"/>
      <c r="F82" s="530">
        <v>46</v>
      </c>
      <c r="G82" s="267">
        <v>7</v>
      </c>
      <c r="H82" s="193" t="s">
        <v>11</v>
      </c>
      <c r="I82" s="358">
        <f t="shared" si="8"/>
        <v>528.6320000000001</v>
      </c>
      <c r="J82" s="358">
        <f t="shared" si="9"/>
        <v>105.72640000000001</v>
      </c>
    </row>
    <row r="83" spans="1:10" ht="12.75">
      <c r="A83" s="550" t="s">
        <v>120</v>
      </c>
      <c r="B83" s="376" t="s">
        <v>278</v>
      </c>
      <c r="C83" s="265" t="s">
        <v>170</v>
      </c>
      <c r="D83" s="319">
        <v>4.271</v>
      </c>
      <c r="E83" s="268"/>
      <c r="F83" s="530">
        <v>46</v>
      </c>
      <c r="G83" s="267">
        <v>3</v>
      </c>
      <c r="H83" s="193" t="s">
        <v>11</v>
      </c>
      <c r="I83" s="358">
        <f t="shared" si="8"/>
        <v>196.466</v>
      </c>
      <c r="J83" s="358">
        <f t="shared" si="9"/>
        <v>39.293200000000006</v>
      </c>
    </row>
    <row r="84" spans="1:10" ht="12.75">
      <c r="A84" s="550" t="s">
        <v>120</v>
      </c>
      <c r="B84" s="376" t="s">
        <v>279</v>
      </c>
      <c r="C84" s="265" t="s">
        <v>170</v>
      </c>
      <c r="D84" s="319">
        <v>2.601</v>
      </c>
      <c r="E84" s="268"/>
      <c r="F84" s="530">
        <v>46</v>
      </c>
      <c r="G84" s="267">
        <v>3</v>
      </c>
      <c r="H84" s="193" t="s">
        <v>11</v>
      </c>
      <c r="I84" s="358">
        <f t="shared" si="8"/>
        <v>119.646</v>
      </c>
      <c r="J84" s="358">
        <f t="shared" si="9"/>
        <v>23.9292</v>
      </c>
    </row>
    <row r="85" spans="1:10" ht="12.75">
      <c r="A85" s="550" t="s">
        <v>120</v>
      </c>
      <c r="B85" s="376" t="s">
        <v>280</v>
      </c>
      <c r="C85" s="265" t="s">
        <v>170</v>
      </c>
      <c r="D85" s="319">
        <v>3.502</v>
      </c>
      <c r="E85" s="268"/>
      <c r="F85" s="530">
        <v>46</v>
      </c>
      <c r="G85" s="267">
        <v>3</v>
      </c>
      <c r="H85" s="193" t="s">
        <v>11</v>
      </c>
      <c r="I85" s="358">
        <f t="shared" si="8"/>
        <v>161.09199999999998</v>
      </c>
      <c r="J85" s="358">
        <f t="shared" si="9"/>
        <v>32.218399999999995</v>
      </c>
    </row>
    <row r="86" spans="1:10" ht="12.75">
      <c r="A86" s="550" t="s">
        <v>120</v>
      </c>
      <c r="B86" s="376" t="s">
        <v>1214</v>
      </c>
      <c r="C86" s="265" t="s">
        <v>170</v>
      </c>
      <c r="D86" s="319">
        <v>0.1</v>
      </c>
      <c r="E86" s="268"/>
      <c r="F86" s="530">
        <v>46</v>
      </c>
      <c r="G86" s="267">
        <v>4</v>
      </c>
      <c r="H86" s="193" t="s">
        <v>11</v>
      </c>
      <c r="I86" s="358">
        <f t="shared" si="8"/>
        <v>4.6000000000000005</v>
      </c>
      <c r="J86" s="358">
        <f t="shared" si="9"/>
        <v>0.9200000000000002</v>
      </c>
    </row>
    <row r="87" spans="1:10" ht="12.75">
      <c r="A87" s="550" t="s">
        <v>120</v>
      </c>
      <c r="B87" s="376" t="s">
        <v>281</v>
      </c>
      <c r="C87" s="265" t="s">
        <v>170</v>
      </c>
      <c r="D87" s="319">
        <v>0.1</v>
      </c>
      <c r="E87" s="268"/>
      <c r="F87" s="530">
        <v>46</v>
      </c>
      <c r="G87" s="267">
        <v>4</v>
      </c>
      <c r="H87" s="193" t="s">
        <v>11</v>
      </c>
      <c r="I87" s="358">
        <f t="shared" si="8"/>
        <v>4.6000000000000005</v>
      </c>
      <c r="J87" s="358">
        <f t="shared" si="9"/>
        <v>0.9200000000000002</v>
      </c>
    </row>
    <row r="88" spans="1:10" ht="12.75">
      <c r="A88" s="237" t="s">
        <v>20</v>
      </c>
      <c r="B88" s="248">
        <v>9</v>
      </c>
      <c r="C88" s="247" t="s">
        <v>27</v>
      </c>
      <c r="D88" s="245">
        <f>SUM(D79:D87)</f>
        <v>35.888000000000005</v>
      </c>
      <c r="E88" s="247" t="s">
        <v>47</v>
      </c>
      <c r="F88" s="424"/>
      <c r="G88" s="242"/>
      <c r="H88" s="242"/>
      <c r="I88" s="356"/>
      <c r="J88" s="356"/>
    </row>
    <row r="89" spans="1:10" ht="25.5">
      <c r="A89" s="253" t="s">
        <v>22</v>
      </c>
      <c r="B89" s="254">
        <f>B27+B29+B31+B33+B35+B59+B78+B88</f>
        <v>64</v>
      </c>
      <c r="C89" s="255" t="s">
        <v>27</v>
      </c>
      <c r="D89" s="256">
        <f>D27+D29+D31+D33+D35+D59+D78+D88</f>
        <v>456.95000000000005</v>
      </c>
      <c r="E89" s="257" t="s">
        <v>47</v>
      </c>
      <c r="F89" s="249"/>
      <c r="G89" s="250"/>
      <c r="H89" s="250"/>
      <c r="I89" s="251"/>
      <c r="J89" s="252"/>
    </row>
    <row r="90" spans="1:10" ht="15.75">
      <c r="A90" s="659" t="s">
        <v>12</v>
      </c>
      <c r="B90" s="660"/>
      <c r="C90" s="660"/>
      <c r="D90" s="660"/>
      <c r="E90" s="660"/>
      <c r="F90" s="660"/>
      <c r="G90" s="660"/>
      <c r="H90" s="660"/>
      <c r="I90" s="660"/>
      <c r="J90" s="661"/>
    </row>
    <row r="91" spans="1:10" ht="12.75">
      <c r="A91" s="379" t="s">
        <v>270</v>
      </c>
      <c r="B91" s="555" t="s">
        <v>1215</v>
      </c>
      <c r="C91" s="553" t="s">
        <v>176</v>
      </c>
      <c r="D91" s="520">
        <v>78.507</v>
      </c>
      <c r="E91" s="554"/>
      <c r="F91" s="530">
        <v>51</v>
      </c>
      <c r="G91" s="502">
        <v>5</v>
      </c>
      <c r="H91" s="193" t="s">
        <v>11</v>
      </c>
      <c r="I91" s="358">
        <f>D91*F91</f>
        <v>4003.8570000000004</v>
      </c>
      <c r="J91" s="358">
        <f>I91*20%</f>
        <v>800.7714000000001</v>
      </c>
    </row>
    <row r="92" spans="1:10" ht="12.75">
      <c r="A92" s="115" t="s">
        <v>107</v>
      </c>
      <c r="B92" s="436">
        <v>1</v>
      </c>
      <c r="C92" s="44" t="s">
        <v>27</v>
      </c>
      <c r="D92" s="44">
        <f>SUM(D91:D91)</f>
        <v>78.507</v>
      </c>
      <c r="E92" s="121" t="s">
        <v>47</v>
      </c>
      <c r="F92" s="180"/>
      <c r="G92" s="212"/>
      <c r="H92" s="212"/>
      <c r="I92" s="111"/>
      <c r="J92" s="99"/>
    </row>
    <row r="93" spans="1:10" ht="12.75">
      <c r="A93" s="379" t="s">
        <v>264</v>
      </c>
      <c r="B93" s="555" t="s">
        <v>1216</v>
      </c>
      <c r="C93" s="553" t="s">
        <v>176</v>
      </c>
      <c r="D93" s="520">
        <v>10.745</v>
      </c>
      <c r="E93" s="554"/>
      <c r="F93" s="530">
        <v>51</v>
      </c>
      <c r="G93" s="502">
        <v>5</v>
      </c>
      <c r="H93" s="193" t="s">
        <v>11</v>
      </c>
      <c r="I93" s="358">
        <f aca="true" t="shared" si="10" ref="I93:I98">D93*F93</f>
        <v>547.995</v>
      </c>
      <c r="J93" s="358">
        <f aca="true" t="shared" si="11" ref="J93:J98">I93*20%</f>
        <v>109.599</v>
      </c>
    </row>
    <row r="94" spans="1:10" ht="12.75">
      <c r="A94" s="379" t="s">
        <v>264</v>
      </c>
      <c r="B94" s="555" t="s">
        <v>1217</v>
      </c>
      <c r="C94" s="553" t="s">
        <v>176</v>
      </c>
      <c r="D94" s="520">
        <v>15.538</v>
      </c>
      <c r="E94" s="554"/>
      <c r="F94" s="530">
        <v>51</v>
      </c>
      <c r="G94" s="502">
        <v>5</v>
      </c>
      <c r="H94" s="193" t="s">
        <v>11</v>
      </c>
      <c r="I94" s="358">
        <f t="shared" si="10"/>
        <v>792.438</v>
      </c>
      <c r="J94" s="358">
        <f t="shared" si="11"/>
        <v>158.48760000000001</v>
      </c>
    </row>
    <row r="95" spans="1:10" ht="12.75">
      <c r="A95" s="483" t="s">
        <v>264</v>
      </c>
      <c r="B95" s="490" t="s">
        <v>1181</v>
      </c>
      <c r="C95" s="278" t="s">
        <v>170</v>
      </c>
      <c r="D95" s="470">
        <v>10.58</v>
      </c>
      <c r="E95" s="272"/>
      <c r="F95" s="530">
        <v>51</v>
      </c>
      <c r="G95" s="267">
        <v>6</v>
      </c>
      <c r="H95" s="193" t="s">
        <v>11</v>
      </c>
      <c r="I95" s="358">
        <f t="shared" si="10"/>
        <v>539.58</v>
      </c>
      <c r="J95" s="358">
        <f t="shared" si="11"/>
        <v>107.91600000000001</v>
      </c>
    </row>
    <row r="96" spans="1:10" ht="12.75">
      <c r="A96" s="379" t="s">
        <v>264</v>
      </c>
      <c r="B96" s="555" t="s">
        <v>1218</v>
      </c>
      <c r="C96" s="553" t="s">
        <v>176</v>
      </c>
      <c r="D96" s="520">
        <v>10.869</v>
      </c>
      <c r="E96" s="554"/>
      <c r="F96" s="530">
        <v>51</v>
      </c>
      <c r="G96" s="502">
        <v>5</v>
      </c>
      <c r="H96" s="193" t="s">
        <v>11</v>
      </c>
      <c r="I96" s="358">
        <f t="shared" si="10"/>
        <v>554.319</v>
      </c>
      <c r="J96" s="358">
        <f t="shared" si="11"/>
        <v>110.8638</v>
      </c>
    </row>
    <row r="97" spans="1:10" ht="12.75">
      <c r="A97" s="379" t="s">
        <v>264</v>
      </c>
      <c r="B97" s="555" t="s">
        <v>1220</v>
      </c>
      <c r="C97" s="553" t="s">
        <v>176</v>
      </c>
      <c r="D97" s="520">
        <v>14.941</v>
      </c>
      <c r="E97" s="554"/>
      <c r="F97" s="530">
        <v>51</v>
      </c>
      <c r="G97" s="502">
        <v>3</v>
      </c>
      <c r="H97" s="193" t="s">
        <v>11</v>
      </c>
      <c r="I97" s="358">
        <f t="shared" si="10"/>
        <v>761.991</v>
      </c>
      <c r="J97" s="358">
        <f t="shared" si="11"/>
        <v>152.3982</v>
      </c>
    </row>
    <row r="98" spans="1:10" ht="12.75">
      <c r="A98" s="483" t="s">
        <v>264</v>
      </c>
      <c r="B98" s="490" t="s">
        <v>1182</v>
      </c>
      <c r="C98" s="278" t="s">
        <v>170</v>
      </c>
      <c r="D98" s="470">
        <v>12.48</v>
      </c>
      <c r="E98" s="272"/>
      <c r="F98" s="530">
        <v>51</v>
      </c>
      <c r="G98" s="267">
        <v>3</v>
      </c>
      <c r="H98" s="193" t="s">
        <v>11</v>
      </c>
      <c r="I98" s="358">
        <f t="shared" si="10"/>
        <v>636.48</v>
      </c>
      <c r="J98" s="358">
        <f t="shared" si="11"/>
        <v>127.296</v>
      </c>
    </row>
    <row r="99" spans="1:10" ht="12.75">
      <c r="A99" s="115" t="s">
        <v>107</v>
      </c>
      <c r="B99" s="435">
        <v>6</v>
      </c>
      <c r="C99" s="44" t="s">
        <v>27</v>
      </c>
      <c r="D99" s="44">
        <f>SUM(D93:D98)</f>
        <v>75.153</v>
      </c>
      <c r="E99" s="121" t="s">
        <v>47</v>
      </c>
      <c r="F99" s="180"/>
      <c r="G99" s="212"/>
      <c r="H99" s="212"/>
      <c r="I99" s="111"/>
      <c r="J99" s="99"/>
    </row>
    <row r="100" spans="1:10" ht="12.75">
      <c r="A100" s="379" t="s">
        <v>44</v>
      </c>
      <c r="B100" s="555" t="s">
        <v>1221</v>
      </c>
      <c r="C100" s="553" t="s">
        <v>176</v>
      </c>
      <c r="D100" s="520">
        <v>4.47</v>
      </c>
      <c r="E100" s="554"/>
      <c r="F100" s="530">
        <v>51</v>
      </c>
      <c r="G100" s="502">
        <v>5</v>
      </c>
      <c r="H100" s="193" t="s">
        <v>11</v>
      </c>
      <c r="I100" s="358">
        <f>D100*F100</f>
        <v>227.97</v>
      </c>
      <c r="J100" s="358">
        <f>I100*20%</f>
        <v>45.594</v>
      </c>
    </row>
    <row r="101" spans="1:10" ht="12.75">
      <c r="A101" s="379" t="s">
        <v>44</v>
      </c>
      <c r="B101" s="555" t="s">
        <v>1222</v>
      </c>
      <c r="C101" s="553" t="s">
        <v>176</v>
      </c>
      <c r="D101" s="520">
        <v>4.47</v>
      </c>
      <c r="E101" s="554"/>
      <c r="F101" s="530">
        <v>51</v>
      </c>
      <c r="G101" s="502">
        <v>5</v>
      </c>
      <c r="H101" s="193" t="s">
        <v>11</v>
      </c>
      <c r="I101" s="358">
        <f>D101*F101</f>
        <v>227.97</v>
      </c>
      <c r="J101" s="358">
        <f>I101*20%</f>
        <v>45.594</v>
      </c>
    </row>
    <row r="102" spans="1:10" ht="12.75">
      <c r="A102" s="379" t="s">
        <v>44</v>
      </c>
      <c r="B102" s="555" t="s">
        <v>1223</v>
      </c>
      <c r="C102" s="553" t="s">
        <v>176</v>
      </c>
      <c r="D102" s="520">
        <v>3.487</v>
      </c>
      <c r="E102" s="554"/>
      <c r="F102" s="530">
        <v>51</v>
      </c>
      <c r="G102" s="502">
        <v>4</v>
      </c>
      <c r="H102" s="193" t="s">
        <v>11</v>
      </c>
      <c r="I102" s="358">
        <f>D102*F102</f>
        <v>177.83700000000002</v>
      </c>
      <c r="J102" s="358">
        <f>I102*20%</f>
        <v>35.567400000000006</v>
      </c>
    </row>
    <row r="103" spans="1:10" ht="12.75">
      <c r="A103" s="483" t="s">
        <v>44</v>
      </c>
      <c r="B103" s="490" t="s">
        <v>1067</v>
      </c>
      <c r="C103" s="278" t="s">
        <v>170</v>
      </c>
      <c r="D103" s="470">
        <v>8.645</v>
      </c>
      <c r="E103" s="272"/>
      <c r="F103" s="530">
        <v>51</v>
      </c>
      <c r="G103" s="267">
        <v>3</v>
      </c>
      <c r="H103" s="193" t="s">
        <v>11</v>
      </c>
      <c r="I103" s="358">
        <f>D103*F103</f>
        <v>440.895</v>
      </c>
      <c r="J103" s="358">
        <f>I103*20%</f>
        <v>88.179</v>
      </c>
    </row>
    <row r="104" spans="1:10" ht="12.75">
      <c r="A104" s="115" t="s">
        <v>107</v>
      </c>
      <c r="B104" s="436">
        <v>4</v>
      </c>
      <c r="C104" s="44" t="s">
        <v>27</v>
      </c>
      <c r="D104" s="44">
        <f>SUM(D100:D103)</f>
        <v>21.072</v>
      </c>
      <c r="E104" s="121" t="s">
        <v>47</v>
      </c>
      <c r="F104" s="180"/>
      <c r="G104" s="212"/>
      <c r="H104" s="212"/>
      <c r="I104" s="111"/>
      <c r="J104" s="99"/>
    </row>
    <row r="105" spans="1:10" ht="12.75">
      <c r="A105" s="483" t="s">
        <v>41</v>
      </c>
      <c r="B105" s="490" t="s">
        <v>1068</v>
      </c>
      <c r="C105" s="278" t="s">
        <v>263</v>
      </c>
      <c r="D105" s="470">
        <v>6.541</v>
      </c>
      <c r="E105" s="272"/>
      <c r="F105" s="530">
        <v>51</v>
      </c>
      <c r="G105" s="267">
        <v>5</v>
      </c>
      <c r="H105" s="193" t="s">
        <v>11</v>
      </c>
      <c r="I105" s="358">
        <f aca="true" t="shared" si="12" ref="I105:I113">D105*F105</f>
        <v>333.591</v>
      </c>
      <c r="J105" s="358">
        <f aca="true" t="shared" si="13" ref="J105:J114">I105*20%</f>
        <v>66.71820000000001</v>
      </c>
    </row>
    <row r="106" spans="1:10" ht="12.75">
      <c r="A106" s="379" t="s">
        <v>41</v>
      </c>
      <c r="B106" s="555" t="s">
        <v>1224</v>
      </c>
      <c r="C106" s="553" t="s">
        <v>1110</v>
      </c>
      <c r="D106" s="520">
        <v>5.75</v>
      </c>
      <c r="E106" s="554"/>
      <c r="F106" s="530">
        <v>51</v>
      </c>
      <c r="G106" s="502">
        <v>5</v>
      </c>
      <c r="H106" s="193" t="s">
        <v>11</v>
      </c>
      <c r="I106" s="358">
        <f t="shared" si="12"/>
        <v>293.25</v>
      </c>
      <c r="J106" s="358">
        <f t="shared" si="13"/>
        <v>58.650000000000006</v>
      </c>
    </row>
    <row r="107" spans="1:10" ht="12.75">
      <c r="A107" s="483" t="s">
        <v>41</v>
      </c>
      <c r="B107" s="490" t="s">
        <v>1069</v>
      </c>
      <c r="C107" s="278" t="s">
        <v>263</v>
      </c>
      <c r="D107" s="470">
        <v>12.623</v>
      </c>
      <c r="E107" s="272"/>
      <c r="F107" s="530">
        <v>51</v>
      </c>
      <c r="G107" s="267">
        <v>5</v>
      </c>
      <c r="H107" s="193" t="s">
        <v>11</v>
      </c>
      <c r="I107" s="358">
        <f t="shared" si="12"/>
        <v>643.7729999999999</v>
      </c>
      <c r="J107" s="358">
        <f t="shared" si="13"/>
        <v>128.75459999999998</v>
      </c>
    </row>
    <row r="108" spans="1:10" ht="12.75">
      <c r="A108" s="483" t="s">
        <v>41</v>
      </c>
      <c r="B108" s="490" t="s">
        <v>1070</v>
      </c>
      <c r="C108" s="278" t="s">
        <v>170</v>
      </c>
      <c r="D108" s="470">
        <v>93.183</v>
      </c>
      <c r="E108" s="272"/>
      <c r="F108" s="530">
        <v>51</v>
      </c>
      <c r="G108" s="267">
        <v>5</v>
      </c>
      <c r="H108" s="193" t="s">
        <v>11</v>
      </c>
      <c r="I108" s="358">
        <f t="shared" si="12"/>
        <v>4752.3330000000005</v>
      </c>
      <c r="J108" s="358">
        <f t="shared" si="13"/>
        <v>950.4666000000002</v>
      </c>
    </row>
    <row r="109" spans="1:10" ht="12.75">
      <c r="A109" s="483" t="s">
        <v>41</v>
      </c>
      <c r="B109" s="490" t="s">
        <v>1071</v>
      </c>
      <c r="C109" s="278" t="s">
        <v>170</v>
      </c>
      <c r="D109" s="470">
        <v>65.694</v>
      </c>
      <c r="E109" s="272"/>
      <c r="F109" s="530">
        <v>51</v>
      </c>
      <c r="G109" s="267">
        <v>6</v>
      </c>
      <c r="H109" s="193" t="s">
        <v>11</v>
      </c>
      <c r="I109" s="358">
        <f t="shared" si="12"/>
        <v>3350.3940000000002</v>
      </c>
      <c r="J109" s="358">
        <f t="shared" si="13"/>
        <v>670.0788000000001</v>
      </c>
    </row>
    <row r="110" spans="1:10" ht="12.75">
      <c r="A110" s="483" t="s">
        <v>41</v>
      </c>
      <c r="B110" s="490" t="s">
        <v>1072</v>
      </c>
      <c r="C110" s="278" t="s">
        <v>170</v>
      </c>
      <c r="D110" s="470">
        <v>18.001</v>
      </c>
      <c r="E110" s="272"/>
      <c r="F110" s="530">
        <v>51</v>
      </c>
      <c r="G110" s="267">
        <v>6</v>
      </c>
      <c r="H110" s="193" t="s">
        <v>11</v>
      </c>
      <c r="I110" s="358">
        <f t="shared" si="12"/>
        <v>918.051</v>
      </c>
      <c r="J110" s="358">
        <f t="shared" si="13"/>
        <v>183.61020000000002</v>
      </c>
    </row>
    <row r="111" spans="1:10" ht="12.75">
      <c r="A111" s="483" t="s">
        <v>41</v>
      </c>
      <c r="B111" s="490" t="s">
        <v>1073</v>
      </c>
      <c r="C111" s="278" t="s">
        <v>170</v>
      </c>
      <c r="D111" s="470">
        <v>17.002</v>
      </c>
      <c r="E111" s="272"/>
      <c r="F111" s="530">
        <v>51</v>
      </c>
      <c r="G111" s="267">
        <v>6</v>
      </c>
      <c r="H111" s="193" t="s">
        <v>11</v>
      </c>
      <c r="I111" s="358">
        <f t="shared" si="12"/>
        <v>867.102</v>
      </c>
      <c r="J111" s="358">
        <f t="shared" si="13"/>
        <v>173.4204</v>
      </c>
    </row>
    <row r="112" spans="1:10" ht="12.75">
      <c r="A112" s="483" t="s">
        <v>41</v>
      </c>
      <c r="B112" s="490" t="s">
        <v>1108</v>
      </c>
      <c r="C112" s="278" t="s">
        <v>170</v>
      </c>
      <c r="D112" s="470">
        <v>10.002</v>
      </c>
      <c r="E112" s="272"/>
      <c r="F112" s="530">
        <v>51</v>
      </c>
      <c r="G112" s="267">
        <v>6</v>
      </c>
      <c r="H112" s="193" t="s">
        <v>11</v>
      </c>
      <c r="I112" s="358">
        <f t="shared" si="12"/>
        <v>510.10200000000003</v>
      </c>
      <c r="J112" s="358">
        <f t="shared" si="13"/>
        <v>102.02040000000001</v>
      </c>
    </row>
    <row r="113" spans="1:10" ht="12.75">
      <c r="A113" s="483" t="s">
        <v>41</v>
      </c>
      <c r="B113" s="490" t="s">
        <v>1074</v>
      </c>
      <c r="C113" s="278" t="s">
        <v>170</v>
      </c>
      <c r="D113" s="470">
        <v>26.502</v>
      </c>
      <c r="E113" s="272"/>
      <c r="F113" s="530">
        <v>51</v>
      </c>
      <c r="G113" s="267">
        <v>6</v>
      </c>
      <c r="H113" s="193" t="s">
        <v>11</v>
      </c>
      <c r="I113" s="358">
        <f t="shared" si="12"/>
        <v>1351.6019999999999</v>
      </c>
      <c r="J113" s="358">
        <f t="shared" si="13"/>
        <v>270.3204</v>
      </c>
    </row>
    <row r="114" spans="1:10" ht="12.75">
      <c r="A114" s="483" t="s">
        <v>41</v>
      </c>
      <c r="B114" s="490" t="s">
        <v>1075</v>
      </c>
      <c r="C114" s="278" t="s">
        <v>170</v>
      </c>
      <c r="D114" s="470">
        <v>3</v>
      </c>
      <c r="E114" s="272"/>
      <c r="F114" s="530">
        <v>51</v>
      </c>
      <c r="G114" s="267">
        <v>6</v>
      </c>
      <c r="H114" s="193" t="s">
        <v>11</v>
      </c>
      <c r="I114" s="358">
        <f>D114*F114</f>
        <v>153</v>
      </c>
      <c r="J114" s="358">
        <f t="shared" si="13"/>
        <v>30.6</v>
      </c>
    </row>
    <row r="115" spans="1:10" ht="12.75">
      <c r="A115" s="115" t="s">
        <v>107</v>
      </c>
      <c r="B115" s="436">
        <v>10</v>
      </c>
      <c r="C115" s="44" t="s">
        <v>27</v>
      </c>
      <c r="D115" s="44">
        <f>SUM(D105:D114)</f>
        <v>258.298</v>
      </c>
      <c r="E115" s="121" t="s">
        <v>47</v>
      </c>
      <c r="F115" s="180"/>
      <c r="G115" s="212"/>
      <c r="H115" s="212"/>
      <c r="I115" s="111"/>
      <c r="J115" s="99"/>
    </row>
    <row r="116" spans="1:10" ht="12.75">
      <c r="A116" s="483" t="s">
        <v>266</v>
      </c>
      <c r="B116" s="490" t="s">
        <v>1076</v>
      </c>
      <c r="C116" s="278" t="s">
        <v>267</v>
      </c>
      <c r="D116" s="470">
        <v>6.683</v>
      </c>
      <c r="E116" s="272"/>
      <c r="F116" s="530">
        <v>51</v>
      </c>
      <c r="G116" s="267">
        <v>4</v>
      </c>
      <c r="H116" s="193" t="s">
        <v>11</v>
      </c>
      <c r="I116" s="358">
        <f aca="true" t="shared" si="14" ref="I116:I121">D116*F116</f>
        <v>340.83299999999997</v>
      </c>
      <c r="J116" s="358">
        <f aca="true" t="shared" si="15" ref="J116:J121">I116*20%</f>
        <v>68.1666</v>
      </c>
    </row>
    <row r="117" spans="1:10" ht="12.75">
      <c r="A117" s="483" t="s">
        <v>266</v>
      </c>
      <c r="B117" s="490" t="s">
        <v>1183</v>
      </c>
      <c r="C117" s="278" t="s">
        <v>263</v>
      </c>
      <c r="D117" s="470">
        <v>2.49</v>
      </c>
      <c r="E117" s="272"/>
      <c r="F117" s="530">
        <v>51</v>
      </c>
      <c r="G117" s="267">
        <v>10</v>
      </c>
      <c r="H117" s="193" t="s">
        <v>11</v>
      </c>
      <c r="I117" s="358">
        <f t="shared" si="14"/>
        <v>126.99000000000001</v>
      </c>
      <c r="J117" s="358">
        <f t="shared" si="15"/>
        <v>25.398000000000003</v>
      </c>
    </row>
    <row r="118" spans="1:10" ht="12.75">
      <c r="A118" s="379" t="s">
        <v>266</v>
      </c>
      <c r="B118" s="555" t="s">
        <v>1225</v>
      </c>
      <c r="C118" s="553" t="s">
        <v>180</v>
      </c>
      <c r="D118" s="520">
        <v>1.238</v>
      </c>
      <c r="E118" s="554"/>
      <c r="F118" s="530">
        <v>51</v>
      </c>
      <c r="G118" s="502">
        <v>10</v>
      </c>
      <c r="H118" s="193" t="s">
        <v>11</v>
      </c>
      <c r="I118" s="358">
        <f t="shared" si="14"/>
        <v>63.138</v>
      </c>
      <c r="J118" s="358">
        <f t="shared" si="15"/>
        <v>12.627600000000001</v>
      </c>
    </row>
    <row r="119" spans="1:10" ht="12.75">
      <c r="A119" s="483" t="s">
        <v>266</v>
      </c>
      <c r="B119" s="490" t="s">
        <v>1077</v>
      </c>
      <c r="C119" s="278" t="s">
        <v>265</v>
      </c>
      <c r="D119" s="470">
        <v>18.236</v>
      </c>
      <c r="E119" s="272"/>
      <c r="F119" s="530">
        <v>51</v>
      </c>
      <c r="G119" s="267">
        <v>10</v>
      </c>
      <c r="H119" s="193" t="s">
        <v>11</v>
      </c>
      <c r="I119" s="358">
        <f t="shared" si="14"/>
        <v>930.0360000000001</v>
      </c>
      <c r="J119" s="358">
        <f t="shared" si="15"/>
        <v>186.0072</v>
      </c>
    </row>
    <row r="120" spans="1:10" ht="12.75">
      <c r="A120" s="483" t="s">
        <v>266</v>
      </c>
      <c r="B120" s="490" t="s">
        <v>1078</v>
      </c>
      <c r="C120" s="278" t="s">
        <v>267</v>
      </c>
      <c r="D120" s="470">
        <v>1.823</v>
      </c>
      <c r="E120" s="272"/>
      <c r="F120" s="530">
        <v>51</v>
      </c>
      <c r="G120" s="267">
        <v>4</v>
      </c>
      <c r="H120" s="193" t="s">
        <v>11</v>
      </c>
      <c r="I120" s="358">
        <f t="shared" si="14"/>
        <v>92.973</v>
      </c>
      <c r="J120" s="358">
        <f t="shared" si="15"/>
        <v>18.5946</v>
      </c>
    </row>
    <row r="121" spans="1:10" ht="12.75">
      <c r="A121" s="483" t="s">
        <v>266</v>
      </c>
      <c r="B121" s="490" t="s">
        <v>1079</v>
      </c>
      <c r="C121" s="278" t="s">
        <v>263</v>
      </c>
      <c r="D121" s="470">
        <v>2.774</v>
      </c>
      <c r="E121" s="272"/>
      <c r="F121" s="530">
        <v>51</v>
      </c>
      <c r="G121" s="267">
        <v>10</v>
      </c>
      <c r="H121" s="193" t="s">
        <v>11</v>
      </c>
      <c r="I121" s="358">
        <f t="shared" si="14"/>
        <v>141.474</v>
      </c>
      <c r="J121" s="358">
        <f t="shared" si="15"/>
        <v>28.2948</v>
      </c>
    </row>
    <row r="122" spans="1:10" ht="12.75">
      <c r="A122" s="115" t="s">
        <v>107</v>
      </c>
      <c r="B122" s="436">
        <v>6</v>
      </c>
      <c r="C122" s="44" t="s">
        <v>27</v>
      </c>
      <c r="D122" s="44">
        <f>SUM(D116:D121)</f>
        <v>33.244</v>
      </c>
      <c r="E122" s="121" t="s">
        <v>47</v>
      </c>
      <c r="F122" s="180"/>
      <c r="G122" s="212"/>
      <c r="H122" s="212"/>
      <c r="I122" s="111"/>
      <c r="J122" s="99"/>
    </row>
    <row r="123" spans="1:10" ht="12.75">
      <c r="A123" s="483" t="s">
        <v>268</v>
      </c>
      <c r="B123" s="490" t="s">
        <v>1080</v>
      </c>
      <c r="C123" s="278" t="s">
        <v>267</v>
      </c>
      <c r="D123" s="470">
        <v>2.116</v>
      </c>
      <c r="E123" s="272"/>
      <c r="F123" s="530">
        <v>51</v>
      </c>
      <c r="G123" s="267">
        <v>5</v>
      </c>
      <c r="H123" s="193" t="s">
        <v>11</v>
      </c>
      <c r="I123" s="358">
        <f>D123*F123</f>
        <v>107.91600000000001</v>
      </c>
      <c r="J123" s="358">
        <f>I123*20%</f>
        <v>21.583200000000005</v>
      </c>
    </row>
    <row r="124" spans="1:10" ht="12.75">
      <c r="A124" s="115" t="s">
        <v>107</v>
      </c>
      <c r="B124" s="436">
        <v>1</v>
      </c>
      <c r="C124" s="44" t="s">
        <v>27</v>
      </c>
      <c r="D124" s="44">
        <f>SUM(D123:D123)</f>
        <v>2.116</v>
      </c>
      <c r="E124" s="121" t="s">
        <v>47</v>
      </c>
      <c r="F124" s="180"/>
      <c r="G124" s="212"/>
      <c r="H124" s="212"/>
      <c r="I124" s="111"/>
      <c r="J124" s="99"/>
    </row>
    <row r="125" spans="1:10" ht="12.75">
      <c r="A125" s="483" t="s">
        <v>40</v>
      </c>
      <c r="B125" s="490" t="s">
        <v>1081</v>
      </c>
      <c r="C125" s="278" t="s">
        <v>170</v>
      </c>
      <c r="D125" s="470">
        <v>4.501</v>
      </c>
      <c r="E125" s="272"/>
      <c r="F125" s="530">
        <v>51</v>
      </c>
      <c r="G125" s="267">
        <v>4</v>
      </c>
      <c r="H125" s="193" t="s">
        <v>11</v>
      </c>
      <c r="I125" s="358">
        <f>D125*F125</f>
        <v>229.55100000000002</v>
      </c>
      <c r="J125" s="358">
        <f>I125*20%</f>
        <v>45.9102</v>
      </c>
    </row>
    <row r="126" spans="1:10" ht="12.75">
      <c r="A126" s="43" t="s">
        <v>20</v>
      </c>
      <c r="B126" s="436">
        <v>1</v>
      </c>
      <c r="C126" s="44" t="s">
        <v>27</v>
      </c>
      <c r="D126" s="44">
        <f>SUM(D125:D125)</f>
        <v>4.501</v>
      </c>
      <c r="E126" s="121" t="s">
        <v>47</v>
      </c>
      <c r="F126" s="180"/>
      <c r="G126" s="212"/>
      <c r="H126" s="212"/>
      <c r="I126" s="111"/>
      <c r="J126" s="99"/>
    </row>
    <row r="127" spans="1:10" ht="25.5">
      <c r="A127" s="153" t="s">
        <v>92</v>
      </c>
      <c r="B127" s="134">
        <f>B92+B99+B104+B115+B122+B124+B126</f>
        <v>29</v>
      </c>
      <c r="C127" s="129" t="s">
        <v>27</v>
      </c>
      <c r="D127" s="136">
        <f>D92+D99+D104+D115+D122+D124+D126</f>
        <v>472.89099999999996</v>
      </c>
      <c r="E127" s="197" t="s">
        <v>47</v>
      </c>
      <c r="F127" s="149"/>
      <c r="G127" s="198"/>
      <c r="H127" s="198"/>
      <c r="I127" s="63"/>
      <c r="J127" s="458"/>
    </row>
    <row r="128" spans="1:10" ht="15.75">
      <c r="A128" s="659" t="s">
        <v>33</v>
      </c>
      <c r="B128" s="660"/>
      <c r="C128" s="660"/>
      <c r="D128" s="660"/>
      <c r="E128" s="660"/>
      <c r="F128" s="660"/>
      <c r="G128" s="660"/>
      <c r="H128" s="660"/>
      <c r="I128" s="660"/>
      <c r="J128" s="661"/>
    </row>
    <row r="129" spans="1:10" ht="12.75">
      <c r="A129" s="557" t="s">
        <v>109</v>
      </c>
      <c r="B129" s="516" t="s">
        <v>1166</v>
      </c>
      <c r="C129" s="556" t="s">
        <v>1132</v>
      </c>
      <c r="D129" s="359">
        <v>3</v>
      </c>
      <c r="E129" s="125"/>
      <c r="F129" s="530">
        <v>51</v>
      </c>
      <c r="G129" s="141">
        <v>3</v>
      </c>
      <c r="H129" s="193" t="s">
        <v>11</v>
      </c>
      <c r="I129" s="534">
        <f>D129*F129</f>
        <v>153</v>
      </c>
      <c r="J129" s="535">
        <f>I129*20%</f>
        <v>30.6</v>
      </c>
    </row>
    <row r="130" spans="1:10" ht="12.75">
      <c r="A130" s="557" t="s">
        <v>109</v>
      </c>
      <c r="B130" s="516" t="s">
        <v>1133</v>
      </c>
      <c r="C130" s="556" t="s">
        <v>170</v>
      </c>
      <c r="D130" s="359">
        <v>1.5</v>
      </c>
      <c r="E130" s="125"/>
      <c r="F130" s="530">
        <v>51</v>
      </c>
      <c r="G130" s="141">
        <v>5</v>
      </c>
      <c r="H130" s="193" t="s">
        <v>11</v>
      </c>
      <c r="I130" s="534">
        <f>D130*F130</f>
        <v>76.5</v>
      </c>
      <c r="J130" s="535">
        <f>I130*20%</f>
        <v>15.3</v>
      </c>
    </row>
    <row r="131" spans="1:10" ht="12.75">
      <c r="A131" s="557" t="s">
        <v>109</v>
      </c>
      <c r="B131" s="517" t="s">
        <v>1134</v>
      </c>
      <c r="C131" s="556" t="s">
        <v>1132</v>
      </c>
      <c r="D131" s="359">
        <v>19.419</v>
      </c>
      <c r="E131" s="125"/>
      <c r="F131" s="530">
        <v>51</v>
      </c>
      <c r="G131" s="558" t="s">
        <v>98</v>
      </c>
      <c r="H131" s="193" t="s">
        <v>11</v>
      </c>
      <c r="I131" s="534">
        <f>D131*F131</f>
        <v>990.369</v>
      </c>
      <c r="J131" s="535">
        <f>I131*20%</f>
        <v>198.0738</v>
      </c>
    </row>
    <row r="132" spans="1:10" ht="12.75">
      <c r="A132" s="43" t="s">
        <v>20</v>
      </c>
      <c r="B132" s="49">
        <v>3</v>
      </c>
      <c r="C132" s="115" t="s">
        <v>27</v>
      </c>
      <c r="D132" s="22">
        <f>SUM(D129:D131)</f>
        <v>23.919</v>
      </c>
      <c r="E132" s="373" t="s">
        <v>47</v>
      </c>
      <c r="F132" s="357"/>
      <c r="G132" s="15"/>
      <c r="H132" s="15"/>
      <c r="I132" s="354"/>
      <c r="J132" s="113"/>
    </row>
    <row r="133" spans="1:10" ht="25.5">
      <c r="A133" s="64" t="s">
        <v>34</v>
      </c>
      <c r="B133" s="71">
        <f>B132</f>
        <v>3</v>
      </c>
      <c r="C133" s="29" t="s">
        <v>27</v>
      </c>
      <c r="D133" s="69">
        <f>D132</f>
        <v>23.919</v>
      </c>
      <c r="E133" s="62" t="s">
        <v>47</v>
      </c>
      <c r="F133" s="64"/>
      <c r="G133" s="65"/>
      <c r="H133" s="65"/>
      <c r="I133" s="67"/>
      <c r="J133" s="68"/>
    </row>
    <row r="134" spans="1:10" ht="15.75">
      <c r="A134" s="651" t="s">
        <v>15</v>
      </c>
      <c r="B134" s="651"/>
      <c r="C134" s="651"/>
      <c r="D134" s="651"/>
      <c r="E134" s="651"/>
      <c r="F134" s="651"/>
      <c r="G134" s="651"/>
      <c r="H134" s="651"/>
      <c r="I134" s="651"/>
      <c r="J134" s="651"/>
    </row>
    <row r="135" spans="1:10" ht="12.75">
      <c r="A135" s="195" t="s">
        <v>171</v>
      </c>
      <c r="B135" s="503" t="s">
        <v>1145</v>
      </c>
      <c r="C135" s="265" t="s">
        <v>170</v>
      </c>
      <c r="D135" s="312">
        <v>9.832</v>
      </c>
      <c r="E135" s="546"/>
      <c r="F135" s="530">
        <v>51</v>
      </c>
      <c r="G135" s="500" t="s">
        <v>100</v>
      </c>
      <c r="H135" s="193" t="s">
        <v>11</v>
      </c>
      <c r="I135" s="456">
        <f>D135*F135</f>
        <v>501.432</v>
      </c>
      <c r="J135" s="547">
        <f>I135*20%</f>
        <v>100.28640000000001</v>
      </c>
    </row>
    <row r="136" spans="1:10" ht="12.75">
      <c r="A136" s="195" t="s">
        <v>171</v>
      </c>
      <c r="B136" s="503" t="s">
        <v>1146</v>
      </c>
      <c r="C136" s="265" t="s">
        <v>170</v>
      </c>
      <c r="D136" s="312">
        <v>14.163</v>
      </c>
      <c r="E136" s="546"/>
      <c r="F136" s="530">
        <v>51</v>
      </c>
      <c r="G136" s="500" t="s">
        <v>1099</v>
      </c>
      <c r="H136" s="193" t="s">
        <v>11</v>
      </c>
      <c r="I136" s="456">
        <f>D136*F136</f>
        <v>722.313</v>
      </c>
      <c r="J136" s="547">
        <f>I136*20%</f>
        <v>144.4626</v>
      </c>
    </row>
    <row r="137" spans="1:10" ht="12.75">
      <c r="A137" s="43" t="s">
        <v>20</v>
      </c>
      <c r="B137" s="432">
        <v>2</v>
      </c>
      <c r="C137" s="206" t="s">
        <v>27</v>
      </c>
      <c r="D137" s="203">
        <f>SUM(D135:D136)</f>
        <v>23.995</v>
      </c>
      <c r="E137" s="200" t="s">
        <v>47</v>
      </c>
      <c r="F137" s="196"/>
      <c r="G137" s="193"/>
      <c r="H137" s="193"/>
      <c r="I137" s="456"/>
      <c r="J137" s="457"/>
    </row>
    <row r="138" spans="1:10" ht="25.5">
      <c r="A138" s="153" t="s">
        <v>114</v>
      </c>
      <c r="B138" s="134">
        <f>B137</f>
        <v>2</v>
      </c>
      <c r="C138" s="129" t="s">
        <v>27</v>
      </c>
      <c r="D138" s="136">
        <f>D137</f>
        <v>23.995</v>
      </c>
      <c r="E138" s="197" t="s">
        <v>47</v>
      </c>
      <c r="F138" s="149"/>
      <c r="G138" s="198"/>
      <c r="H138" s="198"/>
      <c r="I138" s="63"/>
      <c r="J138" s="458"/>
    </row>
    <row r="139" spans="1:10" ht="15.75">
      <c r="A139" s="659" t="s">
        <v>16</v>
      </c>
      <c r="B139" s="660"/>
      <c r="C139" s="660"/>
      <c r="D139" s="660"/>
      <c r="E139" s="660"/>
      <c r="F139" s="660"/>
      <c r="G139" s="660"/>
      <c r="H139" s="660"/>
      <c r="I139" s="660"/>
      <c r="J139" s="661"/>
    </row>
    <row r="140" spans="1:10" ht="12.75">
      <c r="A140" s="379" t="s">
        <v>173</v>
      </c>
      <c r="B140" s="376" t="s">
        <v>1101</v>
      </c>
      <c r="C140" s="482" t="s">
        <v>170</v>
      </c>
      <c r="D140" s="312">
        <v>67.926</v>
      </c>
      <c r="E140" s="380"/>
      <c r="F140" s="530">
        <v>51</v>
      </c>
      <c r="G140" s="519" t="s">
        <v>97</v>
      </c>
      <c r="H140" s="193" t="s">
        <v>11</v>
      </c>
      <c r="I140" s="358">
        <f>D140*F140</f>
        <v>3464.226</v>
      </c>
      <c r="J140" s="358">
        <f>I140*20%</f>
        <v>692.8452000000001</v>
      </c>
    </row>
    <row r="141" spans="1:10" ht="12.75">
      <c r="A141" s="379" t="s">
        <v>173</v>
      </c>
      <c r="B141" s="376" t="s">
        <v>1102</v>
      </c>
      <c r="C141" s="482" t="s">
        <v>170</v>
      </c>
      <c r="D141" s="312">
        <v>81.594</v>
      </c>
      <c r="E141" s="380"/>
      <c r="F141" s="530">
        <v>51</v>
      </c>
      <c r="G141" s="378" t="s">
        <v>100</v>
      </c>
      <c r="H141" s="193" t="s">
        <v>11</v>
      </c>
      <c r="I141" s="358">
        <f>D141*F141</f>
        <v>4161.294</v>
      </c>
      <c r="J141" s="358">
        <f>I141*20%</f>
        <v>832.2588000000001</v>
      </c>
    </row>
    <row r="142" spans="1:10" ht="12.75">
      <c r="A142" s="379" t="s">
        <v>173</v>
      </c>
      <c r="B142" s="376" t="s">
        <v>1486</v>
      </c>
      <c r="C142" s="482" t="s">
        <v>170</v>
      </c>
      <c r="D142" s="312">
        <v>21.365</v>
      </c>
      <c r="E142" s="380"/>
      <c r="F142" s="530">
        <v>51</v>
      </c>
      <c r="G142" s="519" t="s">
        <v>97</v>
      </c>
      <c r="H142" s="377" t="s">
        <v>11</v>
      </c>
      <c r="I142" s="358">
        <f>D142*F142</f>
        <v>1089.615</v>
      </c>
      <c r="J142" s="358">
        <f>I142*20%</f>
        <v>217.923</v>
      </c>
    </row>
    <row r="143" spans="1:10" ht="12.75">
      <c r="A143" s="532" t="s">
        <v>20</v>
      </c>
      <c r="B143" s="89">
        <v>3</v>
      </c>
      <c r="C143" s="125" t="s">
        <v>27</v>
      </c>
      <c r="D143" s="44">
        <f>SUM(D140:D142)</f>
        <v>170.885</v>
      </c>
      <c r="E143" s="200" t="s">
        <v>47</v>
      </c>
      <c r="F143" s="533"/>
      <c r="G143" s="499"/>
      <c r="H143" s="499"/>
      <c r="I143" s="111"/>
      <c r="J143" s="99"/>
    </row>
    <row r="144" spans="1:10" ht="25.5">
      <c r="A144" s="153" t="s">
        <v>23</v>
      </c>
      <c r="B144" s="134">
        <f>B143</f>
        <v>3</v>
      </c>
      <c r="C144" s="135" t="s">
        <v>27</v>
      </c>
      <c r="D144" s="136">
        <f>D143</f>
        <v>170.885</v>
      </c>
      <c r="E144" s="137" t="s">
        <v>47</v>
      </c>
      <c r="F144" s="232"/>
      <c r="G144" s="232"/>
      <c r="H144" s="232"/>
      <c r="I144" s="458"/>
      <c r="J144" s="459"/>
    </row>
    <row r="145" spans="1:10" ht="15.75">
      <c r="A145" s="655" t="s">
        <v>17</v>
      </c>
      <c r="B145" s="662"/>
      <c r="C145" s="662"/>
      <c r="D145" s="662"/>
      <c r="E145" s="662"/>
      <c r="F145" s="662"/>
      <c r="G145" s="662"/>
      <c r="H145" s="662"/>
      <c r="I145" s="662"/>
      <c r="J145" s="663"/>
    </row>
    <row r="146" spans="1:10" ht="12.75">
      <c r="A146" s="524" t="s">
        <v>63</v>
      </c>
      <c r="B146" s="518" t="s">
        <v>1226</v>
      </c>
      <c r="C146" s="519" t="s">
        <v>170</v>
      </c>
      <c r="D146" s="290">
        <v>13.904</v>
      </c>
      <c r="E146" s="522"/>
      <c r="F146" s="521">
        <v>46</v>
      </c>
      <c r="G146" s="314">
        <v>6</v>
      </c>
      <c r="H146" s="193" t="s">
        <v>11</v>
      </c>
      <c r="I146" s="544">
        <f>D146*F146</f>
        <v>639.584</v>
      </c>
      <c r="J146" s="523">
        <f>I146*20%</f>
        <v>127.9168</v>
      </c>
    </row>
    <row r="147" spans="1:10" ht="12.75">
      <c r="A147" s="21" t="s">
        <v>20</v>
      </c>
      <c r="B147" s="258">
        <v>1</v>
      </c>
      <c r="C147" s="402" t="s">
        <v>27</v>
      </c>
      <c r="D147" s="20">
        <f>SUM(D146:D146)</f>
        <v>13.904</v>
      </c>
      <c r="E147" s="21" t="s">
        <v>47</v>
      </c>
      <c r="F147" s="400"/>
      <c r="G147" s="259"/>
      <c r="H147" s="259"/>
      <c r="I147" s="120"/>
      <c r="J147" s="353"/>
    </row>
    <row r="148" spans="1:10" ht="12.75">
      <c r="A148" s="525" t="s">
        <v>46</v>
      </c>
      <c r="B148" s="526" t="s">
        <v>1147</v>
      </c>
      <c r="C148" s="519" t="s">
        <v>170</v>
      </c>
      <c r="D148" s="527">
        <v>11.001</v>
      </c>
      <c r="E148" s="528"/>
      <c r="F148" s="521">
        <v>46</v>
      </c>
      <c r="G148" s="519" t="s">
        <v>97</v>
      </c>
      <c r="H148" s="193" t="s">
        <v>11</v>
      </c>
      <c r="I148" s="544">
        <f>D148*F148</f>
        <v>506.046</v>
      </c>
      <c r="J148" s="523">
        <f>I148*20%</f>
        <v>101.20920000000001</v>
      </c>
    </row>
    <row r="149" spans="1:10" ht="12.75">
      <c r="A149" s="21" t="s">
        <v>20</v>
      </c>
      <c r="B149" s="258">
        <v>1</v>
      </c>
      <c r="C149" s="154" t="s">
        <v>27</v>
      </c>
      <c r="D149" s="20">
        <f>SUM(D148:D148)</f>
        <v>11.001</v>
      </c>
      <c r="E149" s="21" t="s">
        <v>47</v>
      </c>
      <c r="F149" s="20"/>
      <c r="G149" s="259"/>
      <c r="H149" s="259"/>
      <c r="I149" s="120"/>
      <c r="J149" s="353"/>
    </row>
    <row r="150" spans="1:10" ht="25.5">
      <c r="A150" s="178" t="s">
        <v>24</v>
      </c>
      <c r="B150" s="128">
        <f>B147+B149</f>
        <v>2</v>
      </c>
      <c r="C150" s="216" t="s">
        <v>27</v>
      </c>
      <c r="D150" s="133">
        <f>D147+D149</f>
        <v>24.905</v>
      </c>
      <c r="E150" s="178" t="s">
        <v>47</v>
      </c>
      <c r="F150" s="178"/>
      <c r="G150" s="130"/>
      <c r="H150" s="130"/>
      <c r="I150" s="217"/>
      <c r="J150" s="58"/>
    </row>
    <row r="151" spans="1:10" ht="15.75">
      <c r="A151" s="655" t="s">
        <v>18</v>
      </c>
      <c r="B151" s="662"/>
      <c r="C151" s="662"/>
      <c r="D151" s="662"/>
      <c r="E151" s="662"/>
      <c r="F151" s="662"/>
      <c r="G151" s="662"/>
      <c r="H151" s="662"/>
      <c r="I151" s="662"/>
      <c r="J151" s="663"/>
    </row>
    <row r="152" spans="1:10" ht="12.75">
      <c r="A152" s="272" t="s">
        <v>127</v>
      </c>
      <c r="B152" s="376" t="s">
        <v>1173</v>
      </c>
      <c r="C152" s="265" t="s">
        <v>176</v>
      </c>
      <c r="D152" s="312">
        <v>1.997</v>
      </c>
      <c r="E152" s="380"/>
      <c r="F152" s="371">
        <v>46</v>
      </c>
      <c r="G152" s="267">
        <v>4</v>
      </c>
      <c r="H152" s="193" t="s">
        <v>11</v>
      </c>
      <c r="I152" s="560">
        <f aca="true" t="shared" si="16" ref="I152:I157">D152*F152</f>
        <v>91.86200000000001</v>
      </c>
      <c r="J152" s="560">
        <f aca="true" t="shared" si="17" ref="J152:J157">I152*20%</f>
        <v>18.372400000000003</v>
      </c>
    </row>
    <row r="153" spans="1:10" ht="12.75">
      <c r="A153" s="272" t="s">
        <v>127</v>
      </c>
      <c r="B153" s="376" t="s">
        <v>1174</v>
      </c>
      <c r="C153" s="265" t="s">
        <v>176</v>
      </c>
      <c r="D153" s="312">
        <v>2.2</v>
      </c>
      <c r="E153" s="380"/>
      <c r="F153" s="371">
        <v>46</v>
      </c>
      <c r="G153" s="267">
        <v>5</v>
      </c>
      <c r="H153" s="193" t="s">
        <v>11</v>
      </c>
      <c r="I153" s="560">
        <f t="shared" si="16"/>
        <v>101.2</v>
      </c>
      <c r="J153" s="560">
        <f t="shared" si="17"/>
        <v>20.240000000000002</v>
      </c>
    </row>
    <row r="154" spans="1:10" ht="12.75">
      <c r="A154" s="272" t="s">
        <v>127</v>
      </c>
      <c r="B154" s="376" t="s">
        <v>1105</v>
      </c>
      <c r="C154" s="265" t="s">
        <v>176</v>
      </c>
      <c r="D154" s="312">
        <v>10</v>
      </c>
      <c r="E154" s="380"/>
      <c r="F154" s="371">
        <v>46</v>
      </c>
      <c r="G154" s="267">
        <v>3</v>
      </c>
      <c r="H154" s="193" t="s">
        <v>11</v>
      </c>
      <c r="I154" s="560">
        <f t="shared" si="16"/>
        <v>460</v>
      </c>
      <c r="J154" s="560">
        <f t="shared" si="17"/>
        <v>92</v>
      </c>
    </row>
    <row r="155" spans="1:10" ht="12.75">
      <c r="A155" s="272" t="s">
        <v>127</v>
      </c>
      <c r="B155" s="376" t="s">
        <v>195</v>
      </c>
      <c r="C155" s="265" t="s">
        <v>176</v>
      </c>
      <c r="D155" s="312">
        <v>10</v>
      </c>
      <c r="E155" s="380"/>
      <c r="F155" s="371">
        <v>46</v>
      </c>
      <c r="G155" s="267">
        <v>3</v>
      </c>
      <c r="H155" s="193" t="s">
        <v>11</v>
      </c>
      <c r="I155" s="560">
        <f t="shared" si="16"/>
        <v>460</v>
      </c>
      <c r="J155" s="560">
        <f t="shared" si="17"/>
        <v>92</v>
      </c>
    </row>
    <row r="156" spans="1:10" ht="12.75">
      <c r="A156" s="272" t="s">
        <v>127</v>
      </c>
      <c r="B156" s="376" t="s">
        <v>1106</v>
      </c>
      <c r="C156" s="265" t="s">
        <v>176</v>
      </c>
      <c r="D156" s="312">
        <v>10</v>
      </c>
      <c r="E156" s="380"/>
      <c r="F156" s="371">
        <v>46</v>
      </c>
      <c r="G156" s="267">
        <v>3</v>
      </c>
      <c r="H156" s="193" t="s">
        <v>11</v>
      </c>
      <c r="I156" s="560">
        <f t="shared" si="16"/>
        <v>460</v>
      </c>
      <c r="J156" s="560">
        <f t="shared" si="17"/>
        <v>92</v>
      </c>
    </row>
    <row r="157" spans="1:10" ht="12.75">
      <c r="A157" s="272" t="s">
        <v>127</v>
      </c>
      <c r="B157" s="376" t="s">
        <v>196</v>
      </c>
      <c r="C157" s="265" t="s">
        <v>176</v>
      </c>
      <c r="D157" s="312">
        <v>3</v>
      </c>
      <c r="E157" s="380"/>
      <c r="F157" s="371">
        <v>46</v>
      </c>
      <c r="G157" s="267">
        <v>6</v>
      </c>
      <c r="H157" s="193" t="s">
        <v>11</v>
      </c>
      <c r="I157" s="560">
        <f t="shared" si="16"/>
        <v>138</v>
      </c>
      <c r="J157" s="560">
        <f t="shared" si="17"/>
        <v>27.6</v>
      </c>
    </row>
    <row r="158" spans="1:10" ht="12.75">
      <c r="A158" s="21" t="s">
        <v>20</v>
      </c>
      <c r="B158" s="49">
        <v>6</v>
      </c>
      <c r="C158" s="33" t="s">
        <v>27</v>
      </c>
      <c r="D158" s="22">
        <f>SUM(D152:D157)</f>
        <v>37.197</v>
      </c>
      <c r="E158" s="34" t="s">
        <v>47</v>
      </c>
      <c r="F158" s="35"/>
      <c r="G158" s="267"/>
      <c r="H158" s="267"/>
      <c r="I158" s="287"/>
      <c r="J158" s="287"/>
    </row>
    <row r="159" spans="1:10" ht="12.75">
      <c r="A159" s="443" t="s">
        <v>197</v>
      </c>
      <c r="B159" s="376" t="s">
        <v>1227</v>
      </c>
      <c r="C159" s="268" t="s">
        <v>176</v>
      </c>
      <c r="D159" s="385">
        <v>10.362</v>
      </c>
      <c r="E159" s="290"/>
      <c r="F159" s="371">
        <v>46</v>
      </c>
      <c r="G159" s="267">
        <v>3</v>
      </c>
      <c r="H159" s="193" t="s">
        <v>11</v>
      </c>
      <c r="I159" s="560">
        <f>D159*F159</f>
        <v>476.652</v>
      </c>
      <c r="J159" s="560">
        <f>I159*20%</f>
        <v>95.3304</v>
      </c>
    </row>
    <row r="160" spans="1:10" ht="12.75">
      <c r="A160" s="21" t="s">
        <v>20</v>
      </c>
      <c r="B160" s="49">
        <v>1</v>
      </c>
      <c r="C160" s="33" t="s">
        <v>27</v>
      </c>
      <c r="D160" s="22">
        <f>SUM(D159:D159)</f>
        <v>10.362</v>
      </c>
      <c r="E160" s="34" t="s">
        <v>47</v>
      </c>
      <c r="F160" s="266"/>
      <c r="G160" s="267"/>
      <c r="H160" s="267"/>
      <c r="I160" s="287"/>
      <c r="J160" s="287"/>
    </row>
    <row r="161" spans="1:10" ht="12.75">
      <c r="A161" s="443" t="s">
        <v>131</v>
      </c>
      <c r="B161" s="437" t="s">
        <v>198</v>
      </c>
      <c r="C161" s="268" t="s">
        <v>176</v>
      </c>
      <c r="D161" s="385">
        <v>15.088</v>
      </c>
      <c r="E161" s="290"/>
      <c r="F161" s="371">
        <v>46</v>
      </c>
      <c r="G161" s="267">
        <v>5</v>
      </c>
      <c r="H161" s="193" t="s">
        <v>11</v>
      </c>
      <c r="I161" s="560">
        <f>D161*F161</f>
        <v>694.048</v>
      </c>
      <c r="J161" s="560">
        <f>I161*20%</f>
        <v>138.80960000000002</v>
      </c>
    </row>
    <row r="162" spans="1:10" ht="12.75">
      <c r="A162" s="21" t="s">
        <v>20</v>
      </c>
      <c r="B162" s="49">
        <v>1</v>
      </c>
      <c r="C162" s="33" t="s">
        <v>27</v>
      </c>
      <c r="D162" s="22">
        <f>SUM(D161:D161)</f>
        <v>15.088</v>
      </c>
      <c r="E162" s="34" t="s">
        <v>47</v>
      </c>
      <c r="F162" s="266"/>
      <c r="G162" s="267"/>
      <c r="H162" s="267"/>
      <c r="I162" s="287"/>
      <c r="J162" s="287"/>
    </row>
    <row r="163" spans="1:10" ht="12.75">
      <c r="A163" s="467" t="s">
        <v>85</v>
      </c>
      <c r="B163" s="477" t="s">
        <v>330</v>
      </c>
      <c r="C163" s="377" t="s">
        <v>176</v>
      </c>
      <c r="D163" s="464">
        <v>11.45</v>
      </c>
      <c r="E163" s="468"/>
      <c r="F163" s="465">
        <v>46</v>
      </c>
      <c r="G163" s="267">
        <v>3</v>
      </c>
      <c r="H163" s="193" t="s">
        <v>11</v>
      </c>
      <c r="I163" s="560">
        <f>D163*F163</f>
        <v>526.6999999999999</v>
      </c>
      <c r="J163" s="560">
        <f>I163*20%</f>
        <v>105.33999999999999</v>
      </c>
    </row>
    <row r="164" spans="1:10" ht="12.75">
      <c r="A164" s="21" t="s">
        <v>20</v>
      </c>
      <c r="B164" s="49">
        <v>1</v>
      </c>
      <c r="C164" s="33" t="s">
        <v>27</v>
      </c>
      <c r="D164" s="22">
        <f>SUM(D163:D163)</f>
        <v>11.45</v>
      </c>
      <c r="E164" s="34" t="s">
        <v>47</v>
      </c>
      <c r="F164" s="266"/>
      <c r="G164" s="267"/>
      <c r="H164" s="267"/>
      <c r="I164" s="287"/>
      <c r="J164" s="287"/>
    </row>
    <row r="165" spans="1:10" ht="12.75">
      <c r="A165" s="443" t="s">
        <v>199</v>
      </c>
      <c r="B165" s="437" t="s">
        <v>1175</v>
      </c>
      <c r="C165" s="268" t="s">
        <v>176</v>
      </c>
      <c r="D165" s="385">
        <v>6.024</v>
      </c>
      <c r="E165" s="290"/>
      <c r="F165" s="465">
        <v>46</v>
      </c>
      <c r="G165" s="267">
        <v>3</v>
      </c>
      <c r="H165" s="193" t="s">
        <v>11</v>
      </c>
      <c r="I165" s="560">
        <f>D165*F165</f>
        <v>277.104</v>
      </c>
      <c r="J165" s="560">
        <f>I165*20%</f>
        <v>55.4208</v>
      </c>
    </row>
    <row r="166" spans="1:10" ht="12.75">
      <c r="A166" s="272" t="s">
        <v>199</v>
      </c>
      <c r="B166" s="376" t="s">
        <v>200</v>
      </c>
      <c r="C166" s="265" t="s">
        <v>1228</v>
      </c>
      <c r="D166" s="312">
        <v>55.435</v>
      </c>
      <c r="E166" s="380"/>
      <c r="F166" s="465">
        <v>46</v>
      </c>
      <c r="G166" s="267">
        <v>5</v>
      </c>
      <c r="H166" s="193" t="s">
        <v>11</v>
      </c>
      <c r="I166" s="560">
        <f>D166*F166</f>
        <v>2550.01</v>
      </c>
      <c r="J166" s="560">
        <f>I166*20%</f>
        <v>510.00200000000007</v>
      </c>
    </row>
    <row r="167" spans="1:10" ht="12.75">
      <c r="A167" s="272" t="s">
        <v>199</v>
      </c>
      <c r="B167" s="376" t="s">
        <v>1176</v>
      </c>
      <c r="C167" s="265" t="s">
        <v>176</v>
      </c>
      <c r="D167" s="312">
        <v>10</v>
      </c>
      <c r="E167" s="380"/>
      <c r="F167" s="465">
        <v>46</v>
      </c>
      <c r="G167" s="267">
        <v>4</v>
      </c>
      <c r="H167" s="193" t="s">
        <v>11</v>
      </c>
      <c r="I167" s="560">
        <f>D167*F167</f>
        <v>460</v>
      </c>
      <c r="J167" s="560">
        <f>I167*20%</f>
        <v>92</v>
      </c>
    </row>
    <row r="168" spans="1:10" ht="12.75">
      <c r="A168" s="21" t="s">
        <v>20</v>
      </c>
      <c r="B168" s="49">
        <v>3</v>
      </c>
      <c r="C168" s="33" t="s">
        <v>27</v>
      </c>
      <c r="D168" s="22">
        <f>SUM(D165:D167)</f>
        <v>71.459</v>
      </c>
      <c r="E168" s="34" t="s">
        <v>47</v>
      </c>
      <c r="F168" s="35"/>
      <c r="G168" s="36"/>
      <c r="H168" s="36"/>
      <c r="I168" s="287"/>
      <c r="J168" s="287"/>
    </row>
    <row r="169" spans="1:10" ht="12.75">
      <c r="A169" s="443" t="s">
        <v>202</v>
      </c>
      <c r="B169" s="437" t="s">
        <v>1177</v>
      </c>
      <c r="C169" s="268" t="s">
        <v>176</v>
      </c>
      <c r="D169" s="385">
        <v>5.794</v>
      </c>
      <c r="E169" s="290"/>
      <c r="F169" s="465">
        <v>46</v>
      </c>
      <c r="G169" s="267">
        <v>5</v>
      </c>
      <c r="H169" s="193" t="s">
        <v>11</v>
      </c>
      <c r="I169" s="560">
        <f>D169*F169</f>
        <v>266.524</v>
      </c>
      <c r="J169" s="560">
        <f>I169*20%</f>
        <v>53.3048</v>
      </c>
    </row>
    <row r="170" spans="1:10" ht="12.75">
      <c r="A170" s="272" t="s">
        <v>202</v>
      </c>
      <c r="B170" s="376" t="s">
        <v>1229</v>
      </c>
      <c r="C170" s="265" t="s">
        <v>176</v>
      </c>
      <c r="D170" s="312">
        <v>1.4</v>
      </c>
      <c r="E170" s="380"/>
      <c r="F170" s="465">
        <v>46</v>
      </c>
      <c r="G170" s="267">
        <v>5</v>
      </c>
      <c r="H170" s="193" t="s">
        <v>11</v>
      </c>
      <c r="I170" s="560">
        <f>D170*F170</f>
        <v>64.39999999999999</v>
      </c>
      <c r="J170" s="560">
        <f>I170*20%</f>
        <v>12.879999999999999</v>
      </c>
    </row>
    <row r="171" spans="1:10" ht="12.75">
      <c r="A171" s="21" t="s">
        <v>20</v>
      </c>
      <c r="B171" s="49">
        <v>2</v>
      </c>
      <c r="C171" s="33" t="s">
        <v>27</v>
      </c>
      <c r="D171" s="22">
        <f>SUM(D169:D170)</f>
        <v>7.193999999999999</v>
      </c>
      <c r="E171" s="34" t="s">
        <v>47</v>
      </c>
      <c r="F171" s="35"/>
      <c r="G171" s="36"/>
      <c r="H171" s="36"/>
      <c r="I171" s="287"/>
      <c r="J171" s="287"/>
    </row>
    <row r="172" spans="1:10" ht="12.75">
      <c r="A172" s="272" t="s">
        <v>204</v>
      </c>
      <c r="B172" s="376" t="s">
        <v>205</v>
      </c>
      <c r="C172" s="265" t="s">
        <v>176</v>
      </c>
      <c r="D172" s="312">
        <v>29.401</v>
      </c>
      <c r="E172" s="380"/>
      <c r="F172" s="465">
        <v>46</v>
      </c>
      <c r="G172" s="267">
        <v>4</v>
      </c>
      <c r="H172" s="193" t="s">
        <v>11</v>
      </c>
      <c r="I172" s="560">
        <f>D172*F172</f>
        <v>1352.446</v>
      </c>
      <c r="J172" s="560">
        <f>I172*20%</f>
        <v>270.4892</v>
      </c>
    </row>
    <row r="173" spans="1:10" ht="12.75">
      <c r="A173" s="21" t="s">
        <v>20</v>
      </c>
      <c r="B173" s="49">
        <v>2</v>
      </c>
      <c r="C173" s="33" t="s">
        <v>27</v>
      </c>
      <c r="D173" s="22">
        <f>SUM(D172:D172)</f>
        <v>29.401</v>
      </c>
      <c r="E173" s="34" t="s">
        <v>47</v>
      </c>
      <c r="F173" s="35"/>
      <c r="G173" s="36"/>
      <c r="H173" s="36"/>
      <c r="I173" s="287"/>
      <c r="J173" s="287"/>
    </row>
    <row r="174" spans="1:10" ht="12.75">
      <c r="A174" s="443" t="s">
        <v>49</v>
      </c>
      <c r="B174" s="437" t="s">
        <v>206</v>
      </c>
      <c r="C174" s="268" t="s">
        <v>176</v>
      </c>
      <c r="D174" s="385">
        <v>3.996</v>
      </c>
      <c r="E174" s="290"/>
      <c r="F174" s="465">
        <v>46</v>
      </c>
      <c r="G174" s="267">
        <v>3</v>
      </c>
      <c r="H174" s="193" t="s">
        <v>11</v>
      </c>
      <c r="I174" s="560">
        <f aca="true" t="shared" si="18" ref="I174:I179">D174*F174</f>
        <v>183.816</v>
      </c>
      <c r="J174" s="560">
        <f aca="true" t="shared" si="19" ref="J174:J179">I174*20%</f>
        <v>36.763200000000005</v>
      </c>
    </row>
    <row r="175" spans="1:10" ht="12.75">
      <c r="A175" s="443" t="s">
        <v>49</v>
      </c>
      <c r="B175" s="437" t="s">
        <v>1230</v>
      </c>
      <c r="C175" s="268" t="s">
        <v>176</v>
      </c>
      <c r="D175" s="385">
        <v>20.662</v>
      </c>
      <c r="E175" s="290"/>
      <c r="F175" s="465">
        <v>46</v>
      </c>
      <c r="G175" s="267">
        <v>4</v>
      </c>
      <c r="H175" s="193" t="s">
        <v>11</v>
      </c>
      <c r="I175" s="560">
        <f t="shared" si="18"/>
        <v>950.452</v>
      </c>
      <c r="J175" s="560">
        <f t="shared" si="19"/>
        <v>190.09040000000002</v>
      </c>
    </row>
    <row r="176" spans="1:10" ht="12.75">
      <c r="A176" s="272" t="s">
        <v>49</v>
      </c>
      <c r="B176" s="376" t="s">
        <v>207</v>
      </c>
      <c r="C176" s="265" t="s">
        <v>176</v>
      </c>
      <c r="D176" s="312">
        <v>2.309</v>
      </c>
      <c r="E176" s="380"/>
      <c r="F176" s="465">
        <v>46</v>
      </c>
      <c r="G176" s="267">
        <v>4</v>
      </c>
      <c r="H176" s="193" t="s">
        <v>11</v>
      </c>
      <c r="I176" s="560">
        <f t="shared" si="18"/>
        <v>106.21400000000001</v>
      </c>
      <c r="J176" s="560">
        <f t="shared" si="19"/>
        <v>21.242800000000003</v>
      </c>
    </row>
    <row r="177" spans="1:10" ht="12.75">
      <c r="A177" s="272" t="s">
        <v>49</v>
      </c>
      <c r="B177" s="376" t="s">
        <v>208</v>
      </c>
      <c r="C177" s="265" t="s">
        <v>176</v>
      </c>
      <c r="D177" s="312">
        <v>1.997</v>
      </c>
      <c r="E177" s="380"/>
      <c r="F177" s="465">
        <v>46</v>
      </c>
      <c r="G177" s="267">
        <v>4</v>
      </c>
      <c r="H177" s="193" t="s">
        <v>11</v>
      </c>
      <c r="I177" s="560">
        <f t="shared" si="18"/>
        <v>91.86200000000001</v>
      </c>
      <c r="J177" s="560">
        <f t="shared" si="19"/>
        <v>18.372400000000003</v>
      </c>
    </row>
    <row r="178" spans="1:10" ht="12.75">
      <c r="A178" s="272" t="s">
        <v>49</v>
      </c>
      <c r="B178" s="376" t="s">
        <v>209</v>
      </c>
      <c r="C178" s="265" t="s">
        <v>176</v>
      </c>
      <c r="D178" s="312">
        <v>12.897</v>
      </c>
      <c r="E178" s="380"/>
      <c r="F178" s="465">
        <v>46</v>
      </c>
      <c r="G178" s="267">
        <v>6</v>
      </c>
      <c r="H178" s="193" t="s">
        <v>11</v>
      </c>
      <c r="I178" s="560">
        <f t="shared" si="18"/>
        <v>593.2620000000001</v>
      </c>
      <c r="J178" s="560">
        <f t="shared" si="19"/>
        <v>118.65240000000001</v>
      </c>
    </row>
    <row r="179" spans="1:10" ht="12.75">
      <c r="A179" s="272" t="s">
        <v>49</v>
      </c>
      <c r="B179" s="376" t="s">
        <v>210</v>
      </c>
      <c r="C179" s="265" t="s">
        <v>176</v>
      </c>
      <c r="D179" s="312">
        <v>5.987</v>
      </c>
      <c r="E179" s="380"/>
      <c r="F179" s="465">
        <v>46</v>
      </c>
      <c r="G179" s="267">
        <v>4</v>
      </c>
      <c r="H179" s="193" t="s">
        <v>11</v>
      </c>
      <c r="I179" s="560">
        <f t="shared" si="18"/>
        <v>275.402</v>
      </c>
      <c r="J179" s="560">
        <f t="shared" si="19"/>
        <v>55.0804</v>
      </c>
    </row>
    <row r="180" spans="1:10" ht="12.75">
      <c r="A180" s="272" t="s">
        <v>49</v>
      </c>
      <c r="B180" s="376" t="s">
        <v>211</v>
      </c>
      <c r="C180" s="265" t="s">
        <v>176</v>
      </c>
      <c r="D180" s="312">
        <v>13.243</v>
      </c>
      <c r="E180" s="380"/>
      <c r="F180" s="465">
        <v>46</v>
      </c>
      <c r="G180" s="267">
        <v>4</v>
      </c>
      <c r="H180" s="193" t="s">
        <v>11</v>
      </c>
      <c r="I180" s="560">
        <f>D180*F180</f>
        <v>609.178</v>
      </c>
      <c r="J180" s="560">
        <f>I180*20%</f>
        <v>121.8356</v>
      </c>
    </row>
    <row r="181" spans="1:10" ht="12.75">
      <c r="A181" s="21" t="s">
        <v>20</v>
      </c>
      <c r="B181" s="49">
        <v>7</v>
      </c>
      <c r="C181" s="33" t="s">
        <v>27</v>
      </c>
      <c r="D181" s="22">
        <f>SUM(D174:D180)</f>
        <v>61.091</v>
      </c>
      <c r="E181" s="34" t="s">
        <v>47</v>
      </c>
      <c r="F181" s="35"/>
      <c r="G181" s="36"/>
      <c r="H181" s="36"/>
      <c r="I181" s="287"/>
      <c r="J181" s="287"/>
    </row>
    <row r="182" spans="1:10" ht="12.75">
      <c r="A182" s="443" t="s">
        <v>42</v>
      </c>
      <c r="B182" s="437" t="s">
        <v>1178</v>
      </c>
      <c r="C182" s="268" t="s">
        <v>176</v>
      </c>
      <c r="D182" s="385">
        <v>3.5</v>
      </c>
      <c r="E182" s="290"/>
      <c r="F182" s="371">
        <v>46</v>
      </c>
      <c r="G182" s="502">
        <v>3</v>
      </c>
      <c r="H182" s="193" t="s">
        <v>11</v>
      </c>
      <c r="I182" s="560">
        <f aca="true" t="shared" si="20" ref="I182:I195">D182*F182</f>
        <v>161</v>
      </c>
      <c r="J182" s="560">
        <f>I182*20%</f>
        <v>32.2</v>
      </c>
    </row>
    <row r="183" spans="1:10" ht="12.75">
      <c r="A183" s="483" t="s">
        <v>42</v>
      </c>
      <c r="B183" s="390" t="s">
        <v>212</v>
      </c>
      <c r="C183" s="278" t="s">
        <v>176</v>
      </c>
      <c r="D183" s="384">
        <v>10.201</v>
      </c>
      <c r="E183" s="561"/>
      <c r="F183" s="371">
        <v>46</v>
      </c>
      <c r="G183" s="559">
        <v>3</v>
      </c>
      <c r="H183" s="193" t="s">
        <v>11</v>
      </c>
      <c r="I183" s="560">
        <f t="shared" si="20"/>
        <v>469.24600000000004</v>
      </c>
      <c r="J183" s="560">
        <f aca="true" t="shared" si="21" ref="J183:J195">I183*20%</f>
        <v>93.84920000000001</v>
      </c>
    </row>
    <row r="184" spans="1:10" ht="12.75">
      <c r="A184" s="483" t="s">
        <v>42</v>
      </c>
      <c r="B184" s="390" t="s">
        <v>213</v>
      </c>
      <c r="C184" s="278" t="s">
        <v>176</v>
      </c>
      <c r="D184" s="384">
        <v>7.297</v>
      </c>
      <c r="E184" s="561"/>
      <c r="F184" s="371">
        <v>46</v>
      </c>
      <c r="G184" s="559">
        <v>3</v>
      </c>
      <c r="H184" s="193" t="s">
        <v>11</v>
      </c>
      <c r="I184" s="560">
        <f t="shared" si="20"/>
        <v>335.662</v>
      </c>
      <c r="J184" s="560">
        <f t="shared" si="21"/>
        <v>67.1324</v>
      </c>
    </row>
    <row r="185" spans="1:10" ht="12.75">
      <c r="A185" s="483" t="s">
        <v>42</v>
      </c>
      <c r="B185" s="390" t="s">
        <v>214</v>
      </c>
      <c r="C185" s="278" t="s">
        <v>176</v>
      </c>
      <c r="D185" s="384">
        <v>11.05</v>
      </c>
      <c r="E185" s="561"/>
      <c r="F185" s="371">
        <v>46</v>
      </c>
      <c r="G185" s="559">
        <v>3</v>
      </c>
      <c r="H185" s="193" t="s">
        <v>11</v>
      </c>
      <c r="I185" s="560">
        <f t="shared" si="20"/>
        <v>508.3</v>
      </c>
      <c r="J185" s="560">
        <f t="shared" si="21"/>
        <v>101.66000000000001</v>
      </c>
    </row>
    <row r="186" spans="1:10" ht="12.75">
      <c r="A186" s="483" t="s">
        <v>42</v>
      </c>
      <c r="B186" s="390" t="s">
        <v>216</v>
      </c>
      <c r="C186" s="278" t="s">
        <v>203</v>
      </c>
      <c r="D186" s="384">
        <v>2.853</v>
      </c>
      <c r="E186" s="561"/>
      <c r="F186" s="371">
        <v>46</v>
      </c>
      <c r="G186" s="559">
        <v>4</v>
      </c>
      <c r="H186" s="193" t="s">
        <v>11</v>
      </c>
      <c r="I186" s="560">
        <f t="shared" si="20"/>
        <v>131.238</v>
      </c>
      <c r="J186" s="560">
        <f t="shared" si="21"/>
        <v>26.247600000000002</v>
      </c>
    </row>
    <row r="187" spans="1:10" ht="12.75">
      <c r="A187" s="483" t="s">
        <v>42</v>
      </c>
      <c r="B187" s="390" t="s">
        <v>1179</v>
      </c>
      <c r="C187" s="278" t="s">
        <v>176</v>
      </c>
      <c r="D187" s="384">
        <v>4.675</v>
      </c>
      <c r="E187" s="561"/>
      <c r="F187" s="371">
        <v>46</v>
      </c>
      <c r="G187" s="559">
        <v>4</v>
      </c>
      <c r="H187" s="193" t="s">
        <v>11</v>
      </c>
      <c r="I187" s="560">
        <f t="shared" si="20"/>
        <v>215.04999999999998</v>
      </c>
      <c r="J187" s="560">
        <f t="shared" si="21"/>
        <v>43.01</v>
      </c>
    </row>
    <row r="188" spans="1:10" ht="12.75">
      <c r="A188" s="483" t="s">
        <v>42</v>
      </c>
      <c r="B188" s="390" t="s">
        <v>1231</v>
      </c>
      <c r="C188" s="278" t="s">
        <v>176</v>
      </c>
      <c r="D188" s="384">
        <v>12.326</v>
      </c>
      <c r="E188" s="561"/>
      <c r="F188" s="371">
        <v>46</v>
      </c>
      <c r="G188" s="559">
        <v>4</v>
      </c>
      <c r="H188" s="193" t="s">
        <v>11</v>
      </c>
      <c r="I188" s="560">
        <f t="shared" si="20"/>
        <v>566.996</v>
      </c>
      <c r="J188" s="560">
        <f t="shared" si="21"/>
        <v>113.39920000000001</v>
      </c>
    </row>
    <row r="189" spans="1:10" ht="12.75">
      <c r="A189" s="483" t="s">
        <v>42</v>
      </c>
      <c r="B189" s="390" t="s">
        <v>217</v>
      </c>
      <c r="C189" s="278" t="s">
        <v>176</v>
      </c>
      <c r="D189" s="384">
        <v>7.532</v>
      </c>
      <c r="E189" s="561"/>
      <c r="F189" s="371">
        <v>46</v>
      </c>
      <c r="G189" s="559">
        <v>4</v>
      </c>
      <c r="H189" s="193" t="s">
        <v>11</v>
      </c>
      <c r="I189" s="560">
        <f t="shared" si="20"/>
        <v>346.472</v>
      </c>
      <c r="J189" s="560">
        <f t="shared" si="21"/>
        <v>69.2944</v>
      </c>
    </row>
    <row r="190" spans="1:10" ht="12.75">
      <c r="A190" s="483" t="s">
        <v>42</v>
      </c>
      <c r="B190" s="390" t="s">
        <v>218</v>
      </c>
      <c r="C190" s="278" t="s">
        <v>176</v>
      </c>
      <c r="D190" s="384">
        <v>4.739</v>
      </c>
      <c r="E190" s="561"/>
      <c r="F190" s="371">
        <v>46</v>
      </c>
      <c r="G190" s="559">
        <v>4</v>
      </c>
      <c r="H190" s="193" t="s">
        <v>11</v>
      </c>
      <c r="I190" s="560">
        <f t="shared" si="20"/>
        <v>217.994</v>
      </c>
      <c r="J190" s="560">
        <f t="shared" si="21"/>
        <v>43.598800000000004</v>
      </c>
    </row>
    <row r="191" spans="1:10" ht="12.75">
      <c r="A191" s="483" t="s">
        <v>42</v>
      </c>
      <c r="B191" s="376" t="s">
        <v>219</v>
      </c>
      <c r="C191" s="278" t="s">
        <v>176</v>
      </c>
      <c r="D191" s="312">
        <v>23.631</v>
      </c>
      <c r="E191" s="380"/>
      <c r="F191" s="371">
        <v>46</v>
      </c>
      <c r="G191" s="267">
        <v>4</v>
      </c>
      <c r="H191" s="193" t="s">
        <v>11</v>
      </c>
      <c r="I191" s="560">
        <f t="shared" si="20"/>
        <v>1087.026</v>
      </c>
      <c r="J191" s="560">
        <f t="shared" si="21"/>
        <v>217.40520000000004</v>
      </c>
    </row>
    <row r="192" spans="1:10" ht="12.75">
      <c r="A192" s="483" t="s">
        <v>42</v>
      </c>
      <c r="B192" s="376" t="s">
        <v>220</v>
      </c>
      <c r="C192" s="278" t="s">
        <v>176</v>
      </c>
      <c r="D192" s="312">
        <v>6.375</v>
      </c>
      <c r="E192" s="380"/>
      <c r="F192" s="371">
        <v>46</v>
      </c>
      <c r="G192" s="267">
        <v>5</v>
      </c>
      <c r="H192" s="193" t="s">
        <v>11</v>
      </c>
      <c r="I192" s="560">
        <f t="shared" si="20"/>
        <v>293.25</v>
      </c>
      <c r="J192" s="560">
        <f t="shared" si="21"/>
        <v>58.650000000000006</v>
      </c>
    </row>
    <row r="193" spans="1:10" ht="12.75">
      <c r="A193" s="483" t="s">
        <v>42</v>
      </c>
      <c r="B193" s="376" t="s">
        <v>221</v>
      </c>
      <c r="C193" s="278" t="s">
        <v>176</v>
      </c>
      <c r="D193" s="312">
        <v>11.2</v>
      </c>
      <c r="E193" s="380"/>
      <c r="F193" s="371">
        <v>46</v>
      </c>
      <c r="G193" s="267">
        <v>5</v>
      </c>
      <c r="H193" s="193" t="s">
        <v>11</v>
      </c>
      <c r="I193" s="560">
        <f t="shared" si="20"/>
        <v>515.1999999999999</v>
      </c>
      <c r="J193" s="560">
        <f t="shared" si="21"/>
        <v>103.03999999999999</v>
      </c>
    </row>
    <row r="194" spans="1:10" ht="12.75">
      <c r="A194" s="483" t="s">
        <v>42</v>
      </c>
      <c r="B194" s="376" t="s">
        <v>222</v>
      </c>
      <c r="C194" s="278" t="s">
        <v>176</v>
      </c>
      <c r="D194" s="312">
        <v>2.21</v>
      </c>
      <c r="E194" s="380"/>
      <c r="F194" s="371">
        <v>46</v>
      </c>
      <c r="G194" s="267">
        <v>5</v>
      </c>
      <c r="H194" s="193" t="s">
        <v>11</v>
      </c>
      <c r="I194" s="560">
        <f t="shared" si="20"/>
        <v>101.66</v>
      </c>
      <c r="J194" s="560">
        <f t="shared" si="21"/>
        <v>20.332</v>
      </c>
    </row>
    <row r="195" spans="1:10" ht="12.75">
      <c r="A195" s="293" t="s">
        <v>42</v>
      </c>
      <c r="B195" s="390" t="s">
        <v>215</v>
      </c>
      <c r="C195" s="294" t="s">
        <v>176</v>
      </c>
      <c r="D195" s="295">
        <v>4.39</v>
      </c>
      <c r="E195" s="296"/>
      <c r="F195" s="266">
        <v>46</v>
      </c>
      <c r="G195" s="297">
        <v>4</v>
      </c>
      <c r="H195" s="193" t="s">
        <v>11</v>
      </c>
      <c r="I195" s="287">
        <f t="shared" si="20"/>
        <v>201.94</v>
      </c>
      <c r="J195" s="287">
        <f t="shared" si="21"/>
        <v>40.388000000000005</v>
      </c>
    </row>
    <row r="196" spans="1:10" ht="12.75">
      <c r="A196" s="21" t="s">
        <v>20</v>
      </c>
      <c r="B196" s="397">
        <v>14</v>
      </c>
      <c r="C196" s="33" t="s">
        <v>27</v>
      </c>
      <c r="D196" s="22">
        <f>SUM(D182:D195)</f>
        <v>111.979</v>
      </c>
      <c r="E196" s="34" t="s">
        <v>47</v>
      </c>
      <c r="F196" s="266"/>
      <c r="G196" s="267"/>
      <c r="H196" s="267"/>
      <c r="I196" s="287"/>
      <c r="J196" s="287"/>
    </row>
    <row r="197" spans="1:10" ht="12.75">
      <c r="A197" s="272" t="s">
        <v>331</v>
      </c>
      <c r="B197" s="475" t="s">
        <v>332</v>
      </c>
      <c r="C197" s="265" t="s">
        <v>176</v>
      </c>
      <c r="D197" s="469">
        <v>2.714</v>
      </c>
      <c r="E197" s="380"/>
      <c r="F197" s="371">
        <v>46</v>
      </c>
      <c r="G197" s="267">
        <v>3</v>
      </c>
      <c r="H197" s="267"/>
      <c r="I197" s="560">
        <f>D197*F197</f>
        <v>124.844</v>
      </c>
      <c r="J197" s="560">
        <f>I197*20%</f>
        <v>24.9688</v>
      </c>
    </row>
    <row r="198" spans="1:10" ht="12.75">
      <c r="A198" s="21" t="s">
        <v>20</v>
      </c>
      <c r="B198" s="49">
        <v>1</v>
      </c>
      <c r="C198" s="33" t="s">
        <v>27</v>
      </c>
      <c r="D198" s="22">
        <f>SUM(D197:D197)</f>
        <v>2.714</v>
      </c>
      <c r="E198" s="34" t="s">
        <v>47</v>
      </c>
      <c r="F198" s="35"/>
      <c r="G198" s="36"/>
      <c r="H198" s="36"/>
      <c r="I198" s="287"/>
      <c r="J198" s="287"/>
    </row>
    <row r="199" spans="1:10" ht="12.75">
      <c r="A199" s="379" t="s">
        <v>50</v>
      </c>
      <c r="B199" s="383" t="s">
        <v>223</v>
      </c>
      <c r="C199" s="268" t="s">
        <v>203</v>
      </c>
      <c r="D199" s="510">
        <v>9.353</v>
      </c>
      <c r="E199" s="380"/>
      <c r="F199" s="371">
        <v>46</v>
      </c>
      <c r="G199" s="502">
        <v>7</v>
      </c>
      <c r="H199" s="193" t="s">
        <v>11</v>
      </c>
      <c r="I199" s="560">
        <f>D199*F199</f>
        <v>430.238</v>
      </c>
      <c r="J199" s="466">
        <f>I199*20%</f>
        <v>86.0476</v>
      </c>
    </row>
    <row r="200" spans="1:10" ht="12.75">
      <c r="A200" s="260" t="s">
        <v>20</v>
      </c>
      <c r="B200" s="261">
        <v>1</v>
      </c>
      <c r="C200" s="231" t="s">
        <v>27</v>
      </c>
      <c r="D200" s="262">
        <f>SUM(D199:D199)</f>
        <v>9.353</v>
      </c>
      <c r="E200" s="263" t="s">
        <v>47</v>
      </c>
      <c r="F200" s="1"/>
      <c r="G200" s="1"/>
      <c r="H200" s="1"/>
      <c r="I200" s="287"/>
      <c r="J200" s="287"/>
    </row>
    <row r="201" spans="1:10" ht="12.75">
      <c r="A201" s="272" t="s">
        <v>52</v>
      </c>
      <c r="B201" s="376" t="s">
        <v>1180</v>
      </c>
      <c r="C201" s="265" t="s">
        <v>176</v>
      </c>
      <c r="D201" s="312">
        <v>2.553</v>
      </c>
      <c r="E201" s="380"/>
      <c r="F201" s="371">
        <v>46</v>
      </c>
      <c r="G201" s="267">
        <v>3</v>
      </c>
      <c r="H201" s="193" t="s">
        <v>11</v>
      </c>
      <c r="I201" s="560">
        <f>D201*F201</f>
        <v>117.438</v>
      </c>
      <c r="J201" s="560">
        <f>I201*20%</f>
        <v>23.4876</v>
      </c>
    </row>
    <row r="202" spans="1:10" ht="12.75">
      <c r="A202" s="21" t="s">
        <v>20</v>
      </c>
      <c r="B202" s="49">
        <v>1</v>
      </c>
      <c r="C202" s="33" t="s">
        <v>27</v>
      </c>
      <c r="D202" s="22">
        <f>SUM(D201:D201)</f>
        <v>2.553</v>
      </c>
      <c r="E202" s="34" t="s">
        <v>47</v>
      </c>
      <c r="F202" s="35"/>
      <c r="G202" s="36"/>
      <c r="H202" s="36"/>
      <c r="I202" s="270"/>
      <c r="J202" s="358"/>
    </row>
    <row r="203" spans="1:10" ht="25.5">
      <c r="A203" s="101" t="s">
        <v>25</v>
      </c>
      <c r="B203" s="438">
        <f>B158+B160+B162+B164+B168+B171+B173+B181+B196+B198+B200+B202</f>
        <v>40</v>
      </c>
      <c r="C203" s="119" t="s">
        <v>27</v>
      </c>
      <c r="D203" s="104">
        <f>D158+D160+D162+D164+D168+D171+D173+D181+D196+D198+D200+D202</f>
        <v>369.841</v>
      </c>
      <c r="E203" s="105" t="s">
        <v>47</v>
      </c>
      <c r="F203" s="106"/>
      <c r="G203" s="107"/>
      <c r="H203" s="107"/>
      <c r="I203" s="108"/>
      <c r="J203" s="109"/>
    </row>
    <row r="204" spans="1:10" ht="15.75">
      <c r="A204" s="659" t="s">
        <v>54</v>
      </c>
      <c r="B204" s="660"/>
      <c r="C204" s="660"/>
      <c r="D204" s="660"/>
      <c r="E204" s="660"/>
      <c r="F204" s="660"/>
      <c r="G204" s="660"/>
      <c r="H204" s="660"/>
      <c r="I204" s="660"/>
      <c r="J204" s="661"/>
    </row>
    <row r="205" spans="1:10" s="453" customFormat="1" ht="12.75">
      <c r="A205" s="545" t="s">
        <v>128</v>
      </c>
      <c r="B205" s="376" t="s">
        <v>1201</v>
      </c>
      <c r="C205" s="265" t="s">
        <v>176</v>
      </c>
      <c r="D205" s="319">
        <v>4.898</v>
      </c>
      <c r="E205" s="97"/>
      <c r="F205" s="371">
        <v>51</v>
      </c>
      <c r="G205" s="314">
        <v>4</v>
      </c>
      <c r="H205" s="193" t="s">
        <v>11</v>
      </c>
      <c r="I205" s="358">
        <f>D205*F205</f>
        <v>249.79799999999997</v>
      </c>
      <c r="J205" s="358">
        <f>I205*20%</f>
        <v>49.959599999999995</v>
      </c>
    </row>
    <row r="206" spans="1:10" ht="12.75">
      <c r="A206" s="21" t="s">
        <v>20</v>
      </c>
      <c r="B206" s="57">
        <v>1</v>
      </c>
      <c r="C206" s="33" t="s">
        <v>27</v>
      </c>
      <c r="D206" s="316">
        <f>SUM(D205:D205)</f>
        <v>4.898</v>
      </c>
      <c r="E206" s="263" t="s">
        <v>47</v>
      </c>
      <c r="F206" s="371"/>
      <c r="G206" s="350"/>
      <c r="H206" s="350"/>
      <c r="I206" s="358"/>
      <c r="J206" s="358"/>
    </row>
    <row r="207" spans="1:10" ht="25.5">
      <c r="A207" s="153" t="s">
        <v>55</v>
      </c>
      <c r="B207" s="134">
        <f>B206</f>
        <v>1</v>
      </c>
      <c r="C207" s="129" t="s">
        <v>27</v>
      </c>
      <c r="D207" s="136">
        <f>D206</f>
        <v>4.898</v>
      </c>
      <c r="E207" s="197" t="s">
        <v>47</v>
      </c>
      <c r="F207" s="149"/>
      <c r="G207" s="198"/>
      <c r="H207" s="198"/>
      <c r="I207" s="63"/>
      <c r="J207" s="458"/>
    </row>
    <row r="208" spans="1:10" ht="15.75">
      <c r="A208" s="659" t="s">
        <v>19</v>
      </c>
      <c r="B208" s="660"/>
      <c r="C208" s="660"/>
      <c r="D208" s="660"/>
      <c r="E208" s="660"/>
      <c r="F208" s="660"/>
      <c r="G208" s="660"/>
      <c r="H208" s="660"/>
      <c r="I208" s="660"/>
      <c r="J208" s="661"/>
    </row>
    <row r="209" spans="1:10" ht="12.75">
      <c r="A209" s="311" t="s">
        <v>141</v>
      </c>
      <c r="B209" s="587" t="s">
        <v>1135</v>
      </c>
      <c r="C209" s="265" t="s">
        <v>176</v>
      </c>
      <c r="D209" s="319">
        <v>16.997</v>
      </c>
      <c r="E209" s="115"/>
      <c r="F209" s="371">
        <v>51</v>
      </c>
      <c r="G209" s="314">
        <v>4</v>
      </c>
      <c r="H209" s="193" t="s">
        <v>11</v>
      </c>
      <c r="I209" s="315">
        <f>D209*F209</f>
        <v>866.847</v>
      </c>
      <c r="J209" s="315">
        <f>I209*20%</f>
        <v>173.3694</v>
      </c>
    </row>
    <row r="210" spans="1:10" ht="12.75">
      <c r="A210" s="311" t="s">
        <v>141</v>
      </c>
      <c r="B210" s="587" t="s">
        <v>1136</v>
      </c>
      <c r="C210" s="265" t="s">
        <v>176</v>
      </c>
      <c r="D210" s="319">
        <v>32.009</v>
      </c>
      <c r="E210" s="115"/>
      <c r="F210" s="371">
        <v>51</v>
      </c>
      <c r="G210" s="314">
        <v>4</v>
      </c>
      <c r="H210" s="193" t="s">
        <v>11</v>
      </c>
      <c r="I210" s="315">
        <f>D210*F210</f>
        <v>1632.459</v>
      </c>
      <c r="J210" s="315">
        <f>I210*20%</f>
        <v>326.4918</v>
      </c>
    </row>
    <row r="211" spans="1:10" ht="12.75">
      <c r="A211" s="115" t="s">
        <v>20</v>
      </c>
      <c r="B211" s="182">
        <v>2</v>
      </c>
      <c r="C211" s="115" t="s">
        <v>27</v>
      </c>
      <c r="D211" s="316">
        <f>SUM(D209:D210)</f>
        <v>49.006</v>
      </c>
      <c r="E211" s="115" t="s">
        <v>47</v>
      </c>
      <c r="F211" s="266"/>
      <c r="G211" s="317"/>
      <c r="H211" s="627"/>
      <c r="I211" s="315"/>
      <c r="J211" s="315"/>
    </row>
    <row r="212" spans="1:10" ht="12.75">
      <c r="A212" s="311" t="s">
        <v>142</v>
      </c>
      <c r="B212" s="376" t="s">
        <v>1232</v>
      </c>
      <c r="C212" s="621" t="s">
        <v>170</v>
      </c>
      <c r="D212" s="312">
        <v>3.141</v>
      </c>
      <c r="E212" s="586"/>
      <c r="F212" s="371">
        <v>51</v>
      </c>
      <c r="G212" s="314">
        <v>4</v>
      </c>
      <c r="H212" s="193" t="s">
        <v>11</v>
      </c>
      <c r="I212" s="622">
        <f>D212*F212</f>
        <v>160.191</v>
      </c>
      <c r="J212" s="623">
        <f>I212*20%</f>
        <v>32.0382</v>
      </c>
    </row>
    <row r="213" spans="1:10" ht="12.75">
      <c r="A213" s="619" t="s">
        <v>142</v>
      </c>
      <c r="B213" s="620" t="s">
        <v>1233</v>
      </c>
      <c r="C213" s="621" t="s">
        <v>170</v>
      </c>
      <c r="D213" s="470">
        <v>14.314</v>
      </c>
      <c r="E213" s="197"/>
      <c r="F213" s="371">
        <v>51</v>
      </c>
      <c r="G213" s="267">
        <v>6</v>
      </c>
      <c r="H213" s="193" t="s">
        <v>11</v>
      </c>
      <c r="I213" s="622">
        <f>D213*F213</f>
        <v>730.014</v>
      </c>
      <c r="J213" s="623">
        <f>I213*20%</f>
        <v>146.0028</v>
      </c>
    </row>
    <row r="214" spans="1:10" ht="12.75">
      <c r="A214" s="115" t="s">
        <v>20</v>
      </c>
      <c r="B214" s="182">
        <v>2</v>
      </c>
      <c r="C214" s="115" t="s">
        <v>27</v>
      </c>
      <c r="D214" s="316">
        <f>SUM(D212:D213)</f>
        <v>17.455</v>
      </c>
      <c r="E214" s="115" t="s">
        <v>47</v>
      </c>
      <c r="F214" s="313"/>
      <c r="G214" s="317"/>
      <c r="H214" s="627"/>
      <c r="I214" s="315"/>
      <c r="J214" s="315"/>
    </row>
    <row r="215" spans="1:10" ht="12.75">
      <c r="A215" s="311" t="s">
        <v>144</v>
      </c>
      <c r="B215" s="587" t="s">
        <v>1241</v>
      </c>
      <c r="C215" s="265" t="s">
        <v>170</v>
      </c>
      <c r="D215" s="319">
        <v>5.402</v>
      </c>
      <c r="E215" s="115"/>
      <c r="F215" s="371">
        <v>51</v>
      </c>
      <c r="G215" s="314">
        <v>3</v>
      </c>
      <c r="H215" s="193" t="s">
        <v>11</v>
      </c>
      <c r="I215" s="315">
        <f>D215*F215</f>
        <v>275.502</v>
      </c>
      <c r="J215" s="315">
        <f>I215*20%</f>
        <v>55.10040000000001</v>
      </c>
    </row>
    <row r="216" spans="1:10" ht="12.75">
      <c r="A216" s="311" t="s">
        <v>144</v>
      </c>
      <c r="B216" s="587" t="s">
        <v>1242</v>
      </c>
      <c r="C216" s="265" t="s">
        <v>170</v>
      </c>
      <c r="D216" s="319">
        <v>3.705</v>
      </c>
      <c r="E216" s="115"/>
      <c r="F216" s="371">
        <v>51</v>
      </c>
      <c r="G216" s="314">
        <v>4</v>
      </c>
      <c r="H216" s="193" t="s">
        <v>11</v>
      </c>
      <c r="I216" s="315">
        <f>D216*F216</f>
        <v>188.955</v>
      </c>
      <c r="J216" s="315">
        <f>I216*20%</f>
        <v>37.791000000000004</v>
      </c>
    </row>
    <row r="217" spans="1:10" ht="12.75">
      <c r="A217" s="115" t="s">
        <v>20</v>
      </c>
      <c r="B217" s="182">
        <v>2</v>
      </c>
      <c r="C217" s="115" t="s">
        <v>27</v>
      </c>
      <c r="D217" s="316">
        <f>SUM(D215:D216)</f>
        <v>9.107</v>
      </c>
      <c r="E217" s="115" t="s">
        <v>47</v>
      </c>
      <c r="F217" s="266"/>
      <c r="G217" s="317"/>
      <c r="H217" s="627"/>
      <c r="I217" s="315"/>
      <c r="J217" s="315"/>
    </row>
    <row r="218" spans="1:10" ht="25.5">
      <c r="A218" s="318" t="s">
        <v>26</v>
      </c>
      <c r="B218" s="147">
        <f>B211+B214+B217</f>
        <v>6</v>
      </c>
      <c r="C218" s="129" t="s">
        <v>27</v>
      </c>
      <c r="D218" s="133">
        <f>D211+D214+D217</f>
        <v>75.568</v>
      </c>
      <c r="E218" s="178" t="s">
        <v>47</v>
      </c>
      <c r="F218" s="73"/>
      <c r="G218" s="74"/>
      <c r="H218" s="74"/>
      <c r="I218" s="75"/>
      <c r="J218" s="68"/>
    </row>
    <row r="219" spans="1:10" ht="28.5">
      <c r="A219" s="77" t="s">
        <v>31</v>
      </c>
      <c r="B219" s="78">
        <f>B15+B89+B127+B133+B138+B144+B150+B203+B207+B218</f>
        <v>151</v>
      </c>
      <c r="C219" s="79" t="s">
        <v>27</v>
      </c>
      <c r="D219" s="80">
        <f>D15+D89+D127+D133+D138+D144+D150+D203+D207+D218</f>
        <v>1647.8229999999999</v>
      </c>
      <c r="E219" s="81" t="s">
        <v>47</v>
      </c>
      <c r="F219" s="82"/>
      <c r="G219" s="83"/>
      <c r="H219" s="83"/>
      <c r="I219" s="85"/>
      <c r="J219" s="86"/>
    </row>
    <row r="220" spans="1:10" ht="15">
      <c r="A220" s="444"/>
      <c r="B220" s="445"/>
      <c r="C220" s="446"/>
      <c r="D220" s="641"/>
      <c r="E220" s="448"/>
      <c r="F220" s="449"/>
      <c r="G220" s="450"/>
      <c r="H220" s="450"/>
      <c r="I220" s="451"/>
      <c r="J220" s="452"/>
    </row>
    <row r="222" spans="1:5" ht="12.75">
      <c r="A222" s="320"/>
      <c r="B222" s="174"/>
      <c r="C222" s="185"/>
      <c r="D222" s="173"/>
      <c r="E222" s="13"/>
    </row>
    <row r="223" spans="1:10" ht="12.75">
      <c r="A223" s="320"/>
      <c r="B223" s="174"/>
      <c r="C223" s="185"/>
      <c r="D223" s="173"/>
      <c r="E223" s="13"/>
      <c r="F223" s="52"/>
      <c r="G223" s="642" t="s">
        <v>30</v>
      </c>
      <c r="H223" s="642"/>
      <c r="I223" s="642"/>
      <c r="J223" s="642"/>
    </row>
    <row r="224" spans="1:10" ht="12.75">
      <c r="A224" s="23"/>
      <c r="B224" s="24"/>
      <c r="C224" s="27"/>
      <c r="D224" s="25"/>
      <c r="G224" s="642" t="s">
        <v>1238</v>
      </c>
      <c r="H224" s="642"/>
      <c r="I224" s="642"/>
      <c r="J224" s="642"/>
    </row>
    <row r="225" spans="1:10" ht="12.75">
      <c r="A225" s="23"/>
      <c r="B225" s="24"/>
      <c r="C225" s="27"/>
      <c r="D225" s="25"/>
      <c r="G225" s="642" t="s">
        <v>59</v>
      </c>
      <c r="H225" s="642"/>
      <c r="I225" s="642"/>
      <c r="J225" s="642"/>
    </row>
    <row r="226" spans="6:9" ht="12.75">
      <c r="F226" s="642"/>
      <c r="G226" s="642"/>
      <c r="H226" s="642"/>
      <c r="I226" s="642"/>
    </row>
    <row r="227" spans="6:9" ht="12.75">
      <c r="F227" s="642"/>
      <c r="G227" s="642"/>
      <c r="H227" s="642"/>
      <c r="I227" s="642"/>
    </row>
    <row r="228" spans="6:9" ht="12.75">
      <c r="F228" s="642"/>
      <c r="G228" s="642"/>
      <c r="H228" s="642"/>
      <c r="I228" s="642"/>
    </row>
    <row r="229" spans="6:9" ht="12.75">
      <c r="F229" s="23"/>
      <c r="G229" s="23"/>
      <c r="H229" s="23"/>
      <c r="I229" s="460"/>
    </row>
  </sheetData>
  <sheetProtection/>
  <autoFilter ref="A11:J11"/>
  <mergeCells count="30">
    <mergeCell ref="G225:J225"/>
    <mergeCell ref="A90:J90"/>
    <mergeCell ref="A128:J128"/>
    <mergeCell ref="F9:F10"/>
    <mergeCell ref="C9:C10"/>
    <mergeCell ref="I9:I10"/>
    <mergeCell ref="A16:J16"/>
    <mergeCell ref="A12:J12"/>
    <mergeCell ref="A145:J145"/>
    <mergeCell ref="H9:H10"/>
    <mergeCell ref="F228:I228"/>
    <mergeCell ref="A208:J208"/>
    <mergeCell ref="A151:J151"/>
    <mergeCell ref="A139:J139"/>
    <mergeCell ref="A134:J134"/>
    <mergeCell ref="G224:J224"/>
    <mergeCell ref="A204:J204"/>
    <mergeCell ref="G223:J223"/>
    <mergeCell ref="F227:I227"/>
    <mergeCell ref="F226:I226"/>
    <mergeCell ref="A3:J3"/>
    <mergeCell ref="A4:J4"/>
    <mergeCell ref="A5:J5"/>
    <mergeCell ref="A6:J6"/>
    <mergeCell ref="A9:A10"/>
    <mergeCell ref="D9:E9"/>
    <mergeCell ref="B9:B10"/>
    <mergeCell ref="A8:J8"/>
    <mergeCell ref="G9:G10"/>
    <mergeCell ref="J9:J10"/>
  </mergeCells>
  <printOptions/>
  <pageMargins left="0.7480314960629921" right="0.7480314960629921" top="0" bottom="0.5578125" header="0" footer="0"/>
  <pageSetup horizontalDpi="600" verticalDpi="600" orientation="landscape" paperSize="9" scale="85" r:id="rId1"/>
  <headerFooter>
    <oddFooter>&amp;CСтр. &amp;P от &amp;N&amp;R&amp;9ДИРЕКТОР НА ОД "ЗЕМЕДЕЛИЕ" - ПЛЕВЕН: ..................
/НОРА СТОЕВА/</oddFooter>
  </headerFooter>
  <ignoredErrors>
    <ignoredError sqref="F11 G148 G131 A11 G135 G140:G141 G1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305"/>
  <sheetViews>
    <sheetView zoomScalePageLayoutView="0" workbookViewId="0" topLeftCell="A1">
      <selection activeCell="A101" sqref="A101:J101"/>
    </sheetView>
  </sheetViews>
  <sheetFormatPr defaultColWidth="9.140625" defaultRowHeight="12.75"/>
  <cols>
    <col min="1" max="1" width="15.140625" style="0" customWidth="1"/>
    <col min="2" max="2" width="20.57421875" style="0" customWidth="1"/>
    <col min="3" max="3" width="14.00390625" style="0" customWidth="1"/>
    <col min="4" max="4" width="13.7109375" style="0" customWidth="1"/>
    <col min="5" max="5" width="12.57421875" style="0" customWidth="1"/>
    <col min="6" max="6" width="12.00390625" style="0" customWidth="1"/>
    <col min="10" max="10" width="11.28125" style="0" customWidth="1"/>
  </cols>
  <sheetData>
    <row r="1" spans="1:10" ht="15.75">
      <c r="A1" s="643" t="s">
        <v>28</v>
      </c>
      <c r="B1" s="643"/>
      <c r="C1" s="643"/>
      <c r="D1" s="643"/>
      <c r="E1" s="643"/>
      <c r="F1" s="643"/>
      <c r="G1" s="643"/>
      <c r="H1" s="643"/>
      <c r="I1" s="643"/>
      <c r="J1" s="643"/>
    </row>
    <row r="2" spans="1:10" ht="15">
      <c r="A2" s="644" t="s">
        <v>286</v>
      </c>
      <c r="B2" s="644"/>
      <c r="C2" s="644"/>
      <c r="D2" s="644"/>
      <c r="E2" s="644"/>
      <c r="F2" s="644"/>
      <c r="G2" s="644"/>
      <c r="H2" s="644"/>
      <c r="I2" s="644"/>
      <c r="J2" s="644"/>
    </row>
    <row r="3" spans="1:10" ht="15">
      <c r="A3" s="644" t="s">
        <v>1243</v>
      </c>
      <c r="B3" s="644"/>
      <c r="C3" s="644"/>
      <c r="D3" s="644"/>
      <c r="E3" s="644"/>
      <c r="F3" s="644"/>
      <c r="G3" s="644"/>
      <c r="H3" s="644"/>
      <c r="I3" s="644"/>
      <c r="J3" s="644"/>
    </row>
    <row r="4" spans="1:10" ht="15">
      <c r="A4" s="644" t="s">
        <v>1244</v>
      </c>
      <c r="B4" s="664"/>
      <c r="C4" s="664"/>
      <c r="D4" s="664"/>
      <c r="E4" s="664"/>
      <c r="F4" s="664"/>
      <c r="G4" s="664"/>
      <c r="H4" s="664"/>
      <c r="I4" s="664"/>
      <c r="J4" s="90"/>
    </row>
    <row r="5" spans="1:10" ht="15">
      <c r="A5" s="664"/>
      <c r="B5" s="664"/>
      <c r="C5" s="664"/>
      <c r="D5" s="664"/>
      <c r="E5" s="664"/>
      <c r="F5" s="664"/>
      <c r="G5" s="664"/>
      <c r="H5" s="664"/>
      <c r="I5" s="664"/>
      <c r="J5" s="90"/>
    </row>
    <row r="6" spans="1:10" ht="15">
      <c r="A6" s="645" t="s">
        <v>1485</v>
      </c>
      <c r="B6" s="645"/>
      <c r="C6" s="645"/>
      <c r="D6" s="645"/>
      <c r="E6" s="645"/>
      <c r="F6" s="645"/>
      <c r="G6" s="645"/>
      <c r="H6" s="645"/>
      <c r="I6" s="645"/>
      <c r="J6" s="645"/>
    </row>
    <row r="7" spans="1:10" ht="15">
      <c r="A7" s="372"/>
      <c r="B7" s="430"/>
      <c r="C7" s="372"/>
      <c r="D7" s="372"/>
      <c r="E7" s="372"/>
      <c r="F7" s="372"/>
      <c r="G7" s="372"/>
      <c r="H7" s="372"/>
      <c r="I7" s="455"/>
      <c r="J7" s="455"/>
    </row>
    <row r="8" spans="1:10" ht="12.75">
      <c r="A8" s="647" t="s">
        <v>0</v>
      </c>
      <c r="B8" s="647"/>
      <c r="C8" s="647"/>
      <c r="D8" s="647"/>
      <c r="E8" s="647"/>
      <c r="F8" s="647"/>
      <c r="G8" s="647"/>
      <c r="H8" s="647"/>
      <c r="I8" s="647"/>
      <c r="J8" s="647"/>
    </row>
    <row r="9" spans="1:10" ht="12.75">
      <c r="A9" s="646" t="s">
        <v>1</v>
      </c>
      <c r="B9" s="658" t="s">
        <v>2</v>
      </c>
      <c r="C9" s="646" t="s">
        <v>3</v>
      </c>
      <c r="D9" s="646" t="s">
        <v>4</v>
      </c>
      <c r="E9" s="646"/>
      <c r="F9" s="646" t="s">
        <v>53</v>
      </c>
      <c r="G9" s="652" t="s">
        <v>5</v>
      </c>
      <c r="H9" s="654" t="s">
        <v>6</v>
      </c>
      <c r="I9" s="653" t="s">
        <v>35</v>
      </c>
      <c r="J9" s="650" t="s">
        <v>39</v>
      </c>
    </row>
    <row r="10" spans="1:10" ht="43.5" customHeight="1">
      <c r="A10" s="646"/>
      <c r="B10" s="658"/>
      <c r="C10" s="646"/>
      <c r="D10" s="1" t="s">
        <v>8</v>
      </c>
      <c r="E10" s="1" t="s">
        <v>32</v>
      </c>
      <c r="F10" s="646"/>
      <c r="G10" s="652"/>
      <c r="H10" s="654"/>
      <c r="I10" s="653"/>
      <c r="J10" s="650"/>
    </row>
    <row r="11" spans="1:10" ht="12.75">
      <c r="A11" s="2" t="s">
        <v>29</v>
      </c>
      <c r="B11" s="49">
        <v>2</v>
      </c>
      <c r="C11" s="2">
        <v>3</v>
      </c>
      <c r="D11" s="7" t="s">
        <v>9</v>
      </c>
      <c r="E11" s="2" t="s">
        <v>10</v>
      </c>
      <c r="F11" s="2" t="s">
        <v>36</v>
      </c>
      <c r="G11" s="5">
        <v>6</v>
      </c>
      <c r="H11" s="2" t="s">
        <v>37</v>
      </c>
      <c r="I11" s="5">
        <v>8</v>
      </c>
      <c r="J11" s="6">
        <v>9</v>
      </c>
    </row>
    <row r="12" spans="1:10" ht="15.75">
      <c r="A12" s="651" t="s">
        <v>13</v>
      </c>
      <c r="B12" s="651"/>
      <c r="C12" s="651"/>
      <c r="D12" s="651"/>
      <c r="E12" s="651"/>
      <c r="F12" s="651"/>
      <c r="G12" s="651"/>
      <c r="H12" s="651"/>
      <c r="I12" s="651"/>
      <c r="J12" s="651"/>
    </row>
    <row r="13" spans="1:10" ht="12.75">
      <c r="A13" s="483" t="s">
        <v>187</v>
      </c>
      <c r="B13" s="589" t="s">
        <v>1245</v>
      </c>
      <c r="C13" s="384" t="s">
        <v>176</v>
      </c>
      <c r="D13" s="384">
        <v>8.302</v>
      </c>
      <c r="E13" s="470"/>
      <c r="F13" s="400">
        <v>23</v>
      </c>
      <c r="G13" s="267">
        <v>5</v>
      </c>
      <c r="H13" s="394" t="s">
        <v>11</v>
      </c>
      <c r="I13" s="270">
        <f>F13*D13</f>
        <v>190.946</v>
      </c>
      <c r="J13" s="358">
        <f>I13*20%</f>
        <v>38.1892</v>
      </c>
    </row>
    <row r="14" spans="1:10" ht="12.75">
      <c r="A14" s="43" t="s">
        <v>20</v>
      </c>
      <c r="B14" s="432">
        <v>1</v>
      </c>
      <c r="C14" s="206" t="s">
        <v>27</v>
      </c>
      <c r="D14" s="204">
        <f>D13</f>
        <v>8.302</v>
      </c>
      <c r="E14" s="200" t="s">
        <v>47</v>
      </c>
      <c r="F14" s="590"/>
      <c r="G14" s="590"/>
      <c r="H14" s="590"/>
      <c r="I14" s="590"/>
      <c r="J14" s="590"/>
    </row>
    <row r="15" spans="1:10" ht="12.75">
      <c r="A15" s="195" t="s">
        <v>1246</v>
      </c>
      <c r="B15" s="591" t="s">
        <v>1247</v>
      </c>
      <c r="C15" s="592" t="s">
        <v>176</v>
      </c>
      <c r="D15" s="593">
        <v>178.843</v>
      </c>
      <c r="E15" s="594"/>
      <c r="F15" s="400">
        <v>23</v>
      </c>
      <c r="G15" s="193">
        <v>4</v>
      </c>
      <c r="H15" s="394" t="s">
        <v>11</v>
      </c>
      <c r="I15" s="188">
        <f>F15*D15</f>
        <v>4113.389</v>
      </c>
      <c r="J15" s="456">
        <f>I15*20%</f>
        <v>822.6778</v>
      </c>
    </row>
    <row r="16" spans="1:10" ht="12.75">
      <c r="A16" s="43" t="s">
        <v>20</v>
      </c>
      <c r="B16" s="432">
        <v>1</v>
      </c>
      <c r="C16" s="206" t="s">
        <v>27</v>
      </c>
      <c r="D16" s="204">
        <f>D15</f>
        <v>178.843</v>
      </c>
      <c r="E16" s="200" t="s">
        <v>47</v>
      </c>
      <c r="F16" s="590"/>
      <c r="G16" s="590"/>
      <c r="H16" s="590"/>
      <c r="I16" s="590"/>
      <c r="J16" s="590"/>
    </row>
    <row r="17" spans="1:10" ht="25.5">
      <c r="A17" s="153" t="s">
        <v>21</v>
      </c>
      <c r="B17" s="134">
        <f>B14+B16</f>
        <v>2</v>
      </c>
      <c r="C17" s="129" t="s">
        <v>27</v>
      </c>
      <c r="D17" s="136">
        <f>D14+D16</f>
        <v>187.14499999999998</v>
      </c>
      <c r="E17" s="197" t="s">
        <v>47</v>
      </c>
      <c r="F17" s="149"/>
      <c r="G17" s="198"/>
      <c r="H17" s="595"/>
      <c r="I17" s="63"/>
      <c r="J17" s="458"/>
    </row>
    <row r="18" spans="1:10" ht="15.75">
      <c r="A18" s="651" t="s">
        <v>14</v>
      </c>
      <c r="B18" s="651"/>
      <c r="C18" s="651"/>
      <c r="D18" s="651"/>
      <c r="E18" s="651"/>
      <c r="F18" s="651"/>
      <c r="G18" s="651"/>
      <c r="H18" s="651"/>
      <c r="I18" s="651"/>
      <c r="J18" s="651"/>
    </row>
    <row r="19" spans="1:10" ht="12.75">
      <c r="A19" s="548" t="s">
        <v>115</v>
      </c>
      <c r="B19" s="549" t="s">
        <v>1248</v>
      </c>
      <c r="C19" s="265" t="s">
        <v>170</v>
      </c>
      <c r="D19" s="520">
        <v>1.028</v>
      </c>
      <c r="E19" s="532"/>
      <c r="F19" s="530">
        <v>23</v>
      </c>
      <c r="G19" s="267">
        <v>4</v>
      </c>
      <c r="H19" s="268" t="s">
        <v>11</v>
      </c>
      <c r="I19" s="358">
        <f aca="true" t="shared" si="0" ref="I19:I41">D19*F19</f>
        <v>23.644000000000002</v>
      </c>
      <c r="J19" s="358">
        <f aca="true" t="shared" si="1" ref="J19:J41">I19*20%</f>
        <v>4.728800000000001</v>
      </c>
    </row>
    <row r="20" spans="1:10" ht="12.75">
      <c r="A20" s="548" t="s">
        <v>115</v>
      </c>
      <c r="B20" s="549" t="s">
        <v>1249</v>
      </c>
      <c r="C20" s="265" t="s">
        <v>170</v>
      </c>
      <c r="D20" s="520">
        <v>0.136</v>
      </c>
      <c r="E20" s="532"/>
      <c r="F20" s="530">
        <v>23</v>
      </c>
      <c r="G20" s="267">
        <v>4</v>
      </c>
      <c r="H20" s="268" t="s">
        <v>11</v>
      </c>
      <c r="I20" s="358">
        <f t="shared" si="0"/>
        <v>3.128</v>
      </c>
      <c r="J20" s="358">
        <f t="shared" si="1"/>
        <v>0.6256</v>
      </c>
    </row>
    <row r="21" spans="1:10" ht="12.75">
      <c r="A21" s="548" t="s">
        <v>115</v>
      </c>
      <c r="B21" s="549" t="s">
        <v>1250</v>
      </c>
      <c r="C21" s="265" t="s">
        <v>170</v>
      </c>
      <c r="D21" s="520">
        <v>3.776</v>
      </c>
      <c r="E21" s="532"/>
      <c r="F21" s="530">
        <v>23</v>
      </c>
      <c r="G21" s="267">
        <v>4</v>
      </c>
      <c r="H21" s="268" t="s">
        <v>11</v>
      </c>
      <c r="I21" s="358">
        <f t="shared" si="0"/>
        <v>86.848</v>
      </c>
      <c r="J21" s="358">
        <f t="shared" si="1"/>
        <v>17.369600000000002</v>
      </c>
    </row>
    <row r="22" spans="1:10" ht="12.75">
      <c r="A22" s="548" t="s">
        <v>115</v>
      </c>
      <c r="B22" s="549" t="s">
        <v>1251</v>
      </c>
      <c r="C22" s="265" t="s">
        <v>170</v>
      </c>
      <c r="D22" s="520">
        <v>5.739</v>
      </c>
      <c r="E22" s="532"/>
      <c r="F22" s="530">
        <v>23</v>
      </c>
      <c r="G22" s="267">
        <v>4</v>
      </c>
      <c r="H22" s="268" t="s">
        <v>11</v>
      </c>
      <c r="I22" s="358">
        <f t="shared" si="0"/>
        <v>131.99699999999999</v>
      </c>
      <c r="J22" s="358">
        <f t="shared" si="1"/>
        <v>26.3994</v>
      </c>
    </row>
    <row r="23" spans="1:10" ht="12.75">
      <c r="A23" s="548" t="s">
        <v>115</v>
      </c>
      <c r="B23" s="549" t="s">
        <v>1252</v>
      </c>
      <c r="C23" s="265" t="s">
        <v>170</v>
      </c>
      <c r="D23" s="520">
        <v>7</v>
      </c>
      <c r="E23" s="532"/>
      <c r="F23" s="530">
        <v>23</v>
      </c>
      <c r="G23" s="267">
        <v>4</v>
      </c>
      <c r="H23" s="268" t="s">
        <v>11</v>
      </c>
      <c r="I23" s="358">
        <f t="shared" si="0"/>
        <v>161</v>
      </c>
      <c r="J23" s="358">
        <f t="shared" si="1"/>
        <v>32.2</v>
      </c>
    </row>
    <row r="24" spans="1:10" ht="12.75">
      <c r="A24" s="548" t="s">
        <v>115</v>
      </c>
      <c r="B24" s="549" t="s">
        <v>1253</v>
      </c>
      <c r="C24" s="265" t="s">
        <v>170</v>
      </c>
      <c r="D24" s="520">
        <v>3.559</v>
      </c>
      <c r="E24" s="532"/>
      <c r="F24" s="530">
        <v>23</v>
      </c>
      <c r="G24" s="267">
        <v>4</v>
      </c>
      <c r="H24" s="268" t="s">
        <v>11</v>
      </c>
      <c r="I24" s="358">
        <f t="shared" si="0"/>
        <v>81.857</v>
      </c>
      <c r="J24" s="358">
        <f t="shared" si="1"/>
        <v>16.3714</v>
      </c>
    </row>
    <row r="25" spans="1:10" ht="12.75">
      <c r="A25" s="548" t="s">
        <v>115</v>
      </c>
      <c r="B25" s="549" t="s">
        <v>1254</v>
      </c>
      <c r="C25" s="265" t="s">
        <v>170</v>
      </c>
      <c r="D25" s="520">
        <v>13.102</v>
      </c>
      <c r="E25" s="532"/>
      <c r="F25" s="530">
        <v>23</v>
      </c>
      <c r="G25" s="267">
        <v>4</v>
      </c>
      <c r="H25" s="268" t="s">
        <v>11</v>
      </c>
      <c r="I25" s="358">
        <f t="shared" si="0"/>
        <v>301.346</v>
      </c>
      <c r="J25" s="358">
        <f t="shared" si="1"/>
        <v>60.269200000000005</v>
      </c>
    </row>
    <row r="26" spans="1:10" ht="12.75">
      <c r="A26" s="548" t="s">
        <v>115</v>
      </c>
      <c r="B26" s="549" t="s">
        <v>1255</v>
      </c>
      <c r="C26" s="265" t="s">
        <v>170</v>
      </c>
      <c r="D26" s="520">
        <v>3.801</v>
      </c>
      <c r="E26" s="532"/>
      <c r="F26" s="530">
        <v>23</v>
      </c>
      <c r="G26" s="267">
        <v>4</v>
      </c>
      <c r="H26" s="268" t="s">
        <v>11</v>
      </c>
      <c r="I26" s="358">
        <f t="shared" si="0"/>
        <v>87.423</v>
      </c>
      <c r="J26" s="358">
        <f t="shared" si="1"/>
        <v>17.4846</v>
      </c>
    </row>
    <row r="27" spans="1:10" ht="12.75">
      <c r="A27" s="548" t="s">
        <v>115</v>
      </c>
      <c r="B27" s="549" t="s">
        <v>1256</v>
      </c>
      <c r="C27" s="265" t="s">
        <v>170</v>
      </c>
      <c r="D27" s="520">
        <v>4.002</v>
      </c>
      <c r="E27" s="532"/>
      <c r="F27" s="530">
        <v>23</v>
      </c>
      <c r="G27" s="267">
        <v>4</v>
      </c>
      <c r="H27" s="268" t="s">
        <v>11</v>
      </c>
      <c r="I27" s="358">
        <f t="shared" si="0"/>
        <v>92.04599999999999</v>
      </c>
      <c r="J27" s="358">
        <f t="shared" si="1"/>
        <v>18.4092</v>
      </c>
    </row>
    <row r="28" spans="1:10" ht="12.75">
      <c r="A28" s="548" t="s">
        <v>115</v>
      </c>
      <c r="B28" s="549" t="s">
        <v>1257</v>
      </c>
      <c r="C28" s="265" t="s">
        <v>170</v>
      </c>
      <c r="D28" s="520">
        <v>2.758</v>
      </c>
      <c r="E28" s="532"/>
      <c r="F28" s="530">
        <v>23</v>
      </c>
      <c r="G28" s="267">
        <v>4</v>
      </c>
      <c r="H28" s="268" t="s">
        <v>11</v>
      </c>
      <c r="I28" s="358">
        <f t="shared" si="0"/>
        <v>63.434</v>
      </c>
      <c r="J28" s="358">
        <f t="shared" si="1"/>
        <v>12.6868</v>
      </c>
    </row>
    <row r="29" spans="1:10" ht="12.75">
      <c r="A29" s="548" t="s">
        <v>115</v>
      </c>
      <c r="B29" s="549" t="s">
        <v>1258</v>
      </c>
      <c r="C29" s="265" t="s">
        <v>170</v>
      </c>
      <c r="D29" s="520">
        <v>3.002</v>
      </c>
      <c r="E29" s="532"/>
      <c r="F29" s="530">
        <v>23</v>
      </c>
      <c r="G29" s="267">
        <v>4</v>
      </c>
      <c r="H29" s="268" t="s">
        <v>11</v>
      </c>
      <c r="I29" s="358">
        <f t="shared" si="0"/>
        <v>69.04599999999999</v>
      </c>
      <c r="J29" s="358">
        <f t="shared" si="1"/>
        <v>13.809199999999999</v>
      </c>
    </row>
    <row r="30" spans="1:10" ht="12.75">
      <c r="A30" s="548" t="s">
        <v>115</v>
      </c>
      <c r="B30" s="549" t="s">
        <v>1259</v>
      </c>
      <c r="C30" s="265" t="s">
        <v>170</v>
      </c>
      <c r="D30" s="520">
        <v>0.9</v>
      </c>
      <c r="E30" s="532"/>
      <c r="F30" s="530">
        <v>23</v>
      </c>
      <c r="G30" s="267">
        <v>4</v>
      </c>
      <c r="H30" s="268" t="s">
        <v>11</v>
      </c>
      <c r="I30" s="358">
        <f t="shared" si="0"/>
        <v>20.7</v>
      </c>
      <c r="J30" s="358">
        <f t="shared" si="1"/>
        <v>4.14</v>
      </c>
    </row>
    <row r="31" spans="1:10" ht="12.75">
      <c r="A31" s="548" t="s">
        <v>115</v>
      </c>
      <c r="B31" s="549" t="s">
        <v>1260</v>
      </c>
      <c r="C31" s="265" t="s">
        <v>170</v>
      </c>
      <c r="D31" s="520">
        <v>4.002</v>
      </c>
      <c r="E31" s="532"/>
      <c r="F31" s="530">
        <v>23</v>
      </c>
      <c r="G31" s="267">
        <v>4</v>
      </c>
      <c r="H31" s="268" t="s">
        <v>11</v>
      </c>
      <c r="I31" s="358">
        <f t="shared" si="0"/>
        <v>92.04599999999999</v>
      </c>
      <c r="J31" s="358">
        <f t="shared" si="1"/>
        <v>18.4092</v>
      </c>
    </row>
    <row r="32" spans="1:10" ht="12.75">
      <c r="A32" s="548" t="s">
        <v>115</v>
      </c>
      <c r="B32" s="549" t="s">
        <v>1261</v>
      </c>
      <c r="C32" s="265" t="s">
        <v>170</v>
      </c>
      <c r="D32" s="520">
        <v>4.888</v>
      </c>
      <c r="E32" s="532"/>
      <c r="F32" s="530">
        <v>23</v>
      </c>
      <c r="G32" s="267">
        <v>4</v>
      </c>
      <c r="H32" s="268" t="s">
        <v>11</v>
      </c>
      <c r="I32" s="358">
        <f t="shared" si="0"/>
        <v>112.42399999999999</v>
      </c>
      <c r="J32" s="358">
        <f t="shared" si="1"/>
        <v>22.4848</v>
      </c>
    </row>
    <row r="33" spans="1:10" ht="12.75">
      <c r="A33" s="548" t="s">
        <v>115</v>
      </c>
      <c r="B33" s="549" t="s">
        <v>1262</v>
      </c>
      <c r="C33" s="265" t="s">
        <v>170</v>
      </c>
      <c r="D33" s="520">
        <v>5.001</v>
      </c>
      <c r="E33" s="532"/>
      <c r="F33" s="530">
        <v>23</v>
      </c>
      <c r="G33" s="267">
        <v>4</v>
      </c>
      <c r="H33" s="268" t="s">
        <v>11</v>
      </c>
      <c r="I33" s="358">
        <f t="shared" si="0"/>
        <v>115.02300000000001</v>
      </c>
      <c r="J33" s="358">
        <f t="shared" si="1"/>
        <v>23.004600000000003</v>
      </c>
    </row>
    <row r="34" spans="1:10" ht="12.75">
      <c r="A34" s="548" t="s">
        <v>115</v>
      </c>
      <c r="B34" s="549" t="s">
        <v>1263</v>
      </c>
      <c r="C34" s="265" t="s">
        <v>170</v>
      </c>
      <c r="D34" s="520">
        <v>8.272</v>
      </c>
      <c r="E34" s="532"/>
      <c r="F34" s="530">
        <v>23</v>
      </c>
      <c r="G34" s="267">
        <v>4</v>
      </c>
      <c r="H34" s="268" t="s">
        <v>11</v>
      </c>
      <c r="I34" s="358">
        <f t="shared" si="0"/>
        <v>190.256</v>
      </c>
      <c r="J34" s="358">
        <f t="shared" si="1"/>
        <v>38.0512</v>
      </c>
    </row>
    <row r="35" spans="1:10" ht="12.75">
      <c r="A35" s="548" t="s">
        <v>115</v>
      </c>
      <c r="B35" s="549" t="s">
        <v>1264</v>
      </c>
      <c r="C35" s="265" t="s">
        <v>170</v>
      </c>
      <c r="D35" s="520">
        <v>8.4</v>
      </c>
      <c r="E35" s="532"/>
      <c r="F35" s="530">
        <v>23</v>
      </c>
      <c r="G35" s="267">
        <v>4</v>
      </c>
      <c r="H35" s="268" t="s">
        <v>11</v>
      </c>
      <c r="I35" s="358">
        <f t="shared" si="0"/>
        <v>193.20000000000002</v>
      </c>
      <c r="J35" s="358">
        <f t="shared" si="1"/>
        <v>38.64000000000001</v>
      </c>
    </row>
    <row r="36" spans="1:10" ht="12.75">
      <c r="A36" s="548" t="s">
        <v>115</v>
      </c>
      <c r="B36" s="549" t="s">
        <v>1265</v>
      </c>
      <c r="C36" s="265" t="s">
        <v>170</v>
      </c>
      <c r="D36" s="520">
        <v>8.412</v>
      </c>
      <c r="E36" s="532"/>
      <c r="F36" s="530">
        <v>23</v>
      </c>
      <c r="G36" s="267">
        <v>4</v>
      </c>
      <c r="H36" s="268" t="s">
        <v>11</v>
      </c>
      <c r="I36" s="358">
        <f t="shared" si="0"/>
        <v>193.47600000000003</v>
      </c>
      <c r="J36" s="358">
        <f t="shared" si="1"/>
        <v>38.69520000000001</v>
      </c>
    </row>
    <row r="37" spans="1:10" ht="12.75">
      <c r="A37" s="548" t="s">
        <v>115</v>
      </c>
      <c r="B37" s="549" t="s">
        <v>1266</v>
      </c>
      <c r="C37" s="265" t="s">
        <v>170</v>
      </c>
      <c r="D37" s="520">
        <v>10.072</v>
      </c>
      <c r="E37" s="532"/>
      <c r="F37" s="530">
        <v>23</v>
      </c>
      <c r="G37" s="267">
        <v>4</v>
      </c>
      <c r="H37" s="268" t="s">
        <v>11</v>
      </c>
      <c r="I37" s="358">
        <f t="shared" si="0"/>
        <v>231.65599999999998</v>
      </c>
      <c r="J37" s="358">
        <f t="shared" si="1"/>
        <v>46.331199999999995</v>
      </c>
    </row>
    <row r="38" spans="1:10" ht="12.75">
      <c r="A38" s="548" t="s">
        <v>115</v>
      </c>
      <c r="B38" s="549" t="s">
        <v>1267</v>
      </c>
      <c r="C38" s="265" t="s">
        <v>170</v>
      </c>
      <c r="D38" s="520">
        <v>10.126</v>
      </c>
      <c r="E38" s="532"/>
      <c r="F38" s="530">
        <v>23</v>
      </c>
      <c r="G38" s="267">
        <v>4</v>
      </c>
      <c r="H38" s="268" t="s">
        <v>11</v>
      </c>
      <c r="I38" s="358">
        <f t="shared" si="0"/>
        <v>232.898</v>
      </c>
      <c r="J38" s="358">
        <f t="shared" si="1"/>
        <v>46.5796</v>
      </c>
    </row>
    <row r="39" spans="1:10" ht="12.75">
      <c r="A39" s="548" t="s">
        <v>115</v>
      </c>
      <c r="B39" s="549" t="s">
        <v>1268</v>
      </c>
      <c r="C39" s="265" t="s">
        <v>170</v>
      </c>
      <c r="D39" s="520">
        <v>2.999</v>
      </c>
      <c r="E39" s="532"/>
      <c r="F39" s="530">
        <v>23</v>
      </c>
      <c r="G39" s="267">
        <v>3</v>
      </c>
      <c r="H39" s="268" t="s">
        <v>11</v>
      </c>
      <c r="I39" s="358">
        <f t="shared" si="0"/>
        <v>68.977</v>
      </c>
      <c r="J39" s="358">
        <f t="shared" si="1"/>
        <v>13.7954</v>
      </c>
    </row>
    <row r="40" spans="1:10" ht="12.75">
      <c r="A40" s="548" t="s">
        <v>115</v>
      </c>
      <c r="B40" s="549" t="s">
        <v>1269</v>
      </c>
      <c r="C40" s="265" t="s">
        <v>170</v>
      </c>
      <c r="D40" s="520">
        <v>3</v>
      </c>
      <c r="E40" s="532"/>
      <c r="F40" s="530">
        <v>23</v>
      </c>
      <c r="G40" s="267">
        <v>4</v>
      </c>
      <c r="H40" s="268" t="s">
        <v>11</v>
      </c>
      <c r="I40" s="358">
        <f t="shared" si="0"/>
        <v>69</v>
      </c>
      <c r="J40" s="358">
        <f t="shared" si="1"/>
        <v>13.8</v>
      </c>
    </row>
    <row r="41" spans="1:10" ht="12.75">
      <c r="A41" s="548" t="s">
        <v>115</v>
      </c>
      <c r="B41" s="549" t="s">
        <v>1270</v>
      </c>
      <c r="C41" s="265" t="s">
        <v>170</v>
      </c>
      <c r="D41" s="520">
        <v>1.998</v>
      </c>
      <c r="E41" s="532"/>
      <c r="F41" s="530">
        <v>23</v>
      </c>
      <c r="G41" s="267">
        <v>4</v>
      </c>
      <c r="H41" s="268" t="s">
        <v>11</v>
      </c>
      <c r="I41" s="358">
        <f t="shared" si="0"/>
        <v>45.954</v>
      </c>
      <c r="J41" s="358">
        <f t="shared" si="1"/>
        <v>9.190800000000001</v>
      </c>
    </row>
    <row r="42" spans="1:10" ht="12.75">
      <c r="A42" s="43" t="s">
        <v>20</v>
      </c>
      <c r="B42" s="432">
        <v>23</v>
      </c>
      <c r="C42" s="206" t="s">
        <v>27</v>
      </c>
      <c r="D42" s="204">
        <f>SUM(D19:D41)</f>
        <v>115.97300000000003</v>
      </c>
      <c r="E42" s="200" t="s">
        <v>47</v>
      </c>
      <c r="F42" s="590"/>
      <c r="G42" s="590"/>
      <c r="H42" s="590"/>
      <c r="I42" s="590"/>
      <c r="J42" s="590"/>
    </row>
    <row r="43" spans="1:10" ht="12.75">
      <c r="A43" s="552" t="s">
        <v>123</v>
      </c>
      <c r="B43" s="549" t="s">
        <v>1271</v>
      </c>
      <c r="C43" s="265" t="s">
        <v>170</v>
      </c>
      <c r="D43" s="385">
        <v>1.997</v>
      </c>
      <c r="E43" s="377"/>
      <c r="F43" s="530">
        <v>23</v>
      </c>
      <c r="G43" s="502">
        <v>3</v>
      </c>
      <c r="H43" s="596" t="s">
        <v>11</v>
      </c>
      <c r="I43" s="358">
        <f>D43*F43</f>
        <v>45.931000000000004</v>
      </c>
      <c r="J43" s="358">
        <f>I43*20%</f>
        <v>9.186200000000001</v>
      </c>
    </row>
    <row r="44" spans="1:10" ht="12.75">
      <c r="A44" s="552" t="s">
        <v>123</v>
      </c>
      <c r="B44" s="549" t="s">
        <v>1272</v>
      </c>
      <c r="C44" s="265" t="s">
        <v>170</v>
      </c>
      <c r="D44" s="385">
        <v>5.052</v>
      </c>
      <c r="E44" s="377"/>
      <c r="F44" s="530">
        <v>23</v>
      </c>
      <c r="G44" s="502">
        <v>7</v>
      </c>
      <c r="H44" s="596" t="s">
        <v>11</v>
      </c>
      <c r="I44" s="358">
        <f>D44*F44</f>
        <v>116.196</v>
      </c>
      <c r="J44" s="358">
        <f>I44*20%</f>
        <v>23.2392</v>
      </c>
    </row>
    <row r="45" spans="1:10" ht="12.75">
      <c r="A45" s="552" t="s">
        <v>123</v>
      </c>
      <c r="B45" s="549" t="s">
        <v>1273</v>
      </c>
      <c r="C45" s="265" t="s">
        <v>170</v>
      </c>
      <c r="D45" s="385">
        <v>1</v>
      </c>
      <c r="E45" s="377"/>
      <c r="F45" s="530">
        <v>23</v>
      </c>
      <c r="G45" s="502">
        <v>5</v>
      </c>
      <c r="H45" s="596" t="s">
        <v>11</v>
      </c>
      <c r="I45" s="358">
        <f>D45*F45</f>
        <v>23</v>
      </c>
      <c r="J45" s="358">
        <f>I45*20%</f>
        <v>4.6000000000000005</v>
      </c>
    </row>
    <row r="46" spans="1:10" ht="12.75">
      <c r="A46" s="43" t="s">
        <v>20</v>
      </c>
      <c r="B46" s="432">
        <v>3</v>
      </c>
      <c r="C46" s="206" t="s">
        <v>27</v>
      </c>
      <c r="D46" s="204">
        <f>SUM(D43:D45)</f>
        <v>8.049</v>
      </c>
      <c r="E46" s="200" t="s">
        <v>47</v>
      </c>
      <c r="F46" s="590"/>
      <c r="G46" s="590"/>
      <c r="H46" s="590"/>
      <c r="I46" s="590"/>
      <c r="J46" s="590"/>
    </row>
    <row r="47" spans="1:10" ht="12.75">
      <c r="A47" s="374" t="s">
        <v>116</v>
      </c>
      <c r="B47" s="497" t="s">
        <v>1274</v>
      </c>
      <c r="C47" s="265" t="s">
        <v>170</v>
      </c>
      <c r="D47" s="520">
        <v>12.989</v>
      </c>
      <c r="E47" s="34"/>
      <c r="F47" s="530">
        <v>23</v>
      </c>
      <c r="G47" s="502">
        <v>3</v>
      </c>
      <c r="H47" s="596" t="s">
        <v>11</v>
      </c>
      <c r="I47" s="358">
        <f>D47*F47</f>
        <v>298.747</v>
      </c>
      <c r="J47" s="358">
        <f>I47*20%</f>
        <v>59.74940000000001</v>
      </c>
    </row>
    <row r="48" spans="1:10" ht="12.75">
      <c r="A48" s="374" t="s">
        <v>116</v>
      </c>
      <c r="B48" s="497" t="s">
        <v>1275</v>
      </c>
      <c r="C48" s="265" t="s">
        <v>170</v>
      </c>
      <c r="D48" s="520">
        <v>13.815</v>
      </c>
      <c r="E48" s="34"/>
      <c r="F48" s="530">
        <v>23</v>
      </c>
      <c r="G48" s="502">
        <v>5</v>
      </c>
      <c r="H48" s="596" t="s">
        <v>11</v>
      </c>
      <c r="I48" s="358">
        <f>D48*F48</f>
        <v>317.745</v>
      </c>
      <c r="J48" s="358">
        <f>I48*20%</f>
        <v>63.54900000000001</v>
      </c>
    </row>
    <row r="49" spans="1:10" ht="12.75">
      <c r="A49" s="43" t="s">
        <v>20</v>
      </c>
      <c r="B49" s="432">
        <v>2</v>
      </c>
      <c r="C49" s="206" t="s">
        <v>27</v>
      </c>
      <c r="D49" s="204">
        <f>SUM(D47:D48)</f>
        <v>26.804000000000002</v>
      </c>
      <c r="E49" s="200" t="s">
        <v>47</v>
      </c>
      <c r="F49" s="590"/>
      <c r="G49" s="590"/>
      <c r="H49" s="590"/>
      <c r="I49" s="590"/>
      <c r="J49" s="590"/>
    </row>
    <row r="50" spans="1:10" ht="12.75">
      <c r="A50" s="374" t="s">
        <v>117</v>
      </c>
      <c r="B50" s="383" t="s">
        <v>1276</v>
      </c>
      <c r="C50" s="265" t="s">
        <v>170</v>
      </c>
      <c r="D50" s="520">
        <v>7.5</v>
      </c>
      <c r="E50" s="290"/>
      <c r="F50" s="530">
        <v>23</v>
      </c>
      <c r="G50" s="502">
        <v>4</v>
      </c>
      <c r="H50" s="268" t="s">
        <v>11</v>
      </c>
      <c r="I50" s="358">
        <f aca="true" t="shared" si="2" ref="I50:I74">D50*F50</f>
        <v>172.5</v>
      </c>
      <c r="J50" s="358">
        <f aca="true" t="shared" si="3" ref="J50:J74">I50*20%</f>
        <v>34.5</v>
      </c>
    </row>
    <row r="51" spans="1:10" ht="12.75">
      <c r="A51" s="374" t="s">
        <v>117</v>
      </c>
      <c r="B51" s="383" t="s">
        <v>1277</v>
      </c>
      <c r="C51" s="265" t="s">
        <v>170</v>
      </c>
      <c r="D51" s="520">
        <v>7.303</v>
      </c>
      <c r="E51" s="290"/>
      <c r="F51" s="530">
        <v>23</v>
      </c>
      <c r="G51" s="502">
        <v>4</v>
      </c>
      <c r="H51" s="268" t="s">
        <v>11</v>
      </c>
      <c r="I51" s="358">
        <f t="shared" si="2"/>
        <v>167.969</v>
      </c>
      <c r="J51" s="358">
        <f t="shared" si="3"/>
        <v>33.5938</v>
      </c>
    </row>
    <row r="52" spans="1:10" ht="12.75">
      <c r="A52" s="374" t="s">
        <v>117</v>
      </c>
      <c r="B52" s="383" t="s">
        <v>1278</v>
      </c>
      <c r="C52" s="265" t="s">
        <v>170</v>
      </c>
      <c r="D52" s="520">
        <v>5.001</v>
      </c>
      <c r="E52" s="290"/>
      <c r="F52" s="530">
        <v>23</v>
      </c>
      <c r="G52" s="502">
        <v>4</v>
      </c>
      <c r="H52" s="268" t="s">
        <v>11</v>
      </c>
      <c r="I52" s="358">
        <f t="shared" si="2"/>
        <v>115.02300000000001</v>
      </c>
      <c r="J52" s="358">
        <f t="shared" si="3"/>
        <v>23.004600000000003</v>
      </c>
    </row>
    <row r="53" spans="1:10" ht="12.75">
      <c r="A53" s="374" t="s">
        <v>117</v>
      </c>
      <c r="B53" s="383" t="s">
        <v>1279</v>
      </c>
      <c r="C53" s="265" t="s">
        <v>170</v>
      </c>
      <c r="D53" s="520">
        <v>5.502</v>
      </c>
      <c r="E53" s="290"/>
      <c r="F53" s="530">
        <v>23</v>
      </c>
      <c r="G53" s="502">
        <v>5</v>
      </c>
      <c r="H53" s="268" t="s">
        <v>11</v>
      </c>
      <c r="I53" s="358">
        <f t="shared" si="2"/>
        <v>126.54599999999999</v>
      </c>
      <c r="J53" s="358">
        <f t="shared" si="3"/>
        <v>25.3092</v>
      </c>
    </row>
    <row r="54" spans="1:10" ht="12.75">
      <c r="A54" s="374" t="s">
        <v>117</v>
      </c>
      <c r="B54" s="383" t="s">
        <v>1280</v>
      </c>
      <c r="C54" s="265" t="s">
        <v>170</v>
      </c>
      <c r="D54" s="520">
        <v>3.31</v>
      </c>
      <c r="E54" s="290"/>
      <c r="F54" s="530">
        <v>23</v>
      </c>
      <c r="G54" s="502">
        <v>5</v>
      </c>
      <c r="H54" s="268" t="s">
        <v>11</v>
      </c>
      <c r="I54" s="358">
        <f t="shared" si="2"/>
        <v>76.13</v>
      </c>
      <c r="J54" s="358">
        <f t="shared" si="3"/>
        <v>15.225999999999999</v>
      </c>
    </row>
    <row r="55" spans="1:10" ht="12.75">
      <c r="A55" s="374" t="s">
        <v>117</v>
      </c>
      <c r="B55" s="383" t="s">
        <v>1281</v>
      </c>
      <c r="C55" s="265" t="s">
        <v>170</v>
      </c>
      <c r="D55" s="520">
        <v>4.901</v>
      </c>
      <c r="E55" s="290"/>
      <c r="F55" s="530">
        <v>23</v>
      </c>
      <c r="G55" s="502">
        <v>5</v>
      </c>
      <c r="H55" s="268" t="s">
        <v>11</v>
      </c>
      <c r="I55" s="358">
        <f t="shared" si="2"/>
        <v>112.723</v>
      </c>
      <c r="J55" s="358">
        <f t="shared" si="3"/>
        <v>22.544600000000003</v>
      </c>
    </row>
    <row r="56" spans="1:10" ht="12.75">
      <c r="A56" s="374" t="s">
        <v>117</v>
      </c>
      <c r="B56" s="383" t="s">
        <v>1282</v>
      </c>
      <c r="C56" s="265" t="s">
        <v>170</v>
      </c>
      <c r="D56" s="520">
        <v>5.151</v>
      </c>
      <c r="E56" s="290"/>
      <c r="F56" s="530">
        <v>23</v>
      </c>
      <c r="G56" s="502">
        <v>5</v>
      </c>
      <c r="H56" s="268" t="s">
        <v>11</v>
      </c>
      <c r="I56" s="358">
        <f t="shared" si="2"/>
        <v>118.473</v>
      </c>
      <c r="J56" s="358">
        <f t="shared" si="3"/>
        <v>23.6946</v>
      </c>
    </row>
    <row r="57" spans="1:10" ht="12.75">
      <c r="A57" s="374" t="s">
        <v>117</v>
      </c>
      <c r="B57" s="383" t="s">
        <v>1283</v>
      </c>
      <c r="C57" s="265" t="s">
        <v>170</v>
      </c>
      <c r="D57" s="520">
        <v>15.727</v>
      </c>
      <c r="E57" s="290"/>
      <c r="F57" s="530">
        <v>23</v>
      </c>
      <c r="G57" s="502">
        <v>5</v>
      </c>
      <c r="H57" s="268" t="s">
        <v>11</v>
      </c>
      <c r="I57" s="358">
        <f t="shared" si="2"/>
        <v>361.721</v>
      </c>
      <c r="J57" s="358">
        <f t="shared" si="3"/>
        <v>72.3442</v>
      </c>
    </row>
    <row r="58" spans="1:10" ht="12.75">
      <c r="A58" s="374" t="s">
        <v>117</v>
      </c>
      <c r="B58" s="383" t="s">
        <v>1284</v>
      </c>
      <c r="C58" s="265" t="s">
        <v>170</v>
      </c>
      <c r="D58" s="520">
        <v>3.866</v>
      </c>
      <c r="E58" s="290"/>
      <c r="F58" s="530">
        <v>23</v>
      </c>
      <c r="G58" s="502">
        <v>4</v>
      </c>
      <c r="H58" s="268" t="s">
        <v>11</v>
      </c>
      <c r="I58" s="358">
        <f t="shared" si="2"/>
        <v>88.918</v>
      </c>
      <c r="J58" s="358">
        <f t="shared" si="3"/>
        <v>17.783600000000003</v>
      </c>
    </row>
    <row r="59" spans="1:10" ht="12.75">
      <c r="A59" s="374" t="s">
        <v>117</v>
      </c>
      <c r="B59" s="383" t="s">
        <v>1285</v>
      </c>
      <c r="C59" s="265" t="s">
        <v>170</v>
      </c>
      <c r="D59" s="520">
        <v>11.727</v>
      </c>
      <c r="E59" s="290"/>
      <c r="F59" s="530">
        <v>23</v>
      </c>
      <c r="G59" s="502">
        <v>4</v>
      </c>
      <c r="H59" s="268" t="s">
        <v>11</v>
      </c>
      <c r="I59" s="358">
        <f t="shared" si="2"/>
        <v>269.721</v>
      </c>
      <c r="J59" s="358">
        <f t="shared" si="3"/>
        <v>53.9442</v>
      </c>
    </row>
    <row r="60" spans="1:10" ht="12.75">
      <c r="A60" s="374" t="s">
        <v>117</v>
      </c>
      <c r="B60" s="383" t="s">
        <v>1286</v>
      </c>
      <c r="C60" s="265" t="s">
        <v>170</v>
      </c>
      <c r="D60" s="520">
        <v>6</v>
      </c>
      <c r="E60" s="290"/>
      <c r="F60" s="530">
        <v>23</v>
      </c>
      <c r="G60" s="502">
        <v>4</v>
      </c>
      <c r="H60" s="268" t="s">
        <v>11</v>
      </c>
      <c r="I60" s="358">
        <f t="shared" si="2"/>
        <v>138</v>
      </c>
      <c r="J60" s="358">
        <f t="shared" si="3"/>
        <v>27.6</v>
      </c>
    </row>
    <row r="61" spans="1:10" ht="12.75">
      <c r="A61" s="374" t="s">
        <v>117</v>
      </c>
      <c r="B61" s="383" t="s">
        <v>1287</v>
      </c>
      <c r="C61" s="265" t="s">
        <v>170</v>
      </c>
      <c r="D61" s="520">
        <v>3.851</v>
      </c>
      <c r="E61" s="290"/>
      <c r="F61" s="530">
        <v>23</v>
      </c>
      <c r="G61" s="502">
        <v>4</v>
      </c>
      <c r="H61" s="268" t="s">
        <v>11</v>
      </c>
      <c r="I61" s="358">
        <f t="shared" si="2"/>
        <v>88.573</v>
      </c>
      <c r="J61" s="358">
        <f t="shared" si="3"/>
        <v>17.7146</v>
      </c>
    </row>
    <row r="62" spans="1:10" ht="12.75">
      <c r="A62" s="374" t="s">
        <v>117</v>
      </c>
      <c r="B62" s="383" t="s">
        <v>1288</v>
      </c>
      <c r="C62" s="265" t="s">
        <v>170</v>
      </c>
      <c r="D62" s="520">
        <v>9.702</v>
      </c>
      <c r="E62" s="290"/>
      <c r="F62" s="530">
        <v>23</v>
      </c>
      <c r="G62" s="502">
        <v>4</v>
      </c>
      <c r="H62" s="268" t="s">
        <v>11</v>
      </c>
      <c r="I62" s="358">
        <f t="shared" si="2"/>
        <v>223.146</v>
      </c>
      <c r="J62" s="358">
        <f t="shared" si="3"/>
        <v>44.6292</v>
      </c>
    </row>
    <row r="63" spans="1:10" ht="12.75">
      <c r="A63" s="374" t="s">
        <v>117</v>
      </c>
      <c r="B63" s="383" t="s">
        <v>1289</v>
      </c>
      <c r="C63" s="265" t="s">
        <v>170</v>
      </c>
      <c r="D63" s="520">
        <v>3.301</v>
      </c>
      <c r="E63" s="290"/>
      <c r="F63" s="530">
        <v>23</v>
      </c>
      <c r="G63" s="502">
        <v>4</v>
      </c>
      <c r="H63" s="268" t="s">
        <v>11</v>
      </c>
      <c r="I63" s="358">
        <f t="shared" si="2"/>
        <v>75.923</v>
      </c>
      <c r="J63" s="358">
        <f t="shared" si="3"/>
        <v>15.184600000000001</v>
      </c>
    </row>
    <row r="64" spans="1:10" ht="12.75">
      <c r="A64" s="374" t="s">
        <v>117</v>
      </c>
      <c r="B64" s="383" t="s">
        <v>1290</v>
      </c>
      <c r="C64" s="265" t="s">
        <v>170</v>
      </c>
      <c r="D64" s="520">
        <v>3.85</v>
      </c>
      <c r="E64" s="290"/>
      <c r="F64" s="530">
        <v>23</v>
      </c>
      <c r="G64" s="502">
        <v>5</v>
      </c>
      <c r="H64" s="268" t="s">
        <v>11</v>
      </c>
      <c r="I64" s="358">
        <f t="shared" si="2"/>
        <v>88.55</v>
      </c>
      <c r="J64" s="358">
        <f t="shared" si="3"/>
        <v>17.71</v>
      </c>
    </row>
    <row r="65" spans="1:10" ht="12.75">
      <c r="A65" s="374" t="s">
        <v>117</v>
      </c>
      <c r="B65" s="383" t="s">
        <v>1291</v>
      </c>
      <c r="C65" s="265" t="s">
        <v>170</v>
      </c>
      <c r="D65" s="520">
        <v>3</v>
      </c>
      <c r="E65" s="290"/>
      <c r="F65" s="530">
        <v>23</v>
      </c>
      <c r="G65" s="502">
        <v>5</v>
      </c>
      <c r="H65" s="268" t="s">
        <v>11</v>
      </c>
      <c r="I65" s="358">
        <f t="shared" si="2"/>
        <v>69</v>
      </c>
      <c r="J65" s="358">
        <f t="shared" si="3"/>
        <v>13.8</v>
      </c>
    </row>
    <row r="66" spans="1:10" ht="12.75">
      <c r="A66" s="374" t="s">
        <v>117</v>
      </c>
      <c r="B66" s="383" t="s">
        <v>1292</v>
      </c>
      <c r="C66" s="265" t="s">
        <v>170</v>
      </c>
      <c r="D66" s="520">
        <v>7.001</v>
      </c>
      <c r="E66" s="290"/>
      <c r="F66" s="530">
        <v>23</v>
      </c>
      <c r="G66" s="502">
        <v>5</v>
      </c>
      <c r="H66" s="268" t="s">
        <v>11</v>
      </c>
      <c r="I66" s="358">
        <f t="shared" si="2"/>
        <v>161.023</v>
      </c>
      <c r="J66" s="358">
        <f t="shared" si="3"/>
        <v>32.2046</v>
      </c>
    </row>
    <row r="67" spans="1:10" ht="12.75">
      <c r="A67" s="374" t="s">
        <v>117</v>
      </c>
      <c r="B67" s="383" t="s">
        <v>1293</v>
      </c>
      <c r="C67" s="265" t="s">
        <v>170</v>
      </c>
      <c r="D67" s="520">
        <v>13.777</v>
      </c>
      <c r="E67" s="290"/>
      <c r="F67" s="530">
        <v>23</v>
      </c>
      <c r="G67" s="502">
        <v>5</v>
      </c>
      <c r="H67" s="268" t="s">
        <v>11</v>
      </c>
      <c r="I67" s="358">
        <f t="shared" si="2"/>
        <v>316.871</v>
      </c>
      <c r="J67" s="358">
        <f t="shared" si="3"/>
        <v>63.3742</v>
      </c>
    </row>
    <row r="68" spans="1:10" ht="12.75">
      <c r="A68" s="374" t="s">
        <v>117</v>
      </c>
      <c r="B68" s="383" t="s">
        <v>1294</v>
      </c>
      <c r="C68" s="265" t="s">
        <v>170</v>
      </c>
      <c r="D68" s="520">
        <v>3.956</v>
      </c>
      <c r="E68" s="290"/>
      <c r="F68" s="530">
        <v>23</v>
      </c>
      <c r="G68" s="502">
        <v>5</v>
      </c>
      <c r="H68" s="268" t="s">
        <v>11</v>
      </c>
      <c r="I68" s="358">
        <f t="shared" si="2"/>
        <v>90.988</v>
      </c>
      <c r="J68" s="358">
        <f t="shared" si="3"/>
        <v>18.1976</v>
      </c>
    </row>
    <row r="69" spans="1:10" ht="12.75">
      <c r="A69" s="374" t="s">
        <v>117</v>
      </c>
      <c r="B69" s="383" t="s">
        <v>1295</v>
      </c>
      <c r="C69" s="265" t="s">
        <v>170</v>
      </c>
      <c r="D69" s="520">
        <v>7.591</v>
      </c>
      <c r="E69" s="290"/>
      <c r="F69" s="530">
        <v>23</v>
      </c>
      <c r="G69" s="502">
        <v>5</v>
      </c>
      <c r="H69" s="268" t="s">
        <v>11</v>
      </c>
      <c r="I69" s="358">
        <f t="shared" si="2"/>
        <v>174.59300000000002</v>
      </c>
      <c r="J69" s="358">
        <f t="shared" si="3"/>
        <v>34.918600000000005</v>
      </c>
    </row>
    <row r="70" spans="1:10" ht="12.75">
      <c r="A70" s="374" t="s">
        <v>117</v>
      </c>
      <c r="B70" s="383" t="s">
        <v>1296</v>
      </c>
      <c r="C70" s="265" t="s">
        <v>170</v>
      </c>
      <c r="D70" s="520">
        <v>7.397</v>
      </c>
      <c r="E70" s="290"/>
      <c r="F70" s="530">
        <v>23</v>
      </c>
      <c r="G70" s="502">
        <v>6</v>
      </c>
      <c r="H70" s="268" t="s">
        <v>11</v>
      </c>
      <c r="I70" s="358">
        <f t="shared" si="2"/>
        <v>170.131</v>
      </c>
      <c r="J70" s="358">
        <f t="shared" si="3"/>
        <v>34.0262</v>
      </c>
    </row>
    <row r="71" spans="1:10" ht="12.75">
      <c r="A71" s="374" t="s">
        <v>117</v>
      </c>
      <c r="B71" s="383" t="s">
        <v>1297</v>
      </c>
      <c r="C71" s="265" t="s">
        <v>170</v>
      </c>
      <c r="D71" s="520">
        <v>3.045</v>
      </c>
      <c r="E71" s="290"/>
      <c r="F71" s="530">
        <v>23</v>
      </c>
      <c r="G71" s="502">
        <v>6</v>
      </c>
      <c r="H71" s="268" t="s">
        <v>11</v>
      </c>
      <c r="I71" s="358">
        <f t="shared" si="2"/>
        <v>70.035</v>
      </c>
      <c r="J71" s="358">
        <f t="shared" si="3"/>
        <v>14.007</v>
      </c>
    </row>
    <row r="72" spans="1:10" ht="12.75">
      <c r="A72" s="374" t="s">
        <v>117</v>
      </c>
      <c r="B72" s="383" t="s">
        <v>1298</v>
      </c>
      <c r="C72" s="265" t="s">
        <v>170</v>
      </c>
      <c r="D72" s="520">
        <v>4.431</v>
      </c>
      <c r="E72" s="290"/>
      <c r="F72" s="530">
        <v>23</v>
      </c>
      <c r="G72" s="502">
        <v>6</v>
      </c>
      <c r="H72" s="268" t="s">
        <v>11</v>
      </c>
      <c r="I72" s="358">
        <f t="shared" si="2"/>
        <v>101.913</v>
      </c>
      <c r="J72" s="358">
        <f t="shared" si="3"/>
        <v>20.3826</v>
      </c>
    </row>
    <row r="73" spans="1:10" ht="12.75">
      <c r="A73" s="374" t="s">
        <v>117</v>
      </c>
      <c r="B73" s="383" t="s">
        <v>1299</v>
      </c>
      <c r="C73" s="265" t="s">
        <v>170</v>
      </c>
      <c r="D73" s="520">
        <v>5.401</v>
      </c>
      <c r="E73" s="290"/>
      <c r="F73" s="530">
        <v>23</v>
      </c>
      <c r="G73" s="502">
        <v>5</v>
      </c>
      <c r="H73" s="268" t="s">
        <v>11</v>
      </c>
      <c r="I73" s="358">
        <f t="shared" si="2"/>
        <v>124.223</v>
      </c>
      <c r="J73" s="358">
        <f t="shared" si="3"/>
        <v>24.8446</v>
      </c>
    </row>
    <row r="74" spans="1:10" ht="12.75">
      <c r="A74" s="374" t="s">
        <v>117</v>
      </c>
      <c r="B74" s="383" t="s">
        <v>1300</v>
      </c>
      <c r="C74" s="265" t="s">
        <v>170</v>
      </c>
      <c r="D74" s="520">
        <v>4.501</v>
      </c>
      <c r="E74" s="290"/>
      <c r="F74" s="530">
        <v>23</v>
      </c>
      <c r="G74" s="502">
        <v>4</v>
      </c>
      <c r="H74" s="268" t="s">
        <v>11</v>
      </c>
      <c r="I74" s="358">
        <f t="shared" si="2"/>
        <v>103.52300000000001</v>
      </c>
      <c r="J74" s="358">
        <f t="shared" si="3"/>
        <v>20.704600000000003</v>
      </c>
    </row>
    <row r="75" spans="1:10" ht="12.75">
      <c r="A75" s="43" t="s">
        <v>20</v>
      </c>
      <c r="B75" s="432">
        <v>25</v>
      </c>
      <c r="C75" s="206" t="s">
        <v>27</v>
      </c>
      <c r="D75" s="204">
        <f>SUM(D50:D74)</f>
        <v>156.792</v>
      </c>
      <c r="E75" s="200" t="s">
        <v>47</v>
      </c>
      <c r="F75" s="590"/>
      <c r="G75" s="590"/>
      <c r="H75" s="590"/>
      <c r="I75" s="590"/>
      <c r="J75" s="590"/>
    </row>
    <row r="76" spans="1:10" ht="12.75">
      <c r="A76" s="374" t="s">
        <v>273</v>
      </c>
      <c r="B76" s="383" t="s">
        <v>1301</v>
      </c>
      <c r="C76" s="265" t="s">
        <v>170</v>
      </c>
      <c r="D76" s="520">
        <v>15.681</v>
      </c>
      <c r="E76" s="379"/>
      <c r="F76" s="530">
        <v>23</v>
      </c>
      <c r="G76" s="267">
        <v>5</v>
      </c>
      <c r="H76" s="268" t="s">
        <v>11</v>
      </c>
      <c r="I76" s="358">
        <f>D76*F76</f>
        <v>360.66299999999995</v>
      </c>
      <c r="J76" s="358">
        <f>I76*20%</f>
        <v>72.1326</v>
      </c>
    </row>
    <row r="77" spans="1:10" ht="12.75">
      <c r="A77" s="374" t="s">
        <v>273</v>
      </c>
      <c r="B77" s="383" t="s">
        <v>1302</v>
      </c>
      <c r="C77" s="265" t="s">
        <v>170</v>
      </c>
      <c r="D77" s="520">
        <v>9.007</v>
      </c>
      <c r="E77" s="379"/>
      <c r="F77" s="530">
        <v>23</v>
      </c>
      <c r="G77" s="267">
        <v>4</v>
      </c>
      <c r="H77" s="268" t="s">
        <v>11</v>
      </c>
      <c r="I77" s="358">
        <f>D77*F77</f>
        <v>207.161</v>
      </c>
      <c r="J77" s="358">
        <f>I77*20%</f>
        <v>41.4322</v>
      </c>
    </row>
    <row r="78" spans="1:10" ht="12.75">
      <c r="A78" s="374" t="s">
        <v>273</v>
      </c>
      <c r="B78" s="383" t="s">
        <v>1303</v>
      </c>
      <c r="C78" s="265" t="s">
        <v>170</v>
      </c>
      <c r="D78" s="520">
        <v>47.89</v>
      </c>
      <c r="E78" s="379"/>
      <c r="F78" s="530">
        <v>23</v>
      </c>
      <c r="G78" s="267">
        <v>5</v>
      </c>
      <c r="H78" s="268" t="s">
        <v>11</v>
      </c>
      <c r="I78" s="358">
        <f>D78*F78</f>
        <v>1101.47</v>
      </c>
      <c r="J78" s="358">
        <f>I78*20%</f>
        <v>220.294</v>
      </c>
    </row>
    <row r="79" spans="1:10" ht="12.75">
      <c r="A79" s="43" t="s">
        <v>20</v>
      </c>
      <c r="B79" s="432">
        <v>3</v>
      </c>
      <c r="C79" s="206" t="s">
        <v>27</v>
      </c>
      <c r="D79" s="204">
        <f>SUM(D76:D78)</f>
        <v>72.578</v>
      </c>
      <c r="E79" s="200" t="s">
        <v>47</v>
      </c>
      <c r="F79" s="590"/>
      <c r="G79" s="590"/>
      <c r="H79" s="590"/>
      <c r="I79" s="590"/>
      <c r="J79" s="590"/>
    </row>
    <row r="80" spans="1:10" ht="12.75">
      <c r="A80" s="552" t="s">
        <v>118</v>
      </c>
      <c r="B80" s="549" t="s">
        <v>1304</v>
      </c>
      <c r="C80" s="265" t="s">
        <v>170</v>
      </c>
      <c r="D80" s="385">
        <v>7.814</v>
      </c>
      <c r="E80" s="377"/>
      <c r="F80" s="530">
        <v>23</v>
      </c>
      <c r="G80" s="314">
        <v>4</v>
      </c>
      <c r="H80" s="596" t="s">
        <v>11</v>
      </c>
      <c r="I80" s="358">
        <f>D80*F80</f>
        <v>179.722</v>
      </c>
      <c r="J80" s="358">
        <f>I80*20%</f>
        <v>35.9444</v>
      </c>
    </row>
    <row r="81" spans="1:10" ht="12.75">
      <c r="A81" s="552" t="s">
        <v>118</v>
      </c>
      <c r="B81" s="549" t="s">
        <v>1305</v>
      </c>
      <c r="C81" s="265" t="s">
        <v>170</v>
      </c>
      <c r="D81" s="385">
        <v>28.909</v>
      </c>
      <c r="E81" s="377"/>
      <c r="F81" s="530">
        <v>23</v>
      </c>
      <c r="G81" s="314">
        <v>4</v>
      </c>
      <c r="H81" s="596" t="s">
        <v>11</v>
      </c>
      <c r="I81" s="358">
        <f>D81*F81</f>
        <v>664.9069999999999</v>
      </c>
      <c r="J81" s="358">
        <f>I81*20%</f>
        <v>132.98139999999998</v>
      </c>
    </row>
    <row r="82" spans="1:10" ht="12.75">
      <c r="A82" s="552" t="s">
        <v>118</v>
      </c>
      <c r="B82" s="549" t="s">
        <v>1306</v>
      </c>
      <c r="C82" s="265" t="s">
        <v>170</v>
      </c>
      <c r="D82" s="385">
        <v>3.504</v>
      </c>
      <c r="E82" s="377"/>
      <c r="F82" s="530">
        <v>23</v>
      </c>
      <c r="G82" s="314">
        <v>6</v>
      </c>
      <c r="H82" s="596" t="s">
        <v>11</v>
      </c>
      <c r="I82" s="358">
        <f>D82*F82</f>
        <v>80.592</v>
      </c>
      <c r="J82" s="358">
        <f>I82*20%</f>
        <v>16.1184</v>
      </c>
    </row>
    <row r="83" spans="1:10" ht="12.75">
      <c r="A83" s="43" t="s">
        <v>20</v>
      </c>
      <c r="B83" s="432">
        <v>3</v>
      </c>
      <c r="C83" s="206" t="s">
        <v>27</v>
      </c>
      <c r="D83" s="204">
        <f>SUM(D80:D82)</f>
        <v>40.227</v>
      </c>
      <c r="E83" s="200" t="s">
        <v>47</v>
      </c>
      <c r="F83" s="590"/>
      <c r="G83" s="590"/>
      <c r="H83" s="590"/>
      <c r="I83" s="590"/>
      <c r="J83" s="590"/>
    </row>
    <row r="84" spans="1:10" ht="12.75">
      <c r="A84" s="552" t="s">
        <v>119</v>
      </c>
      <c r="B84" s="549" t="s">
        <v>1307</v>
      </c>
      <c r="C84" s="265" t="s">
        <v>170</v>
      </c>
      <c r="D84" s="385">
        <v>4.299</v>
      </c>
      <c r="E84" s="290"/>
      <c r="F84" s="530">
        <v>23</v>
      </c>
      <c r="G84" s="502">
        <v>3</v>
      </c>
      <c r="H84" s="596" t="s">
        <v>11</v>
      </c>
      <c r="I84" s="358">
        <f aca="true" t="shared" si="4" ref="I84:I90">D84*F84</f>
        <v>98.87700000000001</v>
      </c>
      <c r="J84" s="358">
        <f aca="true" t="shared" si="5" ref="J84:J90">I84*20%</f>
        <v>19.775400000000005</v>
      </c>
    </row>
    <row r="85" spans="1:10" ht="12.75">
      <c r="A85" s="552" t="s">
        <v>119</v>
      </c>
      <c r="B85" s="549" t="s">
        <v>1308</v>
      </c>
      <c r="C85" s="265" t="s">
        <v>170</v>
      </c>
      <c r="D85" s="385">
        <v>4.9</v>
      </c>
      <c r="E85" s="290"/>
      <c r="F85" s="530">
        <v>23</v>
      </c>
      <c r="G85" s="502">
        <v>4</v>
      </c>
      <c r="H85" s="596" t="s">
        <v>11</v>
      </c>
      <c r="I85" s="358">
        <f t="shared" si="4"/>
        <v>112.7</v>
      </c>
      <c r="J85" s="358">
        <f t="shared" si="5"/>
        <v>22.540000000000003</v>
      </c>
    </row>
    <row r="86" spans="1:10" ht="12.75">
      <c r="A86" s="552" t="s">
        <v>119</v>
      </c>
      <c r="B86" s="549" t="s">
        <v>1309</v>
      </c>
      <c r="C86" s="265" t="s">
        <v>170</v>
      </c>
      <c r="D86" s="385">
        <v>2.001</v>
      </c>
      <c r="E86" s="290"/>
      <c r="F86" s="530">
        <v>23</v>
      </c>
      <c r="G86" s="502">
        <v>4</v>
      </c>
      <c r="H86" s="596" t="s">
        <v>11</v>
      </c>
      <c r="I86" s="358">
        <f t="shared" si="4"/>
        <v>46.022999999999996</v>
      </c>
      <c r="J86" s="358">
        <f t="shared" si="5"/>
        <v>9.2046</v>
      </c>
    </row>
    <row r="87" spans="1:10" ht="12.75">
      <c r="A87" s="552" t="s">
        <v>119</v>
      </c>
      <c r="B87" s="549" t="s">
        <v>1310</v>
      </c>
      <c r="C87" s="265" t="s">
        <v>170</v>
      </c>
      <c r="D87" s="385">
        <v>4.4</v>
      </c>
      <c r="E87" s="290"/>
      <c r="F87" s="530">
        <v>23</v>
      </c>
      <c r="G87" s="502">
        <v>4</v>
      </c>
      <c r="H87" s="596" t="s">
        <v>11</v>
      </c>
      <c r="I87" s="358">
        <f t="shared" si="4"/>
        <v>101.2</v>
      </c>
      <c r="J87" s="358">
        <f t="shared" si="5"/>
        <v>20.240000000000002</v>
      </c>
    </row>
    <row r="88" spans="1:10" ht="12.75">
      <c r="A88" s="552" t="s">
        <v>119</v>
      </c>
      <c r="B88" s="549" t="s">
        <v>1311</v>
      </c>
      <c r="C88" s="265" t="s">
        <v>170</v>
      </c>
      <c r="D88" s="385">
        <v>5</v>
      </c>
      <c r="E88" s="290"/>
      <c r="F88" s="530">
        <v>23</v>
      </c>
      <c r="G88" s="502">
        <v>4</v>
      </c>
      <c r="H88" s="596" t="s">
        <v>11</v>
      </c>
      <c r="I88" s="358">
        <f t="shared" si="4"/>
        <v>115</v>
      </c>
      <c r="J88" s="358">
        <f t="shared" si="5"/>
        <v>23</v>
      </c>
    </row>
    <row r="89" spans="1:10" ht="12.75">
      <c r="A89" s="552" t="s">
        <v>119</v>
      </c>
      <c r="B89" s="549" t="s">
        <v>1312</v>
      </c>
      <c r="C89" s="265" t="s">
        <v>170</v>
      </c>
      <c r="D89" s="385">
        <v>6.901</v>
      </c>
      <c r="E89" s="290"/>
      <c r="F89" s="530">
        <v>23</v>
      </c>
      <c r="G89" s="502">
        <v>5</v>
      </c>
      <c r="H89" s="596" t="s">
        <v>11</v>
      </c>
      <c r="I89" s="358">
        <f t="shared" si="4"/>
        <v>158.72299999999998</v>
      </c>
      <c r="J89" s="358">
        <f t="shared" si="5"/>
        <v>31.7446</v>
      </c>
    </row>
    <row r="90" spans="1:10" ht="12.75">
      <c r="A90" s="552" t="s">
        <v>119</v>
      </c>
      <c r="B90" s="549" t="s">
        <v>1313</v>
      </c>
      <c r="C90" s="265" t="s">
        <v>170</v>
      </c>
      <c r="D90" s="385">
        <v>4.101</v>
      </c>
      <c r="E90" s="290"/>
      <c r="F90" s="530">
        <v>23</v>
      </c>
      <c r="G90" s="502">
        <v>4</v>
      </c>
      <c r="H90" s="596" t="s">
        <v>11</v>
      </c>
      <c r="I90" s="358">
        <f t="shared" si="4"/>
        <v>94.323</v>
      </c>
      <c r="J90" s="358">
        <f t="shared" si="5"/>
        <v>18.8646</v>
      </c>
    </row>
    <row r="91" spans="1:10" ht="12.75">
      <c r="A91" s="43" t="s">
        <v>20</v>
      </c>
      <c r="B91" s="432">
        <v>7</v>
      </c>
      <c r="C91" s="206" t="s">
        <v>27</v>
      </c>
      <c r="D91" s="204">
        <f>SUM(D84:D90)</f>
        <v>31.602</v>
      </c>
      <c r="E91" s="200" t="s">
        <v>47</v>
      </c>
      <c r="F91" s="590"/>
      <c r="G91" s="590"/>
      <c r="H91" s="590"/>
      <c r="I91" s="590"/>
      <c r="J91" s="590"/>
    </row>
    <row r="92" spans="1:10" ht="12.75">
      <c r="A92" s="550" t="s">
        <v>120</v>
      </c>
      <c r="B92" s="376" t="s">
        <v>1314</v>
      </c>
      <c r="C92" s="265" t="s">
        <v>170</v>
      </c>
      <c r="D92" s="319">
        <v>3.587</v>
      </c>
      <c r="E92" s="268"/>
      <c r="F92" s="530">
        <v>23</v>
      </c>
      <c r="G92" s="267">
        <v>6</v>
      </c>
      <c r="H92" s="268" t="s">
        <v>11</v>
      </c>
      <c r="I92" s="358">
        <f aca="true" t="shared" si="6" ref="I92:I98">D92*F92</f>
        <v>82.501</v>
      </c>
      <c r="J92" s="358">
        <f aca="true" t="shared" si="7" ref="J92:J98">I92*20%</f>
        <v>16.500200000000003</v>
      </c>
    </row>
    <row r="93" spans="1:10" ht="12.75">
      <c r="A93" s="550" t="s">
        <v>120</v>
      </c>
      <c r="B93" s="376" t="s">
        <v>1315</v>
      </c>
      <c r="C93" s="265" t="s">
        <v>170</v>
      </c>
      <c r="D93" s="319">
        <v>5.231</v>
      </c>
      <c r="E93" s="268"/>
      <c r="F93" s="530">
        <v>23</v>
      </c>
      <c r="G93" s="267">
        <v>5</v>
      </c>
      <c r="H93" s="268" t="s">
        <v>11</v>
      </c>
      <c r="I93" s="358">
        <f t="shared" si="6"/>
        <v>120.313</v>
      </c>
      <c r="J93" s="358">
        <f t="shared" si="7"/>
        <v>24.062600000000003</v>
      </c>
    </row>
    <row r="94" spans="1:10" ht="12.75">
      <c r="A94" s="550" t="s">
        <v>120</v>
      </c>
      <c r="B94" s="376" t="s">
        <v>1316</v>
      </c>
      <c r="C94" s="265" t="s">
        <v>170</v>
      </c>
      <c r="D94" s="319">
        <v>3.3</v>
      </c>
      <c r="E94" s="268"/>
      <c r="F94" s="530">
        <v>23</v>
      </c>
      <c r="G94" s="267">
        <v>7</v>
      </c>
      <c r="H94" s="268" t="s">
        <v>11</v>
      </c>
      <c r="I94" s="358">
        <f t="shared" si="6"/>
        <v>75.89999999999999</v>
      </c>
      <c r="J94" s="358">
        <f t="shared" si="7"/>
        <v>15.18</v>
      </c>
    </row>
    <row r="95" spans="1:10" ht="12.75">
      <c r="A95" s="550" t="s">
        <v>120</v>
      </c>
      <c r="B95" s="376" t="s">
        <v>1317</v>
      </c>
      <c r="C95" s="265" t="s">
        <v>170</v>
      </c>
      <c r="D95" s="319">
        <v>3.948</v>
      </c>
      <c r="E95" s="268"/>
      <c r="F95" s="530">
        <v>23</v>
      </c>
      <c r="G95" s="267">
        <v>7</v>
      </c>
      <c r="H95" s="268" t="s">
        <v>11</v>
      </c>
      <c r="I95" s="358">
        <f t="shared" si="6"/>
        <v>90.804</v>
      </c>
      <c r="J95" s="358">
        <f t="shared" si="7"/>
        <v>18.160800000000002</v>
      </c>
    </row>
    <row r="96" spans="1:10" ht="12.75">
      <c r="A96" s="550" t="s">
        <v>120</v>
      </c>
      <c r="B96" s="376" t="s">
        <v>1318</v>
      </c>
      <c r="C96" s="265" t="s">
        <v>170</v>
      </c>
      <c r="D96" s="319">
        <v>6.063</v>
      </c>
      <c r="E96" s="268"/>
      <c r="F96" s="530">
        <v>23</v>
      </c>
      <c r="G96" s="267">
        <v>4</v>
      </c>
      <c r="H96" s="268" t="s">
        <v>11</v>
      </c>
      <c r="I96" s="358">
        <f t="shared" si="6"/>
        <v>139.44899999999998</v>
      </c>
      <c r="J96" s="358">
        <f t="shared" si="7"/>
        <v>27.889799999999997</v>
      </c>
    </row>
    <row r="97" spans="1:10" ht="12.75">
      <c r="A97" s="550" t="s">
        <v>120</v>
      </c>
      <c r="B97" s="376" t="s">
        <v>1319</v>
      </c>
      <c r="C97" s="265" t="s">
        <v>170</v>
      </c>
      <c r="D97" s="319">
        <v>5.805</v>
      </c>
      <c r="E97" s="268"/>
      <c r="F97" s="530">
        <v>23</v>
      </c>
      <c r="G97" s="267">
        <v>7</v>
      </c>
      <c r="H97" s="268" t="s">
        <v>11</v>
      </c>
      <c r="I97" s="358">
        <f t="shared" si="6"/>
        <v>133.515</v>
      </c>
      <c r="J97" s="358">
        <f t="shared" si="7"/>
        <v>26.703</v>
      </c>
    </row>
    <row r="98" spans="1:10" ht="12.75">
      <c r="A98" s="550" t="s">
        <v>120</v>
      </c>
      <c r="B98" s="376" t="s">
        <v>1320</v>
      </c>
      <c r="C98" s="265" t="s">
        <v>170</v>
      </c>
      <c r="D98" s="319">
        <v>1.085</v>
      </c>
      <c r="E98" s="268"/>
      <c r="F98" s="530">
        <v>23</v>
      </c>
      <c r="G98" s="267">
        <v>7</v>
      </c>
      <c r="H98" s="268" t="s">
        <v>11</v>
      </c>
      <c r="I98" s="358">
        <f t="shared" si="6"/>
        <v>24.955</v>
      </c>
      <c r="J98" s="358">
        <f t="shared" si="7"/>
        <v>4.991</v>
      </c>
    </row>
    <row r="99" spans="1:10" ht="12.75">
      <c r="A99" s="43" t="s">
        <v>20</v>
      </c>
      <c r="B99" s="432">
        <v>7</v>
      </c>
      <c r="C99" s="206" t="s">
        <v>27</v>
      </c>
      <c r="D99" s="204">
        <f>SUM(D92:D98)</f>
        <v>29.019</v>
      </c>
      <c r="E99" s="200" t="s">
        <v>47</v>
      </c>
      <c r="F99" s="590"/>
      <c r="G99" s="590"/>
      <c r="H99" s="590"/>
      <c r="I99" s="590"/>
      <c r="J99" s="590"/>
    </row>
    <row r="100" spans="1:10" ht="38.25">
      <c r="A100" s="253" t="s">
        <v>22</v>
      </c>
      <c r="B100" s="254">
        <f>B42+B46+B49+B75+B79+B83+B91+B99</f>
        <v>73</v>
      </c>
      <c r="C100" s="255" t="s">
        <v>27</v>
      </c>
      <c r="D100" s="256">
        <f>D42+D46+D49+D75+D79+D83+D91+D99</f>
        <v>481.044</v>
      </c>
      <c r="E100" s="257" t="s">
        <v>47</v>
      </c>
      <c r="F100" s="249"/>
      <c r="G100" s="250"/>
      <c r="H100" s="597"/>
      <c r="I100" s="251"/>
      <c r="J100" s="598"/>
    </row>
    <row r="101" spans="1:10" ht="15.75">
      <c r="A101" s="659" t="s">
        <v>12</v>
      </c>
      <c r="B101" s="660"/>
      <c r="C101" s="660"/>
      <c r="D101" s="660"/>
      <c r="E101" s="660"/>
      <c r="F101" s="660"/>
      <c r="G101" s="660"/>
      <c r="H101" s="660"/>
      <c r="I101" s="660"/>
      <c r="J101" s="661"/>
    </row>
    <row r="102" spans="1:10" ht="12.75">
      <c r="A102" s="483" t="s">
        <v>261</v>
      </c>
      <c r="B102" s="390" t="s">
        <v>1321</v>
      </c>
      <c r="C102" s="278" t="s">
        <v>262</v>
      </c>
      <c r="D102" s="470">
        <v>12.445</v>
      </c>
      <c r="E102" s="272"/>
      <c r="F102" s="530">
        <v>26</v>
      </c>
      <c r="G102" s="267">
        <v>6</v>
      </c>
      <c r="H102" s="268" t="s">
        <v>11</v>
      </c>
      <c r="I102" s="358">
        <f>D102*F102</f>
        <v>323.57</v>
      </c>
      <c r="J102" s="358">
        <f>I102*20%</f>
        <v>64.714</v>
      </c>
    </row>
    <row r="103" spans="1:10" ht="12.75">
      <c r="A103" s="483" t="s">
        <v>261</v>
      </c>
      <c r="B103" s="390" t="s">
        <v>1322</v>
      </c>
      <c r="C103" s="278" t="s">
        <v>262</v>
      </c>
      <c r="D103" s="470">
        <v>19.891</v>
      </c>
      <c r="E103" s="272"/>
      <c r="F103" s="530">
        <v>26</v>
      </c>
      <c r="G103" s="267">
        <v>6</v>
      </c>
      <c r="H103" s="268" t="s">
        <v>11</v>
      </c>
      <c r="I103" s="358">
        <f>D103*F103</f>
        <v>517.1659999999999</v>
      </c>
      <c r="J103" s="358">
        <f>I103*20%</f>
        <v>103.4332</v>
      </c>
    </row>
    <row r="104" spans="1:10" ht="12.75">
      <c r="A104" s="43" t="s">
        <v>20</v>
      </c>
      <c r="B104" s="432">
        <v>2</v>
      </c>
      <c r="C104" s="206" t="s">
        <v>27</v>
      </c>
      <c r="D104" s="204">
        <f>SUM(D102:D103)</f>
        <v>32.336</v>
      </c>
      <c r="E104" s="200" t="s">
        <v>47</v>
      </c>
      <c r="F104" s="590"/>
      <c r="G104" s="590"/>
      <c r="H104" s="590"/>
      <c r="I104" s="590"/>
      <c r="J104" s="590"/>
    </row>
    <row r="105" spans="1:10" ht="12.75">
      <c r="A105" s="483" t="s">
        <v>43</v>
      </c>
      <c r="B105" s="490" t="s">
        <v>1323</v>
      </c>
      <c r="C105" s="278" t="s">
        <v>263</v>
      </c>
      <c r="D105" s="470">
        <v>5.001</v>
      </c>
      <c r="E105" s="272"/>
      <c r="F105" s="530">
        <v>26</v>
      </c>
      <c r="G105" s="267">
        <v>6</v>
      </c>
      <c r="H105" s="268" t="s">
        <v>11</v>
      </c>
      <c r="I105" s="358">
        <f>D105*F105</f>
        <v>130.026</v>
      </c>
      <c r="J105" s="358">
        <f>I105*20%</f>
        <v>26.005200000000002</v>
      </c>
    </row>
    <row r="106" spans="1:10" ht="12.75">
      <c r="A106" s="483" t="s">
        <v>43</v>
      </c>
      <c r="B106" s="490" t="s">
        <v>1324</v>
      </c>
      <c r="C106" s="278" t="s">
        <v>263</v>
      </c>
      <c r="D106" s="470">
        <v>4.001</v>
      </c>
      <c r="E106" s="272"/>
      <c r="F106" s="530">
        <v>26</v>
      </c>
      <c r="G106" s="267">
        <v>6</v>
      </c>
      <c r="H106" s="268" t="s">
        <v>11</v>
      </c>
      <c r="I106" s="358">
        <f>D106*F106</f>
        <v>104.02600000000001</v>
      </c>
      <c r="J106" s="358">
        <f>I106*20%</f>
        <v>20.805200000000003</v>
      </c>
    </row>
    <row r="107" spans="1:10" ht="12.75">
      <c r="A107" s="483" t="s">
        <v>43</v>
      </c>
      <c r="B107" s="490" t="s">
        <v>1325</v>
      </c>
      <c r="C107" s="278" t="s">
        <v>170</v>
      </c>
      <c r="D107" s="470">
        <v>7.1</v>
      </c>
      <c r="E107" s="272"/>
      <c r="F107" s="530">
        <v>26</v>
      </c>
      <c r="G107" s="267">
        <v>6</v>
      </c>
      <c r="H107" s="268" t="s">
        <v>11</v>
      </c>
      <c r="I107" s="358">
        <f>D107*F107</f>
        <v>184.6</v>
      </c>
      <c r="J107" s="358">
        <f>I107*20%</f>
        <v>36.92</v>
      </c>
    </row>
    <row r="108" spans="1:10" ht="12.75">
      <c r="A108" s="483" t="s">
        <v>43</v>
      </c>
      <c r="B108" s="490" t="s">
        <v>1326</v>
      </c>
      <c r="C108" s="278" t="s">
        <v>170</v>
      </c>
      <c r="D108" s="470">
        <v>3</v>
      </c>
      <c r="E108" s="272"/>
      <c r="F108" s="530">
        <v>26</v>
      </c>
      <c r="G108" s="267">
        <v>6</v>
      </c>
      <c r="H108" s="268" t="s">
        <v>11</v>
      </c>
      <c r="I108" s="358">
        <f>D108*F108</f>
        <v>78</v>
      </c>
      <c r="J108" s="358">
        <f>I108*20%</f>
        <v>15.600000000000001</v>
      </c>
    </row>
    <row r="109" spans="1:10" ht="12.75">
      <c r="A109" s="43" t="s">
        <v>20</v>
      </c>
      <c r="B109" s="432">
        <v>4</v>
      </c>
      <c r="C109" s="206" t="s">
        <v>27</v>
      </c>
      <c r="D109" s="204">
        <f>SUM(D105:D108)</f>
        <v>19.102</v>
      </c>
      <c r="E109" s="200" t="s">
        <v>47</v>
      </c>
      <c r="F109" s="590"/>
      <c r="G109" s="590"/>
      <c r="H109" s="590"/>
      <c r="I109" s="590"/>
      <c r="J109" s="590"/>
    </row>
    <row r="110" spans="1:10" ht="12.75">
      <c r="A110" s="483" t="s">
        <v>1327</v>
      </c>
      <c r="B110" s="490" t="s">
        <v>1328</v>
      </c>
      <c r="C110" s="278" t="s">
        <v>170</v>
      </c>
      <c r="D110" s="470">
        <v>14.404</v>
      </c>
      <c r="E110" s="272"/>
      <c r="F110" s="530">
        <v>26</v>
      </c>
      <c r="G110" s="267">
        <v>4</v>
      </c>
      <c r="H110" s="268" t="s">
        <v>11</v>
      </c>
      <c r="I110" s="358">
        <f>D110*F110</f>
        <v>374.504</v>
      </c>
      <c r="J110" s="358">
        <f>I110*20%</f>
        <v>74.9008</v>
      </c>
    </row>
    <row r="111" spans="1:10" ht="12.75">
      <c r="A111" s="483" t="s">
        <v>1327</v>
      </c>
      <c r="B111" s="490" t="s">
        <v>1329</v>
      </c>
      <c r="C111" s="278" t="s">
        <v>170</v>
      </c>
      <c r="D111" s="470">
        <v>13.001</v>
      </c>
      <c r="E111" s="272"/>
      <c r="F111" s="530">
        <v>26</v>
      </c>
      <c r="G111" s="267">
        <v>4</v>
      </c>
      <c r="H111" s="268" t="s">
        <v>11</v>
      </c>
      <c r="I111" s="358">
        <f>D111*F111</f>
        <v>338.026</v>
      </c>
      <c r="J111" s="358">
        <f>I111*20%</f>
        <v>67.60520000000001</v>
      </c>
    </row>
    <row r="112" spans="1:10" ht="12.75">
      <c r="A112" s="483" t="s">
        <v>1327</v>
      </c>
      <c r="B112" s="490" t="s">
        <v>1330</v>
      </c>
      <c r="C112" s="278" t="s">
        <v>170</v>
      </c>
      <c r="D112" s="470">
        <v>13.202</v>
      </c>
      <c r="E112" s="272"/>
      <c r="F112" s="530">
        <v>26</v>
      </c>
      <c r="G112" s="267">
        <v>4</v>
      </c>
      <c r="H112" s="268" t="s">
        <v>11</v>
      </c>
      <c r="I112" s="358">
        <f>D112*F112</f>
        <v>343.252</v>
      </c>
      <c r="J112" s="358">
        <f>I112*20%</f>
        <v>68.6504</v>
      </c>
    </row>
    <row r="113" spans="1:10" ht="12.75">
      <c r="A113" s="43" t="s">
        <v>20</v>
      </c>
      <c r="B113" s="432">
        <v>3</v>
      </c>
      <c r="C113" s="206" t="s">
        <v>27</v>
      </c>
      <c r="D113" s="204">
        <f>SUM(D110:D112)</f>
        <v>40.607</v>
      </c>
      <c r="E113" s="200" t="s">
        <v>47</v>
      </c>
      <c r="F113" s="590"/>
      <c r="G113" s="590"/>
      <c r="H113" s="590"/>
      <c r="I113" s="590"/>
      <c r="J113" s="590"/>
    </row>
    <row r="114" spans="1:10" ht="12.75">
      <c r="A114" s="483" t="s">
        <v>264</v>
      </c>
      <c r="B114" s="490" t="s">
        <v>1331</v>
      </c>
      <c r="C114" s="278" t="s">
        <v>170</v>
      </c>
      <c r="D114" s="470">
        <v>9.01</v>
      </c>
      <c r="E114" s="272"/>
      <c r="F114" s="530">
        <v>26</v>
      </c>
      <c r="G114" s="267">
        <v>5</v>
      </c>
      <c r="H114" s="268" t="s">
        <v>11</v>
      </c>
      <c r="I114" s="358">
        <f>D114*F114</f>
        <v>234.26</v>
      </c>
      <c r="J114" s="358">
        <f>I114*20%</f>
        <v>46.852000000000004</v>
      </c>
    </row>
    <row r="115" spans="1:10" ht="12.75">
      <c r="A115" s="483" t="s">
        <v>264</v>
      </c>
      <c r="B115" s="490" t="s">
        <v>1332</v>
      </c>
      <c r="C115" s="278" t="s">
        <v>170</v>
      </c>
      <c r="D115" s="470">
        <v>12.006</v>
      </c>
      <c r="E115" s="272"/>
      <c r="F115" s="530">
        <v>26</v>
      </c>
      <c r="G115" s="267">
        <v>6</v>
      </c>
      <c r="H115" s="268" t="s">
        <v>11</v>
      </c>
      <c r="I115" s="358">
        <f>D115*F115</f>
        <v>312.156</v>
      </c>
      <c r="J115" s="358">
        <f>I115*20%</f>
        <v>62.431200000000004</v>
      </c>
    </row>
    <row r="116" spans="1:10" ht="12.75">
      <c r="A116" s="43" t="s">
        <v>20</v>
      </c>
      <c r="B116" s="432">
        <v>2</v>
      </c>
      <c r="C116" s="206" t="s">
        <v>27</v>
      </c>
      <c r="D116" s="204">
        <f>SUM(D114:D115)</f>
        <v>21.016</v>
      </c>
      <c r="E116" s="200" t="s">
        <v>47</v>
      </c>
      <c r="F116" s="590"/>
      <c r="G116" s="590"/>
      <c r="H116" s="590"/>
      <c r="I116" s="590"/>
      <c r="J116" s="590"/>
    </row>
    <row r="117" spans="1:10" ht="12.75">
      <c r="A117" s="483" t="s">
        <v>44</v>
      </c>
      <c r="B117" s="490" t="s">
        <v>1333</v>
      </c>
      <c r="C117" s="278" t="s">
        <v>170</v>
      </c>
      <c r="D117" s="470">
        <v>13.818</v>
      </c>
      <c r="E117" s="272"/>
      <c r="F117" s="530">
        <v>26</v>
      </c>
      <c r="G117" s="267">
        <v>3</v>
      </c>
      <c r="H117" s="268" t="s">
        <v>11</v>
      </c>
      <c r="I117" s="358">
        <f>D117*F117</f>
        <v>359.268</v>
      </c>
      <c r="J117" s="358">
        <f>I117*20%</f>
        <v>71.8536</v>
      </c>
    </row>
    <row r="118" spans="1:10" ht="12.75">
      <c r="A118" s="483" t="s">
        <v>44</v>
      </c>
      <c r="B118" s="490" t="s">
        <v>1334</v>
      </c>
      <c r="C118" s="278" t="s">
        <v>170</v>
      </c>
      <c r="D118" s="470">
        <v>10.638</v>
      </c>
      <c r="E118" s="272"/>
      <c r="F118" s="530">
        <v>26</v>
      </c>
      <c r="G118" s="267">
        <v>3</v>
      </c>
      <c r="H118" s="268" t="s">
        <v>11</v>
      </c>
      <c r="I118" s="358">
        <f>D118*F118</f>
        <v>276.588</v>
      </c>
      <c r="J118" s="358">
        <f>I118*20%</f>
        <v>55.317600000000006</v>
      </c>
    </row>
    <row r="119" spans="1:10" ht="12.75">
      <c r="A119" s="483" t="s">
        <v>44</v>
      </c>
      <c r="B119" s="490" t="s">
        <v>1335</v>
      </c>
      <c r="C119" s="278" t="s">
        <v>170</v>
      </c>
      <c r="D119" s="470">
        <v>6.285</v>
      </c>
      <c r="E119" s="272"/>
      <c r="F119" s="530">
        <v>26</v>
      </c>
      <c r="G119" s="267">
        <v>3</v>
      </c>
      <c r="H119" s="268" t="s">
        <v>11</v>
      </c>
      <c r="I119" s="358">
        <f>D119*F119</f>
        <v>163.41</v>
      </c>
      <c r="J119" s="358">
        <f>I119*20%</f>
        <v>32.682</v>
      </c>
    </row>
    <row r="120" spans="1:10" ht="12.75">
      <c r="A120" s="483" t="s">
        <v>44</v>
      </c>
      <c r="B120" s="490" t="s">
        <v>1336</v>
      </c>
      <c r="C120" s="278" t="s">
        <v>170</v>
      </c>
      <c r="D120" s="470">
        <v>24.156</v>
      </c>
      <c r="E120" s="272"/>
      <c r="F120" s="530">
        <v>26</v>
      </c>
      <c r="G120" s="267">
        <v>3</v>
      </c>
      <c r="H120" s="268" t="s">
        <v>11</v>
      </c>
      <c r="I120" s="358">
        <f>D120*F120</f>
        <v>628.0559999999999</v>
      </c>
      <c r="J120" s="358">
        <f>I120*20%</f>
        <v>125.6112</v>
      </c>
    </row>
    <row r="121" spans="1:10" ht="12.75">
      <c r="A121" s="43" t="s">
        <v>20</v>
      </c>
      <c r="B121" s="432">
        <v>4</v>
      </c>
      <c r="C121" s="206" t="s">
        <v>27</v>
      </c>
      <c r="D121" s="204">
        <f>SUM(D117:D120)</f>
        <v>54.897</v>
      </c>
      <c r="E121" s="200" t="s">
        <v>47</v>
      </c>
      <c r="F121" s="590"/>
      <c r="G121" s="590"/>
      <c r="H121" s="590"/>
      <c r="I121" s="590"/>
      <c r="J121" s="590"/>
    </row>
    <row r="122" spans="1:10" ht="12.75">
      <c r="A122" s="483" t="s">
        <v>41</v>
      </c>
      <c r="B122" s="490" t="s">
        <v>1337</v>
      </c>
      <c r="C122" s="278" t="s">
        <v>263</v>
      </c>
      <c r="D122" s="470">
        <v>20.452</v>
      </c>
      <c r="E122" s="272"/>
      <c r="F122" s="530">
        <v>26</v>
      </c>
      <c r="G122" s="267">
        <v>5</v>
      </c>
      <c r="H122" s="268" t="s">
        <v>11</v>
      </c>
      <c r="I122" s="358">
        <f>D122*F122</f>
        <v>531.7520000000001</v>
      </c>
      <c r="J122" s="358">
        <f>I122*20%</f>
        <v>106.35040000000002</v>
      </c>
    </row>
    <row r="123" spans="1:10" ht="12.75">
      <c r="A123" s="483" t="s">
        <v>41</v>
      </c>
      <c r="B123" s="490" t="s">
        <v>1338</v>
      </c>
      <c r="C123" s="278" t="s">
        <v>263</v>
      </c>
      <c r="D123" s="470">
        <v>15.884</v>
      </c>
      <c r="E123" s="272"/>
      <c r="F123" s="530">
        <v>26</v>
      </c>
      <c r="G123" s="267">
        <v>6</v>
      </c>
      <c r="H123" s="268" t="s">
        <v>11</v>
      </c>
      <c r="I123" s="358">
        <f>D123*F123</f>
        <v>412.98400000000004</v>
      </c>
      <c r="J123" s="358">
        <f>I123*20%</f>
        <v>82.59680000000002</v>
      </c>
    </row>
    <row r="124" spans="1:10" ht="12.75">
      <c r="A124" s="43" t="s">
        <v>20</v>
      </c>
      <c r="B124" s="432">
        <v>2</v>
      </c>
      <c r="C124" s="206" t="s">
        <v>27</v>
      </c>
      <c r="D124" s="204">
        <f>SUM(D122:D123)</f>
        <v>36.336</v>
      </c>
      <c r="E124" s="200" t="s">
        <v>47</v>
      </c>
      <c r="F124" s="590"/>
      <c r="G124" s="590"/>
      <c r="H124" s="590"/>
      <c r="I124" s="590"/>
      <c r="J124" s="590"/>
    </row>
    <row r="125" spans="1:10" ht="12.75">
      <c r="A125" s="483" t="s">
        <v>266</v>
      </c>
      <c r="B125" s="490" t="s">
        <v>1339</v>
      </c>
      <c r="C125" s="278" t="s">
        <v>170</v>
      </c>
      <c r="D125" s="470">
        <v>1.533</v>
      </c>
      <c r="E125" s="272"/>
      <c r="F125" s="530">
        <v>26</v>
      </c>
      <c r="G125" s="267">
        <v>10</v>
      </c>
      <c r="H125" s="268" t="s">
        <v>11</v>
      </c>
      <c r="I125" s="358">
        <f>D125*F125</f>
        <v>39.858</v>
      </c>
      <c r="J125" s="358">
        <f>I125*20%</f>
        <v>7.9716</v>
      </c>
    </row>
    <row r="126" spans="1:10" ht="12.75">
      <c r="A126" s="483" t="s">
        <v>266</v>
      </c>
      <c r="B126" s="490" t="s">
        <v>1340</v>
      </c>
      <c r="C126" s="278" t="s">
        <v>170</v>
      </c>
      <c r="D126" s="470">
        <v>3.101</v>
      </c>
      <c r="E126" s="272"/>
      <c r="F126" s="530">
        <v>26</v>
      </c>
      <c r="G126" s="267">
        <v>10</v>
      </c>
      <c r="H126" s="268" t="s">
        <v>11</v>
      </c>
      <c r="I126" s="358">
        <f>D126*F126</f>
        <v>80.626</v>
      </c>
      <c r="J126" s="358">
        <f>I126*20%</f>
        <v>16.125200000000003</v>
      </c>
    </row>
    <row r="127" spans="1:10" ht="12.75">
      <c r="A127" s="483" t="s">
        <v>266</v>
      </c>
      <c r="B127" s="490" t="s">
        <v>1341</v>
      </c>
      <c r="C127" s="278" t="s">
        <v>170</v>
      </c>
      <c r="D127" s="470">
        <v>3.459</v>
      </c>
      <c r="E127" s="272"/>
      <c r="F127" s="530">
        <v>26</v>
      </c>
      <c r="G127" s="267">
        <v>4</v>
      </c>
      <c r="H127" s="268" t="s">
        <v>11</v>
      </c>
      <c r="I127" s="358">
        <f>D127*F127</f>
        <v>89.934</v>
      </c>
      <c r="J127" s="358">
        <f>I127*20%</f>
        <v>17.9868</v>
      </c>
    </row>
    <row r="128" spans="1:10" ht="12.75">
      <c r="A128" s="43" t="s">
        <v>20</v>
      </c>
      <c r="B128" s="432">
        <v>3</v>
      </c>
      <c r="C128" s="206" t="s">
        <v>27</v>
      </c>
      <c r="D128" s="204">
        <f>SUM(D125:D127)</f>
        <v>8.093</v>
      </c>
      <c r="E128" s="200" t="s">
        <v>47</v>
      </c>
      <c r="F128" s="590"/>
      <c r="G128" s="590"/>
      <c r="H128" s="590"/>
      <c r="I128" s="590"/>
      <c r="J128" s="590"/>
    </row>
    <row r="129" spans="1:10" ht="12.75">
      <c r="A129" s="483" t="s">
        <v>40</v>
      </c>
      <c r="B129" s="490" t="s">
        <v>1342</v>
      </c>
      <c r="C129" s="278" t="s">
        <v>170</v>
      </c>
      <c r="D129" s="470">
        <v>15.502</v>
      </c>
      <c r="E129" s="272"/>
      <c r="F129" s="530">
        <v>26</v>
      </c>
      <c r="G129" s="267">
        <v>3</v>
      </c>
      <c r="H129" s="268" t="s">
        <v>11</v>
      </c>
      <c r="I129" s="358">
        <f>D129*F129</f>
        <v>403.052</v>
      </c>
      <c r="J129" s="358">
        <f>I129*20%</f>
        <v>80.61040000000001</v>
      </c>
    </row>
    <row r="130" spans="1:10" ht="12.75">
      <c r="A130" s="483" t="s">
        <v>40</v>
      </c>
      <c r="B130" s="490" t="s">
        <v>1343</v>
      </c>
      <c r="C130" s="278" t="s">
        <v>170</v>
      </c>
      <c r="D130" s="470">
        <v>8.5</v>
      </c>
      <c r="E130" s="272"/>
      <c r="F130" s="530">
        <v>26</v>
      </c>
      <c r="G130" s="267">
        <v>6</v>
      </c>
      <c r="H130" s="268" t="s">
        <v>11</v>
      </c>
      <c r="I130" s="358">
        <f>D130*F130</f>
        <v>221</v>
      </c>
      <c r="J130" s="358">
        <f>I130*20%</f>
        <v>44.2</v>
      </c>
    </row>
    <row r="131" spans="1:10" ht="12.75">
      <c r="A131" s="483" t="s">
        <v>40</v>
      </c>
      <c r="B131" s="490" t="s">
        <v>1344</v>
      </c>
      <c r="C131" s="278" t="s">
        <v>170</v>
      </c>
      <c r="D131" s="470">
        <v>5.001</v>
      </c>
      <c r="E131" s="272"/>
      <c r="F131" s="530">
        <v>26</v>
      </c>
      <c r="G131" s="267">
        <v>5</v>
      </c>
      <c r="H131" s="268" t="s">
        <v>11</v>
      </c>
      <c r="I131" s="358">
        <f>D131*F131</f>
        <v>130.026</v>
      </c>
      <c r="J131" s="358">
        <f>I131*20%</f>
        <v>26.005200000000002</v>
      </c>
    </row>
    <row r="132" spans="1:10" ht="12.75">
      <c r="A132" s="483" t="s">
        <v>40</v>
      </c>
      <c r="B132" s="490" t="s">
        <v>1345</v>
      </c>
      <c r="C132" s="278" t="s">
        <v>170</v>
      </c>
      <c r="D132" s="470">
        <v>9.741</v>
      </c>
      <c r="E132" s="272"/>
      <c r="F132" s="530">
        <v>26</v>
      </c>
      <c r="G132" s="267">
        <v>4</v>
      </c>
      <c r="H132" s="268" t="s">
        <v>11</v>
      </c>
      <c r="I132" s="358">
        <f>D132*F132</f>
        <v>253.266</v>
      </c>
      <c r="J132" s="358">
        <f>I132*20%</f>
        <v>50.6532</v>
      </c>
    </row>
    <row r="133" spans="1:10" ht="12.75">
      <c r="A133" s="43" t="s">
        <v>20</v>
      </c>
      <c r="B133" s="432">
        <v>4</v>
      </c>
      <c r="C133" s="206" t="s">
        <v>27</v>
      </c>
      <c r="D133" s="204">
        <f>SUM(D129:D132)</f>
        <v>38.744</v>
      </c>
      <c r="E133" s="200" t="s">
        <v>47</v>
      </c>
      <c r="F133" s="590"/>
      <c r="G133" s="590"/>
      <c r="H133" s="590"/>
      <c r="I133" s="590"/>
      <c r="J133" s="590"/>
    </row>
    <row r="134" spans="1:10" ht="12.75">
      <c r="A134" s="483" t="s">
        <v>1346</v>
      </c>
      <c r="B134" s="490" t="s">
        <v>1347</v>
      </c>
      <c r="C134" s="278" t="s">
        <v>170</v>
      </c>
      <c r="D134" s="470">
        <v>12.411</v>
      </c>
      <c r="E134" s="272"/>
      <c r="F134" s="530">
        <v>26</v>
      </c>
      <c r="G134" s="267">
        <v>6</v>
      </c>
      <c r="H134" s="268" t="s">
        <v>11</v>
      </c>
      <c r="I134" s="358">
        <f>D134*F134</f>
        <v>322.686</v>
      </c>
      <c r="J134" s="358">
        <f>I134*20%</f>
        <v>64.5372</v>
      </c>
    </row>
    <row r="135" spans="1:10" ht="12.75">
      <c r="A135" s="43" t="s">
        <v>20</v>
      </c>
      <c r="B135" s="432">
        <v>1</v>
      </c>
      <c r="C135" s="206" t="s">
        <v>27</v>
      </c>
      <c r="D135" s="204">
        <f>SUM(D134)</f>
        <v>12.411</v>
      </c>
      <c r="E135" s="200" t="s">
        <v>47</v>
      </c>
      <c r="F135" s="590"/>
      <c r="G135" s="590"/>
      <c r="H135" s="590"/>
      <c r="I135" s="590"/>
      <c r="J135" s="590"/>
    </row>
    <row r="136" spans="1:10" ht="38.25">
      <c r="A136" s="153" t="s">
        <v>92</v>
      </c>
      <c r="B136" s="134">
        <f>B104+B109+B113+B116+B121+B124+B128+B133+B135</f>
        <v>25</v>
      </c>
      <c r="C136" s="129" t="s">
        <v>27</v>
      </c>
      <c r="D136" s="136">
        <f>D104+D109+D113+D116+D121+D124+D128+D133+D135</f>
        <v>263.542</v>
      </c>
      <c r="E136" s="197" t="s">
        <v>47</v>
      </c>
      <c r="F136" s="149"/>
      <c r="G136" s="198"/>
      <c r="H136" s="595"/>
      <c r="I136" s="63"/>
      <c r="J136" s="458"/>
    </row>
    <row r="137" spans="1:10" ht="15.75">
      <c r="A137" s="659" t="s">
        <v>33</v>
      </c>
      <c r="B137" s="660"/>
      <c r="C137" s="660"/>
      <c r="D137" s="660"/>
      <c r="E137" s="660"/>
      <c r="F137" s="660"/>
      <c r="G137" s="660"/>
      <c r="H137" s="660"/>
      <c r="I137" s="660"/>
      <c r="J137" s="661"/>
    </row>
    <row r="138" spans="1:10" ht="12.75">
      <c r="A138" s="599" t="s">
        <v>177</v>
      </c>
      <c r="B138" s="600" t="s">
        <v>1348</v>
      </c>
      <c r="C138" s="556" t="s">
        <v>170</v>
      </c>
      <c r="D138" s="601">
        <v>17.291</v>
      </c>
      <c r="E138" s="602"/>
      <c r="F138" s="530">
        <v>26</v>
      </c>
      <c r="G138" s="603">
        <v>4</v>
      </c>
      <c r="H138" s="268" t="s">
        <v>11</v>
      </c>
      <c r="I138" s="544">
        <f aca="true" t="shared" si="8" ref="I138:I146">D138*F138</f>
        <v>449.56600000000003</v>
      </c>
      <c r="J138" s="544">
        <f aca="true" t="shared" si="9" ref="J138:J146">I138*20%</f>
        <v>89.91320000000002</v>
      </c>
    </row>
    <row r="139" spans="1:10" ht="12.75">
      <c r="A139" s="599" t="s">
        <v>177</v>
      </c>
      <c r="B139" s="600" t="s">
        <v>1349</v>
      </c>
      <c r="C139" s="556" t="s">
        <v>170</v>
      </c>
      <c r="D139" s="601">
        <v>5.504</v>
      </c>
      <c r="E139" s="602"/>
      <c r="F139" s="530">
        <v>26</v>
      </c>
      <c r="G139" s="603">
        <v>4</v>
      </c>
      <c r="H139" s="268" t="s">
        <v>11</v>
      </c>
      <c r="I139" s="544">
        <f t="shared" si="8"/>
        <v>143.10399999999998</v>
      </c>
      <c r="J139" s="544">
        <f t="shared" si="9"/>
        <v>28.6208</v>
      </c>
    </row>
    <row r="140" spans="1:10" ht="12.75">
      <c r="A140" s="599" t="s">
        <v>177</v>
      </c>
      <c r="B140" s="600" t="s">
        <v>1350</v>
      </c>
      <c r="C140" s="556" t="s">
        <v>170</v>
      </c>
      <c r="D140" s="601">
        <v>6.603</v>
      </c>
      <c r="E140" s="602"/>
      <c r="F140" s="530">
        <v>26</v>
      </c>
      <c r="G140" s="603">
        <v>3</v>
      </c>
      <c r="H140" s="604" t="s">
        <v>11</v>
      </c>
      <c r="I140" s="544">
        <f t="shared" si="8"/>
        <v>171.678</v>
      </c>
      <c r="J140" s="544">
        <f t="shared" si="9"/>
        <v>34.3356</v>
      </c>
    </row>
    <row r="141" spans="1:10" ht="12.75">
      <c r="A141" s="599" t="s">
        <v>177</v>
      </c>
      <c r="B141" s="600" t="s">
        <v>1351</v>
      </c>
      <c r="C141" s="556" t="s">
        <v>170</v>
      </c>
      <c r="D141" s="601">
        <v>3.001</v>
      </c>
      <c r="E141" s="602"/>
      <c r="F141" s="530">
        <v>26</v>
      </c>
      <c r="G141" s="603">
        <v>3</v>
      </c>
      <c r="H141" s="604" t="s">
        <v>11</v>
      </c>
      <c r="I141" s="544">
        <f t="shared" si="8"/>
        <v>78.026</v>
      </c>
      <c r="J141" s="544">
        <f t="shared" si="9"/>
        <v>15.6052</v>
      </c>
    </row>
    <row r="142" spans="1:10" ht="12.75">
      <c r="A142" s="599" t="s">
        <v>177</v>
      </c>
      <c r="B142" s="600" t="s">
        <v>1352</v>
      </c>
      <c r="C142" s="556" t="s">
        <v>170</v>
      </c>
      <c r="D142" s="601">
        <v>1.999</v>
      </c>
      <c r="E142" s="602"/>
      <c r="F142" s="530">
        <v>26</v>
      </c>
      <c r="G142" s="603">
        <v>3</v>
      </c>
      <c r="H142" s="604" t="s">
        <v>11</v>
      </c>
      <c r="I142" s="544">
        <f t="shared" si="8"/>
        <v>51.974000000000004</v>
      </c>
      <c r="J142" s="544">
        <f t="shared" si="9"/>
        <v>10.394800000000002</v>
      </c>
    </row>
    <row r="143" spans="1:10" ht="12.75">
      <c r="A143" s="599" t="s">
        <v>177</v>
      </c>
      <c r="B143" s="600" t="s">
        <v>1353</v>
      </c>
      <c r="C143" s="556" t="s">
        <v>170</v>
      </c>
      <c r="D143" s="601">
        <v>2.02</v>
      </c>
      <c r="E143" s="602"/>
      <c r="F143" s="530">
        <v>26</v>
      </c>
      <c r="G143" s="603">
        <v>3</v>
      </c>
      <c r="H143" s="604" t="s">
        <v>11</v>
      </c>
      <c r="I143" s="544">
        <f t="shared" si="8"/>
        <v>52.52</v>
      </c>
      <c r="J143" s="544">
        <f t="shared" si="9"/>
        <v>10.504000000000001</v>
      </c>
    </row>
    <row r="144" spans="1:10" ht="12.75">
      <c r="A144" s="599" t="s">
        <v>177</v>
      </c>
      <c r="B144" s="600" t="s">
        <v>1354</v>
      </c>
      <c r="C144" s="556" t="s">
        <v>170</v>
      </c>
      <c r="D144" s="601">
        <v>5.216</v>
      </c>
      <c r="E144" s="602"/>
      <c r="F144" s="530">
        <v>26</v>
      </c>
      <c r="G144" s="603">
        <v>3</v>
      </c>
      <c r="H144" s="604" t="s">
        <v>11</v>
      </c>
      <c r="I144" s="544">
        <f t="shared" si="8"/>
        <v>135.616</v>
      </c>
      <c r="J144" s="544">
        <f t="shared" si="9"/>
        <v>27.123200000000004</v>
      </c>
    </row>
    <row r="145" spans="1:10" ht="12.75">
      <c r="A145" s="599" t="s">
        <v>177</v>
      </c>
      <c r="B145" s="600" t="s">
        <v>1355</v>
      </c>
      <c r="C145" s="556" t="s">
        <v>170</v>
      </c>
      <c r="D145" s="601">
        <v>8.541</v>
      </c>
      <c r="E145" s="602"/>
      <c r="F145" s="530">
        <v>26</v>
      </c>
      <c r="G145" s="603">
        <v>3</v>
      </c>
      <c r="H145" s="604" t="s">
        <v>11</v>
      </c>
      <c r="I145" s="544">
        <f t="shared" si="8"/>
        <v>222.066</v>
      </c>
      <c r="J145" s="544">
        <f t="shared" si="9"/>
        <v>44.4132</v>
      </c>
    </row>
    <row r="146" spans="1:10" ht="12.75">
      <c r="A146" s="599" t="s">
        <v>177</v>
      </c>
      <c r="B146" s="600" t="s">
        <v>1356</v>
      </c>
      <c r="C146" s="556" t="s">
        <v>170</v>
      </c>
      <c r="D146" s="601">
        <v>11.482</v>
      </c>
      <c r="E146" s="602"/>
      <c r="F146" s="530">
        <v>26</v>
      </c>
      <c r="G146" s="603">
        <v>3</v>
      </c>
      <c r="H146" s="604" t="s">
        <v>11</v>
      </c>
      <c r="I146" s="544">
        <f t="shared" si="8"/>
        <v>298.532</v>
      </c>
      <c r="J146" s="544">
        <f t="shared" si="9"/>
        <v>59.7064</v>
      </c>
    </row>
    <row r="147" spans="1:10" ht="12.75">
      <c r="A147" s="43" t="s">
        <v>20</v>
      </c>
      <c r="B147" s="432">
        <v>9</v>
      </c>
      <c r="C147" s="206" t="s">
        <v>27</v>
      </c>
      <c r="D147" s="204">
        <f>SUM(D138:D146)</f>
        <v>61.65700000000001</v>
      </c>
      <c r="E147" s="200" t="s">
        <v>47</v>
      </c>
      <c r="F147" s="590"/>
      <c r="G147" s="590"/>
      <c r="H147" s="590"/>
      <c r="I147" s="590"/>
      <c r="J147" s="590"/>
    </row>
    <row r="148" spans="1:10" ht="12.75">
      <c r="A148" s="557" t="s">
        <v>109</v>
      </c>
      <c r="B148" s="516" t="s">
        <v>1357</v>
      </c>
      <c r="C148" s="556" t="s">
        <v>1132</v>
      </c>
      <c r="D148" s="359">
        <v>6.487</v>
      </c>
      <c r="E148" s="125"/>
      <c r="F148" s="530">
        <v>26</v>
      </c>
      <c r="G148" s="141">
        <v>5</v>
      </c>
      <c r="H148" s="604" t="s">
        <v>11</v>
      </c>
      <c r="I148" s="544">
        <f aca="true" t="shared" si="10" ref="I148:I156">D148*F148</f>
        <v>168.662</v>
      </c>
      <c r="J148" s="523">
        <f aca="true" t="shared" si="11" ref="J148:J156">I148*20%</f>
        <v>33.732400000000005</v>
      </c>
    </row>
    <row r="149" spans="1:10" ht="12.75">
      <c r="A149" s="557" t="s">
        <v>109</v>
      </c>
      <c r="B149" s="516" t="s">
        <v>1358</v>
      </c>
      <c r="C149" s="556" t="s">
        <v>1132</v>
      </c>
      <c r="D149" s="359">
        <v>4.5</v>
      </c>
      <c r="E149" s="125"/>
      <c r="F149" s="530">
        <v>26</v>
      </c>
      <c r="G149" s="141">
        <v>5</v>
      </c>
      <c r="H149" s="604" t="s">
        <v>11</v>
      </c>
      <c r="I149" s="544">
        <f t="shared" si="10"/>
        <v>117</v>
      </c>
      <c r="J149" s="523">
        <f t="shared" si="11"/>
        <v>23.400000000000002</v>
      </c>
    </row>
    <row r="150" spans="1:10" ht="12.75">
      <c r="A150" s="557" t="s">
        <v>109</v>
      </c>
      <c r="B150" s="516" t="s">
        <v>1359</v>
      </c>
      <c r="C150" s="556" t="s">
        <v>1132</v>
      </c>
      <c r="D150" s="359">
        <v>3.601</v>
      </c>
      <c r="E150" s="125"/>
      <c r="F150" s="530">
        <v>26</v>
      </c>
      <c r="G150" s="141">
        <v>3</v>
      </c>
      <c r="H150" s="604" t="s">
        <v>11</v>
      </c>
      <c r="I150" s="544">
        <f t="shared" si="10"/>
        <v>93.626</v>
      </c>
      <c r="J150" s="523">
        <f t="shared" si="11"/>
        <v>18.7252</v>
      </c>
    </row>
    <row r="151" spans="1:10" ht="12.75">
      <c r="A151" s="557" t="s">
        <v>109</v>
      </c>
      <c r="B151" s="516" t="s">
        <v>1360</v>
      </c>
      <c r="C151" s="556" t="s">
        <v>1132</v>
      </c>
      <c r="D151" s="359">
        <v>4.08</v>
      </c>
      <c r="E151" s="125"/>
      <c r="F151" s="530">
        <v>26</v>
      </c>
      <c r="G151" s="141">
        <v>3</v>
      </c>
      <c r="H151" s="604" t="s">
        <v>11</v>
      </c>
      <c r="I151" s="544">
        <f t="shared" si="10"/>
        <v>106.08</v>
      </c>
      <c r="J151" s="523">
        <f t="shared" si="11"/>
        <v>21.216</v>
      </c>
    </row>
    <row r="152" spans="1:10" ht="12.75">
      <c r="A152" s="557" t="s">
        <v>109</v>
      </c>
      <c r="B152" s="516" t="s">
        <v>1361</v>
      </c>
      <c r="C152" s="556" t="s">
        <v>1132</v>
      </c>
      <c r="D152" s="359">
        <v>5.887</v>
      </c>
      <c r="E152" s="125"/>
      <c r="F152" s="530">
        <v>26</v>
      </c>
      <c r="G152" s="141">
        <v>3</v>
      </c>
      <c r="H152" s="604" t="s">
        <v>11</v>
      </c>
      <c r="I152" s="544">
        <f t="shared" si="10"/>
        <v>153.06199999999998</v>
      </c>
      <c r="J152" s="523">
        <f t="shared" si="11"/>
        <v>30.612399999999997</v>
      </c>
    </row>
    <row r="153" spans="1:10" ht="12.75">
      <c r="A153" s="557" t="s">
        <v>109</v>
      </c>
      <c r="B153" s="516" t="s">
        <v>1362</v>
      </c>
      <c r="C153" s="556" t="s">
        <v>170</v>
      </c>
      <c r="D153" s="359">
        <v>0.4</v>
      </c>
      <c r="E153" s="125"/>
      <c r="F153" s="530">
        <v>26</v>
      </c>
      <c r="G153" s="141">
        <v>4</v>
      </c>
      <c r="H153" s="604" t="s">
        <v>11</v>
      </c>
      <c r="I153" s="544">
        <f t="shared" si="10"/>
        <v>10.4</v>
      </c>
      <c r="J153" s="523">
        <f t="shared" si="11"/>
        <v>2.08</v>
      </c>
    </row>
    <row r="154" spans="1:10" ht="12.75">
      <c r="A154" s="557" t="s">
        <v>109</v>
      </c>
      <c r="B154" s="517" t="s">
        <v>1363</v>
      </c>
      <c r="C154" s="556" t="s">
        <v>170</v>
      </c>
      <c r="D154" s="359">
        <v>3.6</v>
      </c>
      <c r="E154" s="125"/>
      <c r="F154" s="530">
        <v>26</v>
      </c>
      <c r="G154" s="141">
        <v>4</v>
      </c>
      <c r="H154" s="604" t="s">
        <v>11</v>
      </c>
      <c r="I154" s="544">
        <f t="shared" si="10"/>
        <v>93.60000000000001</v>
      </c>
      <c r="J154" s="523">
        <f t="shared" si="11"/>
        <v>18.720000000000002</v>
      </c>
    </row>
    <row r="155" spans="1:10" ht="12.75">
      <c r="A155" s="557" t="s">
        <v>109</v>
      </c>
      <c r="B155" s="517" t="s">
        <v>1364</v>
      </c>
      <c r="C155" s="556" t="s">
        <v>1132</v>
      </c>
      <c r="D155" s="359">
        <v>4</v>
      </c>
      <c r="E155" s="125"/>
      <c r="F155" s="530">
        <v>26</v>
      </c>
      <c r="G155" s="141">
        <v>10</v>
      </c>
      <c r="H155" s="604" t="s">
        <v>11</v>
      </c>
      <c r="I155" s="544">
        <f t="shared" si="10"/>
        <v>104</v>
      </c>
      <c r="J155" s="523">
        <f t="shared" si="11"/>
        <v>20.8</v>
      </c>
    </row>
    <row r="156" spans="1:10" ht="12.75">
      <c r="A156" s="557" t="s">
        <v>109</v>
      </c>
      <c r="B156" s="517" t="s">
        <v>1365</v>
      </c>
      <c r="C156" s="556" t="s">
        <v>170</v>
      </c>
      <c r="D156" s="359">
        <v>6.477</v>
      </c>
      <c r="E156" s="125"/>
      <c r="F156" s="530">
        <v>26</v>
      </c>
      <c r="G156" s="605" t="s">
        <v>1099</v>
      </c>
      <c r="H156" s="604" t="s">
        <v>11</v>
      </c>
      <c r="I156" s="544">
        <f t="shared" si="10"/>
        <v>168.40200000000002</v>
      </c>
      <c r="J156" s="523">
        <f t="shared" si="11"/>
        <v>33.680400000000006</v>
      </c>
    </row>
    <row r="157" spans="1:10" ht="12.75">
      <c r="A157" s="43" t="s">
        <v>20</v>
      </c>
      <c r="B157" s="432">
        <v>9</v>
      </c>
      <c r="C157" s="206" t="s">
        <v>27</v>
      </c>
      <c r="D157" s="204">
        <f>SUM(D148:D156)</f>
        <v>39.032</v>
      </c>
      <c r="E157" s="200" t="s">
        <v>47</v>
      </c>
      <c r="F157" s="590"/>
      <c r="G157" s="590"/>
      <c r="H157" s="590"/>
      <c r="I157" s="590"/>
      <c r="J157" s="590"/>
    </row>
    <row r="158" spans="1:10" ht="38.25">
      <c r="A158" s="229" t="s">
        <v>34</v>
      </c>
      <c r="B158" s="147">
        <f>B147+B157</f>
        <v>18</v>
      </c>
      <c r="C158" s="129" t="s">
        <v>27</v>
      </c>
      <c r="D158" s="69">
        <f>D147+D157</f>
        <v>100.68900000000001</v>
      </c>
      <c r="E158" s="197" t="s">
        <v>47</v>
      </c>
      <c r="F158" s="229"/>
      <c r="G158" s="130"/>
      <c r="H158" s="230"/>
      <c r="I158" s="217"/>
      <c r="J158" s="68"/>
    </row>
    <row r="159" spans="1:10" ht="15.75">
      <c r="A159" s="651" t="s">
        <v>1366</v>
      </c>
      <c r="B159" s="651"/>
      <c r="C159" s="651"/>
      <c r="D159" s="651"/>
      <c r="E159" s="651"/>
      <c r="F159" s="651"/>
      <c r="G159" s="651"/>
      <c r="H159" s="651"/>
      <c r="I159" s="651"/>
      <c r="J159" s="651"/>
    </row>
    <row r="160" spans="1:10" ht="12.75">
      <c r="A160" s="195" t="s">
        <v>1107</v>
      </c>
      <c r="B160" s="503" t="s">
        <v>1367</v>
      </c>
      <c r="C160" s="606" t="s">
        <v>176</v>
      </c>
      <c r="D160" s="606">
        <v>32.483</v>
      </c>
      <c r="E160" s="593"/>
      <c r="F160" s="521">
        <v>23</v>
      </c>
      <c r="G160" s="378" t="s">
        <v>100</v>
      </c>
      <c r="H160" s="588" t="s">
        <v>11</v>
      </c>
      <c r="I160" s="456">
        <f>D160*F160</f>
        <v>747.1089999999999</v>
      </c>
      <c r="J160" s="547">
        <f>I160*20%</f>
        <v>149.4218</v>
      </c>
    </row>
    <row r="161" spans="1:10" ht="12.75">
      <c r="A161" s="195" t="s">
        <v>1107</v>
      </c>
      <c r="B161" s="503" t="s">
        <v>1368</v>
      </c>
      <c r="C161" s="606" t="s">
        <v>170</v>
      </c>
      <c r="D161" s="606">
        <v>19.63</v>
      </c>
      <c r="E161" s="593"/>
      <c r="F161" s="521">
        <v>23</v>
      </c>
      <c r="G161" s="378" t="s">
        <v>100</v>
      </c>
      <c r="H161" s="588" t="s">
        <v>11</v>
      </c>
      <c r="I161" s="456">
        <f>D161*F161</f>
        <v>451.48999999999995</v>
      </c>
      <c r="J161" s="547">
        <f>I161*20%</f>
        <v>90.298</v>
      </c>
    </row>
    <row r="162" spans="1:10" ht="12.75">
      <c r="A162" s="195" t="s">
        <v>1107</v>
      </c>
      <c r="B162" s="503" t="s">
        <v>1369</v>
      </c>
      <c r="C162" s="606" t="s">
        <v>170</v>
      </c>
      <c r="D162" s="606">
        <v>22.234</v>
      </c>
      <c r="E162" s="593"/>
      <c r="F162" s="521">
        <v>23</v>
      </c>
      <c r="G162" s="378" t="s">
        <v>100</v>
      </c>
      <c r="H162" s="588" t="s">
        <v>11</v>
      </c>
      <c r="I162" s="456">
        <f>D162*F162</f>
        <v>511.38200000000006</v>
      </c>
      <c r="J162" s="547">
        <f>I162*20%</f>
        <v>102.27640000000002</v>
      </c>
    </row>
    <row r="163" spans="1:10" ht="12.75">
      <c r="A163" s="195" t="s">
        <v>1107</v>
      </c>
      <c r="B163" s="607" t="s">
        <v>1370</v>
      </c>
      <c r="C163" s="606" t="s">
        <v>170</v>
      </c>
      <c r="D163" s="606">
        <v>13.665</v>
      </c>
      <c r="E163" s="593"/>
      <c r="F163" s="521">
        <v>23</v>
      </c>
      <c r="G163" s="378" t="s">
        <v>100</v>
      </c>
      <c r="H163" s="588" t="s">
        <v>11</v>
      </c>
      <c r="I163" s="456">
        <f>D163*F163</f>
        <v>314.29499999999996</v>
      </c>
      <c r="J163" s="547">
        <f>I163*20%</f>
        <v>62.858999999999995</v>
      </c>
    </row>
    <row r="164" spans="1:10" ht="12.75">
      <c r="A164" s="43" t="s">
        <v>20</v>
      </c>
      <c r="B164" s="432">
        <v>4</v>
      </c>
      <c r="C164" s="206" t="s">
        <v>27</v>
      </c>
      <c r="D164" s="204">
        <f>SUM(D160:D163)</f>
        <v>88.012</v>
      </c>
      <c r="E164" s="200" t="s">
        <v>47</v>
      </c>
      <c r="F164" s="590"/>
      <c r="G164" s="590"/>
      <c r="H164" s="590"/>
      <c r="I164" s="590"/>
      <c r="J164" s="590"/>
    </row>
    <row r="165" spans="1:10" ht="25.5">
      <c r="A165" s="153" t="s">
        <v>1371</v>
      </c>
      <c r="B165" s="134">
        <f>B164</f>
        <v>4</v>
      </c>
      <c r="C165" s="129" t="s">
        <v>27</v>
      </c>
      <c r="D165" s="136">
        <f>D164</f>
        <v>88.012</v>
      </c>
      <c r="E165" s="197" t="s">
        <v>47</v>
      </c>
      <c r="F165" s="149"/>
      <c r="G165" s="198"/>
      <c r="H165" s="595"/>
      <c r="I165" s="63"/>
      <c r="J165" s="458"/>
    </row>
    <row r="166" spans="1:10" ht="15.75">
      <c r="A166" s="655" t="s">
        <v>17</v>
      </c>
      <c r="B166" s="662"/>
      <c r="C166" s="662"/>
      <c r="D166" s="662"/>
      <c r="E166" s="662"/>
      <c r="F166" s="662"/>
      <c r="G166" s="662"/>
      <c r="H166" s="662"/>
      <c r="I166" s="662"/>
      <c r="J166" s="663"/>
    </row>
    <row r="167" spans="1:10" ht="12.75">
      <c r="A167" s="443" t="s">
        <v>1372</v>
      </c>
      <c r="B167" s="518" t="s">
        <v>1373</v>
      </c>
      <c r="C167" s="519" t="s">
        <v>170</v>
      </c>
      <c r="D167" s="520">
        <v>12.352</v>
      </c>
      <c r="E167" s="34"/>
      <c r="F167" s="521">
        <v>23</v>
      </c>
      <c r="G167" s="608">
        <v>5</v>
      </c>
      <c r="H167" s="609" t="s">
        <v>11</v>
      </c>
      <c r="I167" s="358">
        <f>D167*F167</f>
        <v>284.096</v>
      </c>
      <c r="J167" s="358">
        <f>I167*20%</f>
        <v>56.8192</v>
      </c>
    </row>
    <row r="168" spans="1:10" ht="12.75">
      <c r="A168" s="522" t="s">
        <v>20</v>
      </c>
      <c r="B168" s="610">
        <v>1</v>
      </c>
      <c r="C168" s="611" t="s">
        <v>27</v>
      </c>
      <c r="D168" s="34">
        <f>SUM(D167)</f>
        <v>12.352</v>
      </c>
      <c r="E168" s="522" t="s">
        <v>47</v>
      </c>
      <c r="F168" s="612"/>
      <c r="G168" s="34"/>
      <c r="H168" s="34"/>
      <c r="I168" s="613"/>
      <c r="J168" s="523"/>
    </row>
    <row r="169" spans="1:10" ht="12.75">
      <c r="A169" s="524" t="s">
        <v>63</v>
      </c>
      <c r="B169" s="479" t="s">
        <v>1374</v>
      </c>
      <c r="C169" s="519" t="s">
        <v>170</v>
      </c>
      <c r="D169" s="520">
        <v>10.051</v>
      </c>
      <c r="E169" s="34"/>
      <c r="F169" s="521">
        <v>23</v>
      </c>
      <c r="G169" s="502">
        <v>6</v>
      </c>
      <c r="H169" s="609" t="s">
        <v>11</v>
      </c>
      <c r="I169" s="544">
        <f>D169*F169</f>
        <v>231.173</v>
      </c>
      <c r="J169" s="523">
        <f>I169*20%</f>
        <v>46.2346</v>
      </c>
    </row>
    <row r="170" spans="1:10" ht="12.75">
      <c r="A170" s="522" t="s">
        <v>20</v>
      </c>
      <c r="B170" s="610">
        <v>1</v>
      </c>
      <c r="C170" s="611" t="s">
        <v>27</v>
      </c>
      <c r="D170" s="34">
        <f>SUM(D169)</f>
        <v>10.051</v>
      </c>
      <c r="E170" s="522" t="s">
        <v>47</v>
      </c>
      <c r="F170" s="612"/>
      <c r="G170" s="34"/>
      <c r="H170" s="34"/>
      <c r="I170" s="613"/>
      <c r="J170" s="523"/>
    </row>
    <row r="171" spans="1:10" ht="38.25">
      <c r="A171" s="178" t="s">
        <v>24</v>
      </c>
      <c r="B171" s="128">
        <f>B168+B170</f>
        <v>2</v>
      </c>
      <c r="C171" s="216" t="s">
        <v>27</v>
      </c>
      <c r="D171" s="133">
        <f>D168+D170</f>
        <v>22.403</v>
      </c>
      <c r="E171" s="178" t="s">
        <v>47</v>
      </c>
      <c r="F171" s="178"/>
      <c r="G171" s="130"/>
      <c r="H171" s="178"/>
      <c r="I171" s="217"/>
      <c r="J171" s="353"/>
    </row>
    <row r="172" spans="1:10" ht="15.75">
      <c r="A172" s="655" t="s">
        <v>18</v>
      </c>
      <c r="B172" s="662"/>
      <c r="C172" s="662"/>
      <c r="D172" s="662"/>
      <c r="E172" s="662"/>
      <c r="F172" s="662"/>
      <c r="G172" s="662"/>
      <c r="H172" s="662"/>
      <c r="I172" s="662"/>
      <c r="J172" s="663"/>
    </row>
    <row r="173" spans="1:10" ht="12.75">
      <c r="A173" s="272" t="s">
        <v>127</v>
      </c>
      <c r="B173" s="376" t="s">
        <v>1375</v>
      </c>
      <c r="C173" s="265" t="s">
        <v>176</v>
      </c>
      <c r="D173" s="312">
        <v>1.003</v>
      </c>
      <c r="E173" s="380"/>
      <c r="F173" s="521">
        <v>23</v>
      </c>
      <c r="G173" s="267">
        <v>4</v>
      </c>
      <c r="H173" s="268" t="s">
        <v>11</v>
      </c>
      <c r="I173" s="560">
        <f>D173*F173</f>
        <v>23.069</v>
      </c>
      <c r="J173" s="560">
        <f>I173*20%</f>
        <v>4.6138</v>
      </c>
    </row>
    <row r="174" spans="1:10" ht="12.75">
      <c r="A174" s="272" t="s">
        <v>127</v>
      </c>
      <c r="B174" s="376" t="s">
        <v>1376</v>
      </c>
      <c r="C174" s="265" t="s">
        <v>176</v>
      </c>
      <c r="D174" s="312">
        <v>20</v>
      </c>
      <c r="E174" s="380"/>
      <c r="F174" s="521">
        <v>23</v>
      </c>
      <c r="G174" s="267">
        <v>3</v>
      </c>
      <c r="H174" s="268" t="s">
        <v>11</v>
      </c>
      <c r="I174" s="560">
        <f>D174*F174</f>
        <v>460</v>
      </c>
      <c r="J174" s="560">
        <f>I174*20%</f>
        <v>92</v>
      </c>
    </row>
    <row r="175" spans="1:10" ht="12.75">
      <c r="A175" s="272" t="s">
        <v>127</v>
      </c>
      <c r="B175" s="376" t="s">
        <v>1377</v>
      </c>
      <c r="C175" s="265" t="s">
        <v>176</v>
      </c>
      <c r="D175" s="312">
        <v>1.214</v>
      </c>
      <c r="E175" s="380"/>
      <c r="F175" s="521">
        <v>23</v>
      </c>
      <c r="G175" s="267">
        <v>5</v>
      </c>
      <c r="H175" s="268" t="s">
        <v>11</v>
      </c>
      <c r="I175" s="560">
        <f>D175*F175</f>
        <v>27.922</v>
      </c>
      <c r="J175" s="560">
        <f>I175*20%</f>
        <v>5.5844000000000005</v>
      </c>
    </row>
    <row r="176" spans="1:10" ht="12.75">
      <c r="A176" s="522" t="s">
        <v>20</v>
      </c>
      <c r="B176" s="610">
        <v>3</v>
      </c>
      <c r="C176" s="611" t="s">
        <v>27</v>
      </c>
      <c r="D176" s="34">
        <f>SUM(D173:D175)</f>
        <v>22.217</v>
      </c>
      <c r="E176" s="522" t="s">
        <v>47</v>
      </c>
      <c r="F176" s="612"/>
      <c r="G176" s="34"/>
      <c r="H176" s="34"/>
      <c r="I176" s="613"/>
      <c r="J176" s="523"/>
    </row>
    <row r="177" spans="1:10" ht="12.75">
      <c r="A177" s="272" t="s">
        <v>58</v>
      </c>
      <c r="B177" s="376" t="s">
        <v>1378</v>
      </c>
      <c r="C177" s="265" t="s">
        <v>176</v>
      </c>
      <c r="D177" s="312">
        <v>2.041</v>
      </c>
      <c r="E177" s="380"/>
      <c r="F177" s="521">
        <v>23</v>
      </c>
      <c r="G177" s="267">
        <v>3</v>
      </c>
      <c r="H177" s="268" t="s">
        <v>11</v>
      </c>
      <c r="I177" s="560">
        <f aca="true" t="shared" si="12" ref="I177:I187">D177*F177</f>
        <v>46.943</v>
      </c>
      <c r="J177" s="560">
        <f aca="true" t="shared" si="13" ref="J177:J187">I177*20%</f>
        <v>9.3886</v>
      </c>
    </row>
    <row r="178" spans="1:10" ht="12.75">
      <c r="A178" s="272" t="s">
        <v>58</v>
      </c>
      <c r="B178" s="376" t="s">
        <v>1379</v>
      </c>
      <c r="C178" s="265" t="s">
        <v>176</v>
      </c>
      <c r="D178" s="312">
        <v>1.27</v>
      </c>
      <c r="E178" s="380"/>
      <c r="F178" s="521">
        <v>23</v>
      </c>
      <c r="G178" s="267">
        <v>6</v>
      </c>
      <c r="H178" s="268" t="s">
        <v>11</v>
      </c>
      <c r="I178" s="560">
        <f t="shared" si="12"/>
        <v>29.21</v>
      </c>
      <c r="J178" s="560">
        <f t="shared" si="13"/>
        <v>5.8420000000000005</v>
      </c>
    </row>
    <row r="179" spans="1:10" ht="12.75">
      <c r="A179" s="443" t="s">
        <v>58</v>
      </c>
      <c r="B179" s="437" t="s">
        <v>1380</v>
      </c>
      <c r="C179" s="268" t="s">
        <v>176</v>
      </c>
      <c r="D179" s="385">
        <v>1.197</v>
      </c>
      <c r="E179" s="290"/>
      <c r="F179" s="521">
        <v>23</v>
      </c>
      <c r="G179" s="267">
        <v>6</v>
      </c>
      <c r="H179" s="268" t="s">
        <v>11</v>
      </c>
      <c r="I179" s="560">
        <f t="shared" si="12"/>
        <v>27.531000000000002</v>
      </c>
      <c r="J179" s="560">
        <f t="shared" si="13"/>
        <v>5.506200000000001</v>
      </c>
    </row>
    <row r="180" spans="1:10" ht="12.75">
      <c r="A180" s="272" t="s">
        <v>58</v>
      </c>
      <c r="B180" s="376" t="s">
        <v>1381</v>
      </c>
      <c r="C180" s="265" t="s">
        <v>176</v>
      </c>
      <c r="D180" s="312">
        <v>13.412</v>
      </c>
      <c r="E180" s="380"/>
      <c r="F180" s="521">
        <v>23</v>
      </c>
      <c r="G180" s="267">
        <v>6</v>
      </c>
      <c r="H180" s="268" t="s">
        <v>11</v>
      </c>
      <c r="I180" s="560">
        <f t="shared" si="12"/>
        <v>308.476</v>
      </c>
      <c r="J180" s="560">
        <f t="shared" si="13"/>
        <v>61.6952</v>
      </c>
    </row>
    <row r="181" spans="1:10" ht="12.75">
      <c r="A181" s="443" t="s">
        <v>58</v>
      </c>
      <c r="B181" s="437" t="s">
        <v>1382</v>
      </c>
      <c r="C181" s="268" t="s">
        <v>176</v>
      </c>
      <c r="D181" s="385">
        <v>2.972</v>
      </c>
      <c r="E181" s="290"/>
      <c r="F181" s="521">
        <v>23</v>
      </c>
      <c r="G181" s="267">
        <v>4</v>
      </c>
      <c r="H181" s="268" t="s">
        <v>11</v>
      </c>
      <c r="I181" s="560">
        <f t="shared" si="12"/>
        <v>68.356</v>
      </c>
      <c r="J181" s="560">
        <f t="shared" si="13"/>
        <v>13.671199999999999</v>
      </c>
    </row>
    <row r="182" spans="1:10" ht="12.75">
      <c r="A182" s="443" t="s">
        <v>58</v>
      </c>
      <c r="B182" s="437" t="s">
        <v>1383</v>
      </c>
      <c r="C182" s="268" t="s">
        <v>176</v>
      </c>
      <c r="D182" s="385">
        <v>6.698</v>
      </c>
      <c r="E182" s="290"/>
      <c r="F182" s="521">
        <v>23</v>
      </c>
      <c r="G182" s="267">
        <v>6</v>
      </c>
      <c r="H182" s="268" t="s">
        <v>11</v>
      </c>
      <c r="I182" s="560">
        <f t="shared" si="12"/>
        <v>154.054</v>
      </c>
      <c r="J182" s="560">
        <f t="shared" si="13"/>
        <v>30.8108</v>
      </c>
    </row>
    <row r="183" spans="1:10" ht="12.75">
      <c r="A183" s="272" t="s">
        <v>58</v>
      </c>
      <c r="B183" s="376" t="s">
        <v>1384</v>
      </c>
      <c r="C183" s="265" t="s">
        <v>176</v>
      </c>
      <c r="D183" s="312">
        <v>11.005</v>
      </c>
      <c r="E183" s="380"/>
      <c r="F183" s="521">
        <v>23</v>
      </c>
      <c r="G183" s="267">
        <v>3</v>
      </c>
      <c r="H183" s="268" t="s">
        <v>11</v>
      </c>
      <c r="I183" s="560">
        <f t="shared" si="12"/>
        <v>253.115</v>
      </c>
      <c r="J183" s="560">
        <f t="shared" si="13"/>
        <v>50.623000000000005</v>
      </c>
    </row>
    <row r="184" spans="1:10" ht="12.75">
      <c r="A184" s="272" t="s">
        <v>58</v>
      </c>
      <c r="B184" s="376" t="s">
        <v>1385</v>
      </c>
      <c r="C184" s="265" t="s">
        <v>176</v>
      </c>
      <c r="D184" s="312">
        <v>3.66</v>
      </c>
      <c r="E184" s="380"/>
      <c r="F184" s="521">
        <v>23</v>
      </c>
      <c r="G184" s="267">
        <v>6</v>
      </c>
      <c r="H184" s="268" t="s">
        <v>11</v>
      </c>
      <c r="I184" s="560">
        <f t="shared" si="12"/>
        <v>84.18</v>
      </c>
      <c r="J184" s="560">
        <f t="shared" si="13"/>
        <v>16.836000000000002</v>
      </c>
    </row>
    <row r="185" spans="1:10" ht="12.75">
      <c r="A185" s="272" t="s">
        <v>58</v>
      </c>
      <c r="B185" s="376" t="s">
        <v>1386</v>
      </c>
      <c r="C185" s="265" t="s">
        <v>176</v>
      </c>
      <c r="D185" s="312">
        <v>2.599</v>
      </c>
      <c r="E185" s="380"/>
      <c r="F185" s="521">
        <v>23</v>
      </c>
      <c r="G185" s="267">
        <v>6</v>
      </c>
      <c r="H185" s="268" t="s">
        <v>11</v>
      </c>
      <c r="I185" s="560">
        <f t="shared" si="12"/>
        <v>59.777</v>
      </c>
      <c r="J185" s="560">
        <f t="shared" si="13"/>
        <v>11.955400000000001</v>
      </c>
    </row>
    <row r="186" spans="1:10" ht="12.75">
      <c r="A186" s="272" t="s">
        <v>58</v>
      </c>
      <c r="B186" s="376" t="s">
        <v>1387</v>
      </c>
      <c r="C186" s="265" t="s">
        <v>176</v>
      </c>
      <c r="D186" s="312">
        <v>1.343</v>
      </c>
      <c r="E186" s="380"/>
      <c r="F186" s="521">
        <v>23</v>
      </c>
      <c r="G186" s="267">
        <v>3</v>
      </c>
      <c r="H186" s="268" t="s">
        <v>11</v>
      </c>
      <c r="I186" s="560">
        <f t="shared" si="12"/>
        <v>30.889</v>
      </c>
      <c r="J186" s="560">
        <f t="shared" si="13"/>
        <v>6.1778</v>
      </c>
    </row>
    <row r="187" spans="1:10" ht="12.75">
      <c r="A187" s="272" t="s">
        <v>58</v>
      </c>
      <c r="B187" s="376" t="s">
        <v>1388</v>
      </c>
      <c r="C187" s="265" t="s">
        <v>176</v>
      </c>
      <c r="D187" s="312">
        <v>2.331</v>
      </c>
      <c r="E187" s="380"/>
      <c r="F187" s="521">
        <v>23</v>
      </c>
      <c r="G187" s="267">
        <v>3</v>
      </c>
      <c r="H187" s="268" t="s">
        <v>11</v>
      </c>
      <c r="I187" s="560">
        <f t="shared" si="12"/>
        <v>53.613</v>
      </c>
      <c r="J187" s="560">
        <f t="shared" si="13"/>
        <v>10.7226</v>
      </c>
    </row>
    <row r="188" spans="1:10" ht="12.75">
      <c r="A188" s="522" t="s">
        <v>20</v>
      </c>
      <c r="B188" s="610">
        <v>12</v>
      </c>
      <c r="C188" s="611" t="s">
        <v>27</v>
      </c>
      <c r="D188" s="34">
        <f>SUM(D177:D187)</f>
        <v>48.52800000000002</v>
      </c>
      <c r="E188" s="522" t="s">
        <v>47</v>
      </c>
      <c r="F188" s="612"/>
      <c r="G188" s="34"/>
      <c r="H188" s="34"/>
      <c r="I188" s="613"/>
      <c r="J188" s="523"/>
    </row>
    <row r="189" spans="1:10" ht="12.75">
      <c r="A189" s="443" t="s">
        <v>197</v>
      </c>
      <c r="B189" s="376" t="s">
        <v>1389</v>
      </c>
      <c r="C189" s="268" t="s">
        <v>176</v>
      </c>
      <c r="D189" s="385">
        <v>20.001</v>
      </c>
      <c r="E189" s="290"/>
      <c r="F189" s="521">
        <v>23</v>
      </c>
      <c r="G189" s="267">
        <v>4</v>
      </c>
      <c r="H189" s="268" t="s">
        <v>11</v>
      </c>
      <c r="I189" s="560">
        <f>D189*F189</f>
        <v>460.023</v>
      </c>
      <c r="J189" s="560">
        <f>I189*20%</f>
        <v>92.00460000000001</v>
      </c>
    </row>
    <row r="190" spans="1:10" ht="12.75">
      <c r="A190" s="522" t="s">
        <v>20</v>
      </c>
      <c r="B190" s="610">
        <v>1</v>
      </c>
      <c r="C190" s="611" t="s">
        <v>27</v>
      </c>
      <c r="D190" s="34">
        <f>SUM(D189)</f>
        <v>20.001</v>
      </c>
      <c r="E190" s="522" t="s">
        <v>47</v>
      </c>
      <c r="F190" s="612"/>
      <c r="G190" s="34"/>
      <c r="H190" s="34"/>
      <c r="I190" s="613"/>
      <c r="J190" s="523"/>
    </row>
    <row r="191" spans="1:10" ht="12.75">
      <c r="A191" s="443" t="s">
        <v>131</v>
      </c>
      <c r="B191" s="437" t="s">
        <v>1390</v>
      </c>
      <c r="C191" s="268" t="s">
        <v>176</v>
      </c>
      <c r="D191" s="385">
        <v>20.216</v>
      </c>
      <c r="E191" s="290"/>
      <c r="F191" s="521">
        <v>23</v>
      </c>
      <c r="G191" s="267">
        <v>3</v>
      </c>
      <c r="H191" s="268" t="s">
        <v>11</v>
      </c>
      <c r="I191" s="560">
        <f>D191*F191</f>
        <v>464.968</v>
      </c>
      <c r="J191" s="560">
        <f>I191*20%</f>
        <v>92.99360000000001</v>
      </c>
    </row>
    <row r="192" spans="1:10" ht="12.75">
      <c r="A192" s="522" t="s">
        <v>20</v>
      </c>
      <c r="B192" s="610">
        <v>1</v>
      </c>
      <c r="C192" s="611" t="s">
        <v>27</v>
      </c>
      <c r="D192" s="34">
        <f>SUM(D191)</f>
        <v>20.216</v>
      </c>
      <c r="E192" s="522" t="s">
        <v>47</v>
      </c>
      <c r="F192" s="612"/>
      <c r="G192" s="34"/>
      <c r="H192" s="34"/>
      <c r="I192" s="613"/>
      <c r="J192" s="523"/>
    </row>
    <row r="193" spans="1:10" ht="12.75">
      <c r="A193" s="272" t="s">
        <v>199</v>
      </c>
      <c r="B193" s="376" t="s">
        <v>1391</v>
      </c>
      <c r="C193" s="265" t="s">
        <v>1228</v>
      </c>
      <c r="D193" s="312">
        <v>116.189</v>
      </c>
      <c r="E193" s="380"/>
      <c r="F193" s="521">
        <v>23</v>
      </c>
      <c r="G193" s="267">
        <v>5</v>
      </c>
      <c r="H193" s="268" t="s">
        <v>11</v>
      </c>
      <c r="I193" s="560">
        <f>D193*F193</f>
        <v>2672.3469999999998</v>
      </c>
      <c r="J193" s="560">
        <f>I193*20%</f>
        <v>534.4694</v>
      </c>
    </row>
    <row r="194" spans="1:10" ht="12.75">
      <c r="A194" s="522" t="s">
        <v>20</v>
      </c>
      <c r="B194" s="610">
        <v>1</v>
      </c>
      <c r="C194" s="611" t="s">
        <v>27</v>
      </c>
      <c r="D194" s="34">
        <f>SUM(D193)</f>
        <v>116.189</v>
      </c>
      <c r="E194" s="522" t="s">
        <v>47</v>
      </c>
      <c r="F194" s="612"/>
      <c r="G194" s="34"/>
      <c r="H194" s="34"/>
      <c r="I194" s="613"/>
      <c r="J194" s="523"/>
    </row>
    <row r="195" spans="1:10" ht="12.75">
      <c r="A195" s="443" t="s">
        <v>201</v>
      </c>
      <c r="B195" s="437" t="s">
        <v>1392</v>
      </c>
      <c r="C195" s="268" t="s">
        <v>176</v>
      </c>
      <c r="D195" s="385">
        <v>14.024</v>
      </c>
      <c r="E195" s="290"/>
      <c r="F195" s="521">
        <v>23</v>
      </c>
      <c r="G195" s="267">
        <v>4</v>
      </c>
      <c r="H195" s="268" t="s">
        <v>11</v>
      </c>
      <c r="I195" s="560">
        <f>D195*F195</f>
        <v>322.55199999999996</v>
      </c>
      <c r="J195" s="560">
        <f>I195*20%</f>
        <v>64.51039999999999</v>
      </c>
    </row>
    <row r="196" spans="1:10" ht="12.75">
      <c r="A196" s="21" t="s">
        <v>20</v>
      </c>
      <c r="B196" s="49">
        <v>1</v>
      </c>
      <c r="C196" s="33" t="s">
        <v>27</v>
      </c>
      <c r="D196" s="22">
        <f>SUM(D195)</f>
        <v>14.024</v>
      </c>
      <c r="E196" s="34" t="s">
        <v>47</v>
      </c>
      <c r="F196" s="35"/>
      <c r="G196" s="36"/>
      <c r="H196" s="36"/>
      <c r="I196" s="287"/>
      <c r="J196" s="287"/>
    </row>
    <row r="197" spans="1:10" ht="12.75">
      <c r="A197" s="443" t="s">
        <v>202</v>
      </c>
      <c r="B197" s="437" t="s">
        <v>1393</v>
      </c>
      <c r="C197" s="268" t="s">
        <v>176</v>
      </c>
      <c r="D197" s="385">
        <v>0.601</v>
      </c>
      <c r="E197" s="290"/>
      <c r="F197" s="521">
        <v>23</v>
      </c>
      <c r="G197" s="267">
        <v>3</v>
      </c>
      <c r="H197" s="268" t="s">
        <v>11</v>
      </c>
      <c r="I197" s="560">
        <f>D197*F197</f>
        <v>13.823</v>
      </c>
      <c r="J197" s="560">
        <f>I197*20%</f>
        <v>2.7646</v>
      </c>
    </row>
    <row r="198" spans="1:10" ht="12.75">
      <c r="A198" s="272" t="s">
        <v>202</v>
      </c>
      <c r="B198" s="376" t="s">
        <v>1394</v>
      </c>
      <c r="C198" s="265" t="s">
        <v>1395</v>
      </c>
      <c r="D198" s="312">
        <v>0.3</v>
      </c>
      <c r="E198" s="380"/>
      <c r="F198" s="521">
        <v>23</v>
      </c>
      <c r="G198" s="267">
        <v>3</v>
      </c>
      <c r="H198" s="268" t="s">
        <v>11</v>
      </c>
      <c r="I198" s="560">
        <f>D198*F198</f>
        <v>6.8999999999999995</v>
      </c>
      <c r="J198" s="560">
        <f>I198*20%</f>
        <v>1.38</v>
      </c>
    </row>
    <row r="199" spans="1:10" ht="12.75">
      <c r="A199" s="443" t="s">
        <v>202</v>
      </c>
      <c r="B199" s="437" t="s">
        <v>1396</v>
      </c>
      <c r="C199" s="268" t="s">
        <v>176</v>
      </c>
      <c r="D199" s="385">
        <v>0.5</v>
      </c>
      <c r="E199" s="290"/>
      <c r="F199" s="521">
        <v>23</v>
      </c>
      <c r="G199" s="267">
        <v>3</v>
      </c>
      <c r="H199" s="268" t="s">
        <v>11</v>
      </c>
      <c r="I199" s="560">
        <f>D199*F199</f>
        <v>11.5</v>
      </c>
      <c r="J199" s="560">
        <f>I199*20%</f>
        <v>2.3000000000000003</v>
      </c>
    </row>
    <row r="200" spans="1:10" ht="12.75">
      <c r="A200" s="272" t="s">
        <v>202</v>
      </c>
      <c r="B200" s="376" t="s">
        <v>1397</v>
      </c>
      <c r="C200" s="265" t="s">
        <v>176</v>
      </c>
      <c r="D200" s="312">
        <v>0.3</v>
      </c>
      <c r="E200" s="380"/>
      <c r="F200" s="521">
        <v>23</v>
      </c>
      <c r="G200" s="267">
        <v>6</v>
      </c>
      <c r="H200" s="268" t="s">
        <v>11</v>
      </c>
      <c r="I200" s="560">
        <f>D200*F200</f>
        <v>6.8999999999999995</v>
      </c>
      <c r="J200" s="560">
        <f>I200*20%</f>
        <v>1.38</v>
      </c>
    </row>
    <row r="201" spans="1:10" ht="12.75">
      <c r="A201" s="272" t="s">
        <v>202</v>
      </c>
      <c r="B201" s="376" t="s">
        <v>1398</v>
      </c>
      <c r="C201" s="265" t="s">
        <v>176</v>
      </c>
      <c r="D201" s="312">
        <v>7.346</v>
      </c>
      <c r="E201" s="380"/>
      <c r="F201" s="521">
        <v>23</v>
      </c>
      <c r="G201" s="267">
        <v>5</v>
      </c>
      <c r="H201" s="268" t="s">
        <v>11</v>
      </c>
      <c r="I201" s="560">
        <f>D201*F201</f>
        <v>168.958</v>
      </c>
      <c r="J201" s="560">
        <f>I201*20%</f>
        <v>33.7916</v>
      </c>
    </row>
    <row r="202" spans="1:10" ht="12.75">
      <c r="A202" s="21" t="s">
        <v>20</v>
      </c>
      <c r="B202" s="49">
        <v>5</v>
      </c>
      <c r="C202" s="33" t="s">
        <v>27</v>
      </c>
      <c r="D202" s="22">
        <f>SUM(D197:D201)</f>
        <v>9.047</v>
      </c>
      <c r="E202" s="34" t="s">
        <v>47</v>
      </c>
      <c r="F202" s="35"/>
      <c r="G202" s="36"/>
      <c r="H202" s="36"/>
      <c r="I202" s="287"/>
      <c r="J202" s="287"/>
    </row>
    <row r="203" spans="1:10" ht="12.75">
      <c r="A203" s="443" t="s">
        <v>49</v>
      </c>
      <c r="B203" s="437" t="s">
        <v>1399</v>
      </c>
      <c r="C203" s="268" t="s">
        <v>176</v>
      </c>
      <c r="D203" s="385">
        <v>20.812</v>
      </c>
      <c r="E203" s="290"/>
      <c r="F203" s="521">
        <v>23</v>
      </c>
      <c r="G203" s="267">
        <v>6</v>
      </c>
      <c r="H203" s="268" t="s">
        <v>11</v>
      </c>
      <c r="I203" s="560">
        <f aca="true" t="shared" si="14" ref="I203:I239">D203*F203</f>
        <v>478.67600000000004</v>
      </c>
      <c r="J203" s="560">
        <f aca="true" t="shared" si="15" ref="J203:J239">I203*20%</f>
        <v>95.73520000000002</v>
      </c>
    </row>
    <row r="204" spans="1:10" ht="12.75">
      <c r="A204" s="272" t="s">
        <v>49</v>
      </c>
      <c r="B204" s="376" t="s">
        <v>1400</v>
      </c>
      <c r="C204" s="265" t="s">
        <v>176</v>
      </c>
      <c r="D204" s="312">
        <v>2.978</v>
      </c>
      <c r="E204" s="380"/>
      <c r="F204" s="521">
        <v>23</v>
      </c>
      <c r="G204" s="267">
        <v>5</v>
      </c>
      <c r="H204" s="268" t="s">
        <v>11</v>
      </c>
      <c r="I204" s="560">
        <f t="shared" si="14"/>
        <v>68.494</v>
      </c>
      <c r="J204" s="560">
        <f t="shared" si="15"/>
        <v>13.6988</v>
      </c>
    </row>
    <row r="205" spans="1:10" ht="12.75">
      <c r="A205" s="272" t="s">
        <v>49</v>
      </c>
      <c r="B205" s="376" t="s">
        <v>1401</v>
      </c>
      <c r="C205" s="265" t="s">
        <v>176</v>
      </c>
      <c r="D205" s="312">
        <v>25.573</v>
      </c>
      <c r="E205" s="380"/>
      <c r="F205" s="521">
        <v>23</v>
      </c>
      <c r="G205" s="267">
        <v>5</v>
      </c>
      <c r="H205" s="268" t="s">
        <v>11</v>
      </c>
      <c r="I205" s="560">
        <f t="shared" si="14"/>
        <v>588.179</v>
      </c>
      <c r="J205" s="560">
        <f t="shared" si="15"/>
        <v>117.6358</v>
      </c>
    </row>
    <row r="206" spans="1:10" ht="12.75">
      <c r="A206" s="272" t="s">
        <v>49</v>
      </c>
      <c r="B206" s="376" t="s">
        <v>1402</v>
      </c>
      <c r="C206" s="265" t="s">
        <v>176</v>
      </c>
      <c r="D206" s="312">
        <v>4.992</v>
      </c>
      <c r="E206" s="380"/>
      <c r="F206" s="521">
        <v>23</v>
      </c>
      <c r="G206" s="267">
        <v>5</v>
      </c>
      <c r="H206" s="268" t="s">
        <v>11</v>
      </c>
      <c r="I206" s="560">
        <f t="shared" si="14"/>
        <v>114.816</v>
      </c>
      <c r="J206" s="560">
        <f t="shared" si="15"/>
        <v>22.9632</v>
      </c>
    </row>
    <row r="207" spans="1:10" ht="12.75">
      <c r="A207" s="272" t="s">
        <v>49</v>
      </c>
      <c r="B207" s="376" t="s">
        <v>1403</v>
      </c>
      <c r="C207" s="265" t="s">
        <v>176</v>
      </c>
      <c r="D207" s="312">
        <v>2.166</v>
      </c>
      <c r="E207" s="380"/>
      <c r="F207" s="521">
        <v>23</v>
      </c>
      <c r="G207" s="267">
        <v>4</v>
      </c>
      <c r="H207" s="268" t="s">
        <v>11</v>
      </c>
      <c r="I207" s="560">
        <f t="shared" si="14"/>
        <v>49.818</v>
      </c>
      <c r="J207" s="560">
        <f t="shared" si="15"/>
        <v>9.9636</v>
      </c>
    </row>
    <row r="208" spans="1:10" ht="12.75">
      <c r="A208" s="272" t="s">
        <v>49</v>
      </c>
      <c r="B208" s="376" t="s">
        <v>1404</v>
      </c>
      <c r="C208" s="265" t="s">
        <v>176</v>
      </c>
      <c r="D208" s="312">
        <v>7.885</v>
      </c>
      <c r="E208" s="380"/>
      <c r="F208" s="521">
        <v>23</v>
      </c>
      <c r="G208" s="267">
        <v>4</v>
      </c>
      <c r="H208" s="268" t="s">
        <v>11</v>
      </c>
      <c r="I208" s="560">
        <f t="shared" si="14"/>
        <v>181.355</v>
      </c>
      <c r="J208" s="560">
        <f t="shared" si="15"/>
        <v>36.271</v>
      </c>
    </row>
    <row r="209" spans="1:10" ht="12.75">
      <c r="A209" s="272" t="s">
        <v>49</v>
      </c>
      <c r="B209" s="376" t="s">
        <v>1405</v>
      </c>
      <c r="C209" s="265" t="s">
        <v>176</v>
      </c>
      <c r="D209" s="312">
        <v>6.443</v>
      </c>
      <c r="E209" s="380"/>
      <c r="F209" s="521">
        <v>23</v>
      </c>
      <c r="G209" s="267">
        <v>4</v>
      </c>
      <c r="H209" s="268" t="s">
        <v>11</v>
      </c>
      <c r="I209" s="560">
        <f t="shared" si="14"/>
        <v>148.189</v>
      </c>
      <c r="J209" s="560">
        <f t="shared" si="15"/>
        <v>29.6378</v>
      </c>
    </row>
    <row r="210" spans="1:10" ht="12.75">
      <c r="A210" s="272" t="s">
        <v>49</v>
      </c>
      <c r="B210" s="376" t="s">
        <v>1406</v>
      </c>
      <c r="C210" s="265" t="s">
        <v>176</v>
      </c>
      <c r="D210" s="312">
        <v>0.564</v>
      </c>
      <c r="E210" s="380"/>
      <c r="F210" s="521">
        <v>23</v>
      </c>
      <c r="G210" s="267">
        <v>4</v>
      </c>
      <c r="H210" s="268" t="s">
        <v>11</v>
      </c>
      <c r="I210" s="560">
        <f t="shared" si="14"/>
        <v>12.972</v>
      </c>
      <c r="J210" s="560">
        <f t="shared" si="15"/>
        <v>2.5944000000000003</v>
      </c>
    </row>
    <row r="211" spans="1:10" ht="12.75">
      <c r="A211" s="272" t="s">
        <v>49</v>
      </c>
      <c r="B211" s="376" t="s">
        <v>1407</v>
      </c>
      <c r="C211" s="265" t="s">
        <v>176</v>
      </c>
      <c r="D211" s="312">
        <v>4.5</v>
      </c>
      <c r="E211" s="380"/>
      <c r="F211" s="521">
        <v>23</v>
      </c>
      <c r="G211" s="267">
        <v>4</v>
      </c>
      <c r="H211" s="268" t="s">
        <v>11</v>
      </c>
      <c r="I211" s="560">
        <f t="shared" si="14"/>
        <v>103.5</v>
      </c>
      <c r="J211" s="560">
        <f t="shared" si="15"/>
        <v>20.700000000000003</v>
      </c>
    </row>
    <row r="212" spans="1:10" ht="12.75">
      <c r="A212" s="272" t="s">
        <v>49</v>
      </c>
      <c r="B212" s="376" t="s">
        <v>1408</v>
      </c>
      <c r="C212" s="265" t="s">
        <v>176</v>
      </c>
      <c r="D212" s="312">
        <v>1.201</v>
      </c>
      <c r="E212" s="380"/>
      <c r="F212" s="521">
        <v>23</v>
      </c>
      <c r="G212" s="267">
        <v>4</v>
      </c>
      <c r="H212" s="268" t="s">
        <v>11</v>
      </c>
      <c r="I212" s="560">
        <f t="shared" si="14"/>
        <v>27.623</v>
      </c>
      <c r="J212" s="560">
        <f t="shared" si="15"/>
        <v>5.5246</v>
      </c>
    </row>
    <row r="213" spans="1:10" ht="12.75">
      <c r="A213" s="272" t="s">
        <v>49</v>
      </c>
      <c r="B213" s="376" t="s">
        <v>1409</v>
      </c>
      <c r="C213" s="265" t="s">
        <v>176</v>
      </c>
      <c r="D213" s="312">
        <v>1.996</v>
      </c>
      <c r="E213" s="380"/>
      <c r="F213" s="521">
        <v>23</v>
      </c>
      <c r="G213" s="267">
        <v>4</v>
      </c>
      <c r="H213" s="268" t="s">
        <v>11</v>
      </c>
      <c r="I213" s="560">
        <f t="shared" si="14"/>
        <v>45.908</v>
      </c>
      <c r="J213" s="560">
        <f t="shared" si="15"/>
        <v>9.181600000000001</v>
      </c>
    </row>
    <row r="214" spans="1:10" ht="12.75">
      <c r="A214" s="272" t="s">
        <v>49</v>
      </c>
      <c r="B214" s="376" t="s">
        <v>1410</v>
      </c>
      <c r="C214" s="265" t="s">
        <v>176</v>
      </c>
      <c r="D214" s="312">
        <v>3.01</v>
      </c>
      <c r="E214" s="380"/>
      <c r="F214" s="521">
        <v>23</v>
      </c>
      <c r="G214" s="267">
        <v>4</v>
      </c>
      <c r="H214" s="268" t="s">
        <v>11</v>
      </c>
      <c r="I214" s="560">
        <f t="shared" si="14"/>
        <v>69.22999999999999</v>
      </c>
      <c r="J214" s="560">
        <f t="shared" si="15"/>
        <v>13.845999999999998</v>
      </c>
    </row>
    <row r="215" spans="1:10" ht="12.75">
      <c r="A215" s="272" t="s">
        <v>49</v>
      </c>
      <c r="B215" s="376" t="s">
        <v>1411</v>
      </c>
      <c r="C215" s="265" t="s">
        <v>176</v>
      </c>
      <c r="D215" s="312">
        <v>6</v>
      </c>
      <c r="E215" s="380"/>
      <c r="F215" s="521">
        <v>23</v>
      </c>
      <c r="G215" s="267">
        <v>4</v>
      </c>
      <c r="H215" s="268" t="s">
        <v>11</v>
      </c>
      <c r="I215" s="560">
        <f t="shared" si="14"/>
        <v>138</v>
      </c>
      <c r="J215" s="560">
        <f t="shared" si="15"/>
        <v>27.6</v>
      </c>
    </row>
    <row r="216" spans="1:10" ht="12.75">
      <c r="A216" s="272" t="s">
        <v>49</v>
      </c>
      <c r="B216" s="376" t="s">
        <v>1412</v>
      </c>
      <c r="C216" s="265" t="s">
        <v>176</v>
      </c>
      <c r="D216" s="312">
        <v>12.39</v>
      </c>
      <c r="E216" s="380"/>
      <c r="F216" s="521">
        <v>23</v>
      </c>
      <c r="G216" s="267">
        <v>5</v>
      </c>
      <c r="H216" s="268" t="s">
        <v>11</v>
      </c>
      <c r="I216" s="560">
        <f t="shared" si="14"/>
        <v>284.97</v>
      </c>
      <c r="J216" s="560">
        <f t="shared" si="15"/>
        <v>56.99400000000001</v>
      </c>
    </row>
    <row r="217" spans="1:10" ht="12.75">
      <c r="A217" s="272" t="s">
        <v>49</v>
      </c>
      <c r="B217" s="376" t="s">
        <v>1413</v>
      </c>
      <c r="C217" s="265" t="s">
        <v>176</v>
      </c>
      <c r="D217" s="312">
        <v>0.219</v>
      </c>
      <c r="E217" s="380"/>
      <c r="F217" s="521">
        <v>23</v>
      </c>
      <c r="G217" s="267">
        <v>6</v>
      </c>
      <c r="H217" s="268" t="s">
        <v>11</v>
      </c>
      <c r="I217" s="560">
        <f t="shared" si="14"/>
        <v>5.037</v>
      </c>
      <c r="J217" s="560">
        <f t="shared" si="15"/>
        <v>1.0074</v>
      </c>
    </row>
    <row r="218" spans="1:10" ht="12.75">
      <c r="A218" s="272" t="s">
        <v>49</v>
      </c>
      <c r="B218" s="376" t="s">
        <v>1414</v>
      </c>
      <c r="C218" s="265" t="s">
        <v>176</v>
      </c>
      <c r="D218" s="312">
        <v>3.002</v>
      </c>
      <c r="E218" s="380"/>
      <c r="F218" s="521">
        <v>23</v>
      </c>
      <c r="G218" s="267">
        <v>6</v>
      </c>
      <c r="H218" s="268" t="s">
        <v>11</v>
      </c>
      <c r="I218" s="560">
        <f t="shared" si="14"/>
        <v>69.04599999999999</v>
      </c>
      <c r="J218" s="560">
        <f t="shared" si="15"/>
        <v>13.809199999999999</v>
      </c>
    </row>
    <row r="219" spans="1:10" ht="12.75">
      <c r="A219" s="272" t="s">
        <v>49</v>
      </c>
      <c r="B219" s="376" t="s">
        <v>1415</v>
      </c>
      <c r="C219" s="265" t="s">
        <v>176</v>
      </c>
      <c r="D219" s="312">
        <v>2.493</v>
      </c>
      <c r="E219" s="380"/>
      <c r="F219" s="521">
        <v>23</v>
      </c>
      <c r="G219" s="267">
        <v>4</v>
      </c>
      <c r="H219" s="268" t="s">
        <v>11</v>
      </c>
      <c r="I219" s="560">
        <f t="shared" si="14"/>
        <v>57.339</v>
      </c>
      <c r="J219" s="560">
        <f t="shared" si="15"/>
        <v>11.4678</v>
      </c>
    </row>
    <row r="220" spans="1:10" ht="12.75">
      <c r="A220" s="272" t="s">
        <v>49</v>
      </c>
      <c r="B220" s="376" t="s">
        <v>1416</v>
      </c>
      <c r="C220" s="265" t="s">
        <v>176</v>
      </c>
      <c r="D220" s="312">
        <v>3.304</v>
      </c>
      <c r="E220" s="380"/>
      <c r="F220" s="521">
        <v>23</v>
      </c>
      <c r="G220" s="267">
        <v>4</v>
      </c>
      <c r="H220" s="268" t="s">
        <v>11</v>
      </c>
      <c r="I220" s="560">
        <f t="shared" si="14"/>
        <v>75.99199999999999</v>
      </c>
      <c r="J220" s="560">
        <f t="shared" si="15"/>
        <v>15.1984</v>
      </c>
    </row>
    <row r="221" spans="1:10" ht="12.75">
      <c r="A221" s="272" t="s">
        <v>49</v>
      </c>
      <c r="B221" s="376" t="s">
        <v>1417</v>
      </c>
      <c r="C221" s="265" t="s">
        <v>176</v>
      </c>
      <c r="D221" s="312">
        <v>2</v>
      </c>
      <c r="E221" s="380"/>
      <c r="F221" s="521">
        <v>23</v>
      </c>
      <c r="G221" s="267">
        <v>6</v>
      </c>
      <c r="H221" s="268" t="s">
        <v>11</v>
      </c>
      <c r="I221" s="560">
        <f t="shared" si="14"/>
        <v>46</v>
      </c>
      <c r="J221" s="560">
        <f t="shared" si="15"/>
        <v>9.200000000000001</v>
      </c>
    </row>
    <row r="222" spans="1:10" ht="12.75">
      <c r="A222" s="272" t="s">
        <v>49</v>
      </c>
      <c r="B222" s="376" t="s">
        <v>1418</v>
      </c>
      <c r="C222" s="265" t="s">
        <v>176</v>
      </c>
      <c r="D222" s="312">
        <v>3</v>
      </c>
      <c r="E222" s="380"/>
      <c r="F222" s="521">
        <v>23</v>
      </c>
      <c r="G222" s="267">
        <v>6</v>
      </c>
      <c r="H222" s="268" t="s">
        <v>11</v>
      </c>
      <c r="I222" s="560">
        <f t="shared" si="14"/>
        <v>69</v>
      </c>
      <c r="J222" s="560">
        <f t="shared" si="15"/>
        <v>13.8</v>
      </c>
    </row>
    <row r="223" spans="1:10" ht="12.75">
      <c r="A223" s="272" t="s">
        <v>49</v>
      </c>
      <c r="B223" s="376" t="s">
        <v>1419</v>
      </c>
      <c r="C223" s="265" t="s">
        <v>176</v>
      </c>
      <c r="D223" s="312">
        <v>10.997</v>
      </c>
      <c r="E223" s="380"/>
      <c r="F223" s="521">
        <v>23</v>
      </c>
      <c r="G223" s="267">
        <v>7</v>
      </c>
      <c r="H223" s="268" t="s">
        <v>11</v>
      </c>
      <c r="I223" s="560">
        <f t="shared" si="14"/>
        <v>252.93099999999998</v>
      </c>
      <c r="J223" s="560">
        <f t="shared" si="15"/>
        <v>50.5862</v>
      </c>
    </row>
    <row r="224" spans="1:10" ht="12.75">
      <c r="A224" s="272" t="s">
        <v>49</v>
      </c>
      <c r="B224" s="376" t="s">
        <v>1420</v>
      </c>
      <c r="C224" s="265" t="s">
        <v>176</v>
      </c>
      <c r="D224" s="312">
        <v>0.6</v>
      </c>
      <c r="E224" s="380"/>
      <c r="F224" s="521">
        <v>23</v>
      </c>
      <c r="G224" s="267">
        <v>6</v>
      </c>
      <c r="H224" s="268" t="s">
        <v>11</v>
      </c>
      <c r="I224" s="560">
        <f t="shared" si="14"/>
        <v>13.799999999999999</v>
      </c>
      <c r="J224" s="560">
        <f t="shared" si="15"/>
        <v>2.76</v>
      </c>
    </row>
    <row r="225" spans="1:10" ht="12.75">
      <c r="A225" s="272" t="s">
        <v>49</v>
      </c>
      <c r="B225" s="376" t="s">
        <v>1421</v>
      </c>
      <c r="C225" s="265" t="s">
        <v>176</v>
      </c>
      <c r="D225" s="312">
        <v>3.8</v>
      </c>
      <c r="E225" s="380"/>
      <c r="F225" s="521">
        <v>23</v>
      </c>
      <c r="G225" s="267">
        <v>6</v>
      </c>
      <c r="H225" s="268" t="s">
        <v>11</v>
      </c>
      <c r="I225" s="560">
        <f t="shared" si="14"/>
        <v>87.39999999999999</v>
      </c>
      <c r="J225" s="560">
        <f t="shared" si="15"/>
        <v>17.48</v>
      </c>
    </row>
    <row r="226" spans="1:10" ht="12.75">
      <c r="A226" s="272" t="s">
        <v>49</v>
      </c>
      <c r="B226" s="376" t="s">
        <v>1422</v>
      </c>
      <c r="C226" s="265" t="s">
        <v>176</v>
      </c>
      <c r="D226" s="312">
        <v>4.318</v>
      </c>
      <c r="E226" s="380"/>
      <c r="F226" s="521">
        <v>23</v>
      </c>
      <c r="G226" s="267">
        <v>3</v>
      </c>
      <c r="H226" s="268" t="s">
        <v>11</v>
      </c>
      <c r="I226" s="560">
        <f t="shared" si="14"/>
        <v>99.314</v>
      </c>
      <c r="J226" s="560">
        <f t="shared" si="15"/>
        <v>19.8628</v>
      </c>
    </row>
    <row r="227" spans="1:10" ht="12.75">
      <c r="A227" s="272" t="s">
        <v>49</v>
      </c>
      <c r="B227" s="376" t="s">
        <v>1423</v>
      </c>
      <c r="C227" s="265" t="s">
        <v>176</v>
      </c>
      <c r="D227" s="312">
        <v>3.502</v>
      </c>
      <c r="E227" s="380"/>
      <c r="F227" s="521">
        <v>23</v>
      </c>
      <c r="G227" s="267">
        <v>6</v>
      </c>
      <c r="H227" s="268" t="s">
        <v>11</v>
      </c>
      <c r="I227" s="560">
        <f t="shared" si="14"/>
        <v>80.54599999999999</v>
      </c>
      <c r="J227" s="560">
        <f t="shared" si="15"/>
        <v>16.109199999999998</v>
      </c>
    </row>
    <row r="228" spans="1:10" ht="12.75">
      <c r="A228" s="272" t="s">
        <v>49</v>
      </c>
      <c r="B228" s="376" t="s">
        <v>1424</v>
      </c>
      <c r="C228" s="265" t="s">
        <v>176</v>
      </c>
      <c r="D228" s="312">
        <v>3.996</v>
      </c>
      <c r="E228" s="380"/>
      <c r="F228" s="521">
        <v>23</v>
      </c>
      <c r="G228" s="267">
        <v>4</v>
      </c>
      <c r="H228" s="268" t="s">
        <v>11</v>
      </c>
      <c r="I228" s="560">
        <f t="shared" si="14"/>
        <v>91.908</v>
      </c>
      <c r="J228" s="560">
        <f t="shared" si="15"/>
        <v>18.381600000000002</v>
      </c>
    </row>
    <row r="229" spans="1:10" ht="12.75">
      <c r="A229" s="272" t="s">
        <v>49</v>
      </c>
      <c r="B229" s="376" t="s">
        <v>1425</v>
      </c>
      <c r="C229" s="265" t="s">
        <v>176</v>
      </c>
      <c r="D229" s="312">
        <v>2.495</v>
      </c>
      <c r="E229" s="380"/>
      <c r="F229" s="521">
        <v>23</v>
      </c>
      <c r="G229" s="267">
        <v>4</v>
      </c>
      <c r="H229" s="268" t="s">
        <v>11</v>
      </c>
      <c r="I229" s="560">
        <f t="shared" si="14"/>
        <v>57.385000000000005</v>
      </c>
      <c r="J229" s="560">
        <f t="shared" si="15"/>
        <v>11.477000000000002</v>
      </c>
    </row>
    <row r="230" spans="1:10" ht="12.75">
      <c r="A230" s="272" t="s">
        <v>49</v>
      </c>
      <c r="B230" s="376" t="s">
        <v>1426</v>
      </c>
      <c r="C230" s="265" t="s">
        <v>176</v>
      </c>
      <c r="D230" s="312">
        <v>3.611</v>
      </c>
      <c r="E230" s="380"/>
      <c r="F230" s="521">
        <v>23</v>
      </c>
      <c r="G230" s="267">
        <v>4</v>
      </c>
      <c r="H230" s="268" t="s">
        <v>11</v>
      </c>
      <c r="I230" s="560">
        <f t="shared" si="14"/>
        <v>83.05300000000001</v>
      </c>
      <c r="J230" s="560">
        <f t="shared" si="15"/>
        <v>16.6106</v>
      </c>
    </row>
    <row r="231" spans="1:10" ht="12.75">
      <c r="A231" s="272" t="s">
        <v>49</v>
      </c>
      <c r="B231" s="376" t="s">
        <v>1427</v>
      </c>
      <c r="C231" s="265" t="s">
        <v>176</v>
      </c>
      <c r="D231" s="312">
        <v>3.756</v>
      </c>
      <c r="E231" s="380"/>
      <c r="F231" s="521">
        <v>23</v>
      </c>
      <c r="G231" s="267">
        <v>4</v>
      </c>
      <c r="H231" s="268" t="s">
        <v>11</v>
      </c>
      <c r="I231" s="560">
        <f t="shared" si="14"/>
        <v>86.38799999999999</v>
      </c>
      <c r="J231" s="560">
        <f t="shared" si="15"/>
        <v>17.2776</v>
      </c>
    </row>
    <row r="232" spans="1:10" ht="12.75">
      <c r="A232" s="272" t="s">
        <v>49</v>
      </c>
      <c r="B232" s="376" t="s">
        <v>1428</v>
      </c>
      <c r="C232" s="265" t="s">
        <v>176</v>
      </c>
      <c r="D232" s="312">
        <v>14.208</v>
      </c>
      <c r="E232" s="380"/>
      <c r="F232" s="521">
        <v>23</v>
      </c>
      <c r="G232" s="267">
        <v>4</v>
      </c>
      <c r="H232" s="268" t="s">
        <v>11</v>
      </c>
      <c r="I232" s="560">
        <f t="shared" si="14"/>
        <v>326.784</v>
      </c>
      <c r="J232" s="560">
        <f t="shared" si="15"/>
        <v>65.3568</v>
      </c>
    </row>
    <row r="233" spans="1:10" ht="12.75">
      <c r="A233" s="272" t="s">
        <v>49</v>
      </c>
      <c r="B233" s="376" t="s">
        <v>1429</v>
      </c>
      <c r="C233" s="265" t="s">
        <v>176</v>
      </c>
      <c r="D233" s="312">
        <v>14.274</v>
      </c>
      <c r="E233" s="380"/>
      <c r="F233" s="521">
        <v>23</v>
      </c>
      <c r="G233" s="267">
        <v>4</v>
      </c>
      <c r="H233" s="268" t="s">
        <v>11</v>
      </c>
      <c r="I233" s="560">
        <f t="shared" si="14"/>
        <v>328.30199999999996</v>
      </c>
      <c r="J233" s="560">
        <f t="shared" si="15"/>
        <v>65.6604</v>
      </c>
    </row>
    <row r="234" spans="1:10" ht="12.75">
      <c r="A234" s="272" t="s">
        <v>49</v>
      </c>
      <c r="B234" s="376" t="s">
        <v>1430</v>
      </c>
      <c r="C234" s="265" t="s">
        <v>176</v>
      </c>
      <c r="D234" s="312">
        <v>6.243</v>
      </c>
      <c r="E234" s="380"/>
      <c r="F234" s="521">
        <v>23</v>
      </c>
      <c r="G234" s="267">
        <v>4</v>
      </c>
      <c r="H234" s="268" t="s">
        <v>11</v>
      </c>
      <c r="I234" s="560">
        <f t="shared" si="14"/>
        <v>143.589</v>
      </c>
      <c r="J234" s="560">
        <f t="shared" si="15"/>
        <v>28.7178</v>
      </c>
    </row>
    <row r="235" spans="1:10" ht="12.75">
      <c r="A235" s="272" t="s">
        <v>49</v>
      </c>
      <c r="B235" s="376" t="s">
        <v>1431</v>
      </c>
      <c r="C235" s="265" t="s">
        <v>176</v>
      </c>
      <c r="D235" s="312">
        <v>4.809</v>
      </c>
      <c r="E235" s="380"/>
      <c r="F235" s="521">
        <v>23</v>
      </c>
      <c r="G235" s="267">
        <v>4</v>
      </c>
      <c r="H235" s="268" t="s">
        <v>11</v>
      </c>
      <c r="I235" s="560">
        <f t="shared" si="14"/>
        <v>110.607</v>
      </c>
      <c r="J235" s="560">
        <f t="shared" si="15"/>
        <v>22.1214</v>
      </c>
    </row>
    <row r="236" spans="1:10" ht="12.75">
      <c r="A236" s="272" t="s">
        <v>49</v>
      </c>
      <c r="B236" s="376" t="s">
        <v>1432</v>
      </c>
      <c r="C236" s="265" t="s">
        <v>176</v>
      </c>
      <c r="D236" s="312">
        <v>2.997</v>
      </c>
      <c r="E236" s="380"/>
      <c r="F236" s="521">
        <v>23</v>
      </c>
      <c r="G236" s="267">
        <v>6</v>
      </c>
      <c r="H236" s="268" t="s">
        <v>11</v>
      </c>
      <c r="I236" s="560">
        <f t="shared" si="14"/>
        <v>68.931</v>
      </c>
      <c r="J236" s="560">
        <f t="shared" si="15"/>
        <v>13.786200000000001</v>
      </c>
    </row>
    <row r="237" spans="1:10" ht="12.75">
      <c r="A237" s="272" t="s">
        <v>49</v>
      </c>
      <c r="B237" s="376" t="s">
        <v>1433</v>
      </c>
      <c r="C237" s="265" t="s">
        <v>176</v>
      </c>
      <c r="D237" s="312">
        <v>9.998</v>
      </c>
      <c r="E237" s="380"/>
      <c r="F237" s="521">
        <v>23</v>
      </c>
      <c r="G237" s="267">
        <v>6</v>
      </c>
      <c r="H237" s="268" t="s">
        <v>11</v>
      </c>
      <c r="I237" s="560">
        <f t="shared" si="14"/>
        <v>229.95399999999998</v>
      </c>
      <c r="J237" s="560">
        <f t="shared" si="15"/>
        <v>45.9908</v>
      </c>
    </row>
    <row r="238" spans="1:10" ht="12.75">
      <c r="A238" s="272" t="s">
        <v>49</v>
      </c>
      <c r="B238" s="376" t="s">
        <v>1434</v>
      </c>
      <c r="C238" s="265" t="s">
        <v>176</v>
      </c>
      <c r="D238" s="312">
        <v>1.61</v>
      </c>
      <c r="E238" s="380"/>
      <c r="F238" s="521">
        <v>23</v>
      </c>
      <c r="G238" s="267">
        <v>6</v>
      </c>
      <c r="H238" s="268" t="s">
        <v>11</v>
      </c>
      <c r="I238" s="560">
        <f t="shared" si="14"/>
        <v>37.03</v>
      </c>
      <c r="J238" s="560">
        <f t="shared" si="15"/>
        <v>7.406000000000001</v>
      </c>
    </row>
    <row r="239" spans="1:10" ht="12.75">
      <c r="A239" s="272" t="s">
        <v>49</v>
      </c>
      <c r="B239" s="376" t="s">
        <v>1435</v>
      </c>
      <c r="C239" s="265" t="s">
        <v>176</v>
      </c>
      <c r="D239" s="312">
        <v>3.236</v>
      </c>
      <c r="E239" s="380"/>
      <c r="F239" s="521">
        <v>23</v>
      </c>
      <c r="G239" s="267">
        <v>4</v>
      </c>
      <c r="H239" s="268" t="s">
        <v>11</v>
      </c>
      <c r="I239" s="560">
        <f t="shared" si="14"/>
        <v>74.42800000000001</v>
      </c>
      <c r="J239" s="560">
        <f t="shared" si="15"/>
        <v>14.885600000000004</v>
      </c>
    </row>
    <row r="240" spans="1:10" ht="12.75">
      <c r="A240" s="21" t="s">
        <v>20</v>
      </c>
      <c r="B240" s="49">
        <v>37</v>
      </c>
      <c r="C240" s="33" t="s">
        <v>27</v>
      </c>
      <c r="D240" s="22">
        <f>SUM(D203:D239)</f>
        <v>208.97799999999995</v>
      </c>
      <c r="E240" s="34" t="s">
        <v>47</v>
      </c>
      <c r="F240" s="35"/>
      <c r="G240" s="36"/>
      <c r="H240" s="36"/>
      <c r="I240" s="287"/>
      <c r="J240" s="287"/>
    </row>
    <row r="241" spans="1:10" ht="12.75">
      <c r="A241" s="443" t="s">
        <v>42</v>
      </c>
      <c r="B241" s="614" t="s">
        <v>1436</v>
      </c>
      <c r="C241" s="615" t="s">
        <v>176</v>
      </c>
      <c r="D241" s="385">
        <v>4.471</v>
      </c>
      <c r="E241" s="290"/>
      <c r="F241" s="521">
        <v>23</v>
      </c>
      <c r="G241" s="267">
        <v>5</v>
      </c>
      <c r="H241" s="268" t="s">
        <v>11</v>
      </c>
      <c r="I241" s="560">
        <f aca="true" t="shared" si="16" ref="I241:I261">D241*F241</f>
        <v>102.833</v>
      </c>
      <c r="J241" s="560">
        <f aca="true" t="shared" si="17" ref="J241:J261">I241*20%</f>
        <v>20.5666</v>
      </c>
    </row>
    <row r="242" spans="1:10" ht="12.75">
      <c r="A242" s="443" t="s">
        <v>42</v>
      </c>
      <c r="B242" s="437" t="s">
        <v>1437</v>
      </c>
      <c r="C242" s="268" t="s">
        <v>176</v>
      </c>
      <c r="D242" s="385">
        <v>3.419</v>
      </c>
      <c r="E242" s="290"/>
      <c r="F242" s="521">
        <v>23</v>
      </c>
      <c r="G242" s="267">
        <v>5</v>
      </c>
      <c r="H242" s="268" t="s">
        <v>11</v>
      </c>
      <c r="I242" s="560">
        <f t="shared" si="16"/>
        <v>78.637</v>
      </c>
      <c r="J242" s="560">
        <f t="shared" si="17"/>
        <v>15.727400000000001</v>
      </c>
    </row>
    <row r="243" spans="1:10" ht="12.75">
      <c r="A243" s="483" t="s">
        <v>42</v>
      </c>
      <c r="B243" s="390" t="s">
        <v>1438</v>
      </c>
      <c r="C243" s="278" t="s">
        <v>176</v>
      </c>
      <c r="D243" s="384">
        <v>10.07</v>
      </c>
      <c r="E243" s="561"/>
      <c r="F243" s="521">
        <v>23</v>
      </c>
      <c r="G243" s="559">
        <v>4</v>
      </c>
      <c r="H243" s="268" t="s">
        <v>11</v>
      </c>
      <c r="I243" s="560">
        <f t="shared" si="16"/>
        <v>231.61</v>
      </c>
      <c r="J243" s="560">
        <f t="shared" si="17"/>
        <v>46.322</v>
      </c>
    </row>
    <row r="244" spans="1:10" ht="12.75">
      <c r="A244" s="483" t="s">
        <v>42</v>
      </c>
      <c r="B244" s="390" t="s">
        <v>1439</v>
      </c>
      <c r="C244" s="278" t="s">
        <v>176</v>
      </c>
      <c r="D244" s="384">
        <v>14.365</v>
      </c>
      <c r="E244" s="561"/>
      <c r="F244" s="521">
        <v>23</v>
      </c>
      <c r="G244" s="559">
        <v>3</v>
      </c>
      <c r="H244" s="268" t="s">
        <v>11</v>
      </c>
      <c r="I244" s="560">
        <f t="shared" si="16"/>
        <v>330.395</v>
      </c>
      <c r="J244" s="560">
        <f t="shared" si="17"/>
        <v>66.079</v>
      </c>
    </row>
    <row r="245" spans="1:10" ht="12.75">
      <c r="A245" s="483" t="s">
        <v>42</v>
      </c>
      <c r="B245" s="390" t="s">
        <v>1440</v>
      </c>
      <c r="C245" s="278" t="s">
        <v>176</v>
      </c>
      <c r="D245" s="384">
        <v>4.875</v>
      </c>
      <c r="E245" s="561"/>
      <c r="F245" s="521">
        <v>23</v>
      </c>
      <c r="G245" s="559">
        <v>4</v>
      </c>
      <c r="H245" s="268" t="s">
        <v>11</v>
      </c>
      <c r="I245" s="560">
        <f t="shared" si="16"/>
        <v>112.125</v>
      </c>
      <c r="J245" s="560">
        <f t="shared" si="17"/>
        <v>22.425</v>
      </c>
    </row>
    <row r="246" spans="1:10" ht="12.75">
      <c r="A246" s="483" t="s">
        <v>42</v>
      </c>
      <c r="B246" s="390" t="s">
        <v>1441</v>
      </c>
      <c r="C246" s="278" t="s">
        <v>176</v>
      </c>
      <c r="D246" s="384">
        <v>2.8</v>
      </c>
      <c r="E246" s="561"/>
      <c r="F246" s="521">
        <v>23</v>
      </c>
      <c r="G246" s="559">
        <v>4</v>
      </c>
      <c r="H246" s="268" t="s">
        <v>11</v>
      </c>
      <c r="I246" s="560">
        <f t="shared" si="16"/>
        <v>64.39999999999999</v>
      </c>
      <c r="J246" s="560">
        <f t="shared" si="17"/>
        <v>12.879999999999999</v>
      </c>
    </row>
    <row r="247" spans="1:10" ht="12.75">
      <c r="A247" s="483" t="s">
        <v>42</v>
      </c>
      <c r="B247" s="390" t="s">
        <v>1442</v>
      </c>
      <c r="C247" s="278" t="s">
        <v>203</v>
      </c>
      <c r="D247" s="384">
        <v>1.704</v>
      </c>
      <c r="E247" s="561"/>
      <c r="F247" s="521">
        <v>23</v>
      </c>
      <c r="G247" s="559">
        <v>4</v>
      </c>
      <c r="H247" s="268" t="s">
        <v>11</v>
      </c>
      <c r="I247" s="560">
        <f t="shared" si="16"/>
        <v>39.192</v>
      </c>
      <c r="J247" s="560">
        <f t="shared" si="17"/>
        <v>7.8384</v>
      </c>
    </row>
    <row r="248" spans="1:10" ht="12.75">
      <c r="A248" s="483" t="s">
        <v>42</v>
      </c>
      <c r="B248" s="390" t="s">
        <v>1443</v>
      </c>
      <c r="C248" s="278" t="s">
        <v>176</v>
      </c>
      <c r="D248" s="384">
        <v>21.164</v>
      </c>
      <c r="E248" s="561"/>
      <c r="F248" s="521">
        <v>23</v>
      </c>
      <c r="G248" s="559">
        <v>4</v>
      </c>
      <c r="H248" s="268" t="s">
        <v>11</v>
      </c>
      <c r="I248" s="560">
        <f t="shared" si="16"/>
        <v>486.77200000000005</v>
      </c>
      <c r="J248" s="560">
        <f t="shared" si="17"/>
        <v>97.35440000000001</v>
      </c>
    </row>
    <row r="249" spans="1:10" ht="12.75">
      <c r="A249" s="483" t="s">
        <v>42</v>
      </c>
      <c r="B249" s="390" t="s">
        <v>1444</v>
      </c>
      <c r="C249" s="278" t="s">
        <v>176</v>
      </c>
      <c r="D249" s="384">
        <v>17.026</v>
      </c>
      <c r="E249" s="561"/>
      <c r="F249" s="521">
        <v>23</v>
      </c>
      <c r="G249" s="559">
        <v>3</v>
      </c>
      <c r="H249" s="268" t="s">
        <v>11</v>
      </c>
      <c r="I249" s="560">
        <f t="shared" si="16"/>
        <v>391.598</v>
      </c>
      <c r="J249" s="560">
        <f t="shared" si="17"/>
        <v>78.31960000000001</v>
      </c>
    </row>
    <row r="250" spans="1:10" ht="12.75">
      <c r="A250" s="483" t="s">
        <v>42</v>
      </c>
      <c r="B250" s="390" t="s">
        <v>1445</v>
      </c>
      <c r="C250" s="278" t="s">
        <v>176</v>
      </c>
      <c r="D250" s="384">
        <v>4.358</v>
      </c>
      <c r="E250" s="561"/>
      <c r="F250" s="521">
        <v>23</v>
      </c>
      <c r="G250" s="559">
        <v>3</v>
      </c>
      <c r="H250" s="268" t="s">
        <v>11</v>
      </c>
      <c r="I250" s="560">
        <f t="shared" si="16"/>
        <v>100.234</v>
      </c>
      <c r="J250" s="560">
        <f t="shared" si="17"/>
        <v>20.0468</v>
      </c>
    </row>
    <row r="251" spans="1:10" ht="12.75">
      <c r="A251" s="483" t="s">
        <v>42</v>
      </c>
      <c r="B251" s="376" t="s">
        <v>1446</v>
      </c>
      <c r="C251" s="278" t="s">
        <v>176</v>
      </c>
      <c r="D251" s="312">
        <v>11.65</v>
      </c>
      <c r="E251" s="380"/>
      <c r="F251" s="521">
        <v>23</v>
      </c>
      <c r="G251" s="267">
        <v>5</v>
      </c>
      <c r="H251" s="268" t="s">
        <v>11</v>
      </c>
      <c r="I251" s="560">
        <f t="shared" si="16"/>
        <v>267.95</v>
      </c>
      <c r="J251" s="560">
        <f t="shared" si="17"/>
        <v>53.59</v>
      </c>
    </row>
    <row r="252" spans="1:10" ht="12.75">
      <c r="A252" s="483" t="s">
        <v>42</v>
      </c>
      <c r="B252" s="376" t="s">
        <v>1447</v>
      </c>
      <c r="C252" s="278" t="s">
        <v>176</v>
      </c>
      <c r="D252" s="312">
        <v>8.051</v>
      </c>
      <c r="E252" s="380"/>
      <c r="F252" s="521">
        <v>23</v>
      </c>
      <c r="G252" s="267">
        <v>5</v>
      </c>
      <c r="H252" s="268" t="s">
        <v>11</v>
      </c>
      <c r="I252" s="560">
        <f t="shared" si="16"/>
        <v>185.173</v>
      </c>
      <c r="J252" s="560">
        <f t="shared" si="17"/>
        <v>37.034600000000005</v>
      </c>
    </row>
    <row r="253" spans="1:10" ht="12.75">
      <c r="A253" s="483" t="s">
        <v>42</v>
      </c>
      <c r="B253" s="376" t="s">
        <v>1448</v>
      </c>
      <c r="C253" s="278" t="s">
        <v>176</v>
      </c>
      <c r="D253" s="312">
        <v>12.751</v>
      </c>
      <c r="E253" s="380"/>
      <c r="F253" s="521">
        <v>23</v>
      </c>
      <c r="G253" s="267">
        <v>4</v>
      </c>
      <c r="H253" s="268" t="s">
        <v>11</v>
      </c>
      <c r="I253" s="560">
        <f t="shared" si="16"/>
        <v>293.27299999999997</v>
      </c>
      <c r="J253" s="560">
        <f t="shared" si="17"/>
        <v>58.654599999999995</v>
      </c>
    </row>
    <row r="254" spans="1:10" ht="12.75">
      <c r="A254" s="483" t="s">
        <v>42</v>
      </c>
      <c r="B254" s="376" t="s">
        <v>1449</v>
      </c>
      <c r="C254" s="278" t="s">
        <v>176</v>
      </c>
      <c r="D254" s="312">
        <v>2.55</v>
      </c>
      <c r="E254" s="380"/>
      <c r="F254" s="521">
        <v>23</v>
      </c>
      <c r="G254" s="267">
        <v>4</v>
      </c>
      <c r="H254" s="268" t="s">
        <v>11</v>
      </c>
      <c r="I254" s="560">
        <f t="shared" si="16"/>
        <v>58.65</v>
      </c>
      <c r="J254" s="560">
        <f t="shared" si="17"/>
        <v>11.73</v>
      </c>
    </row>
    <row r="255" spans="1:10" ht="12.75">
      <c r="A255" s="483" t="s">
        <v>42</v>
      </c>
      <c r="B255" s="376" t="s">
        <v>1450</v>
      </c>
      <c r="C255" s="278" t="s">
        <v>176</v>
      </c>
      <c r="D255" s="312">
        <v>2.124</v>
      </c>
      <c r="E255" s="380"/>
      <c r="F255" s="521">
        <v>23</v>
      </c>
      <c r="G255" s="267">
        <v>4</v>
      </c>
      <c r="H255" s="268" t="s">
        <v>11</v>
      </c>
      <c r="I255" s="560">
        <f t="shared" si="16"/>
        <v>48.852000000000004</v>
      </c>
      <c r="J255" s="560">
        <f t="shared" si="17"/>
        <v>9.770400000000002</v>
      </c>
    </row>
    <row r="256" spans="1:10" ht="12.75">
      <c r="A256" s="483" t="s">
        <v>42</v>
      </c>
      <c r="B256" s="376" t="s">
        <v>1451</v>
      </c>
      <c r="C256" s="278" t="s">
        <v>176</v>
      </c>
      <c r="D256" s="312">
        <v>12.75</v>
      </c>
      <c r="E256" s="380"/>
      <c r="F256" s="521">
        <v>23</v>
      </c>
      <c r="G256" s="267">
        <v>4</v>
      </c>
      <c r="H256" s="268" t="s">
        <v>11</v>
      </c>
      <c r="I256" s="560">
        <f t="shared" si="16"/>
        <v>293.25</v>
      </c>
      <c r="J256" s="560">
        <f t="shared" si="17"/>
        <v>58.650000000000006</v>
      </c>
    </row>
    <row r="257" spans="1:10" ht="12.75">
      <c r="A257" s="483" t="s">
        <v>42</v>
      </c>
      <c r="B257" s="376" t="s">
        <v>1452</v>
      </c>
      <c r="C257" s="278" t="s">
        <v>176</v>
      </c>
      <c r="D257" s="312">
        <v>8.5</v>
      </c>
      <c r="E257" s="380"/>
      <c r="F257" s="521">
        <v>23</v>
      </c>
      <c r="G257" s="267">
        <v>4</v>
      </c>
      <c r="H257" s="268" t="s">
        <v>11</v>
      </c>
      <c r="I257" s="560">
        <f t="shared" si="16"/>
        <v>195.5</v>
      </c>
      <c r="J257" s="560">
        <f t="shared" si="17"/>
        <v>39.1</v>
      </c>
    </row>
    <row r="258" spans="1:10" ht="12.75">
      <c r="A258" s="483" t="s">
        <v>42</v>
      </c>
      <c r="B258" s="376" t="s">
        <v>1453</v>
      </c>
      <c r="C258" s="278" t="s">
        <v>176</v>
      </c>
      <c r="D258" s="312">
        <v>8.501</v>
      </c>
      <c r="E258" s="380"/>
      <c r="F258" s="521">
        <v>23</v>
      </c>
      <c r="G258" s="267">
        <v>4</v>
      </c>
      <c r="H258" s="268" t="s">
        <v>11</v>
      </c>
      <c r="I258" s="560">
        <f t="shared" si="16"/>
        <v>195.523</v>
      </c>
      <c r="J258" s="560">
        <f t="shared" si="17"/>
        <v>39.104600000000005</v>
      </c>
    </row>
    <row r="259" spans="1:10" ht="12.75">
      <c r="A259" s="483" t="s">
        <v>42</v>
      </c>
      <c r="B259" s="376" t="s">
        <v>1454</v>
      </c>
      <c r="C259" s="278" t="s">
        <v>176</v>
      </c>
      <c r="D259" s="312">
        <v>6.371</v>
      </c>
      <c r="E259" s="380"/>
      <c r="F259" s="521">
        <v>23</v>
      </c>
      <c r="G259" s="267">
        <v>5</v>
      </c>
      <c r="H259" s="268" t="s">
        <v>11</v>
      </c>
      <c r="I259" s="560">
        <f t="shared" si="16"/>
        <v>146.53300000000002</v>
      </c>
      <c r="J259" s="560">
        <f t="shared" si="17"/>
        <v>29.306600000000003</v>
      </c>
    </row>
    <row r="260" spans="1:10" ht="12.75">
      <c r="A260" s="483" t="s">
        <v>42</v>
      </c>
      <c r="B260" s="376" t="s">
        <v>1455</v>
      </c>
      <c r="C260" s="278" t="s">
        <v>176</v>
      </c>
      <c r="D260" s="312">
        <v>4.25</v>
      </c>
      <c r="E260" s="380"/>
      <c r="F260" s="521">
        <v>23</v>
      </c>
      <c r="G260" s="267">
        <v>5</v>
      </c>
      <c r="H260" s="268" t="s">
        <v>11</v>
      </c>
      <c r="I260" s="560">
        <f t="shared" si="16"/>
        <v>97.75</v>
      </c>
      <c r="J260" s="560">
        <f t="shared" si="17"/>
        <v>19.55</v>
      </c>
    </row>
    <row r="261" spans="1:10" ht="12.75">
      <c r="A261" s="483" t="s">
        <v>42</v>
      </c>
      <c r="B261" s="376" t="s">
        <v>1456</v>
      </c>
      <c r="C261" s="278" t="s">
        <v>176</v>
      </c>
      <c r="D261" s="312">
        <v>13.605</v>
      </c>
      <c r="E261" s="380"/>
      <c r="F261" s="521">
        <v>23</v>
      </c>
      <c r="G261" s="267">
        <v>6</v>
      </c>
      <c r="H261" s="268" t="s">
        <v>11</v>
      </c>
      <c r="I261" s="560">
        <f t="shared" si="16"/>
        <v>312.915</v>
      </c>
      <c r="J261" s="560">
        <f t="shared" si="17"/>
        <v>62.583000000000006</v>
      </c>
    </row>
    <row r="262" spans="1:10" ht="12.75">
      <c r="A262" s="21" t="s">
        <v>20</v>
      </c>
      <c r="B262" s="49">
        <v>21</v>
      </c>
      <c r="C262" s="33" t="s">
        <v>27</v>
      </c>
      <c r="D262" s="22">
        <f>SUM(D241:D261)</f>
        <v>175.35500000000002</v>
      </c>
      <c r="E262" s="34" t="s">
        <v>47</v>
      </c>
      <c r="F262" s="35"/>
      <c r="G262" s="36"/>
      <c r="H262" s="36"/>
      <c r="I262" s="287"/>
      <c r="J262" s="287"/>
    </row>
    <row r="263" spans="1:10" ht="12.75">
      <c r="A263" s="443" t="s">
        <v>1457</v>
      </c>
      <c r="B263" s="437" t="s">
        <v>1458</v>
      </c>
      <c r="C263" s="268" t="s">
        <v>176</v>
      </c>
      <c r="D263" s="385">
        <v>73.864</v>
      </c>
      <c r="E263" s="290"/>
      <c r="F263" s="521">
        <v>23</v>
      </c>
      <c r="G263" s="267">
        <v>3</v>
      </c>
      <c r="H263" s="268" t="s">
        <v>11</v>
      </c>
      <c r="I263" s="560">
        <f>D263*F263</f>
        <v>1698.872</v>
      </c>
      <c r="J263" s="560">
        <f>I263*20%</f>
        <v>339.7744</v>
      </c>
    </row>
    <row r="264" spans="1:10" ht="12.75">
      <c r="A264" s="21" t="s">
        <v>20</v>
      </c>
      <c r="B264" s="49">
        <v>1</v>
      </c>
      <c r="C264" s="33" t="s">
        <v>27</v>
      </c>
      <c r="D264" s="22">
        <f>SUM(D263)</f>
        <v>73.864</v>
      </c>
      <c r="E264" s="34" t="s">
        <v>47</v>
      </c>
      <c r="F264" s="35"/>
      <c r="G264" s="36"/>
      <c r="H264" s="36"/>
      <c r="I264" s="287"/>
      <c r="J264" s="287"/>
    </row>
    <row r="265" spans="1:10" ht="12.75">
      <c r="A265" s="443" t="s">
        <v>57</v>
      </c>
      <c r="B265" s="376" t="s">
        <v>1459</v>
      </c>
      <c r="C265" s="265" t="s">
        <v>176</v>
      </c>
      <c r="D265" s="312">
        <v>2.411</v>
      </c>
      <c r="E265" s="380"/>
      <c r="F265" s="521">
        <v>23</v>
      </c>
      <c r="G265" s="267">
        <v>3</v>
      </c>
      <c r="H265" s="268" t="s">
        <v>11</v>
      </c>
      <c r="I265" s="560">
        <f>D265*F265</f>
        <v>55.453</v>
      </c>
      <c r="J265" s="560">
        <f>I265*20%</f>
        <v>11.090600000000002</v>
      </c>
    </row>
    <row r="266" spans="1:10" ht="12.75">
      <c r="A266" s="443" t="s">
        <v>57</v>
      </c>
      <c r="B266" s="376" t="s">
        <v>1460</v>
      </c>
      <c r="C266" s="265" t="s">
        <v>176</v>
      </c>
      <c r="D266" s="312">
        <v>5.768</v>
      </c>
      <c r="E266" s="380"/>
      <c r="F266" s="521">
        <v>23</v>
      </c>
      <c r="G266" s="267">
        <v>9</v>
      </c>
      <c r="H266" s="268" t="s">
        <v>11</v>
      </c>
      <c r="I266" s="560">
        <f>D266*F266</f>
        <v>132.664</v>
      </c>
      <c r="J266" s="560">
        <f>I266*20%</f>
        <v>26.532799999999998</v>
      </c>
    </row>
    <row r="267" spans="1:10" ht="12.75">
      <c r="A267" s="443" t="s">
        <v>57</v>
      </c>
      <c r="B267" s="376" t="s">
        <v>1461</v>
      </c>
      <c r="C267" s="265" t="s">
        <v>176</v>
      </c>
      <c r="D267" s="312">
        <v>4.367</v>
      </c>
      <c r="E267" s="380"/>
      <c r="F267" s="521">
        <v>23</v>
      </c>
      <c r="G267" s="267">
        <v>4</v>
      </c>
      <c r="H267" s="268" t="s">
        <v>11</v>
      </c>
      <c r="I267" s="560">
        <f>D267*F267</f>
        <v>100.441</v>
      </c>
      <c r="J267" s="560">
        <f>I267*20%</f>
        <v>20.0882</v>
      </c>
    </row>
    <row r="268" spans="1:10" ht="12.75">
      <c r="A268" s="21" t="s">
        <v>20</v>
      </c>
      <c r="B268" s="49">
        <v>3</v>
      </c>
      <c r="C268" s="33" t="s">
        <v>27</v>
      </c>
      <c r="D268" s="22">
        <f>SUM(D265:D267)</f>
        <v>12.546</v>
      </c>
      <c r="E268" s="34" t="s">
        <v>47</v>
      </c>
      <c r="F268" s="35"/>
      <c r="G268" s="36"/>
      <c r="H268" s="36"/>
      <c r="I268" s="287"/>
      <c r="J268" s="287"/>
    </row>
    <row r="269" spans="1:10" ht="12.75">
      <c r="A269" s="272" t="s">
        <v>52</v>
      </c>
      <c r="B269" s="376" t="s">
        <v>1462</v>
      </c>
      <c r="C269" s="265" t="s">
        <v>176</v>
      </c>
      <c r="D269" s="312">
        <v>1.034</v>
      </c>
      <c r="E269" s="380"/>
      <c r="F269" s="521">
        <v>23</v>
      </c>
      <c r="G269" s="267">
        <v>4</v>
      </c>
      <c r="H269" s="268" t="s">
        <v>11</v>
      </c>
      <c r="I269" s="560">
        <f aca="true" t="shared" si="18" ref="I269:I274">D269*F269</f>
        <v>23.782</v>
      </c>
      <c r="J269" s="560">
        <f aca="true" t="shared" si="19" ref="J269:J274">I269*20%</f>
        <v>4.7564</v>
      </c>
    </row>
    <row r="270" spans="1:10" ht="12.75">
      <c r="A270" s="272" t="s">
        <v>52</v>
      </c>
      <c r="B270" s="376" t="s">
        <v>1463</v>
      </c>
      <c r="C270" s="265" t="s">
        <v>176</v>
      </c>
      <c r="D270" s="312">
        <v>5.072</v>
      </c>
      <c r="E270" s="380"/>
      <c r="F270" s="521">
        <v>23</v>
      </c>
      <c r="G270" s="267">
        <v>4</v>
      </c>
      <c r="H270" s="268" t="s">
        <v>11</v>
      </c>
      <c r="I270" s="560">
        <f t="shared" si="18"/>
        <v>116.656</v>
      </c>
      <c r="J270" s="560">
        <f t="shared" si="19"/>
        <v>23.331200000000003</v>
      </c>
    </row>
    <row r="271" spans="1:10" ht="12.75">
      <c r="A271" s="272" t="s">
        <v>52</v>
      </c>
      <c r="B271" s="376" t="s">
        <v>1464</v>
      </c>
      <c r="C271" s="265" t="s">
        <v>176</v>
      </c>
      <c r="D271" s="312">
        <v>3.497</v>
      </c>
      <c r="E271" s="380"/>
      <c r="F271" s="521">
        <v>23</v>
      </c>
      <c r="G271" s="267">
        <v>4</v>
      </c>
      <c r="H271" s="268" t="s">
        <v>11</v>
      </c>
      <c r="I271" s="560">
        <f t="shared" si="18"/>
        <v>80.431</v>
      </c>
      <c r="J271" s="560">
        <f t="shared" si="19"/>
        <v>16.0862</v>
      </c>
    </row>
    <row r="272" spans="1:10" ht="12.75">
      <c r="A272" s="272" t="s">
        <v>52</v>
      </c>
      <c r="B272" s="376" t="s">
        <v>1465</v>
      </c>
      <c r="C272" s="265" t="s">
        <v>176</v>
      </c>
      <c r="D272" s="312">
        <v>6.04</v>
      </c>
      <c r="E272" s="380"/>
      <c r="F272" s="521">
        <v>23</v>
      </c>
      <c r="G272" s="267">
        <v>3</v>
      </c>
      <c r="H272" s="268" t="s">
        <v>11</v>
      </c>
      <c r="I272" s="560">
        <f t="shared" si="18"/>
        <v>138.92</v>
      </c>
      <c r="J272" s="560">
        <f t="shared" si="19"/>
        <v>27.784</v>
      </c>
    </row>
    <row r="273" spans="1:10" ht="12.75">
      <c r="A273" s="272" t="s">
        <v>52</v>
      </c>
      <c r="B273" s="376" t="s">
        <v>1466</v>
      </c>
      <c r="C273" s="265" t="s">
        <v>176</v>
      </c>
      <c r="D273" s="312">
        <v>1.76</v>
      </c>
      <c r="E273" s="380"/>
      <c r="F273" s="521">
        <v>23</v>
      </c>
      <c r="G273" s="267">
        <v>3</v>
      </c>
      <c r="H273" s="268" t="s">
        <v>11</v>
      </c>
      <c r="I273" s="560">
        <f t="shared" si="18"/>
        <v>40.48</v>
      </c>
      <c r="J273" s="560">
        <f t="shared" si="19"/>
        <v>8.096</v>
      </c>
    </row>
    <row r="274" spans="1:10" ht="12.75">
      <c r="A274" s="272" t="s">
        <v>52</v>
      </c>
      <c r="B274" s="376" t="s">
        <v>1467</v>
      </c>
      <c r="C274" s="265" t="s">
        <v>176</v>
      </c>
      <c r="D274" s="312">
        <v>2.128</v>
      </c>
      <c r="E274" s="380"/>
      <c r="F274" s="521">
        <v>23</v>
      </c>
      <c r="G274" s="267">
        <v>3</v>
      </c>
      <c r="H274" s="268" t="s">
        <v>11</v>
      </c>
      <c r="I274" s="560">
        <f t="shared" si="18"/>
        <v>48.944</v>
      </c>
      <c r="J274" s="560">
        <f t="shared" si="19"/>
        <v>9.788800000000002</v>
      </c>
    </row>
    <row r="275" spans="1:10" ht="12.75">
      <c r="A275" s="21" t="s">
        <v>20</v>
      </c>
      <c r="B275" s="49">
        <v>6</v>
      </c>
      <c r="C275" s="33" t="s">
        <v>27</v>
      </c>
      <c r="D275" s="22">
        <f>SUM(D269:D274)</f>
        <v>19.531000000000002</v>
      </c>
      <c r="E275" s="34" t="s">
        <v>47</v>
      </c>
      <c r="F275" s="35"/>
      <c r="G275" s="36"/>
      <c r="H275" s="36"/>
      <c r="I275" s="287"/>
      <c r="J275" s="287"/>
    </row>
    <row r="276" spans="1:10" ht="25.5">
      <c r="A276" s="101" t="s">
        <v>25</v>
      </c>
      <c r="B276" s="438">
        <f>B176+B188+B190+B192+B194+B196+B202+B240+B262+B264+B268+B275</f>
        <v>92</v>
      </c>
      <c r="C276" s="119" t="s">
        <v>27</v>
      </c>
      <c r="D276" s="104">
        <f>D176+D188+D190+D192+D194+D196+D202+D240+D262+D264+D268+D275</f>
        <v>740.496</v>
      </c>
      <c r="E276" s="105" t="s">
        <v>47</v>
      </c>
      <c r="F276" s="106"/>
      <c r="G276" s="107"/>
      <c r="H276" s="616"/>
      <c r="I276" s="108"/>
      <c r="J276" s="109"/>
    </row>
    <row r="277" spans="1:10" ht="15.75">
      <c r="A277" s="659" t="s">
        <v>54</v>
      </c>
      <c r="B277" s="660"/>
      <c r="C277" s="660"/>
      <c r="D277" s="660"/>
      <c r="E277" s="660"/>
      <c r="F277" s="660"/>
      <c r="G277" s="660"/>
      <c r="H277" s="660"/>
      <c r="I277" s="660"/>
      <c r="J277" s="661"/>
    </row>
    <row r="278" spans="1:10" ht="12.75">
      <c r="A278" s="545" t="s">
        <v>1468</v>
      </c>
      <c r="B278" s="376" t="s">
        <v>1469</v>
      </c>
      <c r="C278" s="265" t="s">
        <v>1470</v>
      </c>
      <c r="D278" s="319">
        <v>17.606</v>
      </c>
      <c r="E278" s="319"/>
      <c r="F278" s="530">
        <v>26</v>
      </c>
      <c r="G278" s="350" t="s">
        <v>98</v>
      </c>
      <c r="H278" s="268" t="s">
        <v>1471</v>
      </c>
      <c r="I278" s="358">
        <f>D278*F278</f>
        <v>457.75600000000003</v>
      </c>
      <c r="J278" s="358">
        <f>I278*20%</f>
        <v>91.55120000000001</v>
      </c>
    </row>
    <row r="279" spans="1:10" ht="12.75">
      <c r="A279" s="21" t="s">
        <v>20</v>
      </c>
      <c r="B279" s="49">
        <v>1</v>
      </c>
      <c r="C279" s="33" t="s">
        <v>27</v>
      </c>
      <c r="D279" s="22">
        <f>SUM(D278)</f>
        <v>17.606</v>
      </c>
      <c r="E279" s="34" t="s">
        <v>47</v>
      </c>
      <c r="F279" s="35"/>
      <c r="G279" s="36"/>
      <c r="H279" s="36"/>
      <c r="I279" s="287"/>
      <c r="J279" s="287"/>
    </row>
    <row r="280" spans="1:10" ht="25.5">
      <c r="A280" s="153" t="s">
        <v>55</v>
      </c>
      <c r="B280" s="134">
        <f>B279</f>
        <v>1</v>
      </c>
      <c r="C280" s="129" t="s">
        <v>27</v>
      </c>
      <c r="D280" s="136">
        <f>D279</f>
        <v>17.606</v>
      </c>
      <c r="E280" s="197" t="s">
        <v>47</v>
      </c>
      <c r="F280" s="149"/>
      <c r="G280" s="198"/>
      <c r="H280" s="595"/>
      <c r="I280" s="63"/>
      <c r="J280" s="458"/>
    </row>
    <row r="281" spans="1:10" ht="15.75">
      <c r="A281" s="659" t="s">
        <v>19</v>
      </c>
      <c r="B281" s="660"/>
      <c r="C281" s="660"/>
      <c r="D281" s="660"/>
      <c r="E281" s="660"/>
      <c r="F281" s="660"/>
      <c r="G281" s="660"/>
      <c r="H281" s="660"/>
      <c r="I281" s="660"/>
      <c r="J281" s="661"/>
    </row>
    <row r="282" spans="1:10" ht="12.75">
      <c r="A282" s="311" t="s">
        <v>1472</v>
      </c>
      <c r="B282" s="376" t="s">
        <v>1473</v>
      </c>
      <c r="C282" s="377" t="s">
        <v>170</v>
      </c>
      <c r="D282" s="319">
        <v>5.105</v>
      </c>
      <c r="E282" s="586"/>
      <c r="F282" s="530">
        <v>26</v>
      </c>
      <c r="G282" s="314">
        <v>4</v>
      </c>
      <c r="H282" s="617" t="s">
        <v>11</v>
      </c>
      <c r="I282" s="618">
        <f>D282*F282</f>
        <v>132.73000000000002</v>
      </c>
      <c r="J282" s="618">
        <f>I282*20%</f>
        <v>26.546000000000006</v>
      </c>
    </row>
    <row r="283" spans="1:10" ht="12.75">
      <c r="A283" s="311" t="s">
        <v>1472</v>
      </c>
      <c r="B283" s="376" t="s">
        <v>1474</v>
      </c>
      <c r="C283" s="377" t="s">
        <v>170</v>
      </c>
      <c r="D283" s="319">
        <v>10.158</v>
      </c>
      <c r="E283" s="586"/>
      <c r="F283" s="530">
        <v>26</v>
      </c>
      <c r="G283" s="314">
        <v>4</v>
      </c>
      <c r="H283" s="617" t="s">
        <v>11</v>
      </c>
      <c r="I283" s="618">
        <f>D283*F283</f>
        <v>264.108</v>
      </c>
      <c r="J283" s="618">
        <f>I283*20%</f>
        <v>52.821600000000004</v>
      </c>
    </row>
    <row r="284" spans="1:10" ht="12.75">
      <c r="A284" s="115" t="s">
        <v>20</v>
      </c>
      <c r="B284" s="182">
        <v>2</v>
      </c>
      <c r="C284" s="115" t="s">
        <v>27</v>
      </c>
      <c r="D284" s="316">
        <f>SUM(D282:D283)</f>
        <v>15.263</v>
      </c>
      <c r="E284" s="115" t="s">
        <v>47</v>
      </c>
      <c r="F284" s="313"/>
      <c r="G284" s="317"/>
      <c r="H284" s="617"/>
      <c r="I284" s="315"/>
      <c r="J284" s="315"/>
    </row>
    <row r="285" spans="1:10" ht="12.75">
      <c r="A285" s="311" t="s">
        <v>140</v>
      </c>
      <c r="B285" s="439" t="s">
        <v>1475</v>
      </c>
      <c r="C285" s="265" t="s">
        <v>176</v>
      </c>
      <c r="D285" s="319">
        <v>5.76</v>
      </c>
      <c r="E285" s="586"/>
      <c r="F285" s="530">
        <v>26</v>
      </c>
      <c r="G285" s="314">
        <v>3</v>
      </c>
      <c r="H285" s="617" t="s">
        <v>11</v>
      </c>
      <c r="I285" s="315">
        <f>D285*F285</f>
        <v>149.76</v>
      </c>
      <c r="J285" s="315">
        <f>I285*20%</f>
        <v>29.951999999999998</v>
      </c>
    </row>
    <row r="286" spans="1:10" ht="12.75">
      <c r="A286" s="115" t="s">
        <v>20</v>
      </c>
      <c r="B286" s="182">
        <v>1</v>
      </c>
      <c r="C286" s="115" t="s">
        <v>27</v>
      </c>
      <c r="D286" s="316">
        <f>SUM(D285)</f>
        <v>5.76</v>
      </c>
      <c r="E286" s="115" t="s">
        <v>47</v>
      </c>
      <c r="F286" s="313"/>
      <c r="G286" s="317"/>
      <c r="H286" s="617"/>
      <c r="I286" s="315"/>
      <c r="J286" s="315"/>
    </row>
    <row r="287" spans="1:10" ht="12.75">
      <c r="A287" s="619" t="s">
        <v>142</v>
      </c>
      <c r="B287" s="620" t="s">
        <v>1476</v>
      </c>
      <c r="C287" s="621" t="s">
        <v>170</v>
      </c>
      <c r="D287" s="470">
        <v>149.99</v>
      </c>
      <c r="E287" s="197"/>
      <c r="F287" s="530">
        <v>26</v>
      </c>
      <c r="G287" s="267">
        <v>6</v>
      </c>
      <c r="H287" s="268" t="s">
        <v>11</v>
      </c>
      <c r="I287" s="622">
        <f>D287*F287</f>
        <v>3899.7400000000002</v>
      </c>
      <c r="J287" s="623">
        <f>I287*20%</f>
        <v>779.9480000000001</v>
      </c>
    </row>
    <row r="288" spans="1:10" ht="12.75">
      <c r="A288" s="115" t="s">
        <v>20</v>
      </c>
      <c r="B288" s="182">
        <v>1</v>
      </c>
      <c r="C288" s="115" t="s">
        <v>27</v>
      </c>
      <c r="D288" s="316">
        <f>SUM(D287)</f>
        <v>149.99</v>
      </c>
      <c r="E288" s="115" t="s">
        <v>47</v>
      </c>
      <c r="F288" s="313"/>
      <c r="G288" s="317"/>
      <c r="H288" s="617"/>
      <c r="I288" s="315"/>
      <c r="J288" s="315"/>
    </row>
    <row r="289" spans="1:10" ht="12.75">
      <c r="A289" s="311" t="s">
        <v>138</v>
      </c>
      <c r="B289" s="376" t="s">
        <v>1477</v>
      </c>
      <c r="C289" s="265" t="s">
        <v>271</v>
      </c>
      <c r="D289" s="312">
        <v>3.502</v>
      </c>
      <c r="E289" s="586"/>
      <c r="F289" s="530">
        <v>26</v>
      </c>
      <c r="G289" s="314">
        <v>5</v>
      </c>
      <c r="H289" s="617" t="s">
        <v>11</v>
      </c>
      <c r="I289" s="315">
        <f>D289*F289</f>
        <v>91.05199999999999</v>
      </c>
      <c r="J289" s="315">
        <f>I289*20%</f>
        <v>18.2104</v>
      </c>
    </row>
    <row r="290" spans="1:10" ht="12.75">
      <c r="A290" s="311" t="s">
        <v>138</v>
      </c>
      <c r="B290" s="376" t="s">
        <v>1478</v>
      </c>
      <c r="C290" s="265" t="s">
        <v>271</v>
      </c>
      <c r="D290" s="312">
        <v>3.164</v>
      </c>
      <c r="E290" s="586"/>
      <c r="F290" s="530">
        <v>26</v>
      </c>
      <c r="G290" s="314">
        <v>5</v>
      </c>
      <c r="H290" s="617" t="s">
        <v>11</v>
      </c>
      <c r="I290" s="315">
        <f>D290*F290</f>
        <v>82.26400000000001</v>
      </c>
      <c r="J290" s="315">
        <f>I290*20%</f>
        <v>16.452800000000003</v>
      </c>
    </row>
    <row r="291" spans="1:10" ht="12.75">
      <c r="A291" s="115" t="s">
        <v>20</v>
      </c>
      <c r="B291" s="182">
        <v>2</v>
      </c>
      <c r="C291" s="115" t="s">
        <v>27</v>
      </c>
      <c r="D291" s="316">
        <f>SUM(D289:D290)</f>
        <v>6.666</v>
      </c>
      <c r="E291" s="115" t="s">
        <v>47</v>
      </c>
      <c r="F291" s="313"/>
      <c r="G291" s="317"/>
      <c r="H291" s="617"/>
      <c r="I291" s="315"/>
      <c r="J291" s="315"/>
    </row>
    <row r="292" spans="1:10" ht="38.25">
      <c r="A292" s="318" t="s">
        <v>26</v>
      </c>
      <c r="B292" s="147">
        <f>B284+B286+B288+B291</f>
        <v>6</v>
      </c>
      <c r="C292" s="129" t="s">
        <v>27</v>
      </c>
      <c r="D292" s="133">
        <f>D284+D286+D288+D291</f>
        <v>177.679</v>
      </c>
      <c r="E292" s="178" t="s">
        <v>47</v>
      </c>
      <c r="F292" s="73"/>
      <c r="G292" s="74"/>
      <c r="H292" s="624"/>
      <c r="I292" s="75"/>
      <c r="J292" s="68"/>
    </row>
    <row r="293" spans="1:10" ht="42.75">
      <c r="A293" s="77" t="s">
        <v>31</v>
      </c>
      <c r="B293" s="78">
        <f>B17+B100+B136+B158+B165+B171+B276+B280+B292</f>
        <v>223</v>
      </c>
      <c r="C293" s="79" t="s">
        <v>27</v>
      </c>
      <c r="D293" s="80">
        <f>D17+D100+D136+D158+D165+D171+D276+D280+D292</f>
        <v>2078.616</v>
      </c>
      <c r="E293" s="81" t="s">
        <v>47</v>
      </c>
      <c r="F293" s="82"/>
      <c r="G293" s="83"/>
      <c r="H293" s="84"/>
      <c r="I293" s="85"/>
      <c r="J293" s="86"/>
    </row>
    <row r="295" spans="1:10" ht="12.75">
      <c r="A295" s="625" t="s">
        <v>1479</v>
      </c>
      <c r="B295" s="625"/>
      <c r="C295" s="625"/>
      <c r="D295" s="625"/>
      <c r="E295" s="625"/>
      <c r="F295" s="625"/>
      <c r="G295" s="625"/>
      <c r="H295" s="625"/>
      <c r="I295" s="625"/>
      <c r="J295" s="625"/>
    </row>
    <row r="296" spans="1:10" ht="12.75">
      <c r="A296" s="625" t="s">
        <v>1480</v>
      </c>
      <c r="B296" s="625"/>
      <c r="C296" s="625"/>
      <c r="D296" s="625"/>
      <c r="E296" s="625"/>
      <c r="F296" s="625"/>
      <c r="G296" s="625"/>
      <c r="H296" s="625"/>
      <c r="I296" s="625"/>
      <c r="J296" s="625"/>
    </row>
    <row r="297" spans="1:10" ht="12.75">
      <c r="A297" s="626" t="s">
        <v>1481</v>
      </c>
      <c r="B297" s="625"/>
      <c r="C297" s="625"/>
      <c r="D297" s="625"/>
      <c r="E297" s="625"/>
      <c r="F297" s="625"/>
      <c r="G297" s="625"/>
      <c r="H297" s="625"/>
      <c r="I297" s="625"/>
      <c r="J297" s="625"/>
    </row>
    <row r="298" spans="1:10" ht="12.75">
      <c r="A298" s="626" t="s">
        <v>1482</v>
      </c>
      <c r="B298" s="625"/>
      <c r="C298" s="625"/>
      <c r="D298" s="625"/>
      <c r="E298" s="625"/>
      <c r="F298" s="625"/>
      <c r="G298" s="625"/>
      <c r="H298" s="625"/>
      <c r="I298" s="625"/>
      <c r="J298" s="625"/>
    </row>
    <row r="299" spans="1:10" ht="12.75">
      <c r="A299" s="626" t="s">
        <v>1483</v>
      </c>
      <c r="B299" s="625"/>
      <c r="C299" s="625"/>
      <c r="D299" s="625"/>
      <c r="E299" s="625"/>
      <c r="F299" s="625"/>
      <c r="G299" s="625"/>
      <c r="H299" s="625"/>
      <c r="I299" s="625"/>
      <c r="J299" s="625"/>
    </row>
    <row r="300" spans="1:10" ht="12.75">
      <c r="A300" s="626" t="s">
        <v>1484</v>
      </c>
      <c r="B300" s="625"/>
      <c r="C300" s="625"/>
      <c r="D300" s="625"/>
      <c r="E300" s="625"/>
      <c r="F300" s="625"/>
      <c r="G300" s="625"/>
      <c r="H300" s="625"/>
      <c r="I300" s="625"/>
      <c r="J300" s="625"/>
    </row>
    <row r="301" spans="1:10" ht="12.75">
      <c r="A301" s="626"/>
      <c r="B301" s="625"/>
      <c r="C301" s="625"/>
      <c r="D301" s="625"/>
      <c r="E301" s="625"/>
      <c r="F301" s="625"/>
      <c r="G301" s="625"/>
      <c r="H301" s="625"/>
      <c r="I301" s="625"/>
      <c r="J301" s="625"/>
    </row>
    <row r="302" spans="1:10" ht="12.75">
      <c r="A302" s="320"/>
      <c r="B302" s="540"/>
      <c r="C302" s="541"/>
      <c r="D302" s="542"/>
      <c r="E302" s="320"/>
      <c r="F302" s="368"/>
      <c r="G302" s="370"/>
      <c r="H302" s="368"/>
      <c r="I302" s="367"/>
      <c r="J302" s="539"/>
    </row>
    <row r="303" spans="1:10" ht="12.75">
      <c r="A303" s="320"/>
      <c r="B303" s="540"/>
      <c r="C303" s="541"/>
      <c r="D303" s="542"/>
      <c r="E303" s="320"/>
      <c r="F303" s="52"/>
      <c r="G303" s="642" t="s">
        <v>30</v>
      </c>
      <c r="H303" s="642"/>
      <c r="I303" s="642"/>
      <c r="J303" s="642"/>
    </row>
    <row r="304" spans="1:10" ht="12.75">
      <c r="A304" s="23"/>
      <c r="B304" s="24"/>
      <c r="C304" s="27"/>
      <c r="D304" s="25"/>
      <c r="E304" s="368"/>
      <c r="F304" s="368"/>
      <c r="G304" s="642" t="s">
        <v>1237</v>
      </c>
      <c r="H304" s="642"/>
      <c r="I304" s="642"/>
      <c r="J304" s="642"/>
    </row>
    <row r="305" spans="1:10" ht="12.75">
      <c r="A305" s="23"/>
      <c r="B305" s="24"/>
      <c r="C305" s="27"/>
      <c r="D305" s="25"/>
      <c r="E305" s="368"/>
      <c r="F305" s="368"/>
      <c r="G305" s="642" t="s">
        <v>59</v>
      </c>
      <c r="H305" s="642"/>
      <c r="I305" s="642"/>
      <c r="J305" s="642"/>
    </row>
  </sheetData>
  <sheetProtection/>
  <mergeCells count="27">
    <mergeCell ref="I9:I10"/>
    <mergeCell ref="A1:J1"/>
    <mergeCell ref="A2:J2"/>
    <mergeCell ref="A3:J3"/>
    <mergeCell ref="A4:I5"/>
    <mergeCell ref="A6:J6"/>
    <mergeCell ref="A8:J8"/>
    <mergeCell ref="J9:J10"/>
    <mergeCell ref="A12:J12"/>
    <mergeCell ref="A18:J18"/>
    <mergeCell ref="A101:J101"/>
    <mergeCell ref="A9:A10"/>
    <mergeCell ref="B9:B10"/>
    <mergeCell ref="C9:C10"/>
    <mergeCell ref="D9:E9"/>
    <mergeCell ref="F9:F10"/>
    <mergeCell ref="G9:G10"/>
    <mergeCell ref="H9:H10"/>
    <mergeCell ref="G303:J303"/>
    <mergeCell ref="G304:J304"/>
    <mergeCell ref="G305:J305"/>
    <mergeCell ref="A137:J137"/>
    <mergeCell ref="A159:J159"/>
    <mergeCell ref="A166:J166"/>
    <mergeCell ref="A172:J172"/>
    <mergeCell ref="A277:J277"/>
    <mergeCell ref="A281:J28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0"/>
  <sheetViews>
    <sheetView workbookViewId="0" topLeftCell="A1">
      <selection activeCell="P29" sqref="P29"/>
    </sheetView>
  </sheetViews>
  <sheetFormatPr defaultColWidth="9.140625" defaultRowHeight="12.75"/>
  <cols>
    <col min="1" max="1" width="10.8515625" style="40" customWidth="1"/>
    <col min="2" max="2" width="10.8515625" style="54" customWidth="1"/>
    <col min="3" max="3" width="14.7109375" style="50" customWidth="1"/>
    <col min="4" max="4" width="8.421875" style="46" customWidth="1"/>
    <col min="5" max="5" width="9.28125" style="40" customWidth="1"/>
    <col min="6" max="6" width="8.8515625" style="40" customWidth="1"/>
    <col min="7" max="8" width="5.00390625" style="51" customWidth="1"/>
    <col min="9" max="9" width="8.8515625" style="40" customWidth="1"/>
    <col min="10" max="10" width="17.140625" style="50" customWidth="1"/>
    <col min="11" max="11" width="9.00390625" style="55" bestFit="1" customWidth="1"/>
    <col min="12" max="12" width="8.57421875" style="9" customWidth="1"/>
    <col min="13" max="16384" width="9.140625" style="40" customWidth="1"/>
  </cols>
  <sheetData>
    <row r="1" spans="1:12" ht="15.75" customHeight="1">
      <c r="A1" s="643" t="s">
        <v>28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</row>
    <row r="2" spans="1:12" ht="15" customHeight="1">
      <c r="A2" s="679" t="s">
        <v>95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</row>
    <row r="3" spans="1:12" ht="15" customHeight="1">
      <c r="A3" s="644" t="s">
        <v>1191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</row>
    <row r="4" spans="1:12" ht="15" customHeight="1">
      <c r="A4" s="645" t="s">
        <v>1485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</row>
    <row r="5" spans="1:12" ht="17.25" customHeight="1">
      <c r="A5" s="90"/>
      <c r="B5" s="91"/>
      <c r="C5" s="90"/>
      <c r="D5" s="92"/>
      <c r="E5" s="90"/>
      <c r="F5" s="90"/>
      <c r="G5" s="93"/>
      <c r="H5" s="93"/>
      <c r="I5" s="90"/>
      <c r="J5" s="90"/>
      <c r="K5" s="94"/>
      <c r="L5" s="94"/>
    </row>
    <row r="6" spans="1:12" s="50" customFormat="1" ht="12.75" customHeight="1">
      <c r="A6" s="647" t="s">
        <v>0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</row>
    <row r="7" spans="1:12" s="50" customFormat="1" ht="12.75" customHeight="1">
      <c r="A7" s="646" t="s">
        <v>1</v>
      </c>
      <c r="B7" s="648" t="s">
        <v>2</v>
      </c>
      <c r="C7" s="646" t="s">
        <v>3</v>
      </c>
      <c r="D7" s="646" t="s">
        <v>4</v>
      </c>
      <c r="E7" s="646"/>
      <c r="F7" s="646" t="s">
        <v>53</v>
      </c>
      <c r="G7" s="652" t="s">
        <v>5</v>
      </c>
      <c r="H7" s="654" t="s">
        <v>6</v>
      </c>
      <c r="I7" s="677" t="s">
        <v>93</v>
      </c>
      <c r="J7" s="646" t="s">
        <v>7</v>
      </c>
      <c r="K7" s="653" t="s">
        <v>35</v>
      </c>
      <c r="L7" s="650" t="s">
        <v>1186</v>
      </c>
    </row>
    <row r="8" spans="1:12" s="50" customFormat="1" ht="47.25" customHeight="1">
      <c r="A8" s="646"/>
      <c r="B8" s="648"/>
      <c r="C8" s="646"/>
      <c r="D8" s="1" t="s">
        <v>8</v>
      </c>
      <c r="E8" s="1" t="s">
        <v>32</v>
      </c>
      <c r="F8" s="646"/>
      <c r="G8" s="652"/>
      <c r="H8" s="654"/>
      <c r="I8" s="678"/>
      <c r="J8" s="646"/>
      <c r="K8" s="653"/>
      <c r="L8" s="650"/>
    </row>
    <row r="9" spans="1:12" s="50" customFormat="1" ht="14.25" customHeight="1">
      <c r="A9" s="2" t="s">
        <v>29</v>
      </c>
      <c r="B9" s="5">
        <v>2</v>
      </c>
      <c r="C9" s="2">
        <v>3</v>
      </c>
      <c r="D9" s="7" t="s">
        <v>9</v>
      </c>
      <c r="E9" s="2" t="s">
        <v>10</v>
      </c>
      <c r="F9" s="2" t="s">
        <v>36</v>
      </c>
      <c r="G9" s="5">
        <v>6</v>
      </c>
      <c r="H9" s="2" t="s">
        <v>37</v>
      </c>
      <c r="I9" s="2" t="s">
        <v>38</v>
      </c>
      <c r="J9" s="2" t="s">
        <v>89</v>
      </c>
      <c r="K9" s="5">
        <v>10</v>
      </c>
      <c r="L9" s="6">
        <v>11</v>
      </c>
    </row>
    <row r="10" spans="1:12" s="13" customFormat="1" ht="15">
      <c r="A10" s="673" t="s">
        <v>14</v>
      </c>
      <c r="B10" s="674"/>
      <c r="C10" s="674"/>
      <c r="D10" s="674"/>
      <c r="E10" s="674"/>
      <c r="F10" s="674"/>
      <c r="G10" s="674"/>
      <c r="H10" s="674"/>
      <c r="I10" s="674"/>
      <c r="J10" s="674"/>
      <c r="K10" s="675"/>
      <c r="L10" s="676"/>
    </row>
    <row r="11" spans="1:12" s="13" customFormat="1" ht="12.75" customHeight="1">
      <c r="A11" s="275" t="s">
        <v>117</v>
      </c>
      <c r="B11" s="273" t="s">
        <v>420</v>
      </c>
      <c r="C11" s="309" t="s">
        <v>126</v>
      </c>
      <c r="D11" s="471"/>
      <c r="E11" s="274">
        <v>6.03</v>
      </c>
      <c r="F11" s="303"/>
      <c r="G11" s="472">
        <v>6</v>
      </c>
      <c r="H11" s="284" t="s">
        <v>11</v>
      </c>
      <c r="I11" s="668">
        <v>4</v>
      </c>
      <c r="J11" s="665" t="s">
        <v>161</v>
      </c>
      <c r="K11" s="473"/>
      <c r="L11" s="473"/>
    </row>
    <row r="12" spans="1:12" s="13" customFormat="1" ht="12.75">
      <c r="A12" s="275"/>
      <c r="B12" s="273"/>
      <c r="C12" s="309"/>
      <c r="D12" s="471"/>
      <c r="E12" s="274"/>
      <c r="F12" s="303"/>
      <c r="G12" s="472"/>
      <c r="H12" s="284"/>
      <c r="I12" s="669"/>
      <c r="J12" s="666"/>
      <c r="K12" s="473"/>
      <c r="L12" s="473"/>
    </row>
    <row r="13" spans="1:12" s="13" customFormat="1" ht="12.75">
      <c r="A13" s="275"/>
      <c r="B13" s="273"/>
      <c r="C13" s="309"/>
      <c r="D13" s="471"/>
      <c r="E13" s="274"/>
      <c r="F13" s="303"/>
      <c r="G13" s="472"/>
      <c r="H13" s="284"/>
      <c r="I13" s="670"/>
      <c r="J13" s="667"/>
      <c r="K13" s="473"/>
      <c r="L13" s="473"/>
    </row>
    <row r="14" spans="1:12" s="13" customFormat="1" ht="12.75">
      <c r="A14" s="275"/>
      <c r="B14" s="273"/>
      <c r="C14" s="309"/>
      <c r="D14" s="471"/>
      <c r="E14" s="274"/>
      <c r="F14" s="303">
        <v>41</v>
      </c>
      <c r="G14" s="472"/>
      <c r="H14" s="284"/>
      <c r="I14" s="394"/>
      <c r="J14" s="363" t="s">
        <v>162</v>
      </c>
      <c r="K14" s="473">
        <f>E11*F14</f>
        <v>247.23000000000002</v>
      </c>
      <c r="L14" s="473">
        <f>E11*20</f>
        <v>120.60000000000001</v>
      </c>
    </row>
    <row r="15" spans="1:12" s="13" customFormat="1" ht="38.25">
      <c r="A15" s="275"/>
      <c r="B15" s="273"/>
      <c r="C15" s="309"/>
      <c r="D15" s="471"/>
      <c r="E15" s="274"/>
      <c r="F15" s="303">
        <v>61</v>
      </c>
      <c r="G15" s="472"/>
      <c r="H15" s="284"/>
      <c r="I15" s="394"/>
      <c r="J15" s="362" t="s">
        <v>163</v>
      </c>
      <c r="K15" s="473">
        <f>E11*F15</f>
        <v>367.83000000000004</v>
      </c>
      <c r="L15" s="473"/>
    </row>
    <row r="16" spans="1:12" s="13" customFormat="1" ht="12.75" customHeight="1">
      <c r="A16" s="275" t="s">
        <v>117</v>
      </c>
      <c r="B16" s="273" t="s">
        <v>421</v>
      </c>
      <c r="C16" s="309" t="s">
        <v>126</v>
      </c>
      <c r="D16" s="471"/>
      <c r="E16" s="274">
        <v>12.002</v>
      </c>
      <c r="F16" s="303"/>
      <c r="G16" s="472">
        <v>6</v>
      </c>
      <c r="H16" s="284" t="s">
        <v>11</v>
      </c>
      <c r="I16" s="668">
        <v>4</v>
      </c>
      <c r="J16" s="665" t="s">
        <v>161</v>
      </c>
      <c r="K16" s="473"/>
      <c r="L16" s="473"/>
    </row>
    <row r="17" spans="1:12" s="13" customFormat="1" ht="12.75">
      <c r="A17" s="275"/>
      <c r="B17" s="273"/>
      <c r="C17" s="309"/>
      <c r="D17" s="471"/>
      <c r="E17" s="274"/>
      <c r="F17" s="303"/>
      <c r="G17" s="472"/>
      <c r="H17" s="284"/>
      <c r="I17" s="669"/>
      <c r="J17" s="666"/>
      <c r="K17" s="473"/>
      <c r="L17" s="473"/>
    </row>
    <row r="18" spans="1:12" s="13" customFormat="1" ht="12.75">
      <c r="A18" s="275"/>
      <c r="B18" s="273"/>
      <c r="C18" s="309"/>
      <c r="D18" s="471"/>
      <c r="E18" s="274"/>
      <c r="F18" s="303"/>
      <c r="G18" s="472"/>
      <c r="H18" s="284"/>
      <c r="I18" s="670"/>
      <c r="J18" s="667"/>
      <c r="K18" s="473"/>
      <c r="L18" s="473"/>
    </row>
    <row r="19" spans="1:12" s="13" customFormat="1" ht="12.75">
      <c r="A19" s="275"/>
      <c r="B19" s="273"/>
      <c r="C19" s="309"/>
      <c r="D19" s="471"/>
      <c r="E19" s="274"/>
      <c r="F19" s="303">
        <v>41</v>
      </c>
      <c r="G19" s="472"/>
      <c r="H19" s="284"/>
      <c r="I19" s="394"/>
      <c r="J19" s="363" t="s">
        <v>162</v>
      </c>
      <c r="K19" s="473">
        <f>E16*F19</f>
        <v>492.08200000000005</v>
      </c>
      <c r="L19" s="473">
        <f>E16*20</f>
        <v>240.04000000000002</v>
      </c>
    </row>
    <row r="20" spans="1:12" s="13" customFormat="1" ht="38.25">
      <c r="A20" s="275"/>
      <c r="B20" s="273"/>
      <c r="C20" s="309"/>
      <c r="D20" s="471"/>
      <c r="E20" s="274"/>
      <c r="F20" s="303">
        <v>61</v>
      </c>
      <c r="G20" s="472"/>
      <c r="H20" s="284"/>
      <c r="I20" s="394"/>
      <c r="J20" s="362" t="s">
        <v>163</v>
      </c>
      <c r="K20" s="473">
        <f>E16*F20</f>
        <v>732.1220000000001</v>
      </c>
      <c r="L20" s="473"/>
    </row>
    <row r="21" spans="1:12" s="13" customFormat="1" ht="12.75">
      <c r="A21" s="275"/>
      <c r="B21" s="273"/>
      <c r="C21" s="309"/>
      <c r="D21" s="471"/>
      <c r="E21" s="274"/>
      <c r="F21" s="303"/>
      <c r="G21" s="472"/>
      <c r="H21" s="284"/>
      <c r="I21" s="394"/>
      <c r="J21" s="364"/>
      <c r="K21" s="473"/>
      <c r="L21" s="473"/>
    </row>
    <row r="22" spans="1:12" s="50" customFormat="1" ht="14.25" customHeight="1">
      <c r="A22" s="43" t="s">
        <v>20</v>
      </c>
      <c r="B22" s="49">
        <v>2</v>
      </c>
      <c r="C22" s="43" t="s">
        <v>27</v>
      </c>
      <c r="D22" s="7"/>
      <c r="E22" s="138">
        <f>SUM(E11:E16)</f>
        <v>18.032</v>
      </c>
      <c r="F22" s="142" t="s">
        <v>47</v>
      </c>
      <c r="G22" s="5"/>
      <c r="H22" s="2"/>
      <c r="I22" s="2"/>
      <c r="J22" s="2"/>
      <c r="K22" s="5"/>
      <c r="L22" s="361"/>
    </row>
    <row r="23" spans="1:12" s="13" customFormat="1" ht="12.75" customHeight="1">
      <c r="A23" s="275" t="s">
        <v>119</v>
      </c>
      <c r="B23" s="273" t="s">
        <v>422</v>
      </c>
      <c r="C23" s="309" t="s">
        <v>126</v>
      </c>
      <c r="D23" s="472"/>
      <c r="E23" s="274">
        <v>1.496</v>
      </c>
      <c r="F23" s="303"/>
      <c r="G23" s="472">
        <v>3</v>
      </c>
      <c r="H23" s="284" t="s">
        <v>11</v>
      </c>
      <c r="I23" s="668">
        <v>4</v>
      </c>
      <c r="J23" s="665" t="s">
        <v>161</v>
      </c>
      <c r="K23" s="473"/>
      <c r="L23" s="473"/>
    </row>
    <row r="24" spans="1:12" s="13" customFormat="1" ht="12.75">
      <c r="A24" s="275"/>
      <c r="B24" s="273"/>
      <c r="C24" s="309"/>
      <c r="D24" s="472"/>
      <c r="E24" s="274"/>
      <c r="F24" s="303"/>
      <c r="G24" s="472"/>
      <c r="H24" s="284"/>
      <c r="I24" s="669"/>
      <c r="J24" s="666"/>
      <c r="K24" s="473"/>
      <c r="L24" s="473"/>
    </row>
    <row r="25" spans="1:12" s="13" customFormat="1" ht="12.75">
      <c r="A25" s="275"/>
      <c r="B25" s="273"/>
      <c r="C25" s="309"/>
      <c r="D25" s="472"/>
      <c r="E25" s="274"/>
      <c r="F25" s="303"/>
      <c r="G25" s="472"/>
      <c r="H25" s="284"/>
      <c r="I25" s="670"/>
      <c r="J25" s="667"/>
      <c r="K25" s="473"/>
      <c r="L25" s="473"/>
    </row>
    <row r="26" spans="1:12" s="13" customFormat="1" ht="12.75">
      <c r="A26" s="275"/>
      <c r="B26" s="273"/>
      <c r="C26" s="309"/>
      <c r="D26" s="472"/>
      <c r="E26" s="274"/>
      <c r="F26" s="303">
        <v>41</v>
      </c>
      <c r="G26" s="472"/>
      <c r="H26" s="284"/>
      <c r="I26" s="394"/>
      <c r="J26" s="363" t="s">
        <v>162</v>
      </c>
      <c r="K26" s="473">
        <f>E23*F26</f>
        <v>61.336</v>
      </c>
      <c r="L26" s="473">
        <f>E23*20</f>
        <v>29.92</v>
      </c>
    </row>
    <row r="27" spans="1:12" s="13" customFormat="1" ht="38.25">
      <c r="A27" s="275"/>
      <c r="B27" s="273"/>
      <c r="C27" s="309"/>
      <c r="D27" s="472"/>
      <c r="E27" s="274"/>
      <c r="F27" s="303">
        <v>61</v>
      </c>
      <c r="G27" s="472"/>
      <c r="H27" s="284"/>
      <c r="I27" s="394"/>
      <c r="J27" s="362" t="s">
        <v>163</v>
      </c>
      <c r="K27" s="473">
        <f>E23*F27</f>
        <v>91.256</v>
      </c>
      <c r="L27" s="473"/>
    </row>
    <row r="28" spans="1:12" s="13" customFormat="1" ht="12.75" customHeight="1">
      <c r="A28" s="275" t="s">
        <v>119</v>
      </c>
      <c r="B28" s="273" t="s">
        <v>423</v>
      </c>
      <c r="C28" s="309" t="s">
        <v>126</v>
      </c>
      <c r="D28" s="472"/>
      <c r="E28" s="274">
        <v>0.999</v>
      </c>
      <c r="F28" s="303"/>
      <c r="G28" s="472">
        <v>3</v>
      </c>
      <c r="H28" s="284" t="s">
        <v>11</v>
      </c>
      <c r="I28" s="668">
        <v>4</v>
      </c>
      <c r="J28" s="665" t="s">
        <v>161</v>
      </c>
      <c r="K28" s="473"/>
      <c r="L28" s="473"/>
    </row>
    <row r="29" spans="1:12" s="13" customFormat="1" ht="12.75">
      <c r="A29" s="275"/>
      <c r="B29" s="273"/>
      <c r="C29" s="309"/>
      <c r="D29" s="472"/>
      <c r="E29" s="274"/>
      <c r="F29" s="303"/>
      <c r="G29" s="472"/>
      <c r="H29" s="284"/>
      <c r="I29" s="669"/>
      <c r="J29" s="666"/>
      <c r="K29" s="473"/>
      <c r="L29" s="473"/>
    </row>
    <row r="30" spans="1:12" s="13" customFormat="1" ht="12.75">
      <c r="A30" s="275"/>
      <c r="B30" s="273"/>
      <c r="C30" s="309"/>
      <c r="D30" s="472"/>
      <c r="E30" s="274"/>
      <c r="F30" s="303"/>
      <c r="G30" s="472"/>
      <c r="H30" s="284"/>
      <c r="I30" s="670"/>
      <c r="J30" s="667"/>
      <c r="K30" s="473"/>
      <c r="L30" s="473"/>
    </row>
    <row r="31" spans="1:12" s="13" customFormat="1" ht="12.75">
      <c r="A31" s="275"/>
      <c r="B31" s="273"/>
      <c r="C31" s="309"/>
      <c r="D31" s="472"/>
      <c r="E31" s="274"/>
      <c r="F31" s="303">
        <v>41</v>
      </c>
      <c r="G31" s="472"/>
      <c r="H31" s="284"/>
      <c r="I31" s="394"/>
      <c r="J31" s="363" t="s">
        <v>162</v>
      </c>
      <c r="K31" s="473">
        <f>E28*F31</f>
        <v>40.959</v>
      </c>
      <c r="L31" s="473">
        <f>E28*20</f>
        <v>19.98</v>
      </c>
    </row>
    <row r="32" spans="1:12" s="13" customFormat="1" ht="38.25">
      <c r="A32" s="275"/>
      <c r="B32" s="273"/>
      <c r="C32" s="309"/>
      <c r="D32" s="472"/>
      <c r="E32" s="274"/>
      <c r="F32" s="303">
        <v>61</v>
      </c>
      <c r="G32" s="472"/>
      <c r="H32" s="284"/>
      <c r="I32" s="394"/>
      <c r="J32" s="362" t="s">
        <v>163</v>
      </c>
      <c r="K32" s="473">
        <f>E28*F32</f>
        <v>60.939</v>
      </c>
      <c r="L32" s="473"/>
    </row>
    <row r="33" spans="1:12" s="13" customFormat="1" ht="12.75" customHeight="1">
      <c r="A33" s="275" t="s">
        <v>119</v>
      </c>
      <c r="B33" s="273" t="s">
        <v>424</v>
      </c>
      <c r="C33" s="309" t="s">
        <v>126</v>
      </c>
      <c r="D33" s="472"/>
      <c r="E33" s="274">
        <v>1.001</v>
      </c>
      <c r="F33" s="303"/>
      <c r="G33" s="472">
        <v>3</v>
      </c>
      <c r="H33" s="284" t="s">
        <v>11</v>
      </c>
      <c r="I33" s="668">
        <v>4</v>
      </c>
      <c r="J33" s="665" t="s">
        <v>161</v>
      </c>
      <c r="K33" s="473"/>
      <c r="L33" s="473"/>
    </row>
    <row r="34" spans="1:12" s="13" customFormat="1" ht="12.75">
      <c r="A34" s="275"/>
      <c r="B34" s="273"/>
      <c r="C34" s="309"/>
      <c r="D34" s="472"/>
      <c r="E34" s="274"/>
      <c r="F34" s="303"/>
      <c r="G34" s="472"/>
      <c r="H34" s="284"/>
      <c r="I34" s="669"/>
      <c r="J34" s="666"/>
      <c r="K34" s="473"/>
      <c r="L34" s="473"/>
    </row>
    <row r="35" spans="1:12" s="13" customFormat="1" ht="12.75">
      <c r="A35" s="275"/>
      <c r="B35" s="273"/>
      <c r="C35" s="309"/>
      <c r="D35" s="472"/>
      <c r="E35" s="274"/>
      <c r="F35" s="303"/>
      <c r="G35" s="472"/>
      <c r="H35" s="284"/>
      <c r="I35" s="670"/>
      <c r="J35" s="667"/>
      <c r="K35" s="473"/>
      <c r="L35" s="473"/>
    </row>
    <row r="36" spans="1:12" s="13" customFormat="1" ht="12.75">
      <c r="A36" s="275"/>
      <c r="B36" s="273"/>
      <c r="C36" s="309"/>
      <c r="D36" s="472"/>
      <c r="E36" s="274"/>
      <c r="F36" s="303">
        <v>41</v>
      </c>
      <c r="G36" s="472"/>
      <c r="H36" s="284"/>
      <c r="I36" s="394"/>
      <c r="J36" s="363" t="s">
        <v>162</v>
      </c>
      <c r="K36" s="473">
        <f>E33*F36</f>
        <v>41.041</v>
      </c>
      <c r="L36" s="473">
        <f>E33*20</f>
        <v>20.019999999999996</v>
      </c>
    </row>
    <row r="37" spans="1:12" s="13" customFormat="1" ht="38.25">
      <c r="A37" s="275"/>
      <c r="B37" s="273"/>
      <c r="C37" s="309"/>
      <c r="D37" s="472"/>
      <c r="E37" s="274"/>
      <c r="F37" s="303">
        <v>61</v>
      </c>
      <c r="G37" s="472"/>
      <c r="H37" s="284"/>
      <c r="I37" s="394"/>
      <c r="J37" s="362" t="s">
        <v>163</v>
      </c>
      <c r="K37" s="473">
        <f>E33*F37</f>
        <v>61.06099999999999</v>
      </c>
      <c r="L37" s="473"/>
    </row>
    <row r="38" spans="1:12" s="13" customFormat="1" ht="12.75" customHeight="1">
      <c r="A38" s="275" t="s">
        <v>119</v>
      </c>
      <c r="B38" s="273" t="s">
        <v>425</v>
      </c>
      <c r="C38" s="309" t="s">
        <v>126</v>
      </c>
      <c r="D38" s="472"/>
      <c r="E38" s="274">
        <v>1</v>
      </c>
      <c r="F38" s="303"/>
      <c r="G38" s="472">
        <v>3</v>
      </c>
      <c r="H38" s="284" t="s">
        <v>11</v>
      </c>
      <c r="I38" s="668">
        <v>4</v>
      </c>
      <c r="J38" s="665" t="s">
        <v>161</v>
      </c>
      <c r="K38" s="473"/>
      <c r="L38" s="473"/>
    </row>
    <row r="39" spans="1:12" s="13" customFormat="1" ht="12.75">
      <c r="A39" s="275"/>
      <c r="B39" s="273"/>
      <c r="C39" s="309"/>
      <c r="D39" s="472"/>
      <c r="E39" s="274"/>
      <c r="F39" s="303"/>
      <c r="G39" s="472"/>
      <c r="H39" s="284"/>
      <c r="I39" s="669"/>
      <c r="J39" s="666"/>
      <c r="K39" s="473"/>
      <c r="L39" s="473"/>
    </row>
    <row r="40" spans="1:12" s="13" customFormat="1" ht="12.75">
      <c r="A40" s="275"/>
      <c r="B40" s="273"/>
      <c r="C40" s="309"/>
      <c r="D40" s="472"/>
      <c r="E40" s="274"/>
      <c r="F40" s="303"/>
      <c r="G40" s="472"/>
      <c r="H40" s="284"/>
      <c r="I40" s="670"/>
      <c r="J40" s="667"/>
      <c r="K40" s="473"/>
      <c r="L40" s="473"/>
    </row>
    <row r="41" spans="1:12" s="13" customFormat="1" ht="12.75">
      <c r="A41" s="275"/>
      <c r="B41" s="273"/>
      <c r="C41" s="309"/>
      <c r="D41" s="472"/>
      <c r="E41" s="274"/>
      <c r="F41" s="303">
        <v>41</v>
      </c>
      <c r="G41" s="472"/>
      <c r="H41" s="284"/>
      <c r="I41" s="394"/>
      <c r="J41" s="363" t="s">
        <v>162</v>
      </c>
      <c r="K41" s="473">
        <f>E38*F41</f>
        <v>41</v>
      </c>
      <c r="L41" s="473">
        <f>E38*20</f>
        <v>20</v>
      </c>
    </row>
    <row r="42" spans="1:12" s="13" customFormat="1" ht="38.25">
      <c r="A42" s="275"/>
      <c r="B42" s="273"/>
      <c r="C42" s="309"/>
      <c r="D42" s="472"/>
      <c r="E42" s="274"/>
      <c r="F42" s="303">
        <v>61</v>
      </c>
      <c r="G42" s="472"/>
      <c r="H42" s="284"/>
      <c r="I42" s="394"/>
      <c r="J42" s="362" t="s">
        <v>163</v>
      </c>
      <c r="K42" s="473">
        <f>E38*F42</f>
        <v>61</v>
      </c>
      <c r="L42" s="473"/>
    </row>
    <row r="43" spans="1:12" s="13" customFormat="1" ht="12.75" customHeight="1">
      <c r="A43" s="275" t="s">
        <v>119</v>
      </c>
      <c r="B43" s="273" t="s">
        <v>426</v>
      </c>
      <c r="C43" s="309" t="s">
        <v>126</v>
      </c>
      <c r="D43" s="472"/>
      <c r="E43" s="274">
        <v>1</v>
      </c>
      <c r="F43" s="303"/>
      <c r="G43" s="472">
        <v>3</v>
      </c>
      <c r="H43" s="284" t="s">
        <v>11</v>
      </c>
      <c r="I43" s="668">
        <v>4</v>
      </c>
      <c r="J43" s="665" t="s">
        <v>161</v>
      </c>
      <c r="K43" s="473"/>
      <c r="L43" s="473"/>
    </row>
    <row r="44" spans="1:12" s="13" customFormat="1" ht="12.75">
      <c r="A44" s="275"/>
      <c r="B44" s="273"/>
      <c r="C44" s="309"/>
      <c r="D44" s="472"/>
      <c r="E44" s="274"/>
      <c r="F44" s="303"/>
      <c r="G44" s="472"/>
      <c r="H44" s="284"/>
      <c r="I44" s="669"/>
      <c r="J44" s="666"/>
      <c r="K44" s="473"/>
      <c r="L44" s="473"/>
    </row>
    <row r="45" spans="1:12" s="13" customFormat="1" ht="12.75">
      <c r="A45" s="275"/>
      <c r="B45" s="273"/>
      <c r="C45" s="309"/>
      <c r="D45" s="472"/>
      <c r="E45" s="274"/>
      <c r="F45" s="303"/>
      <c r="G45" s="472"/>
      <c r="H45" s="284"/>
      <c r="I45" s="670"/>
      <c r="J45" s="667"/>
      <c r="K45" s="473"/>
      <c r="L45" s="473"/>
    </row>
    <row r="46" spans="1:12" s="13" customFormat="1" ht="12.75">
      <c r="A46" s="275"/>
      <c r="B46" s="273"/>
      <c r="C46" s="309"/>
      <c r="D46" s="472"/>
      <c r="E46" s="274"/>
      <c r="F46" s="303">
        <v>41</v>
      </c>
      <c r="G46" s="472"/>
      <c r="H46" s="284"/>
      <c r="I46" s="394"/>
      <c r="J46" s="363" t="s">
        <v>162</v>
      </c>
      <c r="K46" s="473">
        <f>E43*F46</f>
        <v>41</v>
      </c>
      <c r="L46" s="473">
        <f>E43*20</f>
        <v>20</v>
      </c>
    </row>
    <row r="47" spans="1:12" s="13" customFormat="1" ht="38.25">
      <c r="A47" s="275"/>
      <c r="B47" s="273"/>
      <c r="C47" s="309"/>
      <c r="D47" s="472"/>
      <c r="E47" s="274"/>
      <c r="F47" s="303">
        <v>61</v>
      </c>
      <c r="G47" s="472"/>
      <c r="H47" s="284"/>
      <c r="I47" s="394"/>
      <c r="J47" s="362" t="s">
        <v>163</v>
      </c>
      <c r="K47" s="473">
        <f>E43*F47</f>
        <v>61</v>
      </c>
      <c r="L47" s="473"/>
    </row>
    <row r="48" spans="1:12" s="13" customFormat="1" ht="12.75" customHeight="1">
      <c r="A48" s="275" t="s">
        <v>119</v>
      </c>
      <c r="B48" s="273" t="s">
        <v>427</v>
      </c>
      <c r="C48" s="309" t="s">
        <v>126</v>
      </c>
      <c r="D48" s="472"/>
      <c r="E48" s="274">
        <v>1</v>
      </c>
      <c r="F48" s="303"/>
      <c r="G48" s="472">
        <v>3</v>
      </c>
      <c r="H48" s="284" t="s">
        <v>11</v>
      </c>
      <c r="I48" s="668">
        <v>4</v>
      </c>
      <c r="J48" s="665" t="s">
        <v>161</v>
      </c>
      <c r="K48" s="473"/>
      <c r="L48" s="473"/>
    </row>
    <row r="49" spans="1:12" s="13" customFormat="1" ht="12.75">
      <c r="A49" s="275"/>
      <c r="B49" s="273"/>
      <c r="C49" s="309"/>
      <c r="D49" s="472"/>
      <c r="E49" s="274"/>
      <c r="F49" s="303"/>
      <c r="G49" s="472"/>
      <c r="H49" s="284"/>
      <c r="I49" s="669"/>
      <c r="J49" s="666"/>
      <c r="K49" s="473"/>
      <c r="L49" s="473"/>
    </row>
    <row r="50" spans="1:12" s="13" customFormat="1" ht="12.75">
      <c r="A50" s="275"/>
      <c r="B50" s="273"/>
      <c r="C50" s="309"/>
      <c r="D50" s="472"/>
      <c r="E50" s="274"/>
      <c r="F50" s="303"/>
      <c r="G50" s="472"/>
      <c r="H50" s="284"/>
      <c r="I50" s="670"/>
      <c r="J50" s="667"/>
      <c r="K50" s="473"/>
      <c r="L50" s="473"/>
    </row>
    <row r="51" spans="1:12" s="13" customFormat="1" ht="12.75">
      <c r="A51" s="275"/>
      <c r="B51" s="273"/>
      <c r="C51" s="309"/>
      <c r="D51" s="472"/>
      <c r="E51" s="274"/>
      <c r="F51" s="303">
        <v>41</v>
      </c>
      <c r="G51" s="472"/>
      <c r="H51" s="284"/>
      <c r="I51" s="394"/>
      <c r="J51" s="363" t="s">
        <v>162</v>
      </c>
      <c r="K51" s="473">
        <f>E48*F51</f>
        <v>41</v>
      </c>
      <c r="L51" s="473">
        <f>E48*20</f>
        <v>20</v>
      </c>
    </row>
    <row r="52" spans="1:12" s="13" customFormat="1" ht="38.25">
      <c r="A52" s="275"/>
      <c r="B52" s="273"/>
      <c r="C52" s="309"/>
      <c r="D52" s="472"/>
      <c r="E52" s="274"/>
      <c r="F52" s="303">
        <v>61</v>
      </c>
      <c r="G52" s="472"/>
      <c r="H52" s="284"/>
      <c r="I52" s="394"/>
      <c r="J52" s="362" t="s">
        <v>163</v>
      </c>
      <c r="K52" s="473">
        <f>E48*F52</f>
        <v>61</v>
      </c>
      <c r="L52" s="473"/>
    </row>
    <row r="53" spans="1:12" s="13" customFormat="1" ht="12.75" customHeight="1">
      <c r="A53" s="275" t="s">
        <v>119</v>
      </c>
      <c r="B53" s="273" t="s">
        <v>428</v>
      </c>
      <c r="C53" s="309" t="s">
        <v>126</v>
      </c>
      <c r="D53" s="472"/>
      <c r="E53" s="274">
        <v>1</v>
      </c>
      <c r="F53" s="303"/>
      <c r="G53" s="472">
        <v>3</v>
      </c>
      <c r="H53" s="284" t="s">
        <v>11</v>
      </c>
      <c r="I53" s="668">
        <v>4</v>
      </c>
      <c r="J53" s="665" t="s">
        <v>161</v>
      </c>
      <c r="K53" s="473"/>
      <c r="L53" s="473"/>
    </row>
    <row r="54" spans="1:12" s="13" customFormat="1" ht="12.75">
      <c r="A54" s="275"/>
      <c r="B54" s="273"/>
      <c r="C54" s="309"/>
      <c r="D54" s="472"/>
      <c r="E54" s="274"/>
      <c r="F54" s="303"/>
      <c r="G54" s="472"/>
      <c r="H54" s="284"/>
      <c r="I54" s="669"/>
      <c r="J54" s="666"/>
      <c r="K54" s="473"/>
      <c r="L54" s="473"/>
    </row>
    <row r="55" spans="1:12" s="13" customFormat="1" ht="12.75">
      <c r="A55" s="275"/>
      <c r="B55" s="273"/>
      <c r="C55" s="309"/>
      <c r="D55" s="472"/>
      <c r="E55" s="274"/>
      <c r="F55" s="303"/>
      <c r="G55" s="472"/>
      <c r="H55" s="284"/>
      <c r="I55" s="670"/>
      <c r="J55" s="667"/>
      <c r="K55" s="473"/>
      <c r="L55" s="473"/>
    </row>
    <row r="56" spans="1:12" s="13" customFormat="1" ht="12.75">
      <c r="A56" s="275"/>
      <c r="B56" s="273"/>
      <c r="C56" s="309"/>
      <c r="D56" s="472"/>
      <c r="E56" s="274"/>
      <c r="F56" s="303">
        <v>41</v>
      </c>
      <c r="G56" s="472"/>
      <c r="H56" s="284"/>
      <c r="I56" s="394"/>
      <c r="J56" s="363" t="s">
        <v>162</v>
      </c>
      <c r="K56" s="473">
        <f>E53*F56</f>
        <v>41</v>
      </c>
      <c r="L56" s="473">
        <f>E53*20</f>
        <v>20</v>
      </c>
    </row>
    <row r="57" spans="1:12" s="13" customFormat="1" ht="38.25">
      <c r="A57" s="275"/>
      <c r="B57" s="273"/>
      <c r="C57" s="309"/>
      <c r="D57" s="472"/>
      <c r="E57" s="274"/>
      <c r="F57" s="303">
        <v>61</v>
      </c>
      <c r="G57" s="472"/>
      <c r="H57" s="284"/>
      <c r="I57" s="394"/>
      <c r="J57" s="362" t="s">
        <v>163</v>
      </c>
      <c r="K57" s="473">
        <f>E53*F57</f>
        <v>61</v>
      </c>
      <c r="L57" s="473"/>
    </row>
    <row r="58" spans="1:12" s="13" customFormat="1" ht="12.75" customHeight="1">
      <c r="A58" s="275" t="s">
        <v>119</v>
      </c>
      <c r="B58" s="273" t="s">
        <v>429</v>
      </c>
      <c r="C58" s="309" t="s">
        <v>126</v>
      </c>
      <c r="D58" s="472"/>
      <c r="E58" s="274">
        <v>1.001</v>
      </c>
      <c r="F58" s="303"/>
      <c r="G58" s="472">
        <v>3</v>
      </c>
      <c r="H58" s="284" t="s">
        <v>11</v>
      </c>
      <c r="I58" s="668">
        <v>4</v>
      </c>
      <c r="J58" s="665" t="s">
        <v>161</v>
      </c>
      <c r="K58" s="473"/>
      <c r="L58" s="473"/>
    </row>
    <row r="59" spans="1:12" s="13" customFormat="1" ht="12.75">
      <c r="A59" s="275"/>
      <c r="B59" s="273"/>
      <c r="C59" s="309"/>
      <c r="D59" s="472"/>
      <c r="E59" s="274"/>
      <c r="F59" s="303"/>
      <c r="G59" s="472"/>
      <c r="H59" s="284"/>
      <c r="I59" s="669"/>
      <c r="J59" s="666"/>
      <c r="K59" s="473"/>
      <c r="L59" s="473"/>
    </row>
    <row r="60" spans="1:12" s="13" customFormat="1" ht="12.75">
      <c r="A60" s="275"/>
      <c r="B60" s="273"/>
      <c r="C60" s="309"/>
      <c r="D60" s="472"/>
      <c r="E60" s="274"/>
      <c r="F60" s="303"/>
      <c r="G60" s="472"/>
      <c r="H60" s="284"/>
      <c r="I60" s="670"/>
      <c r="J60" s="667"/>
      <c r="K60" s="473"/>
      <c r="L60" s="473"/>
    </row>
    <row r="61" spans="1:12" s="13" customFormat="1" ht="12.75">
      <c r="A61" s="275"/>
      <c r="B61" s="273"/>
      <c r="C61" s="309"/>
      <c r="D61" s="472"/>
      <c r="E61" s="274"/>
      <c r="F61" s="303">
        <v>41</v>
      </c>
      <c r="G61" s="472"/>
      <c r="H61" s="284"/>
      <c r="I61" s="394"/>
      <c r="J61" s="363" t="s">
        <v>162</v>
      </c>
      <c r="K61" s="473">
        <f>E58*F61</f>
        <v>41.041</v>
      </c>
      <c r="L61" s="473">
        <f>E58*20</f>
        <v>20.019999999999996</v>
      </c>
    </row>
    <row r="62" spans="1:12" s="13" customFormat="1" ht="38.25">
      <c r="A62" s="275"/>
      <c r="B62" s="273"/>
      <c r="C62" s="309"/>
      <c r="D62" s="472"/>
      <c r="E62" s="274"/>
      <c r="F62" s="303">
        <v>61</v>
      </c>
      <c r="G62" s="472"/>
      <c r="H62" s="284"/>
      <c r="I62" s="394"/>
      <c r="J62" s="362" t="s">
        <v>163</v>
      </c>
      <c r="K62" s="473">
        <f>E58*F62</f>
        <v>61.06099999999999</v>
      </c>
      <c r="L62" s="473"/>
    </row>
    <row r="63" spans="1:12" s="13" customFormat="1" ht="12.75" customHeight="1">
      <c r="A63" s="275" t="s">
        <v>119</v>
      </c>
      <c r="B63" s="273" t="s">
        <v>430</v>
      </c>
      <c r="C63" s="309" t="s">
        <v>126</v>
      </c>
      <c r="D63" s="472"/>
      <c r="E63" s="274">
        <v>1.499</v>
      </c>
      <c r="F63" s="303"/>
      <c r="G63" s="472">
        <v>3</v>
      </c>
      <c r="H63" s="284" t="s">
        <v>11</v>
      </c>
      <c r="I63" s="668">
        <v>4</v>
      </c>
      <c r="J63" s="665" t="s">
        <v>161</v>
      </c>
      <c r="K63" s="473"/>
      <c r="L63" s="473"/>
    </row>
    <row r="64" spans="1:12" s="13" customFormat="1" ht="12.75">
      <c r="A64" s="275"/>
      <c r="B64" s="273"/>
      <c r="C64" s="309"/>
      <c r="D64" s="472"/>
      <c r="E64" s="274"/>
      <c r="F64" s="303"/>
      <c r="G64" s="472"/>
      <c r="H64" s="284"/>
      <c r="I64" s="669"/>
      <c r="J64" s="666"/>
      <c r="K64" s="473"/>
      <c r="L64" s="473"/>
    </row>
    <row r="65" spans="1:12" s="13" customFormat="1" ht="12.75">
      <c r="A65" s="275"/>
      <c r="B65" s="273"/>
      <c r="C65" s="309"/>
      <c r="D65" s="472"/>
      <c r="E65" s="274"/>
      <c r="F65" s="303"/>
      <c r="G65" s="472"/>
      <c r="H65" s="284"/>
      <c r="I65" s="670"/>
      <c r="J65" s="667"/>
      <c r="K65" s="473"/>
      <c r="L65" s="473"/>
    </row>
    <row r="66" spans="1:12" s="13" customFormat="1" ht="12.75">
      <c r="A66" s="275"/>
      <c r="B66" s="273"/>
      <c r="C66" s="309"/>
      <c r="D66" s="472"/>
      <c r="E66" s="274"/>
      <c r="F66" s="303">
        <v>41</v>
      </c>
      <c r="G66" s="472"/>
      <c r="H66" s="284"/>
      <c r="I66" s="394"/>
      <c r="J66" s="363" t="s">
        <v>162</v>
      </c>
      <c r="K66" s="473">
        <f>E63*F66</f>
        <v>61.459</v>
      </c>
      <c r="L66" s="473">
        <f>E63*20</f>
        <v>29.980000000000004</v>
      </c>
    </row>
    <row r="67" spans="1:12" s="13" customFormat="1" ht="38.25">
      <c r="A67" s="275"/>
      <c r="B67" s="273"/>
      <c r="C67" s="309"/>
      <c r="D67" s="472"/>
      <c r="E67" s="274"/>
      <c r="F67" s="303">
        <v>61</v>
      </c>
      <c r="G67" s="472"/>
      <c r="H67" s="284"/>
      <c r="I67" s="394"/>
      <c r="J67" s="362" t="s">
        <v>163</v>
      </c>
      <c r="K67" s="473">
        <f>E63*F67</f>
        <v>91.43900000000001</v>
      </c>
      <c r="L67" s="473"/>
    </row>
    <row r="68" spans="1:12" s="13" customFormat="1" ht="12.75" customHeight="1">
      <c r="A68" s="275" t="s">
        <v>119</v>
      </c>
      <c r="B68" s="273" t="s">
        <v>431</v>
      </c>
      <c r="C68" s="309" t="s">
        <v>126</v>
      </c>
      <c r="D68" s="472"/>
      <c r="E68" s="274">
        <v>1.403</v>
      </c>
      <c r="F68" s="303"/>
      <c r="G68" s="472">
        <v>3</v>
      </c>
      <c r="H68" s="284" t="s">
        <v>11</v>
      </c>
      <c r="I68" s="668">
        <v>4</v>
      </c>
      <c r="J68" s="665" t="s">
        <v>161</v>
      </c>
      <c r="K68" s="473"/>
      <c r="L68" s="473"/>
    </row>
    <row r="69" spans="1:12" s="13" customFormat="1" ht="12.75">
      <c r="A69" s="275"/>
      <c r="B69" s="273"/>
      <c r="C69" s="309"/>
      <c r="D69" s="472"/>
      <c r="E69" s="274"/>
      <c r="F69" s="303"/>
      <c r="G69" s="472"/>
      <c r="H69" s="284"/>
      <c r="I69" s="669"/>
      <c r="J69" s="666"/>
      <c r="K69" s="473"/>
      <c r="L69" s="473"/>
    </row>
    <row r="70" spans="1:12" s="13" customFormat="1" ht="12.75">
      <c r="A70" s="275"/>
      <c r="B70" s="273"/>
      <c r="C70" s="309"/>
      <c r="D70" s="472"/>
      <c r="E70" s="274"/>
      <c r="F70" s="303"/>
      <c r="G70" s="472"/>
      <c r="H70" s="284"/>
      <c r="I70" s="670"/>
      <c r="J70" s="667"/>
      <c r="K70" s="473"/>
      <c r="L70" s="473"/>
    </row>
    <row r="71" spans="1:12" s="13" customFormat="1" ht="12.75">
      <c r="A71" s="275"/>
      <c r="B71" s="273"/>
      <c r="C71" s="309"/>
      <c r="D71" s="472"/>
      <c r="E71" s="274"/>
      <c r="F71" s="303">
        <v>41</v>
      </c>
      <c r="G71" s="472"/>
      <c r="H71" s="284"/>
      <c r="I71" s="394"/>
      <c r="J71" s="363" t="s">
        <v>162</v>
      </c>
      <c r="K71" s="473">
        <f>E68*F71</f>
        <v>57.523</v>
      </c>
      <c r="L71" s="473">
        <f>E68*20</f>
        <v>28.060000000000002</v>
      </c>
    </row>
    <row r="72" spans="1:12" s="13" customFormat="1" ht="38.25">
      <c r="A72" s="275"/>
      <c r="B72" s="273"/>
      <c r="C72" s="309"/>
      <c r="D72" s="472"/>
      <c r="E72" s="274"/>
      <c r="F72" s="303">
        <v>61</v>
      </c>
      <c r="G72" s="472"/>
      <c r="H72" s="284"/>
      <c r="I72" s="394"/>
      <c r="J72" s="362" t="s">
        <v>163</v>
      </c>
      <c r="K72" s="473">
        <f>E68*F72</f>
        <v>85.583</v>
      </c>
      <c r="L72" s="473"/>
    </row>
    <row r="73" spans="1:12" s="13" customFormat="1" ht="12.75" customHeight="1">
      <c r="A73" s="275" t="s">
        <v>119</v>
      </c>
      <c r="B73" s="273" t="s">
        <v>432</v>
      </c>
      <c r="C73" s="309" t="s">
        <v>126</v>
      </c>
      <c r="D73" s="472"/>
      <c r="E73" s="274">
        <v>1.401</v>
      </c>
      <c r="F73" s="303"/>
      <c r="G73" s="472">
        <v>3</v>
      </c>
      <c r="H73" s="284" t="s">
        <v>11</v>
      </c>
      <c r="I73" s="668">
        <v>4</v>
      </c>
      <c r="J73" s="665" t="s">
        <v>161</v>
      </c>
      <c r="K73" s="473"/>
      <c r="L73" s="473"/>
    </row>
    <row r="74" spans="1:12" s="13" customFormat="1" ht="12.75">
      <c r="A74" s="275"/>
      <c r="B74" s="273"/>
      <c r="C74" s="309"/>
      <c r="D74" s="472"/>
      <c r="E74" s="274"/>
      <c r="F74" s="303"/>
      <c r="G74" s="472"/>
      <c r="H74" s="284"/>
      <c r="I74" s="669"/>
      <c r="J74" s="666"/>
      <c r="K74" s="473"/>
      <c r="L74" s="473"/>
    </row>
    <row r="75" spans="1:12" s="13" customFormat="1" ht="12.75">
      <c r="A75" s="275"/>
      <c r="B75" s="273"/>
      <c r="C75" s="309"/>
      <c r="D75" s="472"/>
      <c r="E75" s="274"/>
      <c r="F75" s="303"/>
      <c r="G75" s="472"/>
      <c r="H75" s="284"/>
      <c r="I75" s="670"/>
      <c r="J75" s="667"/>
      <c r="K75" s="473"/>
      <c r="L75" s="473"/>
    </row>
    <row r="76" spans="1:12" s="13" customFormat="1" ht="12.75">
      <c r="A76" s="275"/>
      <c r="B76" s="273"/>
      <c r="C76" s="309"/>
      <c r="D76" s="472"/>
      <c r="E76" s="274"/>
      <c r="F76" s="303">
        <v>41</v>
      </c>
      <c r="G76" s="472"/>
      <c r="H76" s="284"/>
      <c r="I76" s="394"/>
      <c r="J76" s="363" t="s">
        <v>162</v>
      </c>
      <c r="K76" s="473">
        <f>E73*F76</f>
        <v>57.441</v>
      </c>
      <c r="L76" s="473">
        <f>E73*20</f>
        <v>28.02</v>
      </c>
    </row>
    <row r="77" spans="1:12" s="13" customFormat="1" ht="38.25">
      <c r="A77" s="275"/>
      <c r="B77" s="273"/>
      <c r="C77" s="309"/>
      <c r="D77" s="472"/>
      <c r="E77" s="274"/>
      <c r="F77" s="303">
        <v>61</v>
      </c>
      <c r="G77" s="472"/>
      <c r="H77" s="284"/>
      <c r="I77" s="394"/>
      <c r="J77" s="362" t="s">
        <v>163</v>
      </c>
      <c r="K77" s="473">
        <f>E73*F77</f>
        <v>85.461</v>
      </c>
      <c r="L77" s="473"/>
    </row>
    <row r="78" spans="1:12" s="13" customFormat="1" ht="12.75" customHeight="1">
      <c r="A78" s="275" t="s">
        <v>119</v>
      </c>
      <c r="B78" s="273" t="s">
        <v>433</v>
      </c>
      <c r="C78" s="309" t="s">
        <v>126</v>
      </c>
      <c r="D78" s="472"/>
      <c r="E78" s="274">
        <v>1.301</v>
      </c>
      <c r="F78" s="303"/>
      <c r="G78" s="472">
        <v>4</v>
      </c>
      <c r="H78" s="284" t="s">
        <v>11</v>
      </c>
      <c r="I78" s="668">
        <v>4</v>
      </c>
      <c r="J78" s="665" t="s">
        <v>161</v>
      </c>
      <c r="K78" s="473"/>
      <c r="L78" s="473"/>
    </row>
    <row r="79" spans="1:12" s="13" customFormat="1" ht="12.75">
      <c r="A79" s="275"/>
      <c r="B79" s="273"/>
      <c r="C79" s="309"/>
      <c r="D79" s="472"/>
      <c r="E79" s="274"/>
      <c r="F79" s="303"/>
      <c r="G79" s="472"/>
      <c r="H79" s="284"/>
      <c r="I79" s="669"/>
      <c r="J79" s="666"/>
      <c r="K79" s="473"/>
      <c r="L79" s="473"/>
    </row>
    <row r="80" spans="1:12" s="13" customFormat="1" ht="12.75">
      <c r="A80" s="275"/>
      <c r="B80" s="273"/>
      <c r="C80" s="309"/>
      <c r="D80" s="472"/>
      <c r="E80" s="274"/>
      <c r="F80" s="303"/>
      <c r="G80" s="472"/>
      <c r="H80" s="284"/>
      <c r="I80" s="670"/>
      <c r="J80" s="667"/>
      <c r="K80" s="473"/>
      <c r="L80" s="473"/>
    </row>
    <row r="81" spans="1:12" s="13" customFormat="1" ht="12.75">
      <c r="A81" s="275"/>
      <c r="B81" s="273"/>
      <c r="C81" s="309"/>
      <c r="D81" s="472"/>
      <c r="E81" s="274"/>
      <c r="F81" s="303">
        <v>41</v>
      </c>
      <c r="G81" s="472"/>
      <c r="H81" s="284"/>
      <c r="I81" s="394"/>
      <c r="J81" s="363" t="s">
        <v>162</v>
      </c>
      <c r="K81" s="473">
        <f>E78*F81</f>
        <v>53.340999999999994</v>
      </c>
      <c r="L81" s="473">
        <f>E78*20</f>
        <v>26.02</v>
      </c>
    </row>
    <row r="82" spans="1:12" s="13" customFormat="1" ht="38.25">
      <c r="A82" s="275"/>
      <c r="B82" s="273"/>
      <c r="C82" s="309"/>
      <c r="D82" s="472"/>
      <c r="E82" s="274"/>
      <c r="F82" s="303">
        <v>61</v>
      </c>
      <c r="G82" s="472"/>
      <c r="H82" s="284"/>
      <c r="I82" s="394"/>
      <c r="J82" s="362" t="s">
        <v>163</v>
      </c>
      <c r="K82" s="473">
        <f>E78*F82</f>
        <v>79.36099999999999</v>
      </c>
      <c r="L82" s="473"/>
    </row>
    <row r="83" spans="1:12" s="13" customFormat="1" ht="12.75" customHeight="1">
      <c r="A83" s="275" t="s">
        <v>119</v>
      </c>
      <c r="B83" s="273" t="s">
        <v>434</v>
      </c>
      <c r="C83" s="309" t="s">
        <v>126</v>
      </c>
      <c r="D83" s="472"/>
      <c r="E83" s="274">
        <v>1.002</v>
      </c>
      <c r="F83" s="303"/>
      <c r="G83" s="472">
        <v>4</v>
      </c>
      <c r="H83" s="284" t="s">
        <v>11</v>
      </c>
      <c r="I83" s="668">
        <v>4</v>
      </c>
      <c r="J83" s="665" t="s">
        <v>161</v>
      </c>
      <c r="K83" s="473"/>
      <c r="L83" s="473"/>
    </row>
    <row r="84" spans="1:12" s="13" customFormat="1" ht="12.75">
      <c r="A84" s="275"/>
      <c r="B84" s="273"/>
      <c r="C84" s="309"/>
      <c r="D84" s="472"/>
      <c r="E84" s="274"/>
      <c r="F84" s="303"/>
      <c r="G84" s="472"/>
      <c r="H84" s="284"/>
      <c r="I84" s="669"/>
      <c r="J84" s="666"/>
      <c r="K84" s="473"/>
      <c r="L84" s="473"/>
    </row>
    <row r="85" spans="1:12" s="13" customFormat="1" ht="12.75">
      <c r="A85" s="275"/>
      <c r="B85" s="273"/>
      <c r="C85" s="309"/>
      <c r="D85" s="472"/>
      <c r="E85" s="274"/>
      <c r="F85" s="303"/>
      <c r="G85" s="472"/>
      <c r="H85" s="284"/>
      <c r="I85" s="670"/>
      <c r="J85" s="667"/>
      <c r="K85" s="473"/>
      <c r="L85" s="473"/>
    </row>
    <row r="86" spans="1:12" s="13" customFormat="1" ht="12.75">
      <c r="A86" s="275"/>
      <c r="B86" s="273"/>
      <c r="C86" s="309"/>
      <c r="D86" s="472"/>
      <c r="E86" s="274"/>
      <c r="F86" s="303">
        <v>41</v>
      </c>
      <c r="G86" s="472"/>
      <c r="H86" s="284"/>
      <c r="I86" s="394"/>
      <c r="J86" s="363" t="s">
        <v>162</v>
      </c>
      <c r="K86" s="473">
        <f>E83*F86</f>
        <v>41.082</v>
      </c>
      <c r="L86" s="473">
        <f>E83*20</f>
        <v>20.04</v>
      </c>
    </row>
    <row r="87" spans="1:12" s="13" customFormat="1" ht="38.25">
      <c r="A87" s="275"/>
      <c r="B87" s="273"/>
      <c r="C87" s="309"/>
      <c r="D87" s="472"/>
      <c r="E87" s="274"/>
      <c r="F87" s="303">
        <v>61</v>
      </c>
      <c r="G87" s="472"/>
      <c r="H87" s="284"/>
      <c r="I87" s="394"/>
      <c r="J87" s="362" t="s">
        <v>163</v>
      </c>
      <c r="K87" s="473">
        <f>E83*F87</f>
        <v>61.122</v>
      </c>
      <c r="L87" s="473"/>
    </row>
    <row r="88" spans="1:12" s="13" customFormat="1" ht="12.75" customHeight="1">
      <c r="A88" s="275" t="s">
        <v>119</v>
      </c>
      <c r="B88" s="273" t="s">
        <v>435</v>
      </c>
      <c r="C88" s="309" t="s">
        <v>126</v>
      </c>
      <c r="D88" s="472"/>
      <c r="E88" s="274">
        <v>1.002</v>
      </c>
      <c r="F88" s="303"/>
      <c r="G88" s="472">
        <v>4</v>
      </c>
      <c r="H88" s="284" t="s">
        <v>11</v>
      </c>
      <c r="I88" s="668">
        <v>4</v>
      </c>
      <c r="J88" s="665" t="s">
        <v>161</v>
      </c>
      <c r="K88" s="473"/>
      <c r="L88" s="473"/>
    </row>
    <row r="89" spans="1:12" s="13" customFormat="1" ht="12.75">
      <c r="A89" s="275"/>
      <c r="B89" s="273"/>
      <c r="C89" s="309"/>
      <c r="D89" s="472"/>
      <c r="E89" s="274"/>
      <c r="F89" s="303"/>
      <c r="G89" s="472"/>
      <c r="H89" s="284"/>
      <c r="I89" s="669"/>
      <c r="J89" s="666"/>
      <c r="K89" s="473"/>
      <c r="L89" s="473"/>
    </row>
    <row r="90" spans="1:12" s="13" customFormat="1" ht="12.75">
      <c r="A90" s="275"/>
      <c r="B90" s="273"/>
      <c r="C90" s="309"/>
      <c r="D90" s="472"/>
      <c r="E90" s="274"/>
      <c r="F90" s="303"/>
      <c r="G90" s="472"/>
      <c r="H90" s="284"/>
      <c r="I90" s="670"/>
      <c r="J90" s="667"/>
      <c r="K90" s="473"/>
      <c r="L90" s="473"/>
    </row>
    <row r="91" spans="1:12" s="13" customFormat="1" ht="12.75">
      <c r="A91" s="275"/>
      <c r="B91" s="273"/>
      <c r="C91" s="309"/>
      <c r="D91" s="472"/>
      <c r="E91" s="274"/>
      <c r="F91" s="303">
        <v>41</v>
      </c>
      <c r="G91" s="472"/>
      <c r="H91" s="284"/>
      <c r="I91" s="394"/>
      <c r="J91" s="363" t="s">
        <v>162</v>
      </c>
      <c r="K91" s="473">
        <f>E88*F91</f>
        <v>41.082</v>
      </c>
      <c r="L91" s="473">
        <f>E88*20</f>
        <v>20.04</v>
      </c>
    </row>
    <row r="92" spans="1:12" s="13" customFormat="1" ht="38.25">
      <c r="A92" s="275"/>
      <c r="B92" s="273"/>
      <c r="C92" s="309"/>
      <c r="D92" s="472"/>
      <c r="E92" s="274"/>
      <c r="F92" s="303">
        <v>61</v>
      </c>
      <c r="G92" s="472"/>
      <c r="H92" s="284"/>
      <c r="I92" s="394"/>
      <c r="J92" s="362" t="s">
        <v>163</v>
      </c>
      <c r="K92" s="473">
        <f>E88*F92</f>
        <v>61.122</v>
      </c>
      <c r="L92" s="473"/>
    </row>
    <row r="93" spans="1:12" s="13" customFormat="1" ht="12.75" customHeight="1">
      <c r="A93" s="275" t="s">
        <v>119</v>
      </c>
      <c r="B93" s="273" t="s">
        <v>436</v>
      </c>
      <c r="C93" s="309" t="s">
        <v>126</v>
      </c>
      <c r="D93" s="472"/>
      <c r="E93" s="274">
        <v>1.305</v>
      </c>
      <c r="F93" s="303"/>
      <c r="G93" s="472">
        <v>4</v>
      </c>
      <c r="H93" s="284" t="s">
        <v>11</v>
      </c>
      <c r="I93" s="668">
        <v>4</v>
      </c>
      <c r="J93" s="665" t="s">
        <v>161</v>
      </c>
      <c r="K93" s="473"/>
      <c r="L93" s="473"/>
    </row>
    <row r="94" spans="1:12" s="13" customFormat="1" ht="12.75">
      <c r="A94" s="275"/>
      <c r="B94" s="273"/>
      <c r="C94" s="309"/>
      <c r="D94" s="472"/>
      <c r="E94" s="274"/>
      <c r="F94" s="303"/>
      <c r="G94" s="472"/>
      <c r="H94" s="284"/>
      <c r="I94" s="669"/>
      <c r="J94" s="666"/>
      <c r="K94" s="473"/>
      <c r="L94" s="473"/>
    </row>
    <row r="95" spans="1:12" s="13" customFormat="1" ht="12.75">
      <c r="A95" s="275"/>
      <c r="B95" s="273"/>
      <c r="C95" s="309"/>
      <c r="D95" s="472"/>
      <c r="E95" s="274"/>
      <c r="F95" s="303"/>
      <c r="G95" s="472"/>
      <c r="H95" s="284"/>
      <c r="I95" s="670"/>
      <c r="J95" s="667"/>
      <c r="K95" s="473"/>
      <c r="L95" s="473"/>
    </row>
    <row r="96" spans="1:12" s="13" customFormat="1" ht="12.75">
      <c r="A96" s="275"/>
      <c r="B96" s="273"/>
      <c r="C96" s="309"/>
      <c r="D96" s="472"/>
      <c r="E96" s="274"/>
      <c r="F96" s="303">
        <v>41</v>
      </c>
      <c r="G96" s="472"/>
      <c r="H96" s="284"/>
      <c r="I96" s="394"/>
      <c r="J96" s="363" t="s">
        <v>162</v>
      </c>
      <c r="K96" s="473">
        <f>E93*F96</f>
        <v>53.504999999999995</v>
      </c>
      <c r="L96" s="473">
        <f>E93*20</f>
        <v>26.099999999999998</v>
      </c>
    </row>
    <row r="97" spans="1:12" s="13" customFormat="1" ht="38.25">
      <c r="A97" s="275"/>
      <c r="B97" s="273"/>
      <c r="C97" s="309"/>
      <c r="D97" s="472"/>
      <c r="E97" s="274"/>
      <c r="F97" s="303">
        <v>61</v>
      </c>
      <c r="G97" s="472"/>
      <c r="H97" s="284"/>
      <c r="I97" s="394"/>
      <c r="J97" s="362" t="s">
        <v>163</v>
      </c>
      <c r="K97" s="473">
        <f>E93*F97</f>
        <v>79.60499999999999</v>
      </c>
      <c r="L97" s="473"/>
    </row>
    <row r="98" spans="1:12" s="13" customFormat="1" ht="12.75" customHeight="1">
      <c r="A98" s="275" t="s">
        <v>119</v>
      </c>
      <c r="B98" s="273" t="s">
        <v>437</v>
      </c>
      <c r="C98" s="309" t="s">
        <v>126</v>
      </c>
      <c r="D98" s="472"/>
      <c r="E98" s="274">
        <v>0.999</v>
      </c>
      <c r="F98" s="303"/>
      <c r="G98" s="472">
        <v>4</v>
      </c>
      <c r="H98" s="284" t="s">
        <v>11</v>
      </c>
      <c r="I98" s="668">
        <v>4</v>
      </c>
      <c r="J98" s="665" t="s">
        <v>161</v>
      </c>
      <c r="K98" s="473"/>
      <c r="L98" s="473"/>
    </row>
    <row r="99" spans="1:12" s="13" customFormat="1" ht="12.75">
      <c r="A99" s="275"/>
      <c r="B99" s="273"/>
      <c r="C99" s="309"/>
      <c r="D99" s="472"/>
      <c r="E99" s="274"/>
      <c r="F99" s="303"/>
      <c r="G99" s="472"/>
      <c r="H99" s="284"/>
      <c r="I99" s="669"/>
      <c r="J99" s="666"/>
      <c r="K99" s="473"/>
      <c r="L99" s="473"/>
    </row>
    <row r="100" spans="1:12" s="13" customFormat="1" ht="12.75">
      <c r="A100" s="275"/>
      <c r="B100" s="273"/>
      <c r="C100" s="309"/>
      <c r="D100" s="472"/>
      <c r="E100" s="274"/>
      <c r="F100" s="303"/>
      <c r="G100" s="472"/>
      <c r="H100" s="284"/>
      <c r="I100" s="670"/>
      <c r="J100" s="667"/>
      <c r="K100" s="473"/>
      <c r="L100" s="473"/>
    </row>
    <row r="101" spans="1:12" s="13" customFormat="1" ht="12.75" customHeight="1">
      <c r="A101" s="275"/>
      <c r="B101" s="273"/>
      <c r="C101" s="309"/>
      <c r="D101" s="472"/>
      <c r="E101" s="274"/>
      <c r="F101" s="303">
        <v>41</v>
      </c>
      <c r="G101" s="472"/>
      <c r="H101" s="284"/>
      <c r="I101" s="394"/>
      <c r="J101" s="363" t="s">
        <v>162</v>
      </c>
      <c r="K101" s="473">
        <f>E98*F101</f>
        <v>40.959</v>
      </c>
      <c r="L101" s="473">
        <f>E98*20</f>
        <v>19.98</v>
      </c>
    </row>
    <row r="102" spans="1:12" s="13" customFormat="1" ht="38.25">
      <c r="A102" s="275"/>
      <c r="B102" s="273"/>
      <c r="C102" s="309"/>
      <c r="D102" s="472"/>
      <c r="E102" s="274"/>
      <c r="F102" s="303">
        <v>61</v>
      </c>
      <c r="G102" s="472"/>
      <c r="H102" s="284"/>
      <c r="I102" s="394"/>
      <c r="J102" s="362" t="s">
        <v>163</v>
      </c>
      <c r="K102" s="473">
        <f>E98*F102</f>
        <v>60.939</v>
      </c>
      <c r="L102" s="473"/>
    </row>
    <row r="103" spans="1:12" s="13" customFormat="1" ht="12.75" customHeight="1">
      <c r="A103" s="275" t="s">
        <v>119</v>
      </c>
      <c r="B103" s="273" t="s">
        <v>438</v>
      </c>
      <c r="C103" s="309" t="s">
        <v>126</v>
      </c>
      <c r="D103" s="472"/>
      <c r="E103" s="274">
        <v>1.003</v>
      </c>
      <c r="F103" s="303"/>
      <c r="G103" s="472">
        <v>4</v>
      </c>
      <c r="H103" s="284" t="s">
        <v>11</v>
      </c>
      <c r="I103" s="668">
        <v>4</v>
      </c>
      <c r="J103" s="665" t="s">
        <v>161</v>
      </c>
      <c r="K103" s="473"/>
      <c r="L103" s="473"/>
    </row>
    <row r="104" spans="1:12" s="13" customFormat="1" ht="12.75">
      <c r="A104" s="275"/>
      <c r="B104" s="273"/>
      <c r="C104" s="309"/>
      <c r="D104" s="472"/>
      <c r="E104" s="274"/>
      <c r="F104" s="303"/>
      <c r="G104" s="472"/>
      <c r="H104" s="284"/>
      <c r="I104" s="669"/>
      <c r="J104" s="666"/>
      <c r="K104" s="473"/>
      <c r="L104" s="473"/>
    </row>
    <row r="105" spans="1:12" s="13" customFormat="1" ht="12.75">
      <c r="A105" s="275"/>
      <c r="B105" s="273"/>
      <c r="C105" s="309"/>
      <c r="D105" s="472"/>
      <c r="E105" s="274"/>
      <c r="F105" s="303"/>
      <c r="G105" s="472"/>
      <c r="H105" s="284"/>
      <c r="I105" s="670"/>
      <c r="J105" s="667"/>
      <c r="K105" s="473"/>
      <c r="L105" s="473"/>
    </row>
    <row r="106" spans="1:12" s="13" customFormat="1" ht="12.75">
      <c r="A106" s="275"/>
      <c r="B106" s="273"/>
      <c r="C106" s="309"/>
      <c r="D106" s="472"/>
      <c r="E106" s="274"/>
      <c r="F106" s="303">
        <v>41</v>
      </c>
      <c r="G106" s="472"/>
      <c r="H106" s="284"/>
      <c r="I106" s="394"/>
      <c r="J106" s="363" t="s">
        <v>162</v>
      </c>
      <c r="K106" s="473">
        <f>E103*F106</f>
        <v>41.123</v>
      </c>
      <c r="L106" s="473">
        <f>E103*20</f>
        <v>20.06</v>
      </c>
    </row>
    <row r="107" spans="1:12" s="13" customFormat="1" ht="38.25">
      <c r="A107" s="275"/>
      <c r="B107" s="273"/>
      <c r="C107" s="309"/>
      <c r="D107" s="472"/>
      <c r="E107" s="274"/>
      <c r="F107" s="303">
        <v>61</v>
      </c>
      <c r="G107" s="472"/>
      <c r="H107" s="284"/>
      <c r="I107" s="394"/>
      <c r="J107" s="362" t="s">
        <v>163</v>
      </c>
      <c r="K107" s="473">
        <f>E103*F107</f>
        <v>61.18299999999999</v>
      </c>
      <c r="L107" s="473"/>
    </row>
    <row r="108" spans="1:12" s="13" customFormat="1" ht="12.75" customHeight="1">
      <c r="A108" s="275" t="s">
        <v>119</v>
      </c>
      <c r="B108" s="273" t="s">
        <v>439</v>
      </c>
      <c r="C108" s="309" t="s">
        <v>126</v>
      </c>
      <c r="D108" s="472"/>
      <c r="E108" s="274">
        <v>1</v>
      </c>
      <c r="F108" s="303"/>
      <c r="G108" s="472">
        <v>4</v>
      </c>
      <c r="H108" s="284" t="s">
        <v>11</v>
      </c>
      <c r="I108" s="668">
        <v>4</v>
      </c>
      <c r="J108" s="665" t="s">
        <v>161</v>
      </c>
      <c r="K108" s="473"/>
      <c r="L108" s="473"/>
    </row>
    <row r="109" spans="1:12" s="13" customFormat="1" ht="12.75">
      <c r="A109" s="275"/>
      <c r="B109" s="273"/>
      <c r="C109" s="309"/>
      <c r="D109" s="472"/>
      <c r="E109" s="274"/>
      <c r="F109" s="303"/>
      <c r="G109" s="472"/>
      <c r="H109" s="284"/>
      <c r="I109" s="669"/>
      <c r="J109" s="666"/>
      <c r="K109" s="473"/>
      <c r="L109" s="473"/>
    </row>
    <row r="110" spans="1:12" s="13" customFormat="1" ht="12.75">
      <c r="A110" s="275"/>
      <c r="B110" s="273"/>
      <c r="C110" s="309"/>
      <c r="D110" s="472"/>
      <c r="E110" s="274"/>
      <c r="F110" s="303"/>
      <c r="G110" s="472"/>
      <c r="H110" s="284"/>
      <c r="I110" s="670"/>
      <c r="J110" s="667"/>
      <c r="K110" s="473"/>
      <c r="L110" s="473"/>
    </row>
    <row r="111" spans="1:12" s="13" customFormat="1" ht="12.75">
      <c r="A111" s="275"/>
      <c r="B111" s="273"/>
      <c r="C111" s="309"/>
      <c r="D111" s="472"/>
      <c r="E111" s="274"/>
      <c r="F111" s="303">
        <v>41</v>
      </c>
      <c r="G111" s="472"/>
      <c r="H111" s="284"/>
      <c r="I111" s="394"/>
      <c r="J111" s="363" t="s">
        <v>162</v>
      </c>
      <c r="K111" s="473">
        <f>E108*F111</f>
        <v>41</v>
      </c>
      <c r="L111" s="473">
        <f>E108*20</f>
        <v>20</v>
      </c>
    </row>
    <row r="112" spans="1:12" s="13" customFormat="1" ht="38.25">
      <c r="A112" s="275"/>
      <c r="B112" s="273"/>
      <c r="C112" s="309"/>
      <c r="D112" s="472"/>
      <c r="E112" s="274"/>
      <c r="F112" s="303">
        <v>61</v>
      </c>
      <c r="G112" s="472"/>
      <c r="H112" s="284"/>
      <c r="I112" s="394"/>
      <c r="J112" s="362" t="s">
        <v>163</v>
      </c>
      <c r="K112" s="473">
        <f>E108*F112</f>
        <v>61</v>
      </c>
      <c r="L112" s="473"/>
    </row>
    <row r="113" spans="1:12" s="13" customFormat="1" ht="12.75" customHeight="1">
      <c r="A113" s="275" t="s">
        <v>119</v>
      </c>
      <c r="B113" s="273" t="s">
        <v>440</v>
      </c>
      <c r="C113" s="309" t="s">
        <v>126</v>
      </c>
      <c r="D113" s="472"/>
      <c r="E113" s="274">
        <v>1</v>
      </c>
      <c r="F113" s="303"/>
      <c r="G113" s="472">
        <v>4</v>
      </c>
      <c r="H113" s="284" t="s">
        <v>11</v>
      </c>
      <c r="I113" s="668">
        <v>4</v>
      </c>
      <c r="J113" s="665" t="s">
        <v>161</v>
      </c>
      <c r="K113" s="473"/>
      <c r="L113" s="473"/>
    </row>
    <row r="114" spans="1:12" s="13" customFormat="1" ht="12.75">
      <c r="A114" s="275"/>
      <c r="B114" s="273"/>
      <c r="C114" s="309"/>
      <c r="D114" s="472"/>
      <c r="E114" s="274"/>
      <c r="F114" s="303"/>
      <c r="G114" s="472"/>
      <c r="H114" s="284"/>
      <c r="I114" s="669"/>
      <c r="J114" s="666"/>
      <c r="K114" s="473"/>
      <c r="L114" s="473"/>
    </row>
    <row r="115" spans="1:12" s="13" customFormat="1" ht="12.75">
      <c r="A115" s="275"/>
      <c r="B115" s="273"/>
      <c r="C115" s="309"/>
      <c r="D115" s="472"/>
      <c r="E115" s="274"/>
      <c r="F115" s="303"/>
      <c r="G115" s="472"/>
      <c r="H115" s="284"/>
      <c r="I115" s="670"/>
      <c r="J115" s="667"/>
      <c r="K115" s="473"/>
      <c r="L115" s="473"/>
    </row>
    <row r="116" spans="1:12" s="13" customFormat="1" ht="12.75">
      <c r="A116" s="275"/>
      <c r="B116" s="273"/>
      <c r="C116" s="309"/>
      <c r="D116" s="472"/>
      <c r="E116" s="274"/>
      <c r="F116" s="303">
        <v>41</v>
      </c>
      <c r="G116" s="472"/>
      <c r="H116" s="284"/>
      <c r="I116" s="394"/>
      <c r="J116" s="363" t="s">
        <v>162</v>
      </c>
      <c r="K116" s="473">
        <f>E113*F116</f>
        <v>41</v>
      </c>
      <c r="L116" s="473">
        <f>E113*20</f>
        <v>20</v>
      </c>
    </row>
    <row r="117" spans="1:12" s="13" customFormat="1" ht="38.25">
      <c r="A117" s="275"/>
      <c r="B117" s="273"/>
      <c r="C117" s="309"/>
      <c r="D117" s="472"/>
      <c r="E117" s="274"/>
      <c r="F117" s="303">
        <v>61</v>
      </c>
      <c r="G117" s="472"/>
      <c r="H117" s="284"/>
      <c r="I117" s="394"/>
      <c r="J117" s="362" t="s">
        <v>163</v>
      </c>
      <c r="K117" s="473">
        <f>E113*F117</f>
        <v>61</v>
      </c>
      <c r="L117" s="473"/>
    </row>
    <row r="118" spans="1:12" s="13" customFormat="1" ht="12.75" customHeight="1">
      <c r="A118" s="275" t="s">
        <v>119</v>
      </c>
      <c r="B118" s="273" t="s">
        <v>441</v>
      </c>
      <c r="C118" s="309" t="s">
        <v>126</v>
      </c>
      <c r="D118" s="472"/>
      <c r="E118" s="274">
        <v>1.299</v>
      </c>
      <c r="F118" s="303"/>
      <c r="G118" s="472">
        <v>4</v>
      </c>
      <c r="H118" s="284" t="s">
        <v>11</v>
      </c>
      <c r="I118" s="668">
        <v>4</v>
      </c>
      <c r="J118" s="665" t="s">
        <v>161</v>
      </c>
      <c r="K118" s="473"/>
      <c r="L118" s="473"/>
    </row>
    <row r="119" spans="1:12" s="13" customFormat="1" ht="12.75">
      <c r="A119" s="275"/>
      <c r="B119" s="273"/>
      <c r="C119" s="309"/>
      <c r="D119" s="472"/>
      <c r="E119" s="274"/>
      <c r="F119" s="303"/>
      <c r="G119" s="472"/>
      <c r="H119" s="284"/>
      <c r="I119" s="669"/>
      <c r="J119" s="666"/>
      <c r="K119" s="473"/>
      <c r="L119" s="473"/>
    </row>
    <row r="120" spans="1:12" s="13" customFormat="1" ht="12.75">
      <c r="A120" s="275"/>
      <c r="B120" s="273"/>
      <c r="C120" s="309"/>
      <c r="D120" s="472"/>
      <c r="E120" s="274"/>
      <c r="F120" s="303"/>
      <c r="G120" s="472"/>
      <c r="H120" s="284"/>
      <c r="I120" s="670"/>
      <c r="J120" s="667"/>
      <c r="K120" s="473"/>
      <c r="L120" s="473"/>
    </row>
    <row r="121" spans="1:12" s="13" customFormat="1" ht="12.75">
      <c r="A121" s="275"/>
      <c r="B121" s="273"/>
      <c r="C121" s="309"/>
      <c r="D121" s="472"/>
      <c r="E121" s="274"/>
      <c r="F121" s="303">
        <v>41</v>
      </c>
      <c r="G121" s="472"/>
      <c r="H121" s="284"/>
      <c r="I121" s="394"/>
      <c r="J121" s="363" t="s">
        <v>162</v>
      </c>
      <c r="K121" s="473">
        <f>E118*F121</f>
        <v>53.259</v>
      </c>
      <c r="L121" s="473">
        <f>E118*20</f>
        <v>25.979999999999997</v>
      </c>
    </row>
    <row r="122" spans="1:12" s="13" customFormat="1" ht="38.25">
      <c r="A122" s="275"/>
      <c r="B122" s="273"/>
      <c r="C122" s="309"/>
      <c r="D122" s="472"/>
      <c r="E122" s="274"/>
      <c r="F122" s="303">
        <v>61</v>
      </c>
      <c r="G122" s="472"/>
      <c r="H122" s="284"/>
      <c r="I122" s="394"/>
      <c r="J122" s="362" t="s">
        <v>163</v>
      </c>
      <c r="K122" s="473">
        <f>E118*F122</f>
        <v>79.23899999999999</v>
      </c>
      <c r="L122" s="473"/>
    </row>
    <row r="123" spans="1:12" s="13" customFormat="1" ht="12.75" customHeight="1">
      <c r="A123" s="275" t="s">
        <v>119</v>
      </c>
      <c r="B123" s="273" t="s">
        <v>442</v>
      </c>
      <c r="C123" s="309" t="s">
        <v>126</v>
      </c>
      <c r="D123" s="472"/>
      <c r="E123" s="274">
        <v>0.999</v>
      </c>
      <c r="F123" s="303"/>
      <c r="G123" s="472">
        <v>4</v>
      </c>
      <c r="H123" s="284" t="s">
        <v>11</v>
      </c>
      <c r="I123" s="668">
        <v>4</v>
      </c>
      <c r="J123" s="665" t="s">
        <v>161</v>
      </c>
      <c r="K123" s="473"/>
      <c r="L123" s="473"/>
    </row>
    <row r="124" spans="1:12" s="13" customFormat="1" ht="12.75">
      <c r="A124" s="275"/>
      <c r="B124" s="273"/>
      <c r="C124" s="309"/>
      <c r="D124" s="472"/>
      <c r="E124" s="274"/>
      <c r="F124" s="303"/>
      <c r="G124" s="472"/>
      <c r="H124" s="284"/>
      <c r="I124" s="669"/>
      <c r="J124" s="666"/>
      <c r="K124" s="473"/>
      <c r="L124" s="473"/>
    </row>
    <row r="125" spans="1:12" s="13" customFormat="1" ht="12.75">
      <c r="A125" s="275"/>
      <c r="B125" s="273"/>
      <c r="C125" s="309"/>
      <c r="D125" s="472"/>
      <c r="E125" s="274"/>
      <c r="F125" s="303"/>
      <c r="G125" s="472"/>
      <c r="H125" s="284"/>
      <c r="I125" s="670"/>
      <c r="J125" s="667"/>
      <c r="K125" s="473"/>
      <c r="L125" s="473"/>
    </row>
    <row r="126" spans="1:12" s="13" customFormat="1" ht="12.75">
      <c r="A126" s="275"/>
      <c r="B126" s="273"/>
      <c r="C126" s="309"/>
      <c r="D126" s="472"/>
      <c r="E126" s="274"/>
      <c r="F126" s="303">
        <v>41</v>
      </c>
      <c r="G126" s="472"/>
      <c r="H126" s="284"/>
      <c r="I126" s="394"/>
      <c r="J126" s="363" t="s">
        <v>162</v>
      </c>
      <c r="K126" s="473">
        <f>E123*F126</f>
        <v>40.959</v>
      </c>
      <c r="L126" s="473">
        <f>E123*20</f>
        <v>19.98</v>
      </c>
    </row>
    <row r="127" spans="1:12" s="13" customFormat="1" ht="38.25">
      <c r="A127" s="275"/>
      <c r="B127" s="273"/>
      <c r="C127" s="309"/>
      <c r="D127" s="472"/>
      <c r="E127" s="274"/>
      <c r="F127" s="303">
        <v>61</v>
      </c>
      <c r="G127" s="472"/>
      <c r="H127" s="284"/>
      <c r="I127" s="394"/>
      <c r="J127" s="362" t="s">
        <v>163</v>
      </c>
      <c r="K127" s="473">
        <f>E123*F127</f>
        <v>60.939</v>
      </c>
      <c r="L127" s="473"/>
    </row>
    <row r="128" spans="1:12" s="13" customFormat="1" ht="12.75" customHeight="1">
      <c r="A128" s="275" t="s">
        <v>119</v>
      </c>
      <c r="B128" s="273" t="s">
        <v>443</v>
      </c>
      <c r="C128" s="309" t="s">
        <v>126</v>
      </c>
      <c r="D128" s="472"/>
      <c r="E128" s="274">
        <v>0.998</v>
      </c>
      <c r="F128" s="303"/>
      <c r="G128" s="472">
        <v>4</v>
      </c>
      <c r="H128" s="284" t="s">
        <v>11</v>
      </c>
      <c r="I128" s="668">
        <v>4</v>
      </c>
      <c r="J128" s="665" t="s">
        <v>161</v>
      </c>
      <c r="K128" s="473"/>
      <c r="L128" s="473"/>
    </row>
    <row r="129" spans="1:12" s="13" customFormat="1" ht="12.75">
      <c r="A129" s="275"/>
      <c r="B129" s="273"/>
      <c r="C129" s="309"/>
      <c r="D129" s="472"/>
      <c r="E129" s="274"/>
      <c r="F129" s="303"/>
      <c r="G129" s="472"/>
      <c r="H129" s="284"/>
      <c r="I129" s="669"/>
      <c r="J129" s="666"/>
      <c r="K129" s="473"/>
      <c r="L129" s="473"/>
    </row>
    <row r="130" spans="1:12" s="13" customFormat="1" ht="12.75">
      <c r="A130" s="275"/>
      <c r="B130" s="273"/>
      <c r="C130" s="309"/>
      <c r="D130" s="472"/>
      <c r="E130" s="274"/>
      <c r="F130" s="303"/>
      <c r="G130" s="472"/>
      <c r="H130" s="284"/>
      <c r="I130" s="670"/>
      <c r="J130" s="667"/>
      <c r="K130" s="473"/>
      <c r="L130" s="473"/>
    </row>
    <row r="131" spans="1:12" s="13" customFormat="1" ht="12.75">
      <c r="A131" s="275"/>
      <c r="B131" s="273"/>
      <c r="C131" s="309"/>
      <c r="D131" s="472"/>
      <c r="E131" s="274"/>
      <c r="F131" s="303">
        <v>41</v>
      </c>
      <c r="G131" s="472"/>
      <c r="H131" s="284"/>
      <c r="I131" s="394"/>
      <c r="J131" s="363" t="s">
        <v>162</v>
      </c>
      <c r="K131" s="473">
        <f>E128*F131</f>
        <v>40.918</v>
      </c>
      <c r="L131" s="473">
        <f>E128*20</f>
        <v>19.96</v>
      </c>
    </row>
    <row r="132" spans="1:12" s="13" customFormat="1" ht="38.25">
      <c r="A132" s="275"/>
      <c r="B132" s="273"/>
      <c r="C132" s="309"/>
      <c r="D132" s="472"/>
      <c r="E132" s="274"/>
      <c r="F132" s="303">
        <v>61</v>
      </c>
      <c r="G132" s="472"/>
      <c r="H132" s="284"/>
      <c r="I132" s="394"/>
      <c r="J132" s="362" t="s">
        <v>163</v>
      </c>
      <c r="K132" s="473">
        <f>E128*F132</f>
        <v>60.878</v>
      </c>
      <c r="L132" s="473"/>
    </row>
    <row r="133" spans="1:12" s="13" customFormat="1" ht="12.75" customHeight="1">
      <c r="A133" s="275" t="s">
        <v>119</v>
      </c>
      <c r="B133" s="273" t="s">
        <v>444</v>
      </c>
      <c r="C133" s="309" t="s">
        <v>126</v>
      </c>
      <c r="D133" s="472"/>
      <c r="E133" s="274">
        <v>0.997</v>
      </c>
      <c r="F133" s="303"/>
      <c r="G133" s="472">
        <v>4</v>
      </c>
      <c r="H133" s="284" t="s">
        <v>11</v>
      </c>
      <c r="I133" s="668">
        <v>4</v>
      </c>
      <c r="J133" s="665" t="s">
        <v>161</v>
      </c>
      <c r="K133" s="473"/>
      <c r="L133" s="473"/>
    </row>
    <row r="134" spans="1:12" s="13" customFormat="1" ht="12.75">
      <c r="A134" s="275"/>
      <c r="B134" s="273"/>
      <c r="C134" s="309"/>
      <c r="D134" s="472"/>
      <c r="E134" s="274"/>
      <c r="F134" s="303"/>
      <c r="G134" s="472"/>
      <c r="H134" s="284"/>
      <c r="I134" s="669"/>
      <c r="J134" s="666"/>
      <c r="K134" s="473"/>
      <c r="L134" s="473"/>
    </row>
    <row r="135" spans="1:12" s="13" customFormat="1" ht="12.75">
      <c r="A135" s="275"/>
      <c r="B135" s="273"/>
      <c r="C135" s="309"/>
      <c r="D135" s="472"/>
      <c r="E135" s="274"/>
      <c r="F135" s="303"/>
      <c r="G135" s="472"/>
      <c r="H135" s="284"/>
      <c r="I135" s="670"/>
      <c r="J135" s="667"/>
      <c r="K135" s="473"/>
      <c r="L135" s="473"/>
    </row>
    <row r="136" spans="1:12" s="13" customFormat="1" ht="12.75">
      <c r="A136" s="275"/>
      <c r="B136" s="273"/>
      <c r="C136" s="309"/>
      <c r="D136" s="472"/>
      <c r="E136" s="274"/>
      <c r="F136" s="303">
        <v>41</v>
      </c>
      <c r="G136" s="472"/>
      <c r="H136" s="284"/>
      <c r="I136" s="394"/>
      <c r="J136" s="363" t="s">
        <v>162</v>
      </c>
      <c r="K136" s="473">
        <f>E133*F136</f>
        <v>40.877</v>
      </c>
      <c r="L136" s="473">
        <f>E133*20</f>
        <v>19.94</v>
      </c>
    </row>
    <row r="137" spans="1:12" s="13" customFormat="1" ht="38.25">
      <c r="A137" s="275"/>
      <c r="B137" s="273"/>
      <c r="C137" s="309"/>
      <c r="D137" s="472"/>
      <c r="E137" s="274"/>
      <c r="F137" s="303">
        <v>61</v>
      </c>
      <c r="G137" s="472"/>
      <c r="H137" s="284"/>
      <c r="I137" s="394"/>
      <c r="J137" s="362" t="s">
        <v>163</v>
      </c>
      <c r="K137" s="473">
        <f>E133*F137</f>
        <v>60.817</v>
      </c>
      <c r="L137" s="473"/>
    </row>
    <row r="138" spans="1:12" s="13" customFormat="1" ht="12.75" customHeight="1">
      <c r="A138" s="275" t="s">
        <v>119</v>
      </c>
      <c r="B138" s="273" t="s">
        <v>445</v>
      </c>
      <c r="C138" s="309" t="s">
        <v>126</v>
      </c>
      <c r="D138" s="472"/>
      <c r="E138" s="274">
        <v>1.001</v>
      </c>
      <c r="F138" s="303"/>
      <c r="G138" s="472">
        <v>3</v>
      </c>
      <c r="H138" s="284" t="s">
        <v>11</v>
      </c>
      <c r="I138" s="668">
        <v>4</v>
      </c>
      <c r="J138" s="665" t="s">
        <v>161</v>
      </c>
      <c r="K138" s="473"/>
      <c r="L138" s="473"/>
    </row>
    <row r="139" spans="1:12" s="13" customFormat="1" ht="12.75">
      <c r="A139" s="275"/>
      <c r="B139" s="273"/>
      <c r="C139" s="309"/>
      <c r="D139" s="472"/>
      <c r="E139" s="274"/>
      <c r="F139" s="303"/>
      <c r="G139" s="472"/>
      <c r="H139" s="284"/>
      <c r="I139" s="669"/>
      <c r="J139" s="666"/>
      <c r="K139" s="473"/>
      <c r="L139" s="473"/>
    </row>
    <row r="140" spans="1:12" s="13" customFormat="1" ht="12.75">
      <c r="A140" s="275"/>
      <c r="B140" s="273"/>
      <c r="C140" s="309"/>
      <c r="D140" s="472"/>
      <c r="E140" s="274"/>
      <c r="F140" s="303"/>
      <c r="G140" s="472"/>
      <c r="H140" s="284"/>
      <c r="I140" s="670"/>
      <c r="J140" s="667"/>
      <c r="K140" s="473"/>
      <c r="L140" s="473"/>
    </row>
    <row r="141" spans="1:12" s="13" customFormat="1" ht="12.75">
      <c r="A141" s="275"/>
      <c r="B141" s="273"/>
      <c r="C141" s="309"/>
      <c r="D141" s="472"/>
      <c r="E141" s="274"/>
      <c r="F141" s="303">
        <v>41</v>
      </c>
      <c r="G141" s="472"/>
      <c r="H141" s="284"/>
      <c r="I141" s="394"/>
      <c r="J141" s="363" t="s">
        <v>162</v>
      </c>
      <c r="K141" s="473">
        <f>E138*F141</f>
        <v>41.041</v>
      </c>
      <c r="L141" s="473">
        <f>E138*20</f>
        <v>20.019999999999996</v>
      </c>
    </row>
    <row r="142" spans="1:12" s="13" customFormat="1" ht="38.25">
      <c r="A142" s="275"/>
      <c r="B142" s="273"/>
      <c r="C142" s="309"/>
      <c r="D142" s="472"/>
      <c r="E142" s="274"/>
      <c r="F142" s="303">
        <v>61</v>
      </c>
      <c r="G142" s="472"/>
      <c r="H142" s="284"/>
      <c r="I142" s="394"/>
      <c r="J142" s="362" t="s">
        <v>163</v>
      </c>
      <c r="K142" s="473">
        <f>E138*F142</f>
        <v>61.06099999999999</v>
      </c>
      <c r="L142" s="473"/>
    </row>
    <row r="143" spans="1:12" s="13" customFormat="1" ht="12.75" customHeight="1">
      <c r="A143" s="275" t="s">
        <v>119</v>
      </c>
      <c r="B143" s="273" t="s">
        <v>446</v>
      </c>
      <c r="C143" s="309" t="s">
        <v>126</v>
      </c>
      <c r="D143" s="472"/>
      <c r="E143" s="274">
        <v>1</v>
      </c>
      <c r="F143" s="303"/>
      <c r="G143" s="472">
        <v>3</v>
      </c>
      <c r="H143" s="284" t="s">
        <v>11</v>
      </c>
      <c r="I143" s="668">
        <v>4</v>
      </c>
      <c r="J143" s="665" t="s">
        <v>161</v>
      </c>
      <c r="K143" s="473"/>
      <c r="L143" s="473"/>
    </row>
    <row r="144" spans="1:12" s="13" customFormat="1" ht="12.75">
      <c r="A144" s="275"/>
      <c r="B144" s="273"/>
      <c r="C144" s="309"/>
      <c r="D144" s="472"/>
      <c r="E144" s="274"/>
      <c r="F144" s="303"/>
      <c r="G144" s="472"/>
      <c r="H144" s="284"/>
      <c r="I144" s="669"/>
      <c r="J144" s="666"/>
      <c r="K144" s="473"/>
      <c r="L144" s="473"/>
    </row>
    <row r="145" spans="1:12" s="13" customFormat="1" ht="12.75">
      <c r="A145" s="275"/>
      <c r="B145" s="273"/>
      <c r="C145" s="309"/>
      <c r="D145" s="472"/>
      <c r="E145" s="274"/>
      <c r="F145" s="303"/>
      <c r="G145" s="472"/>
      <c r="H145" s="284"/>
      <c r="I145" s="670"/>
      <c r="J145" s="667"/>
      <c r="K145" s="473"/>
      <c r="L145" s="473"/>
    </row>
    <row r="146" spans="1:12" s="13" customFormat="1" ht="12.75">
      <c r="A146" s="275"/>
      <c r="B146" s="273"/>
      <c r="C146" s="309"/>
      <c r="D146" s="472"/>
      <c r="E146" s="274"/>
      <c r="F146" s="303">
        <v>41</v>
      </c>
      <c r="G146" s="472"/>
      <c r="H146" s="284"/>
      <c r="I146" s="394"/>
      <c r="J146" s="363" t="s">
        <v>162</v>
      </c>
      <c r="K146" s="473">
        <f>E143*F146</f>
        <v>41</v>
      </c>
      <c r="L146" s="473">
        <f>E143*20</f>
        <v>20</v>
      </c>
    </row>
    <row r="147" spans="1:12" s="13" customFormat="1" ht="38.25">
      <c r="A147" s="275"/>
      <c r="B147" s="273"/>
      <c r="C147" s="309"/>
      <c r="D147" s="472"/>
      <c r="E147" s="274"/>
      <c r="F147" s="303">
        <v>61</v>
      </c>
      <c r="G147" s="472"/>
      <c r="H147" s="284"/>
      <c r="I147" s="394"/>
      <c r="J147" s="362" t="s">
        <v>163</v>
      </c>
      <c r="K147" s="473">
        <f>E143*F147</f>
        <v>61</v>
      </c>
      <c r="L147" s="473"/>
    </row>
    <row r="148" spans="1:12" s="13" customFormat="1" ht="12.75" customHeight="1">
      <c r="A148" s="275" t="s">
        <v>119</v>
      </c>
      <c r="B148" s="273" t="s">
        <v>447</v>
      </c>
      <c r="C148" s="309" t="s">
        <v>126</v>
      </c>
      <c r="D148" s="472"/>
      <c r="E148" s="274">
        <v>1</v>
      </c>
      <c r="F148" s="303"/>
      <c r="G148" s="472">
        <v>3</v>
      </c>
      <c r="H148" s="284" t="s">
        <v>11</v>
      </c>
      <c r="I148" s="668">
        <v>4</v>
      </c>
      <c r="J148" s="665" t="s">
        <v>161</v>
      </c>
      <c r="K148" s="473"/>
      <c r="L148" s="473"/>
    </row>
    <row r="149" spans="1:12" s="13" customFormat="1" ht="12.75">
      <c r="A149" s="275"/>
      <c r="B149" s="273"/>
      <c r="C149" s="309"/>
      <c r="D149" s="472"/>
      <c r="E149" s="274"/>
      <c r="F149" s="303"/>
      <c r="G149" s="472"/>
      <c r="H149" s="284"/>
      <c r="I149" s="669"/>
      <c r="J149" s="666"/>
      <c r="K149" s="473"/>
      <c r="L149" s="473"/>
    </row>
    <row r="150" spans="1:12" s="13" customFormat="1" ht="12.75">
      <c r="A150" s="275"/>
      <c r="B150" s="273"/>
      <c r="C150" s="309"/>
      <c r="D150" s="472"/>
      <c r="E150" s="274"/>
      <c r="F150" s="303"/>
      <c r="G150" s="472"/>
      <c r="H150" s="284"/>
      <c r="I150" s="670"/>
      <c r="J150" s="667"/>
      <c r="K150" s="473"/>
      <c r="L150" s="473"/>
    </row>
    <row r="151" spans="1:12" s="13" customFormat="1" ht="12.75">
      <c r="A151" s="275"/>
      <c r="B151" s="273"/>
      <c r="C151" s="309"/>
      <c r="D151" s="472"/>
      <c r="E151" s="274"/>
      <c r="F151" s="303">
        <v>41</v>
      </c>
      <c r="G151" s="472"/>
      <c r="H151" s="284"/>
      <c r="I151" s="394"/>
      <c r="J151" s="363" t="s">
        <v>162</v>
      </c>
      <c r="K151" s="473">
        <f>E148*F151</f>
        <v>41</v>
      </c>
      <c r="L151" s="473">
        <f>E148*20</f>
        <v>20</v>
      </c>
    </row>
    <row r="152" spans="1:12" s="13" customFormat="1" ht="38.25">
      <c r="A152" s="275"/>
      <c r="B152" s="273"/>
      <c r="C152" s="309"/>
      <c r="D152" s="472"/>
      <c r="E152" s="274"/>
      <c r="F152" s="303">
        <v>61</v>
      </c>
      <c r="G152" s="472"/>
      <c r="H152" s="284"/>
      <c r="I152" s="394"/>
      <c r="J152" s="362" t="s">
        <v>163</v>
      </c>
      <c r="K152" s="473">
        <f>E148*F152</f>
        <v>61</v>
      </c>
      <c r="L152" s="473"/>
    </row>
    <row r="153" spans="1:12" s="13" customFormat="1" ht="12.75" customHeight="1">
      <c r="A153" s="275" t="s">
        <v>119</v>
      </c>
      <c r="B153" s="273" t="s">
        <v>448</v>
      </c>
      <c r="C153" s="309" t="s">
        <v>126</v>
      </c>
      <c r="D153" s="472"/>
      <c r="E153" s="274">
        <v>1.001</v>
      </c>
      <c r="F153" s="303"/>
      <c r="G153" s="472">
        <v>4</v>
      </c>
      <c r="H153" s="284" t="s">
        <v>11</v>
      </c>
      <c r="I153" s="668">
        <v>4</v>
      </c>
      <c r="J153" s="665" t="s">
        <v>161</v>
      </c>
      <c r="K153" s="473"/>
      <c r="L153" s="473"/>
    </row>
    <row r="154" spans="1:12" s="13" customFormat="1" ht="12.75">
      <c r="A154" s="275"/>
      <c r="B154" s="273"/>
      <c r="C154" s="309"/>
      <c r="D154" s="472"/>
      <c r="E154" s="274"/>
      <c r="F154" s="303"/>
      <c r="G154" s="472"/>
      <c r="H154" s="284"/>
      <c r="I154" s="669"/>
      <c r="J154" s="666"/>
      <c r="K154" s="473"/>
      <c r="L154" s="473"/>
    </row>
    <row r="155" spans="1:12" s="13" customFormat="1" ht="12.75">
      <c r="A155" s="275"/>
      <c r="B155" s="273"/>
      <c r="C155" s="309"/>
      <c r="D155" s="472"/>
      <c r="E155" s="274"/>
      <c r="F155" s="303"/>
      <c r="G155" s="472"/>
      <c r="H155" s="284"/>
      <c r="I155" s="670"/>
      <c r="J155" s="667"/>
      <c r="K155" s="473"/>
      <c r="L155" s="473"/>
    </row>
    <row r="156" spans="1:12" s="13" customFormat="1" ht="12.75">
      <c r="A156" s="275"/>
      <c r="B156" s="273"/>
      <c r="C156" s="309"/>
      <c r="D156" s="472"/>
      <c r="E156" s="274"/>
      <c r="F156" s="303">
        <v>41</v>
      </c>
      <c r="G156" s="472"/>
      <c r="H156" s="284"/>
      <c r="I156" s="394"/>
      <c r="J156" s="363" t="s">
        <v>162</v>
      </c>
      <c r="K156" s="473">
        <f>E153*F156</f>
        <v>41.041</v>
      </c>
      <c r="L156" s="473">
        <f>E153*20</f>
        <v>20.019999999999996</v>
      </c>
    </row>
    <row r="157" spans="1:12" s="13" customFormat="1" ht="38.25">
      <c r="A157" s="275"/>
      <c r="B157" s="273"/>
      <c r="C157" s="309"/>
      <c r="D157" s="472"/>
      <c r="E157" s="274"/>
      <c r="F157" s="303">
        <v>61</v>
      </c>
      <c r="G157" s="472"/>
      <c r="H157" s="284"/>
      <c r="I157" s="394"/>
      <c r="J157" s="362" t="s">
        <v>163</v>
      </c>
      <c r="K157" s="473">
        <f>E153*F157</f>
        <v>61.06099999999999</v>
      </c>
      <c r="L157" s="473"/>
    </row>
    <row r="158" spans="1:12" s="13" customFormat="1" ht="12.75" customHeight="1">
      <c r="A158" s="275" t="s">
        <v>119</v>
      </c>
      <c r="B158" s="273" t="s">
        <v>449</v>
      </c>
      <c r="C158" s="309" t="s">
        <v>126</v>
      </c>
      <c r="D158" s="472"/>
      <c r="E158" s="274">
        <v>1</v>
      </c>
      <c r="F158" s="303"/>
      <c r="G158" s="472">
        <v>3</v>
      </c>
      <c r="H158" s="284" t="s">
        <v>11</v>
      </c>
      <c r="I158" s="668">
        <v>4</v>
      </c>
      <c r="J158" s="665" t="s">
        <v>161</v>
      </c>
      <c r="K158" s="473"/>
      <c r="L158" s="473"/>
    </row>
    <row r="159" spans="1:12" s="13" customFormat="1" ht="12.75">
      <c r="A159" s="275"/>
      <c r="B159" s="273"/>
      <c r="C159" s="309"/>
      <c r="D159" s="472"/>
      <c r="E159" s="274"/>
      <c r="F159" s="303"/>
      <c r="G159" s="472"/>
      <c r="H159" s="284"/>
      <c r="I159" s="669"/>
      <c r="J159" s="666"/>
      <c r="K159" s="473"/>
      <c r="L159" s="473"/>
    </row>
    <row r="160" spans="1:12" s="13" customFormat="1" ht="12.75">
      <c r="A160" s="275"/>
      <c r="B160" s="273"/>
      <c r="C160" s="309"/>
      <c r="D160" s="472"/>
      <c r="E160" s="274"/>
      <c r="F160" s="303"/>
      <c r="G160" s="472"/>
      <c r="H160" s="284"/>
      <c r="I160" s="670"/>
      <c r="J160" s="667"/>
      <c r="K160" s="473"/>
      <c r="L160" s="473"/>
    </row>
    <row r="161" spans="1:12" s="13" customFormat="1" ht="12.75">
      <c r="A161" s="275"/>
      <c r="B161" s="273"/>
      <c r="C161" s="309"/>
      <c r="D161" s="472"/>
      <c r="E161" s="274"/>
      <c r="F161" s="303">
        <v>41</v>
      </c>
      <c r="G161" s="472"/>
      <c r="H161" s="284"/>
      <c r="I161" s="394"/>
      <c r="J161" s="363" t="s">
        <v>162</v>
      </c>
      <c r="K161" s="473">
        <f>E158*F161</f>
        <v>41</v>
      </c>
      <c r="L161" s="473">
        <f>E158*20</f>
        <v>20</v>
      </c>
    </row>
    <row r="162" spans="1:12" s="13" customFormat="1" ht="38.25">
      <c r="A162" s="275"/>
      <c r="B162" s="273"/>
      <c r="C162" s="309"/>
      <c r="D162" s="472"/>
      <c r="E162" s="274"/>
      <c r="F162" s="303">
        <v>61</v>
      </c>
      <c r="G162" s="472"/>
      <c r="H162" s="284"/>
      <c r="I162" s="394"/>
      <c r="J162" s="362" t="s">
        <v>163</v>
      </c>
      <c r="K162" s="473">
        <f>E158*F162</f>
        <v>61</v>
      </c>
      <c r="L162" s="473"/>
    </row>
    <row r="163" spans="1:12" s="13" customFormat="1" ht="12.75" customHeight="1">
      <c r="A163" s="275" t="s">
        <v>119</v>
      </c>
      <c r="B163" s="273" t="s">
        <v>450</v>
      </c>
      <c r="C163" s="309" t="s">
        <v>126</v>
      </c>
      <c r="D163" s="472"/>
      <c r="E163" s="274">
        <v>1</v>
      </c>
      <c r="F163" s="303"/>
      <c r="G163" s="472">
        <v>3</v>
      </c>
      <c r="H163" s="284" t="s">
        <v>11</v>
      </c>
      <c r="I163" s="668">
        <v>4</v>
      </c>
      <c r="J163" s="665" t="s">
        <v>161</v>
      </c>
      <c r="K163" s="473"/>
      <c r="L163" s="473"/>
    </row>
    <row r="164" spans="1:12" s="13" customFormat="1" ht="12.75">
      <c r="A164" s="275"/>
      <c r="B164" s="273"/>
      <c r="C164" s="309"/>
      <c r="D164" s="472"/>
      <c r="E164" s="274"/>
      <c r="F164" s="303"/>
      <c r="G164" s="472"/>
      <c r="H164" s="284"/>
      <c r="I164" s="669"/>
      <c r="J164" s="666"/>
      <c r="K164" s="473"/>
      <c r="L164" s="473"/>
    </row>
    <row r="165" spans="1:12" s="13" customFormat="1" ht="12.75">
      <c r="A165" s="275"/>
      <c r="B165" s="273"/>
      <c r="C165" s="309"/>
      <c r="D165" s="472"/>
      <c r="E165" s="274"/>
      <c r="F165" s="303"/>
      <c r="G165" s="472"/>
      <c r="H165" s="284"/>
      <c r="I165" s="670"/>
      <c r="J165" s="667"/>
      <c r="K165" s="473"/>
      <c r="L165" s="473"/>
    </row>
    <row r="166" spans="1:12" s="13" customFormat="1" ht="12.75">
      <c r="A166" s="275"/>
      <c r="B166" s="273"/>
      <c r="C166" s="309"/>
      <c r="D166" s="472"/>
      <c r="E166" s="274"/>
      <c r="F166" s="303">
        <v>41</v>
      </c>
      <c r="G166" s="472"/>
      <c r="H166" s="284"/>
      <c r="I166" s="394"/>
      <c r="J166" s="363" t="s">
        <v>162</v>
      </c>
      <c r="K166" s="473">
        <f>E163*F166</f>
        <v>41</v>
      </c>
      <c r="L166" s="473">
        <f>E163*20</f>
        <v>20</v>
      </c>
    </row>
    <row r="167" spans="1:12" s="13" customFormat="1" ht="38.25">
      <c r="A167" s="275"/>
      <c r="B167" s="273"/>
      <c r="C167" s="309"/>
      <c r="D167" s="472"/>
      <c r="E167" s="274"/>
      <c r="F167" s="303">
        <v>61</v>
      </c>
      <c r="G167" s="472"/>
      <c r="H167" s="284"/>
      <c r="I167" s="394"/>
      <c r="J167" s="362" t="s">
        <v>163</v>
      </c>
      <c r="K167" s="473">
        <f>E163*F167</f>
        <v>61</v>
      </c>
      <c r="L167" s="473"/>
    </row>
    <row r="168" spans="1:12" s="13" customFormat="1" ht="12.75" customHeight="1">
      <c r="A168" s="275" t="s">
        <v>119</v>
      </c>
      <c r="B168" s="273" t="s">
        <v>451</v>
      </c>
      <c r="C168" s="309" t="s">
        <v>126</v>
      </c>
      <c r="D168" s="472"/>
      <c r="E168" s="274">
        <v>1</v>
      </c>
      <c r="F168" s="303"/>
      <c r="G168" s="472">
        <v>3</v>
      </c>
      <c r="H168" s="284" t="s">
        <v>11</v>
      </c>
      <c r="I168" s="668">
        <v>4</v>
      </c>
      <c r="J168" s="665" t="s">
        <v>161</v>
      </c>
      <c r="K168" s="473"/>
      <c r="L168" s="473"/>
    </row>
    <row r="169" spans="1:12" s="13" customFormat="1" ht="12.75">
      <c r="A169" s="275"/>
      <c r="B169" s="273"/>
      <c r="C169" s="309"/>
      <c r="D169" s="472"/>
      <c r="E169" s="274"/>
      <c r="F169" s="303"/>
      <c r="G169" s="472"/>
      <c r="H169" s="284"/>
      <c r="I169" s="669"/>
      <c r="J169" s="666"/>
      <c r="K169" s="473"/>
      <c r="L169" s="473"/>
    </row>
    <row r="170" spans="1:12" s="13" customFormat="1" ht="12.75">
      <c r="A170" s="275"/>
      <c r="B170" s="273"/>
      <c r="C170" s="309"/>
      <c r="D170" s="472"/>
      <c r="E170" s="274"/>
      <c r="F170" s="303"/>
      <c r="G170" s="472"/>
      <c r="H170" s="284"/>
      <c r="I170" s="670"/>
      <c r="J170" s="667"/>
      <c r="K170" s="473"/>
      <c r="L170" s="473"/>
    </row>
    <row r="171" spans="1:12" s="13" customFormat="1" ht="12.75">
      <c r="A171" s="275"/>
      <c r="B171" s="273"/>
      <c r="C171" s="309"/>
      <c r="D171" s="472"/>
      <c r="E171" s="274"/>
      <c r="F171" s="303">
        <v>41</v>
      </c>
      <c r="G171" s="472"/>
      <c r="H171" s="284"/>
      <c r="I171" s="394"/>
      <c r="J171" s="363" t="s">
        <v>162</v>
      </c>
      <c r="K171" s="473">
        <f>E168*F171</f>
        <v>41</v>
      </c>
      <c r="L171" s="473">
        <f>E168*20</f>
        <v>20</v>
      </c>
    </row>
    <row r="172" spans="1:12" s="13" customFormat="1" ht="38.25">
      <c r="A172" s="275"/>
      <c r="B172" s="273"/>
      <c r="C172" s="309"/>
      <c r="D172" s="472"/>
      <c r="E172" s="274"/>
      <c r="F172" s="303">
        <v>61</v>
      </c>
      <c r="G172" s="472"/>
      <c r="H172" s="284"/>
      <c r="I172" s="394"/>
      <c r="J172" s="362" t="s">
        <v>163</v>
      </c>
      <c r="K172" s="473">
        <f>E168*F172</f>
        <v>61</v>
      </c>
      <c r="L172" s="473"/>
    </row>
    <row r="173" spans="1:12" s="13" customFormat="1" ht="12.75" customHeight="1">
      <c r="A173" s="275" t="s">
        <v>119</v>
      </c>
      <c r="B173" s="273" t="s">
        <v>452</v>
      </c>
      <c r="C173" s="309" t="s">
        <v>126</v>
      </c>
      <c r="D173" s="472"/>
      <c r="E173" s="274">
        <v>1.002</v>
      </c>
      <c r="F173" s="303"/>
      <c r="G173" s="472">
        <v>3</v>
      </c>
      <c r="H173" s="284" t="s">
        <v>11</v>
      </c>
      <c r="I173" s="668">
        <v>4</v>
      </c>
      <c r="J173" s="665" t="s">
        <v>161</v>
      </c>
      <c r="K173" s="473"/>
      <c r="L173" s="473"/>
    </row>
    <row r="174" spans="1:12" s="13" customFormat="1" ht="12.75">
      <c r="A174" s="275"/>
      <c r="B174" s="273"/>
      <c r="C174" s="309"/>
      <c r="D174" s="472"/>
      <c r="E174" s="274"/>
      <c r="F174" s="303"/>
      <c r="G174" s="472"/>
      <c r="H174" s="284"/>
      <c r="I174" s="669"/>
      <c r="J174" s="666"/>
      <c r="K174" s="473"/>
      <c r="L174" s="473"/>
    </row>
    <row r="175" spans="1:12" s="13" customFormat="1" ht="12.75">
      <c r="A175" s="275"/>
      <c r="B175" s="273"/>
      <c r="C175" s="309"/>
      <c r="D175" s="472"/>
      <c r="E175" s="274"/>
      <c r="F175" s="303"/>
      <c r="G175" s="472"/>
      <c r="H175" s="284"/>
      <c r="I175" s="670"/>
      <c r="J175" s="667"/>
      <c r="K175" s="473"/>
      <c r="L175" s="473"/>
    </row>
    <row r="176" spans="1:12" s="13" customFormat="1" ht="12.75">
      <c r="A176" s="275"/>
      <c r="B176" s="273"/>
      <c r="C176" s="309"/>
      <c r="D176" s="472"/>
      <c r="E176" s="274"/>
      <c r="F176" s="303">
        <v>41</v>
      </c>
      <c r="G176" s="472"/>
      <c r="H176" s="284"/>
      <c r="I176" s="394"/>
      <c r="J176" s="363" t="s">
        <v>162</v>
      </c>
      <c r="K176" s="473">
        <f>E173*F176</f>
        <v>41.082</v>
      </c>
      <c r="L176" s="473">
        <f>E173*20</f>
        <v>20.04</v>
      </c>
    </row>
    <row r="177" spans="1:12" s="13" customFormat="1" ht="38.25">
      <c r="A177" s="275"/>
      <c r="B177" s="273"/>
      <c r="C177" s="309"/>
      <c r="D177" s="472"/>
      <c r="E177" s="274"/>
      <c r="F177" s="303">
        <v>61</v>
      </c>
      <c r="G177" s="472"/>
      <c r="H177" s="284"/>
      <c r="I177" s="394"/>
      <c r="J177" s="362" t="s">
        <v>163</v>
      </c>
      <c r="K177" s="473">
        <f>E173*F177</f>
        <v>61.122</v>
      </c>
      <c r="L177" s="473"/>
    </row>
    <row r="178" spans="1:12" s="13" customFormat="1" ht="12.75" customHeight="1">
      <c r="A178" s="275" t="s">
        <v>119</v>
      </c>
      <c r="B178" s="273" t="s">
        <v>453</v>
      </c>
      <c r="C178" s="309" t="s">
        <v>126</v>
      </c>
      <c r="D178" s="472"/>
      <c r="E178" s="274">
        <v>0.998</v>
      </c>
      <c r="F178" s="303"/>
      <c r="G178" s="472">
        <v>3</v>
      </c>
      <c r="H178" s="284" t="s">
        <v>11</v>
      </c>
      <c r="I178" s="668">
        <v>4</v>
      </c>
      <c r="J178" s="665" t="s">
        <v>161</v>
      </c>
      <c r="K178" s="473"/>
      <c r="L178" s="473"/>
    </row>
    <row r="179" spans="1:12" s="13" customFormat="1" ht="12.75">
      <c r="A179" s="275"/>
      <c r="B179" s="273"/>
      <c r="C179" s="309"/>
      <c r="D179" s="472"/>
      <c r="E179" s="274"/>
      <c r="F179" s="303"/>
      <c r="G179" s="472"/>
      <c r="H179" s="284"/>
      <c r="I179" s="669"/>
      <c r="J179" s="666"/>
      <c r="K179" s="473"/>
      <c r="L179" s="473"/>
    </row>
    <row r="180" spans="1:12" s="13" customFormat="1" ht="12.75">
      <c r="A180" s="275"/>
      <c r="B180" s="273"/>
      <c r="C180" s="309"/>
      <c r="D180" s="472"/>
      <c r="E180" s="274"/>
      <c r="F180" s="303"/>
      <c r="G180" s="472"/>
      <c r="H180" s="284"/>
      <c r="I180" s="670"/>
      <c r="J180" s="667"/>
      <c r="K180" s="473"/>
      <c r="L180" s="473"/>
    </row>
    <row r="181" spans="1:12" s="13" customFormat="1" ht="12.75">
      <c r="A181" s="275"/>
      <c r="B181" s="273"/>
      <c r="C181" s="309"/>
      <c r="D181" s="472"/>
      <c r="E181" s="274"/>
      <c r="F181" s="303">
        <v>41</v>
      </c>
      <c r="G181" s="472"/>
      <c r="H181" s="284"/>
      <c r="I181" s="394"/>
      <c r="J181" s="363" t="s">
        <v>162</v>
      </c>
      <c r="K181" s="473">
        <f>E178*F181</f>
        <v>40.918</v>
      </c>
      <c r="L181" s="473">
        <f>E178*20</f>
        <v>19.96</v>
      </c>
    </row>
    <row r="182" spans="1:12" s="13" customFormat="1" ht="38.25">
      <c r="A182" s="275"/>
      <c r="B182" s="273"/>
      <c r="C182" s="309"/>
      <c r="D182" s="472"/>
      <c r="E182" s="274"/>
      <c r="F182" s="303">
        <v>61</v>
      </c>
      <c r="G182" s="472"/>
      <c r="H182" s="284"/>
      <c r="I182" s="394"/>
      <c r="J182" s="362" t="s">
        <v>163</v>
      </c>
      <c r="K182" s="473">
        <f>E178*F182</f>
        <v>60.878</v>
      </c>
      <c r="L182" s="473"/>
    </row>
    <row r="183" spans="1:12" s="13" customFormat="1" ht="12.75" customHeight="1">
      <c r="A183" s="275" t="s">
        <v>119</v>
      </c>
      <c r="B183" s="273" t="s">
        <v>454</v>
      </c>
      <c r="C183" s="309" t="s">
        <v>126</v>
      </c>
      <c r="D183" s="472"/>
      <c r="E183" s="274">
        <v>1.004</v>
      </c>
      <c r="F183" s="303"/>
      <c r="G183" s="472">
        <v>3</v>
      </c>
      <c r="H183" s="284" t="s">
        <v>11</v>
      </c>
      <c r="I183" s="668">
        <v>4</v>
      </c>
      <c r="J183" s="665" t="s">
        <v>161</v>
      </c>
      <c r="K183" s="473"/>
      <c r="L183" s="473"/>
    </row>
    <row r="184" spans="1:12" s="13" customFormat="1" ht="12.75">
      <c r="A184" s="275"/>
      <c r="B184" s="273"/>
      <c r="C184" s="309"/>
      <c r="D184" s="472"/>
      <c r="E184" s="274"/>
      <c r="F184" s="303"/>
      <c r="G184" s="472"/>
      <c r="H184" s="284"/>
      <c r="I184" s="669"/>
      <c r="J184" s="666"/>
      <c r="K184" s="473"/>
      <c r="L184" s="473"/>
    </row>
    <row r="185" spans="1:12" s="13" customFormat="1" ht="12.75">
      <c r="A185" s="275"/>
      <c r="B185" s="273"/>
      <c r="C185" s="309"/>
      <c r="D185" s="472"/>
      <c r="E185" s="274"/>
      <c r="F185" s="303"/>
      <c r="G185" s="472"/>
      <c r="H185" s="284"/>
      <c r="I185" s="670"/>
      <c r="J185" s="667"/>
      <c r="K185" s="473"/>
      <c r="L185" s="473"/>
    </row>
    <row r="186" spans="1:12" s="13" customFormat="1" ht="12.75">
      <c r="A186" s="275"/>
      <c r="B186" s="273"/>
      <c r="C186" s="309"/>
      <c r="D186" s="472"/>
      <c r="E186" s="274"/>
      <c r="F186" s="303">
        <v>41</v>
      </c>
      <c r="G186" s="472"/>
      <c r="H186" s="284"/>
      <c r="I186" s="394"/>
      <c r="J186" s="363" t="s">
        <v>162</v>
      </c>
      <c r="K186" s="473">
        <f>E183*F186</f>
        <v>41.164</v>
      </c>
      <c r="L186" s="473">
        <f>E183*20</f>
        <v>20.08</v>
      </c>
    </row>
    <row r="187" spans="1:12" s="13" customFormat="1" ht="38.25">
      <c r="A187" s="275"/>
      <c r="B187" s="273"/>
      <c r="C187" s="309"/>
      <c r="D187" s="472"/>
      <c r="E187" s="274"/>
      <c r="F187" s="303">
        <v>61</v>
      </c>
      <c r="G187" s="472"/>
      <c r="H187" s="284"/>
      <c r="I187" s="394"/>
      <c r="J187" s="362" t="s">
        <v>163</v>
      </c>
      <c r="K187" s="473">
        <f>E183*F187</f>
        <v>61.244</v>
      </c>
      <c r="L187" s="473"/>
    </row>
    <row r="188" spans="1:12" s="13" customFormat="1" ht="12.75" customHeight="1">
      <c r="A188" s="275" t="s">
        <v>119</v>
      </c>
      <c r="B188" s="273" t="s">
        <v>455</v>
      </c>
      <c r="C188" s="309" t="s">
        <v>126</v>
      </c>
      <c r="D188" s="472"/>
      <c r="E188" s="274">
        <v>1.05</v>
      </c>
      <c r="F188" s="303"/>
      <c r="G188" s="472">
        <v>3</v>
      </c>
      <c r="H188" s="284" t="s">
        <v>11</v>
      </c>
      <c r="I188" s="668">
        <v>4</v>
      </c>
      <c r="J188" s="665" t="s">
        <v>161</v>
      </c>
      <c r="K188" s="473"/>
      <c r="L188" s="473"/>
    </row>
    <row r="189" spans="1:12" s="13" customFormat="1" ht="12.75">
      <c r="A189" s="275"/>
      <c r="B189" s="273"/>
      <c r="C189" s="309"/>
      <c r="D189" s="472"/>
      <c r="E189" s="274"/>
      <c r="F189" s="303"/>
      <c r="G189" s="472"/>
      <c r="H189" s="284"/>
      <c r="I189" s="669"/>
      <c r="J189" s="666"/>
      <c r="K189" s="473"/>
      <c r="L189" s="473"/>
    </row>
    <row r="190" spans="1:12" s="13" customFormat="1" ht="12.75">
      <c r="A190" s="275"/>
      <c r="B190" s="273"/>
      <c r="C190" s="309"/>
      <c r="D190" s="472"/>
      <c r="E190" s="274"/>
      <c r="F190" s="303"/>
      <c r="G190" s="472"/>
      <c r="H190" s="284"/>
      <c r="I190" s="670"/>
      <c r="J190" s="667"/>
      <c r="K190" s="473"/>
      <c r="L190" s="473"/>
    </row>
    <row r="191" spans="1:12" s="13" customFormat="1" ht="12.75">
      <c r="A191" s="275"/>
      <c r="B191" s="273"/>
      <c r="C191" s="309"/>
      <c r="D191" s="472"/>
      <c r="E191" s="274"/>
      <c r="F191" s="303">
        <v>41</v>
      </c>
      <c r="G191" s="472"/>
      <c r="H191" s="284"/>
      <c r="I191" s="394"/>
      <c r="J191" s="363" t="s">
        <v>162</v>
      </c>
      <c r="K191" s="473">
        <f>E188*F191</f>
        <v>43.050000000000004</v>
      </c>
      <c r="L191" s="473">
        <f>E188*20</f>
        <v>21</v>
      </c>
    </row>
    <row r="192" spans="1:12" s="13" customFormat="1" ht="38.25">
      <c r="A192" s="275"/>
      <c r="B192" s="273"/>
      <c r="C192" s="309"/>
      <c r="D192" s="472"/>
      <c r="E192" s="274"/>
      <c r="F192" s="303">
        <v>61</v>
      </c>
      <c r="G192" s="472"/>
      <c r="H192" s="284"/>
      <c r="I192" s="394"/>
      <c r="J192" s="362" t="s">
        <v>163</v>
      </c>
      <c r="K192" s="473">
        <f>E188*F192</f>
        <v>64.05</v>
      </c>
      <c r="L192" s="473"/>
    </row>
    <row r="193" spans="1:12" s="13" customFormat="1" ht="12.75" customHeight="1">
      <c r="A193" s="275" t="s">
        <v>119</v>
      </c>
      <c r="B193" s="273" t="s">
        <v>456</v>
      </c>
      <c r="C193" s="309" t="s">
        <v>126</v>
      </c>
      <c r="D193" s="472"/>
      <c r="E193" s="274">
        <v>1.3</v>
      </c>
      <c r="F193" s="303"/>
      <c r="G193" s="472">
        <v>3</v>
      </c>
      <c r="H193" s="284" t="s">
        <v>11</v>
      </c>
      <c r="I193" s="668">
        <v>4</v>
      </c>
      <c r="J193" s="665" t="s">
        <v>161</v>
      </c>
      <c r="K193" s="473"/>
      <c r="L193" s="473"/>
    </row>
    <row r="194" spans="1:12" s="13" customFormat="1" ht="12.75">
      <c r="A194" s="275"/>
      <c r="B194" s="273"/>
      <c r="C194" s="309"/>
      <c r="D194" s="472"/>
      <c r="E194" s="274"/>
      <c r="F194" s="303"/>
      <c r="G194" s="472"/>
      <c r="H194" s="284"/>
      <c r="I194" s="669"/>
      <c r="J194" s="666"/>
      <c r="K194" s="473"/>
      <c r="L194" s="473"/>
    </row>
    <row r="195" spans="1:12" s="13" customFormat="1" ht="12.75">
      <c r="A195" s="275"/>
      <c r="B195" s="273"/>
      <c r="C195" s="309"/>
      <c r="D195" s="472"/>
      <c r="E195" s="274"/>
      <c r="F195" s="303"/>
      <c r="G195" s="472"/>
      <c r="H195" s="284"/>
      <c r="I195" s="670"/>
      <c r="J195" s="667"/>
      <c r="K195" s="473"/>
      <c r="L195" s="473"/>
    </row>
    <row r="196" spans="1:12" s="13" customFormat="1" ht="12.75">
      <c r="A196" s="275"/>
      <c r="B196" s="273"/>
      <c r="C196" s="309"/>
      <c r="D196" s="472"/>
      <c r="E196" s="274"/>
      <c r="F196" s="303">
        <v>41</v>
      </c>
      <c r="G196" s="472"/>
      <c r="H196" s="284"/>
      <c r="I196" s="394"/>
      <c r="J196" s="363" t="s">
        <v>162</v>
      </c>
      <c r="K196" s="473">
        <f>E193*F196</f>
        <v>53.300000000000004</v>
      </c>
      <c r="L196" s="473">
        <f>E193*20</f>
        <v>26</v>
      </c>
    </row>
    <row r="197" spans="1:12" s="13" customFormat="1" ht="38.25">
      <c r="A197" s="275"/>
      <c r="B197" s="273"/>
      <c r="C197" s="309"/>
      <c r="D197" s="472"/>
      <c r="E197" s="274"/>
      <c r="F197" s="303">
        <v>61</v>
      </c>
      <c r="G197" s="472"/>
      <c r="H197" s="284"/>
      <c r="I197" s="394"/>
      <c r="J197" s="362" t="s">
        <v>163</v>
      </c>
      <c r="K197" s="473">
        <f>E193*F197</f>
        <v>79.3</v>
      </c>
      <c r="L197" s="473"/>
    </row>
    <row r="198" spans="1:12" s="13" customFormat="1" ht="12.75" customHeight="1">
      <c r="A198" s="275" t="s">
        <v>119</v>
      </c>
      <c r="B198" s="273" t="s">
        <v>457</v>
      </c>
      <c r="C198" s="309" t="s">
        <v>126</v>
      </c>
      <c r="D198" s="472"/>
      <c r="E198" s="274">
        <v>1</v>
      </c>
      <c r="F198" s="303"/>
      <c r="G198" s="472">
        <v>3</v>
      </c>
      <c r="H198" s="284" t="s">
        <v>11</v>
      </c>
      <c r="I198" s="668">
        <v>4</v>
      </c>
      <c r="J198" s="665" t="s">
        <v>161</v>
      </c>
      <c r="K198" s="473"/>
      <c r="L198" s="473"/>
    </row>
    <row r="199" spans="1:12" s="13" customFormat="1" ht="12.75">
      <c r="A199" s="275"/>
      <c r="B199" s="273"/>
      <c r="C199" s="309"/>
      <c r="D199" s="472"/>
      <c r="E199" s="274"/>
      <c r="F199" s="303"/>
      <c r="G199" s="472"/>
      <c r="H199" s="284"/>
      <c r="I199" s="669"/>
      <c r="J199" s="666"/>
      <c r="K199" s="473"/>
      <c r="L199" s="473"/>
    </row>
    <row r="200" spans="1:12" s="13" customFormat="1" ht="12.75">
      <c r="A200" s="275"/>
      <c r="B200" s="273"/>
      <c r="C200" s="309"/>
      <c r="D200" s="472"/>
      <c r="E200" s="274"/>
      <c r="F200" s="303"/>
      <c r="G200" s="472"/>
      <c r="H200" s="284"/>
      <c r="I200" s="670"/>
      <c r="J200" s="667"/>
      <c r="K200" s="473"/>
      <c r="L200" s="473"/>
    </row>
    <row r="201" spans="1:12" s="13" customFormat="1" ht="12.75">
      <c r="A201" s="275"/>
      <c r="B201" s="273"/>
      <c r="C201" s="309"/>
      <c r="D201" s="472"/>
      <c r="E201" s="274"/>
      <c r="F201" s="303">
        <v>41</v>
      </c>
      <c r="G201" s="472"/>
      <c r="H201" s="284"/>
      <c r="I201" s="394"/>
      <c r="J201" s="363" t="s">
        <v>162</v>
      </c>
      <c r="K201" s="473">
        <f>E198*F201</f>
        <v>41</v>
      </c>
      <c r="L201" s="473">
        <f>E198*20</f>
        <v>20</v>
      </c>
    </row>
    <row r="202" spans="1:12" s="13" customFormat="1" ht="38.25">
      <c r="A202" s="275"/>
      <c r="B202" s="273"/>
      <c r="C202" s="309"/>
      <c r="D202" s="472"/>
      <c r="E202" s="274"/>
      <c r="F202" s="303">
        <v>61</v>
      </c>
      <c r="G202" s="472"/>
      <c r="H202" s="284"/>
      <c r="I202" s="394"/>
      <c r="J202" s="362" t="s">
        <v>163</v>
      </c>
      <c r="K202" s="473">
        <f>E198*F202</f>
        <v>61</v>
      </c>
      <c r="L202" s="473"/>
    </row>
    <row r="203" spans="1:12" s="13" customFormat="1" ht="12.75" customHeight="1">
      <c r="A203" s="275" t="s">
        <v>119</v>
      </c>
      <c r="B203" s="273" t="s">
        <v>458</v>
      </c>
      <c r="C203" s="309" t="s">
        <v>126</v>
      </c>
      <c r="D203" s="472"/>
      <c r="E203" s="274">
        <v>1</v>
      </c>
      <c r="F203" s="303"/>
      <c r="G203" s="472">
        <v>3</v>
      </c>
      <c r="H203" s="284" t="s">
        <v>11</v>
      </c>
      <c r="I203" s="668">
        <v>4</v>
      </c>
      <c r="J203" s="665" t="s">
        <v>161</v>
      </c>
      <c r="K203" s="473"/>
      <c r="L203" s="473"/>
    </row>
    <row r="204" spans="1:12" s="13" customFormat="1" ht="12.75">
      <c r="A204" s="275"/>
      <c r="B204" s="273"/>
      <c r="C204" s="309"/>
      <c r="D204" s="472"/>
      <c r="E204" s="274"/>
      <c r="F204" s="303"/>
      <c r="G204" s="472"/>
      <c r="H204" s="284"/>
      <c r="I204" s="669"/>
      <c r="J204" s="666"/>
      <c r="K204" s="473"/>
      <c r="L204" s="473"/>
    </row>
    <row r="205" spans="1:12" s="13" customFormat="1" ht="12.75">
      <c r="A205" s="275"/>
      <c r="B205" s="273"/>
      <c r="C205" s="309"/>
      <c r="D205" s="472"/>
      <c r="E205" s="274"/>
      <c r="F205" s="303"/>
      <c r="G205" s="472"/>
      <c r="H205" s="284"/>
      <c r="I205" s="670"/>
      <c r="J205" s="667"/>
      <c r="K205" s="473"/>
      <c r="L205" s="473"/>
    </row>
    <row r="206" spans="1:12" s="13" customFormat="1" ht="12.75">
      <c r="A206" s="275"/>
      <c r="B206" s="273"/>
      <c r="C206" s="309"/>
      <c r="D206" s="472"/>
      <c r="E206" s="274"/>
      <c r="F206" s="303">
        <v>41</v>
      </c>
      <c r="G206" s="472"/>
      <c r="H206" s="284"/>
      <c r="I206" s="394"/>
      <c r="J206" s="363" t="s">
        <v>162</v>
      </c>
      <c r="K206" s="473">
        <f>E203*F206</f>
        <v>41</v>
      </c>
      <c r="L206" s="473">
        <f>E203*20</f>
        <v>20</v>
      </c>
    </row>
    <row r="207" spans="1:12" s="13" customFormat="1" ht="38.25">
      <c r="A207" s="275"/>
      <c r="B207" s="273"/>
      <c r="C207" s="309"/>
      <c r="D207" s="472"/>
      <c r="E207" s="274"/>
      <c r="F207" s="303">
        <v>61</v>
      </c>
      <c r="G207" s="472"/>
      <c r="H207" s="284"/>
      <c r="I207" s="394"/>
      <c r="J207" s="362" t="s">
        <v>163</v>
      </c>
      <c r="K207" s="473">
        <f>E203*F207</f>
        <v>61</v>
      </c>
      <c r="L207" s="473"/>
    </row>
    <row r="208" spans="1:12" s="13" customFormat="1" ht="12.75" customHeight="1">
      <c r="A208" s="275" t="s">
        <v>119</v>
      </c>
      <c r="B208" s="273" t="s">
        <v>459</v>
      </c>
      <c r="C208" s="309" t="s">
        <v>126</v>
      </c>
      <c r="D208" s="472"/>
      <c r="E208" s="274">
        <v>0.999</v>
      </c>
      <c r="F208" s="303"/>
      <c r="G208" s="472">
        <v>3</v>
      </c>
      <c r="H208" s="284" t="s">
        <v>11</v>
      </c>
      <c r="I208" s="668">
        <v>4</v>
      </c>
      <c r="J208" s="665" t="s">
        <v>161</v>
      </c>
      <c r="K208" s="473"/>
      <c r="L208" s="473"/>
    </row>
    <row r="209" spans="1:12" s="13" customFormat="1" ht="12.75">
      <c r="A209" s="275"/>
      <c r="B209" s="273"/>
      <c r="C209" s="309"/>
      <c r="D209" s="472"/>
      <c r="E209" s="274"/>
      <c r="F209" s="303"/>
      <c r="G209" s="472"/>
      <c r="H209" s="284"/>
      <c r="I209" s="669"/>
      <c r="J209" s="666"/>
      <c r="K209" s="473"/>
      <c r="L209" s="473"/>
    </row>
    <row r="210" spans="1:12" s="13" customFormat="1" ht="12.75">
      <c r="A210" s="275"/>
      <c r="B210" s="273"/>
      <c r="C210" s="309"/>
      <c r="D210" s="472"/>
      <c r="E210" s="274"/>
      <c r="F210" s="303"/>
      <c r="G210" s="472"/>
      <c r="H210" s="284"/>
      <c r="I210" s="670"/>
      <c r="J210" s="667"/>
      <c r="K210" s="473"/>
      <c r="L210" s="473"/>
    </row>
    <row r="211" spans="1:12" s="13" customFormat="1" ht="12.75">
      <c r="A211" s="275"/>
      <c r="B211" s="273"/>
      <c r="C211" s="309"/>
      <c r="D211" s="472"/>
      <c r="E211" s="274"/>
      <c r="F211" s="303">
        <v>41</v>
      </c>
      <c r="G211" s="472"/>
      <c r="H211" s="284"/>
      <c r="I211" s="394"/>
      <c r="J211" s="363" t="s">
        <v>162</v>
      </c>
      <c r="K211" s="473">
        <f>E208*F211</f>
        <v>40.959</v>
      </c>
      <c r="L211" s="473">
        <f>E208*20</f>
        <v>19.98</v>
      </c>
    </row>
    <row r="212" spans="1:12" s="13" customFormat="1" ht="38.25">
      <c r="A212" s="275"/>
      <c r="B212" s="273"/>
      <c r="C212" s="309"/>
      <c r="D212" s="472"/>
      <c r="E212" s="274"/>
      <c r="F212" s="303">
        <v>61</v>
      </c>
      <c r="G212" s="472"/>
      <c r="H212" s="284"/>
      <c r="I212" s="394"/>
      <c r="J212" s="362" t="s">
        <v>163</v>
      </c>
      <c r="K212" s="473">
        <f>E208*F212</f>
        <v>60.939</v>
      </c>
      <c r="L212" s="473"/>
    </row>
    <row r="213" spans="1:12" s="13" customFormat="1" ht="12.75" customHeight="1">
      <c r="A213" s="275" t="s">
        <v>119</v>
      </c>
      <c r="B213" s="273" t="s">
        <v>460</v>
      </c>
      <c r="C213" s="309" t="s">
        <v>126</v>
      </c>
      <c r="D213" s="472"/>
      <c r="E213" s="274">
        <v>0.997</v>
      </c>
      <c r="F213" s="303"/>
      <c r="G213" s="472">
        <v>3</v>
      </c>
      <c r="H213" s="284" t="s">
        <v>11</v>
      </c>
      <c r="I213" s="668">
        <v>4</v>
      </c>
      <c r="J213" s="665" t="s">
        <v>161</v>
      </c>
      <c r="K213" s="473"/>
      <c r="L213" s="473"/>
    </row>
    <row r="214" spans="1:12" s="13" customFormat="1" ht="12.75">
      <c r="A214" s="275"/>
      <c r="B214" s="273"/>
      <c r="C214" s="309"/>
      <c r="D214" s="472"/>
      <c r="E214" s="274"/>
      <c r="F214" s="303"/>
      <c r="G214" s="472"/>
      <c r="H214" s="284"/>
      <c r="I214" s="669"/>
      <c r="J214" s="666"/>
      <c r="K214" s="473"/>
      <c r="L214" s="473"/>
    </row>
    <row r="215" spans="1:12" s="13" customFormat="1" ht="12.75">
      <c r="A215" s="275"/>
      <c r="B215" s="273"/>
      <c r="C215" s="309"/>
      <c r="D215" s="472"/>
      <c r="E215" s="274"/>
      <c r="F215" s="303"/>
      <c r="G215" s="472"/>
      <c r="H215" s="284"/>
      <c r="I215" s="670"/>
      <c r="J215" s="667"/>
      <c r="K215" s="473"/>
      <c r="L215" s="473"/>
    </row>
    <row r="216" spans="1:12" s="13" customFormat="1" ht="12.75">
      <c r="A216" s="275"/>
      <c r="B216" s="273"/>
      <c r="C216" s="309"/>
      <c r="D216" s="472"/>
      <c r="E216" s="274"/>
      <c r="F216" s="303">
        <v>41</v>
      </c>
      <c r="G216" s="472"/>
      <c r="H216" s="284"/>
      <c r="I216" s="394"/>
      <c r="J216" s="363" t="s">
        <v>162</v>
      </c>
      <c r="K216" s="473">
        <f>E213*F216</f>
        <v>40.877</v>
      </c>
      <c r="L216" s="473">
        <f>E213*20</f>
        <v>19.94</v>
      </c>
    </row>
    <row r="217" spans="1:12" s="13" customFormat="1" ht="38.25">
      <c r="A217" s="275"/>
      <c r="B217" s="273"/>
      <c r="C217" s="309"/>
      <c r="D217" s="472"/>
      <c r="E217" s="274"/>
      <c r="F217" s="303">
        <v>61</v>
      </c>
      <c r="G217" s="472"/>
      <c r="H217" s="284"/>
      <c r="I217" s="394"/>
      <c r="J217" s="362" t="s">
        <v>163</v>
      </c>
      <c r="K217" s="473">
        <f>E213*F217</f>
        <v>60.817</v>
      </c>
      <c r="L217" s="473"/>
    </row>
    <row r="218" spans="1:12" s="13" customFormat="1" ht="12.75" customHeight="1">
      <c r="A218" s="275" t="s">
        <v>119</v>
      </c>
      <c r="B218" s="273" t="s">
        <v>461</v>
      </c>
      <c r="C218" s="309" t="s">
        <v>126</v>
      </c>
      <c r="D218" s="472"/>
      <c r="E218" s="274">
        <v>1.001</v>
      </c>
      <c r="F218" s="303"/>
      <c r="G218" s="472">
        <v>3</v>
      </c>
      <c r="H218" s="284" t="s">
        <v>11</v>
      </c>
      <c r="I218" s="668">
        <v>4</v>
      </c>
      <c r="J218" s="665" t="s">
        <v>161</v>
      </c>
      <c r="K218" s="473"/>
      <c r="L218" s="473"/>
    </row>
    <row r="219" spans="1:12" s="13" customFormat="1" ht="12.75">
      <c r="A219" s="275"/>
      <c r="B219" s="273"/>
      <c r="C219" s="309"/>
      <c r="D219" s="472"/>
      <c r="E219" s="274"/>
      <c r="F219" s="303"/>
      <c r="G219" s="472"/>
      <c r="H219" s="284"/>
      <c r="I219" s="669"/>
      <c r="J219" s="666"/>
      <c r="K219" s="473"/>
      <c r="L219" s="473"/>
    </row>
    <row r="220" spans="1:12" s="13" customFormat="1" ht="12.75">
      <c r="A220" s="275"/>
      <c r="B220" s="273"/>
      <c r="C220" s="309"/>
      <c r="D220" s="472"/>
      <c r="E220" s="274"/>
      <c r="F220" s="303"/>
      <c r="G220" s="472"/>
      <c r="H220" s="284"/>
      <c r="I220" s="670"/>
      <c r="J220" s="667"/>
      <c r="K220" s="473"/>
      <c r="L220" s="473"/>
    </row>
    <row r="221" spans="1:12" s="13" customFormat="1" ht="12.75">
      <c r="A221" s="275"/>
      <c r="B221" s="273"/>
      <c r="C221" s="309"/>
      <c r="D221" s="472"/>
      <c r="E221" s="274"/>
      <c r="F221" s="303">
        <v>41</v>
      </c>
      <c r="G221" s="472"/>
      <c r="H221" s="284"/>
      <c r="I221" s="394"/>
      <c r="J221" s="363" t="s">
        <v>162</v>
      </c>
      <c r="K221" s="473">
        <f>E218*F221</f>
        <v>41.041</v>
      </c>
      <c r="L221" s="473">
        <f>E218*20</f>
        <v>20.019999999999996</v>
      </c>
    </row>
    <row r="222" spans="1:12" s="13" customFormat="1" ht="38.25">
      <c r="A222" s="275"/>
      <c r="B222" s="273"/>
      <c r="C222" s="309"/>
      <c r="D222" s="472"/>
      <c r="E222" s="274"/>
      <c r="F222" s="303">
        <v>61</v>
      </c>
      <c r="G222" s="472"/>
      <c r="H222" s="284"/>
      <c r="I222" s="394"/>
      <c r="J222" s="362" t="s">
        <v>163</v>
      </c>
      <c r="K222" s="473">
        <f>E218*F222</f>
        <v>61.06099999999999</v>
      </c>
      <c r="L222" s="473"/>
    </row>
    <row r="223" spans="1:12" s="13" customFormat="1" ht="12.75" customHeight="1">
      <c r="A223" s="275" t="s">
        <v>119</v>
      </c>
      <c r="B223" s="273" t="s">
        <v>462</v>
      </c>
      <c r="C223" s="309" t="s">
        <v>126</v>
      </c>
      <c r="D223" s="472"/>
      <c r="E223" s="274">
        <v>0.999</v>
      </c>
      <c r="F223" s="303"/>
      <c r="G223" s="472">
        <v>3</v>
      </c>
      <c r="H223" s="284" t="s">
        <v>11</v>
      </c>
      <c r="I223" s="668">
        <v>4</v>
      </c>
      <c r="J223" s="665" t="s">
        <v>161</v>
      </c>
      <c r="K223" s="473"/>
      <c r="L223" s="473"/>
    </row>
    <row r="224" spans="1:12" s="13" customFormat="1" ht="12.75">
      <c r="A224" s="275"/>
      <c r="B224" s="273"/>
      <c r="C224" s="309"/>
      <c r="D224" s="472"/>
      <c r="E224" s="274"/>
      <c r="F224" s="303"/>
      <c r="G224" s="472"/>
      <c r="H224" s="284"/>
      <c r="I224" s="669"/>
      <c r="J224" s="666"/>
      <c r="K224" s="473"/>
      <c r="L224" s="473"/>
    </row>
    <row r="225" spans="1:12" s="13" customFormat="1" ht="12.75">
      <c r="A225" s="275"/>
      <c r="B225" s="273"/>
      <c r="C225" s="309"/>
      <c r="D225" s="472"/>
      <c r="E225" s="274"/>
      <c r="F225" s="303"/>
      <c r="G225" s="472"/>
      <c r="H225" s="284"/>
      <c r="I225" s="670"/>
      <c r="J225" s="667"/>
      <c r="K225" s="473"/>
      <c r="L225" s="473"/>
    </row>
    <row r="226" spans="1:12" s="13" customFormat="1" ht="12.75">
      <c r="A226" s="275"/>
      <c r="B226" s="273"/>
      <c r="C226" s="309"/>
      <c r="D226" s="472"/>
      <c r="E226" s="274"/>
      <c r="F226" s="303">
        <v>41</v>
      </c>
      <c r="G226" s="472"/>
      <c r="H226" s="284"/>
      <c r="I226" s="394"/>
      <c r="J226" s="363" t="s">
        <v>162</v>
      </c>
      <c r="K226" s="473">
        <f>E223*F226</f>
        <v>40.959</v>
      </c>
      <c r="L226" s="473">
        <f>E223*20</f>
        <v>19.98</v>
      </c>
    </row>
    <row r="227" spans="1:12" s="13" customFormat="1" ht="38.25">
      <c r="A227" s="275"/>
      <c r="B227" s="273"/>
      <c r="C227" s="309"/>
      <c r="D227" s="472"/>
      <c r="E227" s="274"/>
      <c r="F227" s="303">
        <v>61</v>
      </c>
      <c r="G227" s="472"/>
      <c r="H227" s="284"/>
      <c r="I227" s="394"/>
      <c r="J227" s="362" t="s">
        <v>163</v>
      </c>
      <c r="K227" s="473">
        <f>E223*F227</f>
        <v>60.939</v>
      </c>
      <c r="L227" s="473"/>
    </row>
    <row r="228" spans="1:12" s="13" customFormat="1" ht="12.75" customHeight="1">
      <c r="A228" s="275" t="s">
        <v>119</v>
      </c>
      <c r="B228" s="273" t="s">
        <v>463</v>
      </c>
      <c r="C228" s="309" t="s">
        <v>126</v>
      </c>
      <c r="D228" s="472"/>
      <c r="E228" s="274">
        <v>1.002</v>
      </c>
      <c r="F228" s="303"/>
      <c r="G228" s="472">
        <v>3</v>
      </c>
      <c r="H228" s="284" t="s">
        <v>11</v>
      </c>
      <c r="I228" s="668">
        <v>4</v>
      </c>
      <c r="J228" s="665" t="s">
        <v>161</v>
      </c>
      <c r="K228" s="473"/>
      <c r="L228" s="473"/>
    </row>
    <row r="229" spans="1:12" s="13" customFormat="1" ht="12.75">
      <c r="A229" s="275"/>
      <c r="B229" s="273"/>
      <c r="C229" s="309"/>
      <c r="D229" s="472"/>
      <c r="E229" s="274"/>
      <c r="F229" s="303"/>
      <c r="G229" s="472"/>
      <c r="H229" s="284"/>
      <c r="I229" s="669"/>
      <c r="J229" s="666"/>
      <c r="K229" s="473"/>
      <c r="L229" s="473"/>
    </row>
    <row r="230" spans="1:12" s="13" customFormat="1" ht="12.75">
      <c r="A230" s="275"/>
      <c r="B230" s="273"/>
      <c r="C230" s="309"/>
      <c r="D230" s="472"/>
      <c r="E230" s="274"/>
      <c r="F230" s="303"/>
      <c r="G230" s="472"/>
      <c r="H230" s="284"/>
      <c r="I230" s="670"/>
      <c r="J230" s="667"/>
      <c r="K230" s="473"/>
      <c r="L230" s="473"/>
    </row>
    <row r="231" spans="1:12" s="13" customFormat="1" ht="12.75">
      <c r="A231" s="275"/>
      <c r="B231" s="273"/>
      <c r="C231" s="309"/>
      <c r="D231" s="472"/>
      <c r="E231" s="274"/>
      <c r="F231" s="303">
        <v>41</v>
      </c>
      <c r="G231" s="472"/>
      <c r="H231" s="284"/>
      <c r="I231" s="394"/>
      <c r="J231" s="363" t="s">
        <v>162</v>
      </c>
      <c r="K231" s="473">
        <f>E228*F231</f>
        <v>41.082</v>
      </c>
      <c r="L231" s="473">
        <f>E228*20</f>
        <v>20.04</v>
      </c>
    </row>
    <row r="232" spans="1:12" s="13" customFormat="1" ht="38.25">
      <c r="A232" s="275"/>
      <c r="B232" s="273"/>
      <c r="C232" s="309"/>
      <c r="D232" s="472"/>
      <c r="E232" s="274"/>
      <c r="F232" s="303">
        <v>61</v>
      </c>
      <c r="G232" s="472"/>
      <c r="H232" s="284"/>
      <c r="I232" s="394"/>
      <c r="J232" s="362" t="s">
        <v>163</v>
      </c>
      <c r="K232" s="473">
        <f>E228*F232</f>
        <v>61.122</v>
      </c>
      <c r="L232" s="473"/>
    </row>
    <row r="233" spans="1:12" s="13" customFormat="1" ht="12.75" customHeight="1">
      <c r="A233" s="275" t="s">
        <v>119</v>
      </c>
      <c r="B233" s="273" t="s">
        <v>464</v>
      </c>
      <c r="C233" s="309" t="s">
        <v>126</v>
      </c>
      <c r="D233" s="472"/>
      <c r="E233" s="274">
        <v>1</v>
      </c>
      <c r="F233" s="303"/>
      <c r="G233" s="472">
        <v>3</v>
      </c>
      <c r="H233" s="284" t="s">
        <v>11</v>
      </c>
      <c r="I233" s="668">
        <v>4</v>
      </c>
      <c r="J233" s="665" t="s">
        <v>161</v>
      </c>
      <c r="K233" s="473"/>
      <c r="L233" s="473"/>
    </row>
    <row r="234" spans="1:12" s="13" customFormat="1" ht="12.75">
      <c r="A234" s="275"/>
      <c r="B234" s="273"/>
      <c r="C234" s="309"/>
      <c r="D234" s="472"/>
      <c r="E234" s="274"/>
      <c r="F234" s="303"/>
      <c r="G234" s="472"/>
      <c r="H234" s="284"/>
      <c r="I234" s="669"/>
      <c r="J234" s="666"/>
      <c r="K234" s="473"/>
      <c r="L234" s="473"/>
    </row>
    <row r="235" spans="1:12" s="13" customFormat="1" ht="12.75">
      <c r="A235" s="275"/>
      <c r="B235" s="273"/>
      <c r="C235" s="309"/>
      <c r="D235" s="472"/>
      <c r="E235" s="274"/>
      <c r="F235" s="303"/>
      <c r="G235" s="472"/>
      <c r="H235" s="284"/>
      <c r="I235" s="670"/>
      <c r="J235" s="667"/>
      <c r="K235" s="473"/>
      <c r="L235" s="473"/>
    </row>
    <row r="236" spans="1:12" s="13" customFormat="1" ht="12.75">
      <c r="A236" s="275"/>
      <c r="B236" s="273"/>
      <c r="C236" s="309"/>
      <c r="D236" s="472"/>
      <c r="E236" s="274"/>
      <c r="F236" s="303">
        <v>41</v>
      </c>
      <c r="G236" s="472"/>
      <c r="H236" s="284"/>
      <c r="I236" s="394"/>
      <c r="J236" s="363" t="s">
        <v>162</v>
      </c>
      <c r="K236" s="473">
        <f>E233*F236</f>
        <v>41</v>
      </c>
      <c r="L236" s="473">
        <f>E233*20</f>
        <v>20</v>
      </c>
    </row>
    <row r="237" spans="1:12" s="13" customFormat="1" ht="38.25">
      <c r="A237" s="275"/>
      <c r="B237" s="273"/>
      <c r="C237" s="309"/>
      <c r="D237" s="472"/>
      <c r="E237" s="274"/>
      <c r="F237" s="303">
        <v>61</v>
      </c>
      <c r="G237" s="472"/>
      <c r="H237" s="284"/>
      <c r="I237" s="394"/>
      <c r="J237" s="362" t="s">
        <v>163</v>
      </c>
      <c r="K237" s="473">
        <f>E233*F237</f>
        <v>61</v>
      </c>
      <c r="L237" s="473"/>
    </row>
    <row r="238" spans="1:12" s="13" customFormat="1" ht="12.75" customHeight="1">
      <c r="A238" s="275" t="s">
        <v>119</v>
      </c>
      <c r="B238" s="273" t="s">
        <v>465</v>
      </c>
      <c r="C238" s="309" t="s">
        <v>126</v>
      </c>
      <c r="D238" s="472"/>
      <c r="E238" s="274">
        <v>1</v>
      </c>
      <c r="F238" s="303"/>
      <c r="G238" s="472">
        <v>3</v>
      </c>
      <c r="H238" s="284" t="s">
        <v>11</v>
      </c>
      <c r="I238" s="668">
        <v>4</v>
      </c>
      <c r="J238" s="665" t="s">
        <v>161</v>
      </c>
      <c r="K238" s="473"/>
      <c r="L238" s="473"/>
    </row>
    <row r="239" spans="1:12" s="13" customFormat="1" ht="12.75">
      <c r="A239" s="275"/>
      <c r="B239" s="273"/>
      <c r="C239" s="309"/>
      <c r="D239" s="472"/>
      <c r="E239" s="274"/>
      <c r="F239" s="303"/>
      <c r="G239" s="472"/>
      <c r="H239" s="284"/>
      <c r="I239" s="669"/>
      <c r="J239" s="666"/>
      <c r="K239" s="473"/>
      <c r="L239" s="473"/>
    </row>
    <row r="240" spans="1:12" s="13" customFormat="1" ht="12.75">
      <c r="A240" s="275"/>
      <c r="B240" s="273"/>
      <c r="C240" s="309"/>
      <c r="D240" s="472"/>
      <c r="E240" s="274"/>
      <c r="F240" s="303"/>
      <c r="G240" s="472"/>
      <c r="H240" s="284"/>
      <c r="I240" s="670"/>
      <c r="J240" s="667"/>
      <c r="K240" s="473"/>
      <c r="L240" s="473"/>
    </row>
    <row r="241" spans="1:12" s="13" customFormat="1" ht="12.75">
      <c r="A241" s="275"/>
      <c r="B241" s="273"/>
      <c r="C241" s="309"/>
      <c r="D241" s="472"/>
      <c r="E241" s="274"/>
      <c r="F241" s="303">
        <v>41</v>
      </c>
      <c r="G241" s="472"/>
      <c r="H241" s="284"/>
      <c r="I241" s="394"/>
      <c r="J241" s="363" t="s">
        <v>162</v>
      </c>
      <c r="K241" s="473">
        <f>E238*F241</f>
        <v>41</v>
      </c>
      <c r="L241" s="473">
        <f>E238*20</f>
        <v>20</v>
      </c>
    </row>
    <row r="242" spans="1:12" s="13" customFormat="1" ht="38.25">
      <c r="A242" s="275"/>
      <c r="B242" s="273"/>
      <c r="C242" s="309"/>
      <c r="D242" s="472"/>
      <c r="E242" s="274"/>
      <c r="F242" s="303">
        <v>61</v>
      </c>
      <c r="G242" s="472"/>
      <c r="H242" s="284"/>
      <c r="I242" s="394"/>
      <c r="J242" s="362" t="s">
        <v>163</v>
      </c>
      <c r="K242" s="473">
        <f>E238*F242</f>
        <v>61</v>
      </c>
      <c r="L242" s="473"/>
    </row>
    <row r="243" spans="1:12" s="13" customFormat="1" ht="12.75" customHeight="1">
      <c r="A243" s="275" t="s">
        <v>119</v>
      </c>
      <c r="B243" s="273" t="s">
        <v>466</v>
      </c>
      <c r="C243" s="309" t="s">
        <v>126</v>
      </c>
      <c r="D243" s="472"/>
      <c r="E243" s="274">
        <v>1</v>
      </c>
      <c r="F243" s="303"/>
      <c r="G243" s="472">
        <v>3</v>
      </c>
      <c r="H243" s="284" t="s">
        <v>11</v>
      </c>
      <c r="I243" s="668">
        <v>4</v>
      </c>
      <c r="J243" s="665" t="s">
        <v>161</v>
      </c>
      <c r="K243" s="473"/>
      <c r="L243" s="473"/>
    </row>
    <row r="244" spans="1:12" s="13" customFormat="1" ht="12.75">
      <c r="A244" s="275"/>
      <c r="B244" s="273"/>
      <c r="C244" s="309"/>
      <c r="D244" s="472"/>
      <c r="E244" s="274"/>
      <c r="F244" s="303"/>
      <c r="G244" s="472"/>
      <c r="H244" s="284"/>
      <c r="I244" s="669"/>
      <c r="J244" s="666"/>
      <c r="K244" s="473"/>
      <c r="L244" s="473"/>
    </row>
    <row r="245" spans="1:12" s="13" customFormat="1" ht="12.75">
      <c r="A245" s="275"/>
      <c r="B245" s="273"/>
      <c r="C245" s="309"/>
      <c r="D245" s="472"/>
      <c r="E245" s="274"/>
      <c r="F245" s="303"/>
      <c r="G245" s="472"/>
      <c r="H245" s="284"/>
      <c r="I245" s="670"/>
      <c r="J245" s="667"/>
      <c r="K245" s="473"/>
      <c r="L245" s="473"/>
    </row>
    <row r="246" spans="1:12" s="13" customFormat="1" ht="12.75">
      <c r="A246" s="275"/>
      <c r="B246" s="273"/>
      <c r="C246" s="309"/>
      <c r="D246" s="472"/>
      <c r="E246" s="274"/>
      <c r="F246" s="303">
        <v>41</v>
      </c>
      <c r="G246" s="472"/>
      <c r="H246" s="284"/>
      <c r="I246" s="394"/>
      <c r="J246" s="363" t="s">
        <v>162</v>
      </c>
      <c r="K246" s="473">
        <f>E243*F246</f>
        <v>41</v>
      </c>
      <c r="L246" s="473">
        <f>E243*20</f>
        <v>20</v>
      </c>
    </row>
    <row r="247" spans="1:12" s="13" customFormat="1" ht="38.25">
      <c r="A247" s="275"/>
      <c r="B247" s="273"/>
      <c r="C247" s="309"/>
      <c r="D247" s="472"/>
      <c r="E247" s="274"/>
      <c r="F247" s="303">
        <v>61</v>
      </c>
      <c r="G247" s="472"/>
      <c r="H247" s="284"/>
      <c r="I247" s="394"/>
      <c r="J247" s="362" t="s">
        <v>163</v>
      </c>
      <c r="K247" s="473">
        <f>E243*F247</f>
        <v>61</v>
      </c>
      <c r="L247" s="473"/>
    </row>
    <row r="248" spans="1:12" s="13" customFormat="1" ht="12.75" customHeight="1">
      <c r="A248" s="275" t="s">
        <v>119</v>
      </c>
      <c r="B248" s="273" t="s">
        <v>467</v>
      </c>
      <c r="C248" s="309" t="s">
        <v>126</v>
      </c>
      <c r="D248" s="472"/>
      <c r="E248" s="274">
        <v>0.999</v>
      </c>
      <c r="F248" s="303"/>
      <c r="G248" s="472">
        <v>3</v>
      </c>
      <c r="H248" s="284" t="s">
        <v>11</v>
      </c>
      <c r="I248" s="668">
        <v>4</v>
      </c>
      <c r="J248" s="665" t="s">
        <v>161</v>
      </c>
      <c r="K248" s="473"/>
      <c r="L248" s="473"/>
    </row>
    <row r="249" spans="1:12" s="13" customFormat="1" ht="12.75">
      <c r="A249" s="275"/>
      <c r="B249" s="273"/>
      <c r="C249" s="309"/>
      <c r="D249" s="472"/>
      <c r="E249" s="274"/>
      <c r="F249" s="303"/>
      <c r="G249" s="472"/>
      <c r="H249" s="284"/>
      <c r="I249" s="669"/>
      <c r="J249" s="666"/>
      <c r="K249" s="473"/>
      <c r="L249" s="473"/>
    </row>
    <row r="250" spans="1:12" s="13" customFormat="1" ht="12.75">
      <c r="A250" s="275"/>
      <c r="B250" s="273"/>
      <c r="C250" s="309"/>
      <c r="D250" s="472"/>
      <c r="E250" s="274"/>
      <c r="F250" s="303"/>
      <c r="G250" s="472"/>
      <c r="H250" s="284"/>
      <c r="I250" s="670"/>
      <c r="J250" s="667"/>
      <c r="K250" s="473"/>
      <c r="L250" s="473"/>
    </row>
    <row r="251" spans="1:12" s="13" customFormat="1" ht="12.75">
      <c r="A251" s="275"/>
      <c r="B251" s="273"/>
      <c r="C251" s="309"/>
      <c r="D251" s="472"/>
      <c r="E251" s="274"/>
      <c r="F251" s="303">
        <v>41</v>
      </c>
      <c r="G251" s="472"/>
      <c r="H251" s="284"/>
      <c r="I251" s="394"/>
      <c r="J251" s="363" t="s">
        <v>162</v>
      </c>
      <c r="K251" s="473">
        <f>E248*F251</f>
        <v>40.959</v>
      </c>
      <c r="L251" s="473">
        <f>E248*20</f>
        <v>19.98</v>
      </c>
    </row>
    <row r="252" spans="1:12" s="13" customFormat="1" ht="38.25">
      <c r="A252" s="275"/>
      <c r="B252" s="273"/>
      <c r="C252" s="309"/>
      <c r="D252" s="472"/>
      <c r="E252" s="274"/>
      <c r="F252" s="303">
        <v>61</v>
      </c>
      <c r="G252" s="472"/>
      <c r="H252" s="284"/>
      <c r="I252" s="394"/>
      <c r="J252" s="362" t="s">
        <v>163</v>
      </c>
      <c r="K252" s="473">
        <f>E248*F252</f>
        <v>60.939</v>
      </c>
      <c r="L252" s="473"/>
    </row>
    <row r="253" spans="1:12" s="13" customFormat="1" ht="12.75" customHeight="1">
      <c r="A253" s="275" t="s">
        <v>119</v>
      </c>
      <c r="B253" s="273" t="s">
        <v>468</v>
      </c>
      <c r="C253" s="309" t="s">
        <v>126</v>
      </c>
      <c r="D253" s="472"/>
      <c r="E253" s="274">
        <v>0.999</v>
      </c>
      <c r="F253" s="303"/>
      <c r="G253" s="472">
        <v>3</v>
      </c>
      <c r="H253" s="284" t="s">
        <v>11</v>
      </c>
      <c r="I253" s="668">
        <v>4</v>
      </c>
      <c r="J253" s="665" t="s">
        <v>161</v>
      </c>
      <c r="K253" s="473"/>
      <c r="L253" s="473"/>
    </row>
    <row r="254" spans="1:12" s="13" customFormat="1" ht="12.75">
      <c r="A254" s="275"/>
      <c r="B254" s="273"/>
      <c r="C254" s="309"/>
      <c r="D254" s="472"/>
      <c r="E254" s="274"/>
      <c r="F254" s="303"/>
      <c r="G254" s="472"/>
      <c r="H254" s="284"/>
      <c r="I254" s="669"/>
      <c r="J254" s="666"/>
      <c r="K254" s="473"/>
      <c r="L254" s="473"/>
    </row>
    <row r="255" spans="1:12" s="13" customFormat="1" ht="12.75">
      <c r="A255" s="275"/>
      <c r="B255" s="273"/>
      <c r="C255" s="309"/>
      <c r="D255" s="472"/>
      <c r="E255" s="274"/>
      <c r="F255" s="303"/>
      <c r="G255" s="472"/>
      <c r="H255" s="284"/>
      <c r="I255" s="670"/>
      <c r="J255" s="667"/>
      <c r="K255" s="473"/>
      <c r="L255" s="473"/>
    </row>
    <row r="256" spans="1:12" s="13" customFormat="1" ht="12.75">
      <c r="A256" s="275"/>
      <c r="B256" s="273"/>
      <c r="C256" s="309"/>
      <c r="D256" s="472"/>
      <c r="E256" s="274"/>
      <c r="F256" s="303">
        <v>41</v>
      </c>
      <c r="G256" s="472"/>
      <c r="H256" s="284"/>
      <c r="I256" s="394"/>
      <c r="J256" s="363" t="s">
        <v>162</v>
      </c>
      <c r="K256" s="473">
        <f>E253*F256</f>
        <v>40.959</v>
      </c>
      <c r="L256" s="473">
        <f>E253*20</f>
        <v>19.98</v>
      </c>
    </row>
    <row r="257" spans="1:12" s="13" customFormat="1" ht="38.25">
      <c r="A257" s="275"/>
      <c r="B257" s="273"/>
      <c r="C257" s="309"/>
      <c r="D257" s="472"/>
      <c r="E257" s="274"/>
      <c r="F257" s="303">
        <v>61</v>
      </c>
      <c r="G257" s="472"/>
      <c r="H257" s="284"/>
      <c r="I257" s="394"/>
      <c r="J257" s="362" t="s">
        <v>163</v>
      </c>
      <c r="K257" s="473">
        <f>E253*F257</f>
        <v>60.939</v>
      </c>
      <c r="L257" s="473"/>
    </row>
    <row r="258" spans="1:12" s="13" customFormat="1" ht="12.75" customHeight="1">
      <c r="A258" s="275" t="s">
        <v>119</v>
      </c>
      <c r="B258" s="273" t="s">
        <v>469</v>
      </c>
      <c r="C258" s="309" t="s">
        <v>126</v>
      </c>
      <c r="D258" s="472"/>
      <c r="E258" s="274">
        <v>0.999</v>
      </c>
      <c r="F258" s="303"/>
      <c r="G258" s="472">
        <v>3</v>
      </c>
      <c r="H258" s="284" t="s">
        <v>11</v>
      </c>
      <c r="I258" s="668">
        <v>4</v>
      </c>
      <c r="J258" s="665" t="s">
        <v>161</v>
      </c>
      <c r="K258" s="473"/>
      <c r="L258" s="473"/>
    </row>
    <row r="259" spans="1:12" s="13" customFormat="1" ht="12.75">
      <c r="A259" s="275"/>
      <c r="B259" s="273"/>
      <c r="C259" s="309"/>
      <c r="D259" s="472"/>
      <c r="E259" s="274"/>
      <c r="F259" s="303"/>
      <c r="G259" s="472"/>
      <c r="H259" s="284"/>
      <c r="I259" s="669"/>
      <c r="J259" s="666"/>
      <c r="K259" s="473"/>
      <c r="L259" s="473"/>
    </row>
    <row r="260" spans="1:12" s="13" customFormat="1" ht="12.75">
      <c r="A260" s="275"/>
      <c r="B260" s="273"/>
      <c r="C260" s="309"/>
      <c r="D260" s="472"/>
      <c r="E260" s="274"/>
      <c r="F260" s="303"/>
      <c r="G260" s="472"/>
      <c r="H260" s="284"/>
      <c r="I260" s="670"/>
      <c r="J260" s="667"/>
      <c r="K260" s="473"/>
      <c r="L260" s="473"/>
    </row>
    <row r="261" spans="1:12" s="13" customFormat="1" ht="12.75">
      <c r="A261" s="275"/>
      <c r="B261" s="273"/>
      <c r="C261" s="309"/>
      <c r="D261" s="472"/>
      <c r="E261" s="274"/>
      <c r="F261" s="303">
        <v>41</v>
      </c>
      <c r="G261" s="472"/>
      <c r="H261" s="284"/>
      <c r="I261" s="394"/>
      <c r="J261" s="363" t="s">
        <v>162</v>
      </c>
      <c r="K261" s="473">
        <f>E258*F261</f>
        <v>40.959</v>
      </c>
      <c r="L261" s="473">
        <f>E258*20</f>
        <v>19.98</v>
      </c>
    </row>
    <row r="262" spans="1:12" s="13" customFormat="1" ht="38.25">
      <c r="A262" s="275"/>
      <c r="B262" s="273"/>
      <c r="C262" s="309"/>
      <c r="D262" s="472"/>
      <c r="E262" s="274"/>
      <c r="F262" s="303">
        <v>61</v>
      </c>
      <c r="G262" s="472"/>
      <c r="H262" s="284"/>
      <c r="I262" s="394"/>
      <c r="J262" s="362" t="s">
        <v>163</v>
      </c>
      <c r="K262" s="473">
        <f>E258*F262</f>
        <v>60.939</v>
      </c>
      <c r="L262" s="473"/>
    </row>
    <row r="263" spans="1:12" s="13" customFormat="1" ht="12.75" customHeight="1">
      <c r="A263" s="275" t="s">
        <v>119</v>
      </c>
      <c r="B263" s="273" t="s">
        <v>470</v>
      </c>
      <c r="C263" s="309" t="s">
        <v>126</v>
      </c>
      <c r="D263" s="472"/>
      <c r="E263" s="274">
        <v>0.999</v>
      </c>
      <c r="F263" s="303"/>
      <c r="G263" s="472">
        <v>3</v>
      </c>
      <c r="H263" s="284" t="s">
        <v>11</v>
      </c>
      <c r="I263" s="668">
        <v>4</v>
      </c>
      <c r="J263" s="665" t="s">
        <v>161</v>
      </c>
      <c r="K263" s="473"/>
      <c r="L263" s="473"/>
    </row>
    <row r="264" spans="1:12" s="13" customFormat="1" ht="12.75">
      <c r="A264" s="275"/>
      <c r="B264" s="273"/>
      <c r="C264" s="309"/>
      <c r="D264" s="472"/>
      <c r="E264" s="274"/>
      <c r="F264" s="303"/>
      <c r="G264" s="472"/>
      <c r="H264" s="284"/>
      <c r="I264" s="669"/>
      <c r="J264" s="666"/>
      <c r="K264" s="473"/>
      <c r="L264" s="473"/>
    </row>
    <row r="265" spans="1:12" s="13" customFormat="1" ht="12.75">
      <c r="A265" s="275"/>
      <c r="B265" s="273"/>
      <c r="C265" s="309"/>
      <c r="D265" s="472"/>
      <c r="E265" s="274"/>
      <c r="F265" s="303"/>
      <c r="G265" s="472"/>
      <c r="H265" s="284"/>
      <c r="I265" s="670"/>
      <c r="J265" s="667"/>
      <c r="K265" s="473"/>
      <c r="L265" s="473"/>
    </row>
    <row r="266" spans="1:12" s="13" customFormat="1" ht="12.75">
      <c r="A266" s="275"/>
      <c r="B266" s="273"/>
      <c r="C266" s="309"/>
      <c r="D266" s="472"/>
      <c r="E266" s="274"/>
      <c r="F266" s="303">
        <v>41</v>
      </c>
      <c r="G266" s="472"/>
      <c r="H266" s="284"/>
      <c r="I266" s="394"/>
      <c r="J266" s="363" t="s">
        <v>162</v>
      </c>
      <c r="K266" s="473">
        <f>E263*F266</f>
        <v>40.959</v>
      </c>
      <c r="L266" s="473">
        <f>E263*20</f>
        <v>19.98</v>
      </c>
    </row>
    <row r="267" spans="1:12" s="13" customFormat="1" ht="38.25">
      <c r="A267" s="275"/>
      <c r="B267" s="273"/>
      <c r="C267" s="309"/>
      <c r="D267" s="472"/>
      <c r="E267" s="274"/>
      <c r="F267" s="303">
        <v>61</v>
      </c>
      <c r="G267" s="472"/>
      <c r="H267" s="284"/>
      <c r="I267" s="394"/>
      <c r="J267" s="362" t="s">
        <v>163</v>
      </c>
      <c r="K267" s="473">
        <f>E263*F267</f>
        <v>60.939</v>
      </c>
      <c r="L267" s="473"/>
    </row>
    <row r="268" spans="1:12" s="13" customFormat="1" ht="12.75" customHeight="1">
      <c r="A268" s="275" t="s">
        <v>119</v>
      </c>
      <c r="B268" s="273" t="s">
        <v>471</v>
      </c>
      <c r="C268" s="309" t="s">
        <v>126</v>
      </c>
      <c r="D268" s="472"/>
      <c r="E268" s="274">
        <v>0.996</v>
      </c>
      <c r="F268" s="303"/>
      <c r="G268" s="472">
        <v>3</v>
      </c>
      <c r="H268" s="284" t="s">
        <v>11</v>
      </c>
      <c r="I268" s="668">
        <v>4</v>
      </c>
      <c r="J268" s="665" t="s">
        <v>161</v>
      </c>
      <c r="K268" s="473"/>
      <c r="L268" s="473"/>
    </row>
    <row r="269" spans="1:12" s="13" customFormat="1" ht="12.75">
      <c r="A269" s="275"/>
      <c r="B269" s="273"/>
      <c r="C269" s="309"/>
      <c r="D269" s="472"/>
      <c r="E269" s="274"/>
      <c r="F269" s="303"/>
      <c r="G269" s="472"/>
      <c r="H269" s="284"/>
      <c r="I269" s="669"/>
      <c r="J269" s="666"/>
      <c r="K269" s="473"/>
      <c r="L269" s="473"/>
    </row>
    <row r="270" spans="1:12" s="13" customFormat="1" ht="12.75">
      <c r="A270" s="275"/>
      <c r="B270" s="273"/>
      <c r="C270" s="309"/>
      <c r="D270" s="472"/>
      <c r="E270" s="274"/>
      <c r="F270" s="303"/>
      <c r="G270" s="472"/>
      <c r="H270" s="284"/>
      <c r="I270" s="670"/>
      <c r="J270" s="667"/>
      <c r="K270" s="473"/>
      <c r="L270" s="473"/>
    </row>
    <row r="271" spans="1:12" s="13" customFormat="1" ht="12.75">
      <c r="A271" s="275"/>
      <c r="B271" s="273"/>
      <c r="C271" s="309"/>
      <c r="D271" s="472"/>
      <c r="E271" s="274"/>
      <c r="F271" s="303">
        <v>41</v>
      </c>
      <c r="G271" s="472"/>
      <c r="H271" s="284"/>
      <c r="I271" s="394"/>
      <c r="J271" s="363" t="s">
        <v>162</v>
      </c>
      <c r="K271" s="473">
        <f>E268*F271</f>
        <v>40.836</v>
      </c>
      <c r="L271" s="473">
        <f>E268*20</f>
        <v>19.92</v>
      </c>
    </row>
    <row r="272" spans="1:12" s="13" customFormat="1" ht="38.25">
      <c r="A272" s="275"/>
      <c r="B272" s="273"/>
      <c r="C272" s="309"/>
      <c r="D272" s="472"/>
      <c r="E272" s="274"/>
      <c r="F272" s="303">
        <v>61</v>
      </c>
      <c r="G272" s="472"/>
      <c r="H272" s="284"/>
      <c r="I272" s="394"/>
      <c r="J272" s="362" t="s">
        <v>163</v>
      </c>
      <c r="K272" s="473">
        <f>E268*F272</f>
        <v>60.756</v>
      </c>
      <c r="L272" s="473"/>
    </row>
    <row r="273" spans="1:12" s="13" customFormat="1" ht="12.75" customHeight="1">
      <c r="A273" s="275" t="s">
        <v>119</v>
      </c>
      <c r="B273" s="273" t="s">
        <v>472</v>
      </c>
      <c r="C273" s="309" t="s">
        <v>126</v>
      </c>
      <c r="D273" s="472"/>
      <c r="E273" s="274">
        <v>0.999</v>
      </c>
      <c r="F273" s="303"/>
      <c r="G273" s="472">
        <v>3</v>
      </c>
      <c r="H273" s="284" t="s">
        <v>11</v>
      </c>
      <c r="I273" s="668">
        <v>4</v>
      </c>
      <c r="J273" s="665" t="s">
        <v>161</v>
      </c>
      <c r="K273" s="473"/>
      <c r="L273" s="473"/>
    </row>
    <row r="274" spans="1:12" s="13" customFormat="1" ht="12.75">
      <c r="A274" s="275"/>
      <c r="B274" s="273"/>
      <c r="C274" s="309"/>
      <c r="D274" s="472"/>
      <c r="E274" s="274"/>
      <c r="F274" s="303"/>
      <c r="G274" s="472"/>
      <c r="H274" s="284"/>
      <c r="I274" s="669"/>
      <c r="J274" s="666"/>
      <c r="K274" s="473"/>
      <c r="L274" s="473"/>
    </row>
    <row r="275" spans="1:12" s="13" customFormat="1" ht="12.75">
      <c r="A275" s="275"/>
      <c r="B275" s="273"/>
      <c r="C275" s="309"/>
      <c r="D275" s="472"/>
      <c r="E275" s="274"/>
      <c r="F275" s="303"/>
      <c r="G275" s="472"/>
      <c r="H275" s="284"/>
      <c r="I275" s="670"/>
      <c r="J275" s="667"/>
      <c r="K275" s="473"/>
      <c r="L275" s="473"/>
    </row>
    <row r="276" spans="1:12" s="13" customFormat="1" ht="12.75">
      <c r="A276" s="275"/>
      <c r="B276" s="273"/>
      <c r="C276" s="309"/>
      <c r="D276" s="472"/>
      <c r="E276" s="274"/>
      <c r="F276" s="303">
        <v>41</v>
      </c>
      <c r="G276" s="472"/>
      <c r="H276" s="284"/>
      <c r="I276" s="394"/>
      <c r="J276" s="363" t="s">
        <v>162</v>
      </c>
      <c r="K276" s="473">
        <f>E273*F276</f>
        <v>40.959</v>
      </c>
      <c r="L276" s="473">
        <f>E273*20</f>
        <v>19.98</v>
      </c>
    </row>
    <row r="277" spans="1:12" s="13" customFormat="1" ht="38.25">
      <c r="A277" s="275"/>
      <c r="B277" s="273"/>
      <c r="C277" s="309"/>
      <c r="D277" s="472"/>
      <c r="E277" s="274"/>
      <c r="F277" s="303">
        <v>61</v>
      </c>
      <c r="G277" s="472"/>
      <c r="H277" s="284"/>
      <c r="I277" s="394"/>
      <c r="J277" s="362" t="s">
        <v>163</v>
      </c>
      <c r="K277" s="473">
        <f>E273*F277</f>
        <v>60.939</v>
      </c>
      <c r="L277" s="473"/>
    </row>
    <row r="278" spans="1:12" s="13" customFormat="1" ht="12.75" customHeight="1">
      <c r="A278" s="275" t="s">
        <v>119</v>
      </c>
      <c r="B278" s="273" t="s">
        <v>473</v>
      </c>
      <c r="C278" s="309" t="s">
        <v>126</v>
      </c>
      <c r="D278" s="472"/>
      <c r="E278" s="274">
        <v>1.002</v>
      </c>
      <c r="F278" s="303"/>
      <c r="G278" s="472">
        <v>3</v>
      </c>
      <c r="H278" s="284" t="s">
        <v>11</v>
      </c>
      <c r="I278" s="668">
        <v>4</v>
      </c>
      <c r="J278" s="665" t="s">
        <v>161</v>
      </c>
      <c r="K278" s="473"/>
      <c r="L278" s="473"/>
    </row>
    <row r="279" spans="1:12" s="13" customFormat="1" ht="12.75">
      <c r="A279" s="275"/>
      <c r="B279" s="273"/>
      <c r="C279" s="309"/>
      <c r="D279" s="472"/>
      <c r="E279" s="274"/>
      <c r="F279" s="303"/>
      <c r="G279" s="472"/>
      <c r="H279" s="284"/>
      <c r="I279" s="669"/>
      <c r="J279" s="666"/>
      <c r="K279" s="473"/>
      <c r="L279" s="473"/>
    </row>
    <row r="280" spans="1:12" s="13" customFormat="1" ht="12.75">
      <c r="A280" s="275"/>
      <c r="B280" s="273"/>
      <c r="C280" s="309"/>
      <c r="D280" s="472"/>
      <c r="E280" s="274"/>
      <c r="F280" s="303"/>
      <c r="G280" s="472"/>
      <c r="H280" s="284"/>
      <c r="I280" s="670"/>
      <c r="J280" s="667"/>
      <c r="K280" s="473"/>
      <c r="L280" s="473"/>
    </row>
    <row r="281" spans="1:12" s="13" customFormat="1" ht="12.75">
      <c r="A281" s="275"/>
      <c r="B281" s="273"/>
      <c r="C281" s="309"/>
      <c r="D281" s="472"/>
      <c r="E281" s="274"/>
      <c r="F281" s="303">
        <v>41</v>
      </c>
      <c r="G281" s="472"/>
      <c r="H281" s="284"/>
      <c r="I281" s="394"/>
      <c r="J281" s="363" t="s">
        <v>162</v>
      </c>
      <c r="K281" s="473">
        <f>E278*F281</f>
        <v>41.082</v>
      </c>
      <c r="L281" s="473">
        <f>E278*20</f>
        <v>20.04</v>
      </c>
    </row>
    <row r="282" spans="1:12" s="13" customFormat="1" ht="38.25">
      <c r="A282" s="275"/>
      <c r="B282" s="273"/>
      <c r="C282" s="309"/>
      <c r="D282" s="472"/>
      <c r="E282" s="274"/>
      <c r="F282" s="303">
        <v>61</v>
      </c>
      <c r="G282" s="472"/>
      <c r="H282" s="284"/>
      <c r="I282" s="394"/>
      <c r="J282" s="362" t="s">
        <v>163</v>
      </c>
      <c r="K282" s="473">
        <f>E278*F282</f>
        <v>61.122</v>
      </c>
      <c r="L282" s="473"/>
    </row>
    <row r="283" spans="1:12" s="13" customFormat="1" ht="12.75" customHeight="1">
      <c r="A283" s="275" t="s">
        <v>119</v>
      </c>
      <c r="B283" s="273" t="s">
        <v>474</v>
      </c>
      <c r="C283" s="309" t="s">
        <v>126</v>
      </c>
      <c r="D283" s="472"/>
      <c r="E283" s="274">
        <v>1.003</v>
      </c>
      <c r="F283" s="303"/>
      <c r="G283" s="472">
        <v>3</v>
      </c>
      <c r="H283" s="284" t="s">
        <v>11</v>
      </c>
      <c r="I283" s="668">
        <v>4</v>
      </c>
      <c r="J283" s="665" t="s">
        <v>161</v>
      </c>
      <c r="K283" s="473"/>
      <c r="L283" s="473"/>
    </row>
    <row r="284" spans="1:12" s="13" customFormat="1" ht="12.75">
      <c r="A284" s="275"/>
      <c r="B284" s="273"/>
      <c r="C284" s="309"/>
      <c r="D284" s="472"/>
      <c r="E284" s="274"/>
      <c r="F284" s="303"/>
      <c r="G284" s="472"/>
      <c r="H284" s="284"/>
      <c r="I284" s="669"/>
      <c r="J284" s="666"/>
      <c r="K284" s="473"/>
      <c r="L284" s="473"/>
    </row>
    <row r="285" spans="1:12" s="13" customFormat="1" ht="12.75">
      <c r="A285" s="275"/>
      <c r="B285" s="273"/>
      <c r="C285" s="309"/>
      <c r="D285" s="472"/>
      <c r="E285" s="274"/>
      <c r="F285" s="303"/>
      <c r="G285" s="472"/>
      <c r="H285" s="284"/>
      <c r="I285" s="670"/>
      <c r="J285" s="667"/>
      <c r="K285" s="473"/>
      <c r="L285" s="473"/>
    </row>
    <row r="286" spans="1:12" s="13" customFormat="1" ht="12.75">
      <c r="A286" s="275"/>
      <c r="B286" s="273"/>
      <c r="C286" s="309"/>
      <c r="D286" s="472"/>
      <c r="E286" s="274"/>
      <c r="F286" s="303">
        <v>41</v>
      </c>
      <c r="G286" s="472"/>
      <c r="H286" s="284"/>
      <c r="I286" s="394"/>
      <c r="J286" s="363" t="s">
        <v>162</v>
      </c>
      <c r="K286" s="473">
        <f>E283*F286</f>
        <v>41.123</v>
      </c>
      <c r="L286" s="473">
        <f>E283*20</f>
        <v>20.06</v>
      </c>
    </row>
    <row r="287" spans="1:12" s="13" customFormat="1" ht="38.25">
      <c r="A287" s="275"/>
      <c r="B287" s="273"/>
      <c r="C287" s="309"/>
      <c r="D287" s="472"/>
      <c r="E287" s="274"/>
      <c r="F287" s="303">
        <v>61</v>
      </c>
      <c r="G287" s="472"/>
      <c r="H287" s="284"/>
      <c r="I287" s="394"/>
      <c r="J287" s="362" t="s">
        <v>163</v>
      </c>
      <c r="K287" s="473">
        <f>E283*F287</f>
        <v>61.18299999999999</v>
      </c>
      <c r="L287" s="473"/>
    </row>
    <row r="288" spans="1:12" s="13" customFormat="1" ht="12.75" customHeight="1">
      <c r="A288" s="275" t="s">
        <v>119</v>
      </c>
      <c r="B288" s="273" t="s">
        <v>475</v>
      </c>
      <c r="C288" s="309" t="s">
        <v>126</v>
      </c>
      <c r="D288" s="472"/>
      <c r="E288" s="274">
        <v>1.1</v>
      </c>
      <c r="F288" s="303"/>
      <c r="G288" s="472">
        <v>3</v>
      </c>
      <c r="H288" s="284" t="s">
        <v>11</v>
      </c>
      <c r="I288" s="668">
        <v>4</v>
      </c>
      <c r="J288" s="665" t="s">
        <v>161</v>
      </c>
      <c r="K288" s="473"/>
      <c r="L288" s="473"/>
    </row>
    <row r="289" spans="1:12" s="13" customFormat="1" ht="12.75">
      <c r="A289" s="275"/>
      <c r="B289" s="273"/>
      <c r="C289" s="309"/>
      <c r="D289" s="472"/>
      <c r="E289" s="274"/>
      <c r="F289" s="303"/>
      <c r="G289" s="472"/>
      <c r="H289" s="284"/>
      <c r="I289" s="669"/>
      <c r="J289" s="666"/>
      <c r="K289" s="473"/>
      <c r="L289" s="473"/>
    </row>
    <row r="290" spans="1:12" s="13" customFormat="1" ht="12.75">
      <c r="A290" s="275"/>
      <c r="B290" s="273"/>
      <c r="C290" s="309"/>
      <c r="D290" s="472"/>
      <c r="E290" s="274"/>
      <c r="F290" s="303"/>
      <c r="G290" s="472"/>
      <c r="H290" s="284"/>
      <c r="I290" s="670"/>
      <c r="J290" s="667"/>
      <c r="K290" s="473"/>
      <c r="L290" s="473"/>
    </row>
    <row r="291" spans="1:12" s="13" customFormat="1" ht="12.75">
      <c r="A291" s="275"/>
      <c r="B291" s="273"/>
      <c r="C291" s="309"/>
      <c r="D291" s="472"/>
      <c r="E291" s="274"/>
      <c r="F291" s="303">
        <v>41</v>
      </c>
      <c r="G291" s="472"/>
      <c r="H291" s="284"/>
      <c r="I291" s="394"/>
      <c r="J291" s="363" t="s">
        <v>162</v>
      </c>
      <c r="K291" s="473">
        <f>E288*F291</f>
        <v>45.1</v>
      </c>
      <c r="L291" s="473">
        <f>E288*20</f>
        <v>22</v>
      </c>
    </row>
    <row r="292" spans="1:12" s="13" customFormat="1" ht="38.25">
      <c r="A292" s="275"/>
      <c r="B292" s="273"/>
      <c r="C292" s="309"/>
      <c r="D292" s="472"/>
      <c r="E292" s="274"/>
      <c r="F292" s="303">
        <v>61</v>
      </c>
      <c r="G292" s="472"/>
      <c r="H292" s="284"/>
      <c r="I292" s="394"/>
      <c r="J292" s="362" t="s">
        <v>163</v>
      </c>
      <c r="K292" s="473">
        <f>E288*F292</f>
        <v>67.10000000000001</v>
      </c>
      <c r="L292" s="473"/>
    </row>
    <row r="293" spans="1:12" s="13" customFormat="1" ht="12.75" customHeight="1">
      <c r="A293" s="275" t="s">
        <v>119</v>
      </c>
      <c r="B293" s="273" t="s">
        <v>476</v>
      </c>
      <c r="C293" s="309" t="s">
        <v>126</v>
      </c>
      <c r="D293" s="472"/>
      <c r="E293" s="274">
        <v>1.097</v>
      </c>
      <c r="F293" s="303"/>
      <c r="G293" s="472">
        <v>3</v>
      </c>
      <c r="H293" s="284" t="s">
        <v>11</v>
      </c>
      <c r="I293" s="668">
        <v>4</v>
      </c>
      <c r="J293" s="665" t="s">
        <v>161</v>
      </c>
      <c r="K293" s="473"/>
      <c r="L293" s="473"/>
    </row>
    <row r="294" spans="1:12" s="13" customFormat="1" ht="12.75">
      <c r="A294" s="275"/>
      <c r="B294" s="273"/>
      <c r="C294" s="309"/>
      <c r="D294" s="472"/>
      <c r="E294" s="274"/>
      <c r="F294" s="303"/>
      <c r="G294" s="472"/>
      <c r="H294" s="284"/>
      <c r="I294" s="669"/>
      <c r="J294" s="666"/>
      <c r="K294" s="473"/>
      <c r="L294" s="473"/>
    </row>
    <row r="295" spans="1:12" s="13" customFormat="1" ht="12.75">
      <c r="A295" s="275"/>
      <c r="B295" s="273"/>
      <c r="C295" s="309"/>
      <c r="D295" s="472"/>
      <c r="E295" s="274"/>
      <c r="F295" s="303"/>
      <c r="G295" s="472"/>
      <c r="H295" s="284"/>
      <c r="I295" s="670"/>
      <c r="J295" s="667"/>
      <c r="K295" s="473"/>
      <c r="L295" s="473"/>
    </row>
    <row r="296" spans="1:12" s="13" customFormat="1" ht="12.75">
      <c r="A296" s="275"/>
      <c r="B296" s="273"/>
      <c r="C296" s="309"/>
      <c r="D296" s="472"/>
      <c r="E296" s="274"/>
      <c r="F296" s="303">
        <v>41</v>
      </c>
      <c r="G296" s="472"/>
      <c r="H296" s="284"/>
      <c r="I296" s="394"/>
      <c r="J296" s="363" t="s">
        <v>162</v>
      </c>
      <c r="K296" s="473">
        <f>E293*F296</f>
        <v>44.977</v>
      </c>
      <c r="L296" s="473">
        <f>E293*20</f>
        <v>21.939999999999998</v>
      </c>
    </row>
    <row r="297" spans="1:12" s="13" customFormat="1" ht="38.25">
      <c r="A297" s="275"/>
      <c r="B297" s="273"/>
      <c r="C297" s="309"/>
      <c r="D297" s="472"/>
      <c r="E297" s="274"/>
      <c r="F297" s="303">
        <v>61</v>
      </c>
      <c r="G297" s="472"/>
      <c r="H297" s="284"/>
      <c r="I297" s="394"/>
      <c r="J297" s="362" t="s">
        <v>163</v>
      </c>
      <c r="K297" s="473">
        <f>E293*F297</f>
        <v>66.917</v>
      </c>
      <c r="L297" s="473"/>
    </row>
    <row r="298" spans="1:12" s="13" customFormat="1" ht="12.75" customHeight="1">
      <c r="A298" s="275" t="s">
        <v>119</v>
      </c>
      <c r="B298" s="273" t="s">
        <v>477</v>
      </c>
      <c r="C298" s="309" t="s">
        <v>126</v>
      </c>
      <c r="D298" s="472"/>
      <c r="E298" s="274">
        <v>1.099</v>
      </c>
      <c r="F298" s="303"/>
      <c r="G298" s="472">
        <v>3</v>
      </c>
      <c r="H298" s="284" t="s">
        <v>11</v>
      </c>
      <c r="I298" s="668">
        <v>4</v>
      </c>
      <c r="J298" s="665" t="s">
        <v>161</v>
      </c>
      <c r="K298" s="473"/>
      <c r="L298" s="473"/>
    </row>
    <row r="299" spans="1:12" s="13" customFormat="1" ht="12.75">
      <c r="A299" s="275"/>
      <c r="B299" s="273"/>
      <c r="C299" s="309"/>
      <c r="D299" s="472"/>
      <c r="E299" s="274"/>
      <c r="F299" s="303"/>
      <c r="G299" s="472"/>
      <c r="H299" s="284"/>
      <c r="I299" s="669"/>
      <c r="J299" s="666"/>
      <c r="K299" s="473"/>
      <c r="L299" s="473"/>
    </row>
    <row r="300" spans="1:12" s="13" customFormat="1" ht="12.75">
      <c r="A300" s="275"/>
      <c r="B300" s="273"/>
      <c r="C300" s="309"/>
      <c r="D300" s="472"/>
      <c r="E300" s="274"/>
      <c r="F300" s="303"/>
      <c r="G300" s="472"/>
      <c r="H300" s="284"/>
      <c r="I300" s="670"/>
      <c r="J300" s="667"/>
      <c r="K300" s="473"/>
      <c r="L300" s="473"/>
    </row>
    <row r="301" spans="1:12" s="13" customFormat="1" ht="12.75">
      <c r="A301" s="275"/>
      <c r="B301" s="273"/>
      <c r="C301" s="309"/>
      <c r="D301" s="472"/>
      <c r="E301" s="274"/>
      <c r="F301" s="303">
        <v>41</v>
      </c>
      <c r="G301" s="472"/>
      <c r="H301" s="284"/>
      <c r="I301" s="394"/>
      <c r="J301" s="363" t="s">
        <v>162</v>
      </c>
      <c r="K301" s="473">
        <f>E298*F301</f>
        <v>45.059</v>
      </c>
      <c r="L301" s="473">
        <f>E298*20</f>
        <v>21.98</v>
      </c>
    </row>
    <row r="302" spans="1:12" s="13" customFormat="1" ht="38.25">
      <c r="A302" s="275"/>
      <c r="B302" s="273"/>
      <c r="C302" s="309"/>
      <c r="D302" s="472"/>
      <c r="E302" s="274"/>
      <c r="F302" s="303">
        <v>61</v>
      </c>
      <c r="G302" s="472"/>
      <c r="H302" s="284"/>
      <c r="I302" s="394"/>
      <c r="J302" s="362" t="s">
        <v>163</v>
      </c>
      <c r="K302" s="473">
        <f>E298*F302</f>
        <v>67.039</v>
      </c>
      <c r="L302" s="473"/>
    </row>
    <row r="303" spans="1:12" s="13" customFormat="1" ht="12.75" customHeight="1">
      <c r="A303" s="275" t="s">
        <v>119</v>
      </c>
      <c r="B303" s="273" t="s">
        <v>478</v>
      </c>
      <c r="C303" s="309" t="s">
        <v>126</v>
      </c>
      <c r="D303" s="472"/>
      <c r="E303" s="274">
        <v>1.401</v>
      </c>
      <c r="F303" s="303"/>
      <c r="G303" s="472">
        <v>3</v>
      </c>
      <c r="H303" s="284" t="s">
        <v>11</v>
      </c>
      <c r="I303" s="668">
        <v>4</v>
      </c>
      <c r="J303" s="665" t="s">
        <v>161</v>
      </c>
      <c r="K303" s="473"/>
      <c r="L303" s="473"/>
    </row>
    <row r="304" spans="1:12" s="13" customFormat="1" ht="12.75">
      <c r="A304" s="275"/>
      <c r="B304" s="273"/>
      <c r="C304" s="309"/>
      <c r="D304" s="472"/>
      <c r="E304" s="274"/>
      <c r="F304" s="303"/>
      <c r="G304" s="472"/>
      <c r="H304" s="284"/>
      <c r="I304" s="669"/>
      <c r="J304" s="666"/>
      <c r="K304" s="473"/>
      <c r="L304" s="473"/>
    </row>
    <row r="305" spans="1:12" s="13" customFormat="1" ht="12.75">
      <c r="A305" s="275"/>
      <c r="B305" s="273"/>
      <c r="C305" s="309"/>
      <c r="D305" s="472"/>
      <c r="E305" s="274"/>
      <c r="F305" s="303"/>
      <c r="G305" s="472"/>
      <c r="H305" s="284"/>
      <c r="I305" s="670"/>
      <c r="J305" s="667"/>
      <c r="K305" s="473"/>
      <c r="L305" s="473"/>
    </row>
    <row r="306" spans="1:12" s="13" customFormat="1" ht="12.75">
      <c r="A306" s="275"/>
      <c r="B306" s="273"/>
      <c r="C306" s="309"/>
      <c r="D306" s="472"/>
      <c r="E306" s="274"/>
      <c r="F306" s="303">
        <v>41</v>
      </c>
      <c r="G306" s="472"/>
      <c r="H306" s="284"/>
      <c r="I306" s="394"/>
      <c r="J306" s="363" t="s">
        <v>162</v>
      </c>
      <c r="K306" s="473">
        <f>E303*F306</f>
        <v>57.441</v>
      </c>
      <c r="L306" s="473">
        <f>E303*20</f>
        <v>28.02</v>
      </c>
    </row>
    <row r="307" spans="1:12" s="13" customFormat="1" ht="38.25">
      <c r="A307" s="275"/>
      <c r="B307" s="273"/>
      <c r="C307" s="309"/>
      <c r="D307" s="472"/>
      <c r="E307" s="274"/>
      <c r="F307" s="303">
        <v>61</v>
      </c>
      <c r="G307" s="472"/>
      <c r="H307" s="284"/>
      <c r="I307" s="394"/>
      <c r="J307" s="362" t="s">
        <v>163</v>
      </c>
      <c r="K307" s="473">
        <f>E303*F307</f>
        <v>85.461</v>
      </c>
      <c r="L307" s="473"/>
    </row>
    <row r="308" spans="1:12" s="13" customFormat="1" ht="12.75" customHeight="1">
      <c r="A308" s="275" t="s">
        <v>119</v>
      </c>
      <c r="B308" s="273" t="s">
        <v>479</v>
      </c>
      <c r="C308" s="309" t="s">
        <v>126</v>
      </c>
      <c r="D308" s="472"/>
      <c r="E308" s="274">
        <v>1.398</v>
      </c>
      <c r="F308" s="303"/>
      <c r="G308" s="472">
        <v>3</v>
      </c>
      <c r="H308" s="284" t="s">
        <v>11</v>
      </c>
      <c r="I308" s="668">
        <v>4</v>
      </c>
      <c r="J308" s="665" t="s">
        <v>161</v>
      </c>
      <c r="K308" s="473"/>
      <c r="L308" s="473"/>
    </row>
    <row r="309" spans="1:12" s="13" customFormat="1" ht="12.75">
      <c r="A309" s="275"/>
      <c r="B309" s="273"/>
      <c r="C309" s="309"/>
      <c r="D309" s="472"/>
      <c r="E309" s="274"/>
      <c r="F309" s="303"/>
      <c r="G309" s="472"/>
      <c r="H309" s="284"/>
      <c r="I309" s="669"/>
      <c r="J309" s="666"/>
      <c r="K309" s="473"/>
      <c r="L309" s="473"/>
    </row>
    <row r="310" spans="1:12" s="13" customFormat="1" ht="12.75">
      <c r="A310" s="275"/>
      <c r="B310" s="273"/>
      <c r="C310" s="309"/>
      <c r="D310" s="472"/>
      <c r="E310" s="274"/>
      <c r="F310" s="303"/>
      <c r="G310" s="472"/>
      <c r="H310" s="284"/>
      <c r="I310" s="670"/>
      <c r="J310" s="667"/>
      <c r="K310" s="473"/>
      <c r="L310" s="473"/>
    </row>
    <row r="311" spans="1:12" s="13" customFormat="1" ht="12.75">
      <c r="A311" s="275"/>
      <c r="B311" s="273"/>
      <c r="C311" s="309"/>
      <c r="D311" s="472"/>
      <c r="E311" s="274"/>
      <c r="F311" s="303">
        <v>41</v>
      </c>
      <c r="G311" s="472"/>
      <c r="H311" s="284"/>
      <c r="I311" s="394"/>
      <c r="J311" s="363" t="s">
        <v>162</v>
      </c>
      <c r="K311" s="473">
        <f>E308*F311</f>
        <v>57.318</v>
      </c>
      <c r="L311" s="473">
        <f>E308*20</f>
        <v>27.959999999999997</v>
      </c>
    </row>
    <row r="312" spans="1:12" s="13" customFormat="1" ht="38.25">
      <c r="A312" s="275"/>
      <c r="B312" s="273"/>
      <c r="C312" s="309"/>
      <c r="D312" s="472"/>
      <c r="E312" s="274"/>
      <c r="F312" s="303">
        <v>61</v>
      </c>
      <c r="G312" s="472"/>
      <c r="H312" s="284"/>
      <c r="I312" s="394"/>
      <c r="J312" s="362" t="s">
        <v>163</v>
      </c>
      <c r="K312" s="473">
        <f>E308*F312</f>
        <v>85.27799999999999</v>
      </c>
      <c r="L312" s="473"/>
    </row>
    <row r="313" spans="1:12" s="13" customFormat="1" ht="12.75" customHeight="1">
      <c r="A313" s="275" t="s">
        <v>119</v>
      </c>
      <c r="B313" s="273" t="s">
        <v>480</v>
      </c>
      <c r="C313" s="309" t="s">
        <v>126</v>
      </c>
      <c r="D313" s="472"/>
      <c r="E313" s="274">
        <v>1.198</v>
      </c>
      <c r="F313" s="303"/>
      <c r="G313" s="472">
        <v>3</v>
      </c>
      <c r="H313" s="284" t="s">
        <v>11</v>
      </c>
      <c r="I313" s="668">
        <v>4</v>
      </c>
      <c r="J313" s="665" t="s">
        <v>161</v>
      </c>
      <c r="K313" s="473"/>
      <c r="L313" s="473"/>
    </row>
    <row r="314" spans="1:12" s="13" customFormat="1" ht="12.75">
      <c r="A314" s="275"/>
      <c r="B314" s="273"/>
      <c r="C314" s="309"/>
      <c r="D314" s="472"/>
      <c r="E314" s="274"/>
      <c r="F314" s="303"/>
      <c r="G314" s="472"/>
      <c r="H314" s="284"/>
      <c r="I314" s="669"/>
      <c r="J314" s="666"/>
      <c r="K314" s="473"/>
      <c r="L314" s="473"/>
    </row>
    <row r="315" spans="1:12" s="13" customFormat="1" ht="12.75">
      <c r="A315" s="275"/>
      <c r="B315" s="273"/>
      <c r="C315" s="309"/>
      <c r="D315" s="472"/>
      <c r="E315" s="274"/>
      <c r="F315" s="303"/>
      <c r="G315" s="472"/>
      <c r="H315" s="284"/>
      <c r="I315" s="670"/>
      <c r="J315" s="667"/>
      <c r="K315" s="473"/>
      <c r="L315" s="473"/>
    </row>
    <row r="316" spans="1:12" s="13" customFormat="1" ht="12.75">
      <c r="A316" s="275"/>
      <c r="B316" s="273"/>
      <c r="C316" s="309"/>
      <c r="D316" s="472"/>
      <c r="E316" s="274"/>
      <c r="F316" s="303">
        <v>41</v>
      </c>
      <c r="G316" s="472"/>
      <c r="H316" s="284"/>
      <c r="I316" s="394"/>
      <c r="J316" s="363" t="s">
        <v>162</v>
      </c>
      <c r="K316" s="473">
        <f>E313*F316</f>
        <v>49.117999999999995</v>
      </c>
      <c r="L316" s="473">
        <f>E313*20</f>
        <v>23.96</v>
      </c>
    </row>
    <row r="317" spans="1:12" s="13" customFormat="1" ht="38.25">
      <c r="A317" s="275"/>
      <c r="B317" s="273"/>
      <c r="C317" s="309"/>
      <c r="D317" s="472"/>
      <c r="E317" s="274"/>
      <c r="F317" s="303">
        <v>61</v>
      </c>
      <c r="G317" s="472"/>
      <c r="H317" s="284"/>
      <c r="I317" s="394"/>
      <c r="J317" s="362" t="s">
        <v>163</v>
      </c>
      <c r="K317" s="473">
        <f>E313*F317</f>
        <v>73.078</v>
      </c>
      <c r="L317" s="473"/>
    </row>
    <row r="318" spans="1:12" s="13" customFormat="1" ht="12.75" customHeight="1">
      <c r="A318" s="275" t="s">
        <v>119</v>
      </c>
      <c r="B318" s="273" t="s">
        <v>481</v>
      </c>
      <c r="C318" s="309" t="s">
        <v>126</v>
      </c>
      <c r="D318" s="472"/>
      <c r="E318" s="274">
        <v>0.999</v>
      </c>
      <c r="F318" s="303"/>
      <c r="G318" s="472">
        <v>3</v>
      </c>
      <c r="H318" s="284" t="s">
        <v>11</v>
      </c>
      <c r="I318" s="668">
        <v>4</v>
      </c>
      <c r="J318" s="665" t="s">
        <v>161</v>
      </c>
      <c r="K318" s="473"/>
      <c r="L318" s="473"/>
    </row>
    <row r="319" spans="1:12" s="13" customFormat="1" ht="12.75">
      <c r="A319" s="275"/>
      <c r="B319" s="273"/>
      <c r="C319" s="309"/>
      <c r="D319" s="472"/>
      <c r="E319" s="274"/>
      <c r="F319" s="303"/>
      <c r="G319" s="472"/>
      <c r="H319" s="284"/>
      <c r="I319" s="669"/>
      <c r="J319" s="666"/>
      <c r="K319" s="473"/>
      <c r="L319" s="473"/>
    </row>
    <row r="320" spans="1:12" s="13" customFormat="1" ht="12.75">
      <c r="A320" s="275"/>
      <c r="B320" s="273"/>
      <c r="C320" s="309"/>
      <c r="D320" s="472"/>
      <c r="E320" s="274"/>
      <c r="F320" s="303"/>
      <c r="G320" s="472"/>
      <c r="H320" s="284"/>
      <c r="I320" s="670"/>
      <c r="J320" s="667"/>
      <c r="K320" s="473"/>
      <c r="L320" s="473"/>
    </row>
    <row r="321" spans="1:12" s="13" customFormat="1" ht="12.75">
      <c r="A321" s="275"/>
      <c r="B321" s="273"/>
      <c r="C321" s="309"/>
      <c r="D321" s="472"/>
      <c r="E321" s="274"/>
      <c r="F321" s="303">
        <v>41</v>
      </c>
      <c r="G321" s="472"/>
      <c r="H321" s="284"/>
      <c r="I321" s="394"/>
      <c r="J321" s="363" t="s">
        <v>162</v>
      </c>
      <c r="K321" s="473">
        <f>E318*F321</f>
        <v>40.959</v>
      </c>
      <c r="L321" s="473">
        <f>E318*20</f>
        <v>19.98</v>
      </c>
    </row>
    <row r="322" spans="1:12" s="13" customFormat="1" ht="38.25">
      <c r="A322" s="275"/>
      <c r="B322" s="273"/>
      <c r="C322" s="309"/>
      <c r="D322" s="472"/>
      <c r="E322" s="274"/>
      <c r="F322" s="303">
        <v>61</v>
      </c>
      <c r="G322" s="472"/>
      <c r="H322" s="284"/>
      <c r="I322" s="394"/>
      <c r="J322" s="362" t="s">
        <v>163</v>
      </c>
      <c r="K322" s="473">
        <f>E318*F322</f>
        <v>60.939</v>
      </c>
      <c r="L322" s="473"/>
    </row>
    <row r="323" spans="1:12" s="13" customFormat="1" ht="12.75" customHeight="1">
      <c r="A323" s="275" t="s">
        <v>119</v>
      </c>
      <c r="B323" s="273" t="s">
        <v>482</v>
      </c>
      <c r="C323" s="309" t="s">
        <v>126</v>
      </c>
      <c r="D323" s="472"/>
      <c r="E323" s="274">
        <v>0.999</v>
      </c>
      <c r="F323" s="303"/>
      <c r="G323" s="472">
        <v>3</v>
      </c>
      <c r="H323" s="284" t="s">
        <v>11</v>
      </c>
      <c r="I323" s="668">
        <v>4</v>
      </c>
      <c r="J323" s="665" t="s">
        <v>161</v>
      </c>
      <c r="K323" s="473"/>
      <c r="L323" s="473"/>
    </row>
    <row r="324" spans="1:12" s="13" customFormat="1" ht="12.75">
      <c r="A324" s="275"/>
      <c r="B324" s="273"/>
      <c r="C324" s="309"/>
      <c r="D324" s="472"/>
      <c r="E324" s="274"/>
      <c r="F324" s="303"/>
      <c r="G324" s="472"/>
      <c r="H324" s="284"/>
      <c r="I324" s="669"/>
      <c r="J324" s="666"/>
      <c r="K324" s="473"/>
      <c r="L324" s="473"/>
    </row>
    <row r="325" spans="1:12" s="13" customFormat="1" ht="12.75">
      <c r="A325" s="275"/>
      <c r="B325" s="273"/>
      <c r="C325" s="309"/>
      <c r="D325" s="472"/>
      <c r="E325" s="274"/>
      <c r="F325" s="303"/>
      <c r="G325" s="472"/>
      <c r="H325" s="284"/>
      <c r="I325" s="670"/>
      <c r="J325" s="667"/>
      <c r="K325" s="473"/>
      <c r="L325" s="473"/>
    </row>
    <row r="326" spans="1:12" s="13" customFormat="1" ht="12.75">
      <c r="A326" s="275"/>
      <c r="B326" s="273"/>
      <c r="C326" s="309"/>
      <c r="D326" s="472"/>
      <c r="E326" s="274"/>
      <c r="F326" s="303">
        <v>41</v>
      </c>
      <c r="G326" s="472"/>
      <c r="H326" s="284"/>
      <c r="I326" s="394"/>
      <c r="J326" s="363" t="s">
        <v>162</v>
      </c>
      <c r="K326" s="473">
        <f>E323*F326</f>
        <v>40.959</v>
      </c>
      <c r="L326" s="473">
        <f>E323*20</f>
        <v>19.98</v>
      </c>
    </row>
    <row r="327" spans="1:12" s="13" customFormat="1" ht="38.25">
      <c r="A327" s="275"/>
      <c r="B327" s="273"/>
      <c r="C327" s="309"/>
      <c r="D327" s="472"/>
      <c r="E327" s="274"/>
      <c r="F327" s="303">
        <v>61</v>
      </c>
      <c r="G327" s="472"/>
      <c r="H327" s="284"/>
      <c r="I327" s="394"/>
      <c r="J327" s="362" t="s">
        <v>163</v>
      </c>
      <c r="K327" s="473">
        <f>E323*F327</f>
        <v>60.939</v>
      </c>
      <c r="L327" s="473"/>
    </row>
    <row r="328" spans="1:12" s="13" customFormat="1" ht="12.75" customHeight="1">
      <c r="A328" s="275" t="s">
        <v>119</v>
      </c>
      <c r="B328" s="273" t="s">
        <v>483</v>
      </c>
      <c r="C328" s="309" t="s">
        <v>126</v>
      </c>
      <c r="D328" s="472"/>
      <c r="E328" s="274">
        <v>1.302</v>
      </c>
      <c r="F328" s="303"/>
      <c r="G328" s="472">
        <v>3</v>
      </c>
      <c r="H328" s="284" t="s">
        <v>11</v>
      </c>
      <c r="I328" s="668">
        <v>4</v>
      </c>
      <c r="J328" s="665" t="s">
        <v>161</v>
      </c>
      <c r="K328" s="473"/>
      <c r="L328" s="473"/>
    </row>
    <row r="329" spans="1:12" s="13" customFormat="1" ht="12.75">
      <c r="A329" s="275"/>
      <c r="B329" s="273"/>
      <c r="C329" s="309"/>
      <c r="D329" s="472"/>
      <c r="E329" s="274"/>
      <c r="F329" s="303"/>
      <c r="G329" s="472"/>
      <c r="H329" s="284"/>
      <c r="I329" s="669"/>
      <c r="J329" s="666"/>
      <c r="K329" s="473"/>
      <c r="L329" s="473"/>
    </row>
    <row r="330" spans="1:12" s="13" customFormat="1" ht="12.75">
      <c r="A330" s="275"/>
      <c r="B330" s="273"/>
      <c r="C330" s="309"/>
      <c r="D330" s="472"/>
      <c r="E330" s="274"/>
      <c r="F330" s="303"/>
      <c r="G330" s="472"/>
      <c r="H330" s="284"/>
      <c r="I330" s="670"/>
      <c r="J330" s="667"/>
      <c r="K330" s="473"/>
      <c r="L330" s="473"/>
    </row>
    <row r="331" spans="1:12" s="13" customFormat="1" ht="12.75">
      <c r="A331" s="275"/>
      <c r="B331" s="273"/>
      <c r="C331" s="309"/>
      <c r="D331" s="472"/>
      <c r="E331" s="274"/>
      <c r="F331" s="303">
        <v>41</v>
      </c>
      <c r="G331" s="472"/>
      <c r="H331" s="284"/>
      <c r="I331" s="394"/>
      <c r="J331" s="363" t="s">
        <v>162</v>
      </c>
      <c r="K331" s="473">
        <f>E328*F331</f>
        <v>53.382000000000005</v>
      </c>
      <c r="L331" s="473">
        <f>E328*20</f>
        <v>26.04</v>
      </c>
    </row>
    <row r="332" spans="1:12" s="13" customFormat="1" ht="38.25">
      <c r="A332" s="275"/>
      <c r="B332" s="273"/>
      <c r="C332" s="309"/>
      <c r="D332" s="472"/>
      <c r="E332" s="274"/>
      <c r="F332" s="303">
        <v>61</v>
      </c>
      <c r="G332" s="472"/>
      <c r="H332" s="284"/>
      <c r="I332" s="394"/>
      <c r="J332" s="362" t="s">
        <v>163</v>
      </c>
      <c r="K332" s="473">
        <f>E328*F332</f>
        <v>79.422</v>
      </c>
      <c r="L332" s="473"/>
    </row>
    <row r="333" spans="1:12" s="13" customFormat="1" ht="12.75" customHeight="1">
      <c r="A333" s="275" t="s">
        <v>119</v>
      </c>
      <c r="B333" s="273" t="s">
        <v>484</v>
      </c>
      <c r="C333" s="309" t="s">
        <v>126</v>
      </c>
      <c r="D333" s="472"/>
      <c r="E333" s="274">
        <v>1.002</v>
      </c>
      <c r="F333" s="303"/>
      <c r="G333" s="472">
        <v>3</v>
      </c>
      <c r="H333" s="284" t="s">
        <v>11</v>
      </c>
      <c r="I333" s="668">
        <v>4</v>
      </c>
      <c r="J333" s="665" t="s">
        <v>161</v>
      </c>
      <c r="K333" s="473"/>
      <c r="L333" s="473"/>
    </row>
    <row r="334" spans="1:12" s="13" customFormat="1" ht="12.75">
      <c r="A334" s="275"/>
      <c r="B334" s="273"/>
      <c r="C334" s="309"/>
      <c r="D334" s="472"/>
      <c r="E334" s="274"/>
      <c r="F334" s="303"/>
      <c r="G334" s="472"/>
      <c r="H334" s="284"/>
      <c r="I334" s="669"/>
      <c r="J334" s="666"/>
      <c r="K334" s="473"/>
      <c r="L334" s="473"/>
    </row>
    <row r="335" spans="1:12" s="13" customFormat="1" ht="12.75">
      <c r="A335" s="275"/>
      <c r="B335" s="273"/>
      <c r="C335" s="309"/>
      <c r="D335" s="472"/>
      <c r="E335" s="274"/>
      <c r="F335" s="303"/>
      <c r="G335" s="472"/>
      <c r="H335" s="284"/>
      <c r="I335" s="670"/>
      <c r="J335" s="667"/>
      <c r="K335" s="473"/>
      <c r="L335" s="473"/>
    </row>
    <row r="336" spans="1:12" s="13" customFormat="1" ht="12.75">
      <c r="A336" s="275"/>
      <c r="B336" s="273"/>
      <c r="C336" s="309"/>
      <c r="D336" s="472"/>
      <c r="E336" s="274"/>
      <c r="F336" s="303">
        <v>41</v>
      </c>
      <c r="G336" s="472"/>
      <c r="H336" s="284"/>
      <c r="I336" s="394"/>
      <c r="J336" s="363" t="s">
        <v>162</v>
      </c>
      <c r="K336" s="473">
        <f>E333*F336</f>
        <v>41.082</v>
      </c>
      <c r="L336" s="473">
        <f>E333*20</f>
        <v>20.04</v>
      </c>
    </row>
    <row r="337" spans="1:12" s="13" customFormat="1" ht="38.25">
      <c r="A337" s="275"/>
      <c r="B337" s="273"/>
      <c r="C337" s="309"/>
      <c r="D337" s="472"/>
      <c r="E337" s="274"/>
      <c r="F337" s="303">
        <v>61</v>
      </c>
      <c r="G337" s="472"/>
      <c r="H337" s="284"/>
      <c r="I337" s="394"/>
      <c r="J337" s="362" t="s">
        <v>163</v>
      </c>
      <c r="K337" s="473">
        <f>E333*F337</f>
        <v>61.122</v>
      </c>
      <c r="L337" s="473"/>
    </row>
    <row r="338" spans="1:12" s="13" customFormat="1" ht="12.75" customHeight="1">
      <c r="A338" s="275" t="s">
        <v>119</v>
      </c>
      <c r="B338" s="273" t="s">
        <v>485</v>
      </c>
      <c r="C338" s="309" t="s">
        <v>126</v>
      </c>
      <c r="D338" s="472"/>
      <c r="E338" s="274">
        <v>1.001</v>
      </c>
      <c r="F338" s="303"/>
      <c r="G338" s="472">
        <v>3</v>
      </c>
      <c r="H338" s="284" t="s">
        <v>11</v>
      </c>
      <c r="I338" s="668">
        <v>4</v>
      </c>
      <c r="J338" s="665" t="s">
        <v>161</v>
      </c>
      <c r="K338" s="473"/>
      <c r="L338" s="473"/>
    </row>
    <row r="339" spans="1:12" s="13" customFormat="1" ht="12.75">
      <c r="A339" s="275"/>
      <c r="B339" s="273"/>
      <c r="C339" s="309"/>
      <c r="D339" s="472"/>
      <c r="E339" s="274"/>
      <c r="F339" s="303"/>
      <c r="G339" s="472"/>
      <c r="H339" s="284"/>
      <c r="I339" s="669"/>
      <c r="J339" s="666"/>
      <c r="K339" s="473"/>
      <c r="L339" s="473"/>
    </row>
    <row r="340" spans="1:12" s="13" customFormat="1" ht="12.75">
      <c r="A340" s="275"/>
      <c r="B340" s="273"/>
      <c r="C340" s="309"/>
      <c r="D340" s="472"/>
      <c r="E340" s="274"/>
      <c r="F340" s="303"/>
      <c r="G340" s="472"/>
      <c r="H340" s="284"/>
      <c r="I340" s="670"/>
      <c r="J340" s="667"/>
      <c r="K340" s="473"/>
      <c r="L340" s="473"/>
    </row>
    <row r="341" spans="1:12" s="13" customFormat="1" ht="12.75">
      <c r="A341" s="275"/>
      <c r="B341" s="273"/>
      <c r="C341" s="309"/>
      <c r="D341" s="472"/>
      <c r="E341" s="274"/>
      <c r="F341" s="303">
        <v>41</v>
      </c>
      <c r="G341" s="472"/>
      <c r="H341" s="284"/>
      <c r="I341" s="394"/>
      <c r="J341" s="363" t="s">
        <v>162</v>
      </c>
      <c r="K341" s="473">
        <f>E338*F341</f>
        <v>41.041</v>
      </c>
      <c r="L341" s="473">
        <f>E338*20</f>
        <v>20.019999999999996</v>
      </c>
    </row>
    <row r="342" spans="1:12" s="13" customFormat="1" ht="38.25">
      <c r="A342" s="275"/>
      <c r="B342" s="273"/>
      <c r="C342" s="309"/>
      <c r="D342" s="472"/>
      <c r="E342" s="274"/>
      <c r="F342" s="303">
        <v>61</v>
      </c>
      <c r="G342" s="472"/>
      <c r="H342" s="284"/>
      <c r="I342" s="394"/>
      <c r="J342" s="362" t="s">
        <v>163</v>
      </c>
      <c r="K342" s="473">
        <f>E338*F342</f>
        <v>61.06099999999999</v>
      </c>
      <c r="L342" s="473"/>
    </row>
    <row r="343" spans="1:12" s="13" customFormat="1" ht="12.75" customHeight="1">
      <c r="A343" s="275" t="s">
        <v>119</v>
      </c>
      <c r="B343" s="273" t="s">
        <v>486</v>
      </c>
      <c r="C343" s="309" t="s">
        <v>126</v>
      </c>
      <c r="D343" s="472"/>
      <c r="E343" s="274">
        <v>1.002</v>
      </c>
      <c r="F343" s="303"/>
      <c r="G343" s="472">
        <v>3</v>
      </c>
      <c r="H343" s="284" t="s">
        <v>11</v>
      </c>
      <c r="I343" s="668">
        <v>4</v>
      </c>
      <c r="J343" s="665" t="s">
        <v>161</v>
      </c>
      <c r="K343" s="473"/>
      <c r="L343" s="473"/>
    </row>
    <row r="344" spans="1:12" s="13" customFormat="1" ht="12.75">
      <c r="A344" s="275"/>
      <c r="B344" s="273"/>
      <c r="C344" s="309"/>
      <c r="D344" s="472"/>
      <c r="E344" s="274"/>
      <c r="F344" s="303"/>
      <c r="G344" s="472"/>
      <c r="H344" s="284"/>
      <c r="I344" s="669"/>
      <c r="J344" s="666"/>
      <c r="K344" s="473"/>
      <c r="L344" s="473"/>
    </row>
    <row r="345" spans="1:12" s="13" customFormat="1" ht="12.75">
      <c r="A345" s="275"/>
      <c r="B345" s="273"/>
      <c r="C345" s="309"/>
      <c r="D345" s="472"/>
      <c r="E345" s="274"/>
      <c r="F345" s="303"/>
      <c r="G345" s="472"/>
      <c r="H345" s="284"/>
      <c r="I345" s="670"/>
      <c r="J345" s="667"/>
      <c r="K345" s="473"/>
      <c r="L345" s="473"/>
    </row>
    <row r="346" spans="1:12" s="13" customFormat="1" ht="12.75">
      <c r="A346" s="275"/>
      <c r="B346" s="273"/>
      <c r="C346" s="309"/>
      <c r="D346" s="472"/>
      <c r="E346" s="274"/>
      <c r="F346" s="303">
        <v>41</v>
      </c>
      <c r="G346" s="472"/>
      <c r="H346" s="284"/>
      <c r="I346" s="394"/>
      <c r="J346" s="363" t="s">
        <v>162</v>
      </c>
      <c r="K346" s="473">
        <f>E343*F346</f>
        <v>41.082</v>
      </c>
      <c r="L346" s="473">
        <f>E343*20</f>
        <v>20.04</v>
      </c>
    </row>
    <row r="347" spans="1:12" s="13" customFormat="1" ht="38.25">
      <c r="A347" s="275"/>
      <c r="B347" s="273"/>
      <c r="C347" s="309"/>
      <c r="D347" s="472"/>
      <c r="E347" s="274"/>
      <c r="F347" s="303">
        <v>61</v>
      </c>
      <c r="G347" s="472"/>
      <c r="H347" s="284"/>
      <c r="I347" s="394"/>
      <c r="J347" s="362" t="s">
        <v>163</v>
      </c>
      <c r="K347" s="473">
        <f>E343*F347</f>
        <v>61.122</v>
      </c>
      <c r="L347" s="473"/>
    </row>
    <row r="348" spans="1:12" s="13" customFormat="1" ht="12.75" customHeight="1">
      <c r="A348" s="275" t="s">
        <v>119</v>
      </c>
      <c r="B348" s="273" t="s">
        <v>487</v>
      </c>
      <c r="C348" s="309" t="s">
        <v>126</v>
      </c>
      <c r="D348" s="472"/>
      <c r="E348" s="274">
        <v>0.996</v>
      </c>
      <c r="F348" s="303"/>
      <c r="G348" s="472">
        <v>3</v>
      </c>
      <c r="H348" s="284" t="s">
        <v>11</v>
      </c>
      <c r="I348" s="668">
        <v>4</v>
      </c>
      <c r="J348" s="665" t="s">
        <v>161</v>
      </c>
      <c r="K348" s="473"/>
      <c r="L348" s="473"/>
    </row>
    <row r="349" spans="1:12" s="13" customFormat="1" ht="12.75">
      <c r="A349" s="275"/>
      <c r="B349" s="273"/>
      <c r="C349" s="309"/>
      <c r="D349" s="472"/>
      <c r="E349" s="274"/>
      <c r="F349" s="303"/>
      <c r="G349" s="472"/>
      <c r="H349" s="284"/>
      <c r="I349" s="669"/>
      <c r="J349" s="666"/>
      <c r="K349" s="473"/>
      <c r="L349" s="473"/>
    </row>
    <row r="350" spans="1:12" s="13" customFormat="1" ht="12.75">
      <c r="A350" s="275"/>
      <c r="B350" s="273"/>
      <c r="C350" s="309"/>
      <c r="D350" s="472"/>
      <c r="E350" s="274"/>
      <c r="F350" s="303"/>
      <c r="G350" s="472"/>
      <c r="H350" s="284"/>
      <c r="I350" s="670"/>
      <c r="J350" s="667"/>
      <c r="K350" s="473"/>
      <c r="L350" s="473"/>
    </row>
    <row r="351" spans="1:12" s="13" customFormat="1" ht="12.75">
      <c r="A351" s="275"/>
      <c r="B351" s="273"/>
      <c r="C351" s="309"/>
      <c r="D351" s="472"/>
      <c r="E351" s="274"/>
      <c r="F351" s="303">
        <v>41</v>
      </c>
      <c r="G351" s="472"/>
      <c r="H351" s="284"/>
      <c r="I351" s="394"/>
      <c r="J351" s="363" t="s">
        <v>162</v>
      </c>
      <c r="K351" s="473">
        <f>E348*F351</f>
        <v>40.836</v>
      </c>
      <c r="L351" s="473">
        <f>E348*20</f>
        <v>19.92</v>
      </c>
    </row>
    <row r="352" spans="1:12" s="13" customFormat="1" ht="38.25">
      <c r="A352" s="275"/>
      <c r="B352" s="273"/>
      <c r="C352" s="309"/>
      <c r="D352" s="472"/>
      <c r="E352" s="274"/>
      <c r="F352" s="303">
        <v>61</v>
      </c>
      <c r="G352" s="472"/>
      <c r="H352" s="284"/>
      <c r="I352" s="394"/>
      <c r="J352" s="362" t="s">
        <v>163</v>
      </c>
      <c r="K352" s="473">
        <f>E348*F352</f>
        <v>60.756</v>
      </c>
      <c r="L352" s="473"/>
    </row>
    <row r="353" spans="1:12" s="13" customFormat="1" ht="12.75" customHeight="1">
      <c r="A353" s="275" t="s">
        <v>119</v>
      </c>
      <c r="B353" s="273" t="s">
        <v>488</v>
      </c>
      <c r="C353" s="309" t="s">
        <v>126</v>
      </c>
      <c r="D353" s="472"/>
      <c r="E353" s="274">
        <v>1.101</v>
      </c>
      <c r="F353" s="303"/>
      <c r="G353" s="472">
        <v>3</v>
      </c>
      <c r="H353" s="284" t="s">
        <v>11</v>
      </c>
      <c r="I353" s="668">
        <v>4</v>
      </c>
      <c r="J353" s="665" t="s">
        <v>161</v>
      </c>
      <c r="K353" s="473"/>
      <c r="L353" s="473"/>
    </row>
    <row r="354" spans="1:12" s="13" customFormat="1" ht="12.75">
      <c r="A354" s="275"/>
      <c r="B354" s="273"/>
      <c r="C354" s="309"/>
      <c r="D354" s="472"/>
      <c r="E354" s="274"/>
      <c r="F354" s="303"/>
      <c r="G354" s="472"/>
      <c r="H354" s="284"/>
      <c r="I354" s="669"/>
      <c r="J354" s="666"/>
      <c r="K354" s="473"/>
      <c r="L354" s="473"/>
    </row>
    <row r="355" spans="1:12" s="13" customFormat="1" ht="12.75">
      <c r="A355" s="275"/>
      <c r="B355" s="273"/>
      <c r="C355" s="309"/>
      <c r="D355" s="472"/>
      <c r="E355" s="274"/>
      <c r="F355" s="303"/>
      <c r="G355" s="472"/>
      <c r="H355" s="284"/>
      <c r="I355" s="670"/>
      <c r="J355" s="667"/>
      <c r="K355" s="473"/>
      <c r="L355" s="473"/>
    </row>
    <row r="356" spans="1:12" s="13" customFormat="1" ht="12.75">
      <c r="A356" s="275"/>
      <c r="B356" s="273"/>
      <c r="C356" s="309"/>
      <c r="D356" s="472"/>
      <c r="E356" s="274"/>
      <c r="F356" s="303">
        <v>41</v>
      </c>
      <c r="G356" s="472"/>
      <c r="H356" s="284"/>
      <c r="I356" s="394"/>
      <c r="J356" s="363" t="s">
        <v>162</v>
      </c>
      <c r="K356" s="473">
        <f>E353*F356</f>
        <v>45.141</v>
      </c>
      <c r="L356" s="473">
        <f>E353*20</f>
        <v>22.02</v>
      </c>
    </row>
    <row r="357" spans="1:12" s="13" customFormat="1" ht="38.25">
      <c r="A357" s="275"/>
      <c r="B357" s="273"/>
      <c r="C357" s="309"/>
      <c r="D357" s="472"/>
      <c r="E357" s="274"/>
      <c r="F357" s="303">
        <v>61</v>
      </c>
      <c r="G357" s="472"/>
      <c r="H357" s="284"/>
      <c r="I357" s="394"/>
      <c r="J357" s="362" t="s">
        <v>163</v>
      </c>
      <c r="K357" s="473">
        <f>E353*F357</f>
        <v>67.161</v>
      </c>
      <c r="L357" s="473"/>
    </row>
    <row r="358" spans="1:12" s="13" customFormat="1" ht="12.75" customHeight="1">
      <c r="A358" s="275" t="s">
        <v>119</v>
      </c>
      <c r="B358" s="273" t="s">
        <v>489</v>
      </c>
      <c r="C358" s="309" t="s">
        <v>126</v>
      </c>
      <c r="D358" s="472"/>
      <c r="E358" s="274">
        <v>1.001</v>
      </c>
      <c r="F358" s="303"/>
      <c r="G358" s="472">
        <v>3</v>
      </c>
      <c r="H358" s="284" t="s">
        <v>11</v>
      </c>
      <c r="I358" s="668">
        <v>4</v>
      </c>
      <c r="J358" s="665" t="s">
        <v>161</v>
      </c>
      <c r="K358" s="473"/>
      <c r="L358" s="473"/>
    </row>
    <row r="359" spans="1:12" s="13" customFormat="1" ht="12.75">
      <c r="A359" s="275"/>
      <c r="B359" s="273"/>
      <c r="C359" s="309"/>
      <c r="D359" s="472"/>
      <c r="E359" s="274"/>
      <c r="F359" s="303"/>
      <c r="G359" s="472"/>
      <c r="H359" s="284"/>
      <c r="I359" s="669"/>
      <c r="J359" s="666"/>
      <c r="K359" s="473"/>
      <c r="L359" s="473"/>
    </row>
    <row r="360" spans="1:12" s="13" customFormat="1" ht="12.75">
      <c r="A360" s="275"/>
      <c r="B360" s="273"/>
      <c r="C360" s="309"/>
      <c r="D360" s="472"/>
      <c r="E360" s="274"/>
      <c r="F360" s="303"/>
      <c r="G360" s="472"/>
      <c r="H360" s="284"/>
      <c r="I360" s="670"/>
      <c r="J360" s="667"/>
      <c r="K360" s="473"/>
      <c r="L360" s="473"/>
    </row>
    <row r="361" spans="1:12" s="13" customFormat="1" ht="12.75">
      <c r="A361" s="275"/>
      <c r="B361" s="273"/>
      <c r="C361" s="309"/>
      <c r="D361" s="472"/>
      <c r="E361" s="274"/>
      <c r="F361" s="303">
        <v>41</v>
      </c>
      <c r="G361" s="472"/>
      <c r="H361" s="284"/>
      <c r="I361" s="394"/>
      <c r="J361" s="363" t="s">
        <v>162</v>
      </c>
      <c r="K361" s="473">
        <f>E358*F361</f>
        <v>41.041</v>
      </c>
      <c r="L361" s="473">
        <f>E358*20</f>
        <v>20.019999999999996</v>
      </c>
    </row>
    <row r="362" spans="1:12" s="13" customFormat="1" ht="38.25">
      <c r="A362" s="275"/>
      <c r="B362" s="273"/>
      <c r="C362" s="309"/>
      <c r="D362" s="472"/>
      <c r="E362" s="274"/>
      <c r="F362" s="303">
        <v>61</v>
      </c>
      <c r="G362" s="472"/>
      <c r="H362" s="284"/>
      <c r="I362" s="394"/>
      <c r="J362" s="362" t="s">
        <v>163</v>
      </c>
      <c r="K362" s="473">
        <f>E358*F362</f>
        <v>61.06099999999999</v>
      </c>
      <c r="L362" s="473"/>
    </row>
    <row r="363" spans="1:12" s="13" customFormat="1" ht="12.75" customHeight="1">
      <c r="A363" s="275" t="s">
        <v>119</v>
      </c>
      <c r="B363" s="273" t="s">
        <v>490</v>
      </c>
      <c r="C363" s="309" t="s">
        <v>126</v>
      </c>
      <c r="D363" s="472"/>
      <c r="E363" s="274">
        <v>1.003</v>
      </c>
      <c r="F363" s="303"/>
      <c r="G363" s="472">
        <v>3</v>
      </c>
      <c r="H363" s="284" t="s">
        <v>11</v>
      </c>
      <c r="I363" s="668">
        <v>4</v>
      </c>
      <c r="J363" s="665" t="s">
        <v>161</v>
      </c>
      <c r="K363" s="473"/>
      <c r="L363" s="473"/>
    </row>
    <row r="364" spans="1:12" s="13" customFormat="1" ht="12.75">
      <c r="A364" s="275"/>
      <c r="B364" s="273"/>
      <c r="C364" s="309"/>
      <c r="D364" s="472"/>
      <c r="E364" s="274"/>
      <c r="F364" s="303"/>
      <c r="G364" s="472"/>
      <c r="H364" s="284"/>
      <c r="I364" s="669"/>
      <c r="J364" s="666"/>
      <c r="K364" s="473"/>
      <c r="L364" s="473"/>
    </row>
    <row r="365" spans="1:12" s="13" customFormat="1" ht="12.75">
      <c r="A365" s="275"/>
      <c r="B365" s="273"/>
      <c r="C365" s="309"/>
      <c r="D365" s="472"/>
      <c r="E365" s="274"/>
      <c r="F365" s="303"/>
      <c r="G365" s="472"/>
      <c r="H365" s="284"/>
      <c r="I365" s="670"/>
      <c r="J365" s="667"/>
      <c r="K365" s="473"/>
      <c r="L365" s="473"/>
    </row>
    <row r="366" spans="1:12" s="13" customFormat="1" ht="12.75">
      <c r="A366" s="275"/>
      <c r="B366" s="273"/>
      <c r="C366" s="309"/>
      <c r="D366" s="472"/>
      <c r="E366" s="274"/>
      <c r="F366" s="303">
        <v>41</v>
      </c>
      <c r="G366" s="472"/>
      <c r="H366" s="284"/>
      <c r="I366" s="394"/>
      <c r="J366" s="363" t="s">
        <v>162</v>
      </c>
      <c r="K366" s="473">
        <f>E363*F366</f>
        <v>41.123</v>
      </c>
      <c r="L366" s="473">
        <f>E363*20</f>
        <v>20.06</v>
      </c>
    </row>
    <row r="367" spans="1:12" s="13" customFormat="1" ht="38.25">
      <c r="A367" s="275"/>
      <c r="B367" s="273"/>
      <c r="C367" s="309"/>
      <c r="D367" s="472"/>
      <c r="E367" s="274"/>
      <c r="F367" s="303">
        <v>61</v>
      </c>
      <c r="G367" s="472"/>
      <c r="H367" s="284"/>
      <c r="I367" s="394"/>
      <c r="J367" s="362" t="s">
        <v>163</v>
      </c>
      <c r="K367" s="473">
        <f>E363*F367</f>
        <v>61.18299999999999</v>
      </c>
      <c r="L367" s="473"/>
    </row>
    <row r="368" spans="1:12" s="13" customFormat="1" ht="12.75" customHeight="1">
      <c r="A368" s="275" t="s">
        <v>119</v>
      </c>
      <c r="B368" s="273" t="s">
        <v>491</v>
      </c>
      <c r="C368" s="309" t="s">
        <v>126</v>
      </c>
      <c r="D368" s="472"/>
      <c r="E368" s="274">
        <v>0.997</v>
      </c>
      <c r="F368" s="303"/>
      <c r="G368" s="472">
        <v>3</v>
      </c>
      <c r="H368" s="284" t="s">
        <v>11</v>
      </c>
      <c r="I368" s="668">
        <v>4</v>
      </c>
      <c r="J368" s="665" t="s">
        <v>161</v>
      </c>
      <c r="K368" s="473"/>
      <c r="L368" s="473"/>
    </row>
    <row r="369" spans="1:12" s="13" customFormat="1" ht="12.75">
      <c r="A369" s="275"/>
      <c r="B369" s="273"/>
      <c r="C369" s="309"/>
      <c r="D369" s="472"/>
      <c r="E369" s="274"/>
      <c r="F369" s="303"/>
      <c r="G369" s="472"/>
      <c r="H369" s="284"/>
      <c r="I369" s="669"/>
      <c r="J369" s="666"/>
      <c r="K369" s="473"/>
      <c r="L369" s="473"/>
    </row>
    <row r="370" spans="1:12" s="13" customFormat="1" ht="12.75">
      <c r="A370" s="275"/>
      <c r="B370" s="273"/>
      <c r="C370" s="309"/>
      <c r="D370" s="472"/>
      <c r="E370" s="274"/>
      <c r="F370" s="303"/>
      <c r="G370" s="472"/>
      <c r="H370" s="284"/>
      <c r="I370" s="670"/>
      <c r="J370" s="667"/>
      <c r="K370" s="473"/>
      <c r="L370" s="473"/>
    </row>
    <row r="371" spans="1:12" s="13" customFormat="1" ht="12.75">
      <c r="A371" s="275"/>
      <c r="B371" s="273"/>
      <c r="C371" s="309"/>
      <c r="D371" s="472"/>
      <c r="E371" s="274"/>
      <c r="F371" s="303">
        <v>41</v>
      </c>
      <c r="G371" s="472"/>
      <c r="H371" s="284"/>
      <c r="I371" s="394"/>
      <c r="J371" s="363" t="s">
        <v>162</v>
      </c>
      <c r="K371" s="473">
        <f>E368*F371</f>
        <v>40.877</v>
      </c>
      <c r="L371" s="473">
        <f>E368*20</f>
        <v>19.94</v>
      </c>
    </row>
    <row r="372" spans="1:12" s="13" customFormat="1" ht="38.25">
      <c r="A372" s="275"/>
      <c r="B372" s="273"/>
      <c r="C372" s="309"/>
      <c r="D372" s="472"/>
      <c r="E372" s="274"/>
      <c r="F372" s="303">
        <v>61</v>
      </c>
      <c r="G372" s="472"/>
      <c r="H372" s="284"/>
      <c r="I372" s="394"/>
      <c r="J372" s="362" t="s">
        <v>163</v>
      </c>
      <c r="K372" s="473">
        <f>E368*F372</f>
        <v>60.817</v>
      </c>
      <c r="L372" s="473"/>
    </row>
    <row r="373" spans="1:12" s="13" customFormat="1" ht="12.75" customHeight="1">
      <c r="A373" s="275" t="s">
        <v>119</v>
      </c>
      <c r="B373" s="273" t="s">
        <v>492</v>
      </c>
      <c r="C373" s="309" t="s">
        <v>126</v>
      </c>
      <c r="D373" s="472"/>
      <c r="E373" s="274">
        <v>1.002</v>
      </c>
      <c r="F373" s="303"/>
      <c r="G373" s="472">
        <v>3</v>
      </c>
      <c r="H373" s="284" t="s">
        <v>11</v>
      </c>
      <c r="I373" s="668">
        <v>4</v>
      </c>
      <c r="J373" s="665" t="s">
        <v>161</v>
      </c>
      <c r="K373" s="473"/>
      <c r="L373" s="473"/>
    </row>
    <row r="374" spans="1:12" s="13" customFormat="1" ht="12.75">
      <c r="A374" s="275"/>
      <c r="B374" s="273"/>
      <c r="C374" s="309"/>
      <c r="D374" s="472"/>
      <c r="E374" s="274"/>
      <c r="F374" s="303"/>
      <c r="G374" s="472"/>
      <c r="H374" s="284"/>
      <c r="I374" s="669"/>
      <c r="J374" s="666"/>
      <c r="K374" s="473"/>
      <c r="L374" s="473"/>
    </row>
    <row r="375" spans="1:12" s="13" customFormat="1" ht="12.75">
      <c r="A375" s="275"/>
      <c r="B375" s="273"/>
      <c r="C375" s="309"/>
      <c r="D375" s="472"/>
      <c r="E375" s="274"/>
      <c r="F375" s="303"/>
      <c r="G375" s="472"/>
      <c r="H375" s="284"/>
      <c r="I375" s="670"/>
      <c r="J375" s="667"/>
      <c r="K375" s="473"/>
      <c r="L375" s="473"/>
    </row>
    <row r="376" spans="1:12" s="13" customFormat="1" ht="12.75">
      <c r="A376" s="275"/>
      <c r="B376" s="273"/>
      <c r="C376" s="309"/>
      <c r="D376" s="472"/>
      <c r="E376" s="274"/>
      <c r="F376" s="303">
        <v>41</v>
      </c>
      <c r="G376" s="472"/>
      <c r="H376" s="284"/>
      <c r="I376" s="394"/>
      <c r="J376" s="363" t="s">
        <v>162</v>
      </c>
      <c r="K376" s="473">
        <f>E373*F376</f>
        <v>41.082</v>
      </c>
      <c r="L376" s="473">
        <f>E373*20</f>
        <v>20.04</v>
      </c>
    </row>
    <row r="377" spans="1:12" s="13" customFormat="1" ht="38.25">
      <c r="A377" s="275"/>
      <c r="B377" s="273"/>
      <c r="C377" s="309"/>
      <c r="D377" s="472"/>
      <c r="E377" s="274"/>
      <c r="F377" s="303">
        <v>61</v>
      </c>
      <c r="G377" s="472"/>
      <c r="H377" s="284"/>
      <c r="I377" s="394"/>
      <c r="J377" s="362" t="s">
        <v>163</v>
      </c>
      <c r="K377" s="473">
        <f>E373*F377</f>
        <v>61.122</v>
      </c>
      <c r="L377" s="473"/>
    </row>
    <row r="378" spans="1:12" s="13" customFormat="1" ht="12.75" customHeight="1">
      <c r="A378" s="275" t="s">
        <v>119</v>
      </c>
      <c r="B378" s="273" t="s">
        <v>493</v>
      </c>
      <c r="C378" s="309" t="s">
        <v>126</v>
      </c>
      <c r="D378" s="472"/>
      <c r="E378" s="274">
        <v>0.986</v>
      </c>
      <c r="F378" s="303"/>
      <c r="G378" s="472">
        <v>3</v>
      </c>
      <c r="H378" s="284" t="s">
        <v>11</v>
      </c>
      <c r="I378" s="668">
        <v>4</v>
      </c>
      <c r="J378" s="665" t="s">
        <v>161</v>
      </c>
      <c r="K378" s="473"/>
      <c r="L378" s="473"/>
    </row>
    <row r="379" spans="1:12" s="13" customFormat="1" ht="12.75">
      <c r="A379" s="275"/>
      <c r="B379" s="273"/>
      <c r="C379" s="309"/>
      <c r="D379" s="472"/>
      <c r="E379" s="274"/>
      <c r="F379" s="303"/>
      <c r="G379" s="472"/>
      <c r="H379" s="284"/>
      <c r="I379" s="669"/>
      <c r="J379" s="666"/>
      <c r="K379" s="473"/>
      <c r="L379" s="473"/>
    </row>
    <row r="380" spans="1:12" s="13" customFormat="1" ht="12.75">
      <c r="A380" s="275"/>
      <c r="B380" s="273"/>
      <c r="C380" s="309"/>
      <c r="D380" s="472"/>
      <c r="E380" s="274"/>
      <c r="F380" s="303"/>
      <c r="G380" s="472"/>
      <c r="H380" s="284"/>
      <c r="I380" s="670"/>
      <c r="J380" s="667"/>
      <c r="K380" s="473"/>
      <c r="L380" s="473"/>
    </row>
    <row r="381" spans="1:12" s="13" customFormat="1" ht="12.75">
      <c r="A381" s="275"/>
      <c r="B381" s="273"/>
      <c r="C381" s="309"/>
      <c r="D381" s="472"/>
      <c r="E381" s="274"/>
      <c r="F381" s="303">
        <v>41</v>
      </c>
      <c r="G381" s="472"/>
      <c r="H381" s="284"/>
      <c r="I381" s="394"/>
      <c r="J381" s="363" t="s">
        <v>162</v>
      </c>
      <c r="K381" s="473">
        <f>E378*F381</f>
        <v>40.426</v>
      </c>
      <c r="L381" s="473">
        <f>E378*20</f>
        <v>19.72</v>
      </c>
    </row>
    <row r="382" spans="1:12" s="13" customFormat="1" ht="38.25">
      <c r="A382" s="275"/>
      <c r="B382" s="273"/>
      <c r="C382" s="309"/>
      <c r="D382" s="472"/>
      <c r="E382" s="274"/>
      <c r="F382" s="303">
        <v>61</v>
      </c>
      <c r="G382" s="472"/>
      <c r="H382" s="284"/>
      <c r="I382" s="394"/>
      <c r="J382" s="362" t="s">
        <v>163</v>
      </c>
      <c r="K382" s="473">
        <f>E378*F382</f>
        <v>60.146</v>
      </c>
      <c r="L382" s="473"/>
    </row>
    <row r="383" spans="1:12" s="13" customFormat="1" ht="12.75" customHeight="1">
      <c r="A383" s="275" t="s">
        <v>119</v>
      </c>
      <c r="B383" s="273" t="s">
        <v>494</v>
      </c>
      <c r="C383" s="309" t="s">
        <v>126</v>
      </c>
      <c r="D383" s="472"/>
      <c r="E383" s="274">
        <v>0.997</v>
      </c>
      <c r="F383" s="303"/>
      <c r="G383" s="472">
        <v>3</v>
      </c>
      <c r="H383" s="284" t="s">
        <v>11</v>
      </c>
      <c r="I383" s="668">
        <v>4</v>
      </c>
      <c r="J383" s="665" t="s">
        <v>161</v>
      </c>
      <c r="K383" s="473"/>
      <c r="L383" s="473"/>
    </row>
    <row r="384" spans="1:12" s="13" customFormat="1" ht="12.75">
      <c r="A384" s="275"/>
      <c r="B384" s="273"/>
      <c r="C384" s="309"/>
      <c r="D384" s="472"/>
      <c r="E384" s="274"/>
      <c r="F384" s="303"/>
      <c r="G384" s="472"/>
      <c r="H384" s="284"/>
      <c r="I384" s="669"/>
      <c r="J384" s="666"/>
      <c r="K384" s="473"/>
      <c r="L384" s="473"/>
    </row>
    <row r="385" spans="1:12" s="13" customFormat="1" ht="12.75">
      <c r="A385" s="275"/>
      <c r="B385" s="273"/>
      <c r="C385" s="309"/>
      <c r="D385" s="472"/>
      <c r="E385" s="274"/>
      <c r="F385" s="303"/>
      <c r="G385" s="472"/>
      <c r="H385" s="284"/>
      <c r="I385" s="670"/>
      <c r="J385" s="667"/>
      <c r="K385" s="473"/>
      <c r="L385" s="473"/>
    </row>
    <row r="386" spans="1:12" s="13" customFormat="1" ht="12.75">
      <c r="A386" s="275"/>
      <c r="B386" s="273"/>
      <c r="C386" s="309"/>
      <c r="D386" s="472"/>
      <c r="E386" s="274"/>
      <c r="F386" s="303">
        <v>41</v>
      </c>
      <c r="G386" s="472"/>
      <c r="H386" s="284"/>
      <c r="I386" s="394"/>
      <c r="J386" s="363" t="s">
        <v>162</v>
      </c>
      <c r="K386" s="473">
        <f>E383*F386</f>
        <v>40.877</v>
      </c>
      <c r="L386" s="473">
        <f>E383*20</f>
        <v>19.94</v>
      </c>
    </row>
    <row r="387" spans="1:12" s="13" customFormat="1" ht="38.25">
      <c r="A387" s="275"/>
      <c r="B387" s="273"/>
      <c r="C387" s="309"/>
      <c r="D387" s="472"/>
      <c r="E387" s="274"/>
      <c r="F387" s="303">
        <v>61</v>
      </c>
      <c r="G387" s="472"/>
      <c r="H387" s="284"/>
      <c r="I387" s="394"/>
      <c r="J387" s="362" t="s">
        <v>163</v>
      </c>
      <c r="K387" s="473">
        <f>E383*F387</f>
        <v>60.817</v>
      </c>
      <c r="L387" s="473"/>
    </row>
    <row r="388" spans="1:12" s="13" customFormat="1" ht="12.75" customHeight="1">
      <c r="A388" s="275" t="s">
        <v>119</v>
      </c>
      <c r="B388" s="273" t="s">
        <v>495</v>
      </c>
      <c r="C388" s="309" t="s">
        <v>126</v>
      </c>
      <c r="D388" s="472"/>
      <c r="E388" s="274">
        <v>1.002</v>
      </c>
      <c r="F388" s="303"/>
      <c r="G388" s="472">
        <v>3</v>
      </c>
      <c r="H388" s="284" t="s">
        <v>11</v>
      </c>
      <c r="I388" s="668">
        <v>4</v>
      </c>
      <c r="J388" s="665" t="s">
        <v>161</v>
      </c>
      <c r="K388" s="473"/>
      <c r="L388" s="473"/>
    </row>
    <row r="389" spans="1:12" s="13" customFormat="1" ht="12.75">
      <c r="A389" s="275"/>
      <c r="B389" s="273"/>
      <c r="C389" s="309"/>
      <c r="D389" s="472"/>
      <c r="E389" s="274"/>
      <c r="F389" s="303"/>
      <c r="G389" s="472"/>
      <c r="H389" s="284"/>
      <c r="I389" s="669"/>
      <c r="J389" s="666"/>
      <c r="K389" s="473"/>
      <c r="L389" s="473"/>
    </row>
    <row r="390" spans="1:12" s="13" customFormat="1" ht="12.75">
      <c r="A390" s="275"/>
      <c r="B390" s="273"/>
      <c r="C390" s="309"/>
      <c r="D390" s="472"/>
      <c r="E390" s="274"/>
      <c r="F390" s="303"/>
      <c r="G390" s="472"/>
      <c r="H390" s="284"/>
      <c r="I390" s="670"/>
      <c r="J390" s="667"/>
      <c r="K390" s="473"/>
      <c r="L390" s="473"/>
    </row>
    <row r="391" spans="1:12" s="13" customFormat="1" ht="12.75">
      <c r="A391" s="275"/>
      <c r="B391" s="273"/>
      <c r="C391" s="309"/>
      <c r="D391" s="472"/>
      <c r="E391" s="274"/>
      <c r="F391" s="303">
        <v>41</v>
      </c>
      <c r="G391" s="472"/>
      <c r="H391" s="284"/>
      <c r="I391" s="394"/>
      <c r="J391" s="363" t="s">
        <v>162</v>
      </c>
      <c r="K391" s="473">
        <f>E388*F391</f>
        <v>41.082</v>
      </c>
      <c r="L391" s="473">
        <f>E388*20</f>
        <v>20.04</v>
      </c>
    </row>
    <row r="392" spans="1:12" s="13" customFormat="1" ht="38.25">
      <c r="A392" s="275"/>
      <c r="B392" s="273"/>
      <c r="C392" s="309"/>
      <c r="D392" s="472"/>
      <c r="E392" s="274"/>
      <c r="F392" s="303">
        <v>61</v>
      </c>
      <c r="G392" s="472"/>
      <c r="H392" s="284"/>
      <c r="I392" s="394"/>
      <c r="J392" s="362" t="s">
        <v>163</v>
      </c>
      <c r="K392" s="473">
        <f>E388*F392</f>
        <v>61.122</v>
      </c>
      <c r="L392" s="473"/>
    </row>
    <row r="393" spans="1:12" s="13" customFormat="1" ht="12.75" customHeight="1">
      <c r="A393" s="275" t="s">
        <v>119</v>
      </c>
      <c r="B393" s="273" t="s">
        <v>496</v>
      </c>
      <c r="C393" s="309" t="s">
        <v>126</v>
      </c>
      <c r="D393" s="472"/>
      <c r="E393" s="274">
        <v>0.998</v>
      </c>
      <c r="F393" s="303"/>
      <c r="G393" s="472">
        <v>3</v>
      </c>
      <c r="H393" s="284" t="s">
        <v>11</v>
      </c>
      <c r="I393" s="668">
        <v>4</v>
      </c>
      <c r="J393" s="665" t="s">
        <v>161</v>
      </c>
      <c r="K393" s="473"/>
      <c r="L393" s="473"/>
    </row>
    <row r="394" spans="1:12" s="13" customFormat="1" ht="12.75">
      <c r="A394" s="275"/>
      <c r="B394" s="273"/>
      <c r="C394" s="309"/>
      <c r="D394" s="472"/>
      <c r="E394" s="274"/>
      <c r="F394" s="303"/>
      <c r="G394" s="472"/>
      <c r="H394" s="284"/>
      <c r="I394" s="669"/>
      <c r="J394" s="666"/>
      <c r="K394" s="473"/>
      <c r="L394" s="473"/>
    </row>
    <row r="395" spans="1:12" s="13" customFormat="1" ht="12.75">
      <c r="A395" s="275"/>
      <c r="B395" s="273"/>
      <c r="C395" s="309"/>
      <c r="D395" s="472"/>
      <c r="E395" s="274"/>
      <c r="F395" s="303"/>
      <c r="G395" s="472"/>
      <c r="H395" s="284"/>
      <c r="I395" s="670"/>
      <c r="J395" s="667"/>
      <c r="K395" s="473"/>
      <c r="L395" s="473"/>
    </row>
    <row r="396" spans="1:12" s="13" customFormat="1" ht="12.75">
      <c r="A396" s="275"/>
      <c r="B396" s="273"/>
      <c r="C396" s="309"/>
      <c r="D396" s="472"/>
      <c r="E396" s="274"/>
      <c r="F396" s="303">
        <v>41</v>
      </c>
      <c r="G396" s="472"/>
      <c r="H396" s="284"/>
      <c r="I396" s="394"/>
      <c r="J396" s="363" t="s">
        <v>162</v>
      </c>
      <c r="K396" s="473">
        <f>E393*F396</f>
        <v>40.918</v>
      </c>
      <c r="L396" s="473">
        <f>E393*20</f>
        <v>19.96</v>
      </c>
    </row>
    <row r="397" spans="1:12" s="13" customFormat="1" ht="38.25">
      <c r="A397" s="275"/>
      <c r="B397" s="273"/>
      <c r="C397" s="309"/>
      <c r="D397" s="472"/>
      <c r="E397" s="274"/>
      <c r="F397" s="303">
        <v>61</v>
      </c>
      <c r="G397" s="472"/>
      <c r="H397" s="284"/>
      <c r="I397" s="394"/>
      <c r="J397" s="362" t="s">
        <v>163</v>
      </c>
      <c r="K397" s="473">
        <f>E393*F397</f>
        <v>60.878</v>
      </c>
      <c r="L397" s="473"/>
    </row>
    <row r="398" spans="1:12" s="13" customFormat="1" ht="12.75" customHeight="1">
      <c r="A398" s="275" t="s">
        <v>119</v>
      </c>
      <c r="B398" s="273" t="s">
        <v>497</v>
      </c>
      <c r="C398" s="309" t="s">
        <v>126</v>
      </c>
      <c r="D398" s="472"/>
      <c r="E398" s="274">
        <v>1</v>
      </c>
      <c r="F398" s="303"/>
      <c r="G398" s="472">
        <v>3</v>
      </c>
      <c r="H398" s="284" t="s">
        <v>11</v>
      </c>
      <c r="I398" s="668">
        <v>4</v>
      </c>
      <c r="J398" s="665" t="s">
        <v>161</v>
      </c>
      <c r="K398" s="473"/>
      <c r="L398" s="473"/>
    </row>
    <row r="399" spans="1:12" s="13" customFormat="1" ht="12.75">
      <c r="A399" s="275"/>
      <c r="B399" s="273"/>
      <c r="C399" s="309"/>
      <c r="D399" s="472"/>
      <c r="E399" s="274"/>
      <c r="F399" s="303"/>
      <c r="G399" s="472"/>
      <c r="H399" s="284"/>
      <c r="I399" s="669"/>
      <c r="J399" s="666"/>
      <c r="K399" s="473"/>
      <c r="L399" s="473"/>
    </row>
    <row r="400" spans="1:12" s="13" customFormat="1" ht="12.75">
      <c r="A400" s="275"/>
      <c r="B400" s="273"/>
      <c r="C400" s="309"/>
      <c r="D400" s="472"/>
      <c r="E400" s="274"/>
      <c r="F400" s="303"/>
      <c r="G400" s="472"/>
      <c r="H400" s="284"/>
      <c r="I400" s="670"/>
      <c r="J400" s="667"/>
      <c r="K400" s="473"/>
      <c r="L400" s="473"/>
    </row>
    <row r="401" spans="1:12" s="13" customFormat="1" ht="12.75">
      <c r="A401" s="275"/>
      <c r="B401" s="273"/>
      <c r="C401" s="309"/>
      <c r="D401" s="472"/>
      <c r="E401" s="274"/>
      <c r="F401" s="303">
        <v>41</v>
      </c>
      <c r="G401" s="472"/>
      <c r="H401" s="284"/>
      <c r="I401" s="394"/>
      <c r="J401" s="363" t="s">
        <v>162</v>
      </c>
      <c r="K401" s="473">
        <f>E398*F401</f>
        <v>41</v>
      </c>
      <c r="L401" s="473">
        <f>E398*20</f>
        <v>20</v>
      </c>
    </row>
    <row r="402" spans="1:12" s="13" customFormat="1" ht="38.25">
      <c r="A402" s="275"/>
      <c r="B402" s="273"/>
      <c r="C402" s="309"/>
      <c r="D402" s="472"/>
      <c r="E402" s="274"/>
      <c r="F402" s="303">
        <v>61</v>
      </c>
      <c r="G402" s="472"/>
      <c r="H402" s="284"/>
      <c r="I402" s="394"/>
      <c r="J402" s="362" t="s">
        <v>163</v>
      </c>
      <c r="K402" s="473">
        <f>E398*F402</f>
        <v>61</v>
      </c>
      <c r="L402" s="473"/>
    </row>
    <row r="403" spans="1:12" s="13" customFormat="1" ht="12.75" customHeight="1">
      <c r="A403" s="275" t="s">
        <v>119</v>
      </c>
      <c r="B403" s="273" t="s">
        <v>498</v>
      </c>
      <c r="C403" s="309" t="s">
        <v>126</v>
      </c>
      <c r="D403" s="472"/>
      <c r="E403" s="274">
        <v>2.101</v>
      </c>
      <c r="F403" s="303"/>
      <c r="G403" s="472">
        <v>3</v>
      </c>
      <c r="H403" s="284" t="s">
        <v>11</v>
      </c>
      <c r="I403" s="668">
        <v>4</v>
      </c>
      <c r="J403" s="665" t="s">
        <v>161</v>
      </c>
      <c r="K403" s="473"/>
      <c r="L403" s="473"/>
    </row>
    <row r="404" spans="1:12" s="13" customFormat="1" ht="12.75">
      <c r="A404" s="275"/>
      <c r="B404" s="273"/>
      <c r="C404" s="309"/>
      <c r="D404" s="472"/>
      <c r="E404" s="274"/>
      <c r="F404" s="303"/>
      <c r="G404" s="472"/>
      <c r="H404" s="284"/>
      <c r="I404" s="669"/>
      <c r="J404" s="666"/>
      <c r="K404" s="473"/>
      <c r="L404" s="473"/>
    </row>
    <row r="405" spans="1:12" s="13" customFormat="1" ht="12.75">
      <c r="A405" s="275"/>
      <c r="B405" s="273"/>
      <c r="C405" s="309"/>
      <c r="D405" s="472"/>
      <c r="E405" s="274"/>
      <c r="F405" s="303"/>
      <c r="G405" s="472"/>
      <c r="H405" s="284"/>
      <c r="I405" s="670"/>
      <c r="J405" s="667"/>
      <c r="K405" s="473"/>
      <c r="L405" s="473"/>
    </row>
    <row r="406" spans="1:12" s="13" customFormat="1" ht="12.75">
      <c r="A406" s="275"/>
      <c r="B406" s="273"/>
      <c r="C406" s="309"/>
      <c r="D406" s="472"/>
      <c r="E406" s="274"/>
      <c r="F406" s="303">
        <v>41</v>
      </c>
      <c r="G406" s="472"/>
      <c r="H406" s="284"/>
      <c r="I406" s="394"/>
      <c r="J406" s="363" t="s">
        <v>162</v>
      </c>
      <c r="K406" s="473">
        <f>E403*F406</f>
        <v>86.141</v>
      </c>
      <c r="L406" s="473">
        <f>E403*20</f>
        <v>42.019999999999996</v>
      </c>
    </row>
    <row r="407" spans="1:12" s="13" customFormat="1" ht="38.25">
      <c r="A407" s="275"/>
      <c r="B407" s="273"/>
      <c r="C407" s="309"/>
      <c r="D407" s="472"/>
      <c r="E407" s="274"/>
      <c r="F407" s="303">
        <v>61</v>
      </c>
      <c r="G407" s="472"/>
      <c r="H407" s="284"/>
      <c r="I407" s="394"/>
      <c r="J407" s="362" t="s">
        <v>163</v>
      </c>
      <c r="K407" s="473">
        <f>E403*F407</f>
        <v>128.161</v>
      </c>
      <c r="L407" s="473"/>
    </row>
    <row r="408" spans="1:12" s="13" customFormat="1" ht="12.75" customHeight="1">
      <c r="A408" s="275" t="s">
        <v>119</v>
      </c>
      <c r="B408" s="273" t="s">
        <v>499</v>
      </c>
      <c r="C408" s="309" t="s">
        <v>126</v>
      </c>
      <c r="D408" s="472"/>
      <c r="E408" s="274">
        <v>1.004</v>
      </c>
      <c r="F408" s="303"/>
      <c r="G408" s="472">
        <v>3</v>
      </c>
      <c r="H408" s="284" t="s">
        <v>11</v>
      </c>
      <c r="I408" s="668">
        <v>4</v>
      </c>
      <c r="J408" s="665" t="s">
        <v>161</v>
      </c>
      <c r="K408" s="473"/>
      <c r="L408" s="473"/>
    </row>
    <row r="409" spans="1:12" s="13" customFormat="1" ht="12.75">
      <c r="A409" s="275"/>
      <c r="B409" s="273"/>
      <c r="C409" s="309"/>
      <c r="D409" s="472"/>
      <c r="E409" s="274"/>
      <c r="F409" s="303"/>
      <c r="G409" s="472"/>
      <c r="H409" s="284"/>
      <c r="I409" s="669"/>
      <c r="J409" s="666"/>
      <c r="K409" s="473"/>
      <c r="L409" s="473"/>
    </row>
    <row r="410" spans="1:12" s="13" customFormat="1" ht="12.75">
      <c r="A410" s="275"/>
      <c r="B410" s="273"/>
      <c r="C410" s="309"/>
      <c r="D410" s="472"/>
      <c r="E410" s="274"/>
      <c r="F410" s="303"/>
      <c r="G410" s="472"/>
      <c r="H410" s="284"/>
      <c r="I410" s="670"/>
      <c r="J410" s="667"/>
      <c r="K410" s="473"/>
      <c r="L410" s="473"/>
    </row>
    <row r="411" spans="1:12" s="13" customFormat="1" ht="12.75">
      <c r="A411" s="275"/>
      <c r="B411" s="273"/>
      <c r="C411" s="309"/>
      <c r="D411" s="472"/>
      <c r="E411" s="274"/>
      <c r="F411" s="303">
        <v>41</v>
      </c>
      <c r="G411" s="472"/>
      <c r="H411" s="284"/>
      <c r="I411" s="394"/>
      <c r="J411" s="363" t="s">
        <v>162</v>
      </c>
      <c r="K411" s="473">
        <f>E408*F411</f>
        <v>41.164</v>
      </c>
      <c r="L411" s="473">
        <f>E408*20</f>
        <v>20.08</v>
      </c>
    </row>
    <row r="412" spans="1:12" s="13" customFormat="1" ht="38.25">
      <c r="A412" s="275"/>
      <c r="B412" s="273"/>
      <c r="C412" s="309"/>
      <c r="D412" s="472"/>
      <c r="E412" s="274"/>
      <c r="F412" s="303">
        <v>61</v>
      </c>
      <c r="G412" s="472"/>
      <c r="H412" s="284"/>
      <c r="I412" s="394"/>
      <c r="J412" s="362" t="s">
        <v>163</v>
      </c>
      <c r="K412" s="473">
        <f>E408*F412</f>
        <v>61.244</v>
      </c>
      <c r="L412" s="473"/>
    </row>
    <row r="413" spans="1:12" s="13" customFormat="1" ht="12.75" customHeight="1">
      <c r="A413" s="275" t="s">
        <v>119</v>
      </c>
      <c r="B413" s="273" t="s">
        <v>500</v>
      </c>
      <c r="C413" s="309" t="s">
        <v>126</v>
      </c>
      <c r="D413" s="472"/>
      <c r="E413" s="274">
        <v>1.002</v>
      </c>
      <c r="F413" s="303"/>
      <c r="G413" s="472">
        <v>3</v>
      </c>
      <c r="H413" s="284" t="s">
        <v>11</v>
      </c>
      <c r="I413" s="668">
        <v>4</v>
      </c>
      <c r="J413" s="665" t="s">
        <v>161</v>
      </c>
      <c r="K413" s="473"/>
      <c r="L413" s="473"/>
    </row>
    <row r="414" spans="1:12" s="13" customFormat="1" ht="12.75">
      <c r="A414" s="275"/>
      <c r="B414" s="273"/>
      <c r="C414" s="309"/>
      <c r="D414" s="472"/>
      <c r="E414" s="274"/>
      <c r="F414" s="303"/>
      <c r="G414" s="472"/>
      <c r="H414" s="284"/>
      <c r="I414" s="669"/>
      <c r="J414" s="666"/>
      <c r="K414" s="473"/>
      <c r="L414" s="473"/>
    </row>
    <row r="415" spans="1:12" s="13" customFormat="1" ht="12.75">
      <c r="A415" s="275"/>
      <c r="B415" s="273"/>
      <c r="C415" s="309"/>
      <c r="D415" s="472"/>
      <c r="E415" s="274"/>
      <c r="F415" s="303"/>
      <c r="G415" s="472"/>
      <c r="H415" s="284"/>
      <c r="I415" s="670"/>
      <c r="J415" s="667"/>
      <c r="K415" s="473"/>
      <c r="L415" s="473"/>
    </row>
    <row r="416" spans="1:12" s="13" customFormat="1" ht="12.75">
      <c r="A416" s="275"/>
      <c r="B416" s="273"/>
      <c r="C416" s="309"/>
      <c r="D416" s="472"/>
      <c r="E416" s="274"/>
      <c r="F416" s="303">
        <v>41</v>
      </c>
      <c r="G416" s="472"/>
      <c r="H416" s="284"/>
      <c r="I416" s="394"/>
      <c r="J416" s="363" t="s">
        <v>162</v>
      </c>
      <c r="K416" s="473">
        <f>E413*F416</f>
        <v>41.082</v>
      </c>
      <c r="L416" s="473">
        <f>E413*20</f>
        <v>20.04</v>
      </c>
    </row>
    <row r="417" spans="1:12" s="13" customFormat="1" ht="38.25">
      <c r="A417" s="275"/>
      <c r="B417" s="273"/>
      <c r="C417" s="309"/>
      <c r="D417" s="472"/>
      <c r="E417" s="274"/>
      <c r="F417" s="303">
        <v>61</v>
      </c>
      <c r="G417" s="472"/>
      <c r="H417" s="284"/>
      <c r="I417" s="394"/>
      <c r="J417" s="362" t="s">
        <v>163</v>
      </c>
      <c r="K417" s="473">
        <f>E413*F417</f>
        <v>61.122</v>
      </c>
      <c r="L417" s="473"/>
    </row>
    <row r="418" spans="1:12" s="13" customFormat="1" ht="12.75" customHeight="1">
      <c r="A418" s="275" t="s">
        <v>119</v>
      </c>
      <c r="B418" s="273" t="s">
        <v>501</v>
      </c>
      <c r="C418" s="309" t="s">
        <v>126</v>
      </c>
      <c r="D418" s="472"/>
      <c r="E418" s="274">
        <v>1.1</v>
      </c>
      <c r="F418" s="303"/>
      <c r="G418" s="472">
        <v>3</v>
      </c>
      <c r="H418" s="284" t="s">
        <v>11</v>
      </c>
      <c r="I418" s="668">
        <v>4</v>
      </c>
      <c r="J418" s="665" t="s">
        <v>161</v>
      </c>
      <c r="K418" s="473"/>
      <c r="L418" s="473"/>
    </row>
    <row r="419" spans="1:12" s="13" customFormat="1" ht="12.75">
      <c r="A419" s="275"/>
      <c r="B419" s="273"/>
      <c r="C419" s="309"/>
      <c r="D419" s="472"/>
      <c r="E419" s="274"/>
      <c r="F419" s="303"/>
      <c r="G419" s="472"/>
      <c r="H419" s="284"/>
      <c r="I419" s="669"/>
      <c r="J419" s="666"/>
      <c r="K419" s="473"/>
      <c r="L419" s="473"/>
    </row>
    <row r="420" spans="1:12" s="13" customFormat="1" ht="12.75">
      <c r="A420" s="275"/>
      <c r="B420" s="273"/>
      <c r="C420" s="309"/>
      <c r="D420" s="472"/>
      <c r="E420" s="274"/>
      <c r="F420" s="303"/>
      <c r="G420" s="472"/>
      <c r="H420" s="284"/>
      <c r="I420" s="670"/>
      <c r="J420" s="667"/>
      <c r="K420" s="473"/>
      <c r="L420" s="473"/>
    </row>
    <row r="421" spans="1:12" s="13" customFormat="1" ht="12.75">
      <c r="A421" s="275"/>
      <c r="B421" s="273"/>
      <c r="C421" s="309"/>
      <c r="D421" s="472"/>
      <c r="E421" s="274"/>
      <c r="F421" s="303">
        <v>41</v>
      </c>
      <c r="G421" s="472"/>
      <c r="H421" s="284"/>
      <c r="I421" s="394"/>
      <c r="J421" s="363" t="s">
        <v>162</v>
      </c>
      <c r="K421" s="473">
        <f>E418*F421</f>
        <v>45.1</v>
      </c>
      <c r="L421" s="473">
        <f>E418*20</f>
        <v>22</v>
      </c>
    </row>
    <row r="422" spans="1:12" s="13" customFormat="1" ht="38.25">
      <c r="A422" s="275"/>
      <c r="B422" s="273"/>
      <c r="C422" s="309"/>
      <c r="D422" s="472"/>
      <c r="E422" s="274"/>
      <c r="F422" s="303">
        <v>61</v>
      </c>
      <c r="G422" s="472"/>
      <c r="H422" s="284"/>
      <c r="I422" s="394"/>
      <c r="J422" s="362" t="s">
        <v>163</v>
      </c>
      <c r="K422" s="473">
        <f>E418*F422</f>
        <v>67.10000000000001</v>
      </c>
      <c r="L422" s="473"/>
    </row>
    <row r="423" spans="1:12" s="13" customFormat="1" ht="12.75" customHeight="1">
      <c r="A423" s="275" t="s">
        <v>119</v>
      </c>
      <c r="B423" s="273" t="s">
        <v>502</v>
      </c>
      <c r="C423" s="309" t="s">
        <v>126</v>
      </c>
      <c r="D423" s="472"/>
      <c r="E423" s="274">
        <v>1.002</v>
      </c>
      <c r="F423" s="303"/>
      <c r="G423" s="472">
        <v>3</v>
      </c>
      <c r="H423" s="284" t="s">
        <v>11</v>
      </c>
      <c r="I423" s="668">
        <v>4</v>
      </c>
      <c r="J423" s="665" t="s">
        <v>161</v>
      </c>
      <c r="K423" s="473"/>
      <c r="L423" s="473"/>
    </row>
    <row r="424" spans="1:12" s="13" customFormat="1" ht="12.75">
      <c r="A424" s="275"/>
      <c r="B424" s="273"/>
      <c r="C424" s="309"/>
      <c r="D424" s="472"/>
      <c r="E424" s="274"/>
      <c r="F424" s="303"/>
      <c r="G424" s="472"/>
      <c r="H424" s="284"/>
      <c r="I424" s="669"/>
      <c r="J424" s="666"/>
      <c r="K424" s="473"/>
      <c r="L424" s="473"/>
    </row>
    <row r="425" spans="1:12" s="13" customFormat="1" ht="12.75">
      <c r="A425" s="275"/>
      <c r="B425" s="273"/>
      <c r="C425" s="309"/>
      <c r="D425" s="472"/>
      <c r="E425" s="274"/>
      <c r="F425" s="303"/>
      <c r="G425" s="472"/>
      <c r="H425" s="284"/>
      <c r="I425" s="670"/>
      <c r="J425" s="667"/>
      <c r="K425" s="473"/>
      <c r="L425" s="473"/>
    </row>
    <row r="426" spans="1:12" s="13" customFormat="1" ht="12.75">
      <c r="A426" s="275"/>
      <c r="B426" s="273"/>
      <c r="C426" s="309"/>
      <c r="D426" s="472"/>
      <c r="E426" s="274"/>
      <c r="F426" s="303">
        <v>41</v>
      </c>
      <c r="G426" s="472"/>
      <c r="H426" s="284"/>
      <c r="I426" s="394"/>
      <c r="J426" s="363" t="s">
        <v>162</v>
      </c>
      <c r="K426" s="473">
        <f>E423*F426</f>
        <v>41.082</v>
      </c>
      <c r="L426" s="473">
        <f>E423*20</f>
        <v>20.04</v>
      </c>
    </row>
    <row r="427" spans="1:12" s="13" customFormat="1" ht="38.25">
      <c r="A427" s="275"/>
      <c r="B427" s="273"/>
      <c r="C427" s="309"/>
      <c r="D427" s="472"/>
      <c r="E427" s="274"/>
      <c r="F427" s="303">
        <v>61</v>
      </c>
      <c r="G427" s="472"/>
      <c r="H427" s="284"/>
      <c r="I427" s="394"/>
      <c r="J427" s="362" t="s">
        <v>163</v>
      </c>
      <c r="K427" s="473">
        <f>E423*F427</f>
        <v>61.122</v>
      </c>
      <c r="L427" s="473"/>
    </row>
    <row r="428" spans="1:12" s="13" customFormat="1" ht="12.75" customHeight="1">
      <c r="A428" s="275" t="s">
        <v>119</v>
      </c>
      <c r="B428" s="273" t="s">
        <v>503</v>
      </c>
      <c r="C428" s="309" t="s">
        <v>126</v>
      </c>
      <c r="D428" s="472"/>
      <c r="E428" s="274">
        <v>1.001</v>
      </c>
      <c r="F428" s="303"/>
      <c r="G428" s="472">
        <v>3</v>
      </c>
      <c r="H428" s="284" t="s">
        <v>11</v>
      </c>
      <c r="I428" s="668">
        <v>4</v>
      </c>
      <c r="J428" s="665" t="s">
        <v>161</v>
      </c>
      <c r="K428" s="473"/>
      <c r="L428" s="473"/>
    </row>
    <row r="429" spans="1:12" s="13" customFormat="1" ht="12.75">
      <c r="A429" s="275"/>
      <c r="B429" s="273"/>
      <c r="C429" s="309"/>
      <c r="D429" s="472"/>
      <c r="E429" s="274"/>
      <c r="F429" s="303"/>
      <c r="G429" s="472"/>
      <c r="H429" s="284"/>
      <c r="I429" s="669"/>
      <c r="J429" s="666"/>
      <c r="K429" s="473"/>
      <c r="L429" s="473"/>
    </row>
    <row r="430" spans="1:12" s="13" customFormat="1" ht="12.75">
      <c r="A430" s="275"/>
      <c r="B430" s="273"/>
      <c r="C430" s="309"/>
      <c r="D430" s="472"/>
      <c r="E430" s="274"/>
      <c r="F430" s="303"/>
      <c r="G430" s="472"/>
      <c r="H430" s="284"/>
      <c r="I430" s="670"/>
      <c r="J430" s="667"/>
      <c r="K430" s="473"/>
      <c r="L430" s="473"/>
    </row>
    <row r="431" spans="1:12" s="13" customFormat="1" ht="12.75">
      <c r="A431" s="275"/>
      <c r="B431" s="273"/>
      <c r="C431" s="309"/>
      <c r="D431" s="472"/>
      <c r="E431" s="274"/>
      <c r="F431" s="303">
        <v>41</v>
      </c>
      <c r="G431" s="472"/>
      <c r="H431" s="284"/>
      <c r="I431" s="394"/>
      <c r="J431" s="363" t="s">
        <v>162</v>
      </c>
      <c r="K431" s="473">
        <f>E428*F431</f>
        <v>41.041</v>
      </c>
      <c r="L431" s="473">
        <f>E428*20</f>
        <v>20.019999999999996</v>
      </c>
    </row>
    <row r="432" spans="1:12" s="13" customFormat="1" ht="38.25">
      <c r="A432" s="275"/>
      <c r="B432" s="273"/>
      <c r="C432" s="309"/>
      <c r="D432" s="472"/>
      <c r="E432" s="274"/>
      <c r="F432" s="303">
        <v>61</v>
      </c>
      <c r="G432" s="472"/>
      <c r="H432" s="284"/>
      <c r="I432" s="394"/>
      <c r="J432" s="362" t="s">
        <v>163</v>
      </c>
      <c r="K432" s="473">
        <f>E428*F432</f>
        <v>61.06099999999999</v>
      </c>
      <c r="L432" s="473"/>
    </row>
    <row r="433" spans="1:12" s="13" customFormat="1" ht="12.75" customHeight="1">
      <c r="A433" s="275" t="s">
        <v>119</v>
      </c>
      <c r="B433" s="273" t="s">
        <v>504</v>
      </c>
      <c r="C433" s="309" t="s">
        <v>126</v>
      </c>
      <c r="D433" s="472"/>
      <c r="E433" s="274">
        <v>1</v>
      </c>
      <c r="F433" s="303"/>
      <c r="G433" s="472">
        <v>3</v>
      </c>
      <c r="H433" s="284" t="s">
        <v>11</v>
      </c>
      <c r="I433" s="668">
        <v>4</v>
      </c>
      <c r="J433" s="665" t="s">
        <v>161</v>
      </c>
      <c r="K433" s="473"/>
      <c r="L433" s="473"/>
    </row>
    <row r="434" spans="1:12" s="13" customFormat="1" ht="12.75">
      <c r="A434" s="275"/>
      <c r="B434" s="273"/>
      <c r="C434" s="309"/>
      <c r="D434" s="472"/>
      <c r="E434" s="274"/>
      <c r="F434" s="303"/>
      <c r="G434" s="472"/>
      <c r="H434" s="284"/>
      <c r="I434" s="669"/>
      <c r="J434" s="666"/>
      <c r="K434" s="473"/>
      <c r="L434" s="473"/>
    </row>
    <row r="435" spans="1:12" s="13" customFormat="1" ht="12.75">
      <c r="A435" s="275"/>
      <c r="B435" s="273"/>
      <c r="C435" s="309"/>
      <c r="D435" s="472"/>
      <c r="E435" s="274"/>
      <c r="F435" s="303"/>
      <c r="G435" s="472"/>
      <c r="H435" s="284"/>
      <c r="I435" s="670"/>
      <c r="J435" s="667"/>
      <c r="K435" s="473"/>
      <c r="L435" s="473"/>
    </row>
    <row r="436" spans="1:12" s="13" customFormat="1" ht="12.75">
      <c r="A436" s="275"/>
      <c r="B436" s="273"/>
      <c r="C436" s="309"/>
      <c r="D436" s="472"/>
      <c r="E436" s="274"/>
      <c r="F436" s="303">
        <v>41</v>
      </c>
      <c r="G436" s="472"/>
      <c r="H436" s="284"/>
      <c r="I436" s="394"/>
      <c r="J436" s="363" t="s">
        <v>162</v>
      </c>
      <c r="K436" s="473">
        <f>E433*F436</f>
        <v>41</v>
      </c>
      <c r="L436" s="473">
        <f>E433*20</f>
        <v>20</v>
      </c>
    </row>
    <row r="437" spans="1:12" s="13" customFormat="1" ht="38.25">
      <c r="A437" s="275"/>
      <c r="B437" s="273"/>
      <c r="C437" s="309"/>
      <c r="D437" s="472"/>
      <c r="E437" s="274"/>
      <c r="F437" s="303">
        <v>61</v>
      </c>
      <c r="G437" s="472"/>
      <c r="H437" s="284"/>
      <c r="I437" s="394"/>
      <c r="J437" s="362" t="s">
        <v>163</v>
      </c>
      <c r="K437" s="473">
        <f>E433*F437</f>
        <v>61</v>
      </c>
      <c r="L437" s="473"/>
    </row>
    <row r="438" spans="1:12" s="13" customFormat="1" ht="12.75" customHeight="1">
      <c r="A438" s="275" t="s">
        <v>119</v>
      </c>
      <c r="B438" s="273" t="s">
        <v>505</v>
      </c>
      <c r="C438" s="309" t="s">
        <v>126</v>
      </c>
      <c r="D438" s="472"/>
      <c r="E438" s="274">
        <v>0.998</v>
      </c>
      <c r="F438" s="303"/>
      <c r="G438" s="472">
        <v>3</v>
      </c>
      <c r="H438" s="284" t="s">
        <v>11</v>
      </c>
      <c r="I438" s="668">
        <v>4</v>
      </c>
      <c r="J438" s="665" t="s">
        <v>161</v>
      </c>
      <c r="K438" s="473"/>
      <c r="L438" s="473"/>
    </row>
    <row r="439" spans="1:12" s="13" customFormat="1" ht="12.75">
      <c r="A439" s="275"/>
      <c r="B439" s="273"/>
      <c r="C439" s="309"/>
      <c r="D439" s="472"/>
      <c r="E439" s="274"/>
      <c r="F439" s="303"/>
      <c r="G439" s="472"/>
      <c r="H439" s="284"/>
      <c r="I439" s="669"/>
      <c r="J439" s="666"/>
      <c r="K439" s="473"/>
      <c r="L439" s="473"/>
    </row>
    <row r="440" spans="1:12" s="13" customFormat="1" ht="12.75">
      <c r="A440" s="275"/>
      <c r="B440" s="273"/>
      <c r="C440" s="309"/>
      <c r="D440" s="472"/>
      <c r="E440" s="274"/>
      <c r="F440" s="303"/>
      <c r="G440" s="472"/>
      <c r="H440" s="284"/>
      <c r="I440" s="670"/>
      <c r="J440" s="667"/>
      <c r="K440" s="473"/>
      <c r="L440" s="473"/>
    </row>
    <row r="441" spans="1:12" s="13" customFormat="1" ht="12.75">
      <c r="A441" s="275"/>
      <c r="B441" s="273"/>
      <c r="C441" s="309"/>
      <c r="D441" s="472"/>
      <c r="E441" s="274"/>
      <c r="F441" s="303">
        <v>41</v>
      </c>
      <c r="G441" s="472"/>
      <c r="H441" s="284"/>
      <c r="I441" s="394"/>
      <c r="J441" s="363" t="s">
        <v>162</v>
      </c>
      <c r="K441" s="473">
        <f>E438*F441</f>
        <v>40.918</v>
      </c>
      <c r="L441" s="473">
        <f>E438*20</f>
        <v>19.96</v>
      </c>
    </row>
    <row r="442" spans="1:12" s="13" customFormat="1" ht="38.25">
      <c r="A442" s="275"/>
      <c r="B442" s="273"/>
      <c r="C442" s="309"/>
      <c r="D442" s="472"/>
      <c r="E442" s="274"/>
      <c r="F442" s="303">
        <v>61</v>
      </c>
      <c r="G442" s="472"/>
      <c r="H442" s="284"/>
      <c r="I442" s="394"/>
      <c r="J442" s="362" t="s">
        <v>163</v>
      </c>
      <c r="K442" s="473">
        <f>E438*F442</f>
        <v>60.878</v>
      </c>
      <c r="L442" s="473"/>
    </row>
    <row r="443" spans="1:12" s="13" customFormat="1" ht="12.75" customHeight="1">
      <c r="A443" s="275" t="s">
        <v>119</v>
      </c>
      <c r="B443" s="273" t="s">
        <v>506</v>
      </c>
      <c r="C443" s="309" t="s">
        <v>126</v>
      </c>
      <c r="D443" s="472"/>
      <c r="E443" s="274">
        <v>1</v>
      </c>
      <c r="F443" s="303"/>
      <c r="G443" s="472">
        <v>3</v>
      </c>
      <c r="H443" s="284" t="s">
        <v>11</v>
      </c>
      <c r="I443" s="668">
        <v>4</v>
      </c>
      <c r="J443" s="665" t="s">
        <v>161</v>
      </c>
      <c r="K443" s="473"/>
      <c r="L443" s="473"/>
    </row>
    <row r="444" spans="1:12" s="13" customFormat="1" ht="12.75">
      <c r="A444" s="275"/>
      <c r="B444" s="273"/>
      <c r="C444" s="309"/>
      <c r="D444" s="472"/>
      <c r="E444" s="274"/>
      <c r="F444" s="303"/>
      <c r="G444" s="472"/>
      <c r="H444" s="284"/>
      <c r="I444" s="669"/>
      <c r="J444" s="666"/>
      <c r="K444" s="473"/>
      <c r="L444" s="473"/>
    </row>
    <row r="445" spans="1:12" s="13" customFormat="1" ht="12.75">
      <c r="A445" s="275"/>
      <c r="B445" s="273"/>
      <c r="C445" s="309"/>
      <c r="D445" s="472"/>
      <c r="E445" s="274"/>
      <c r="F445" s="303"/>
      <c r="G445" s="472"/>
      <c r="H445" s="284"/>
      <c r="I445" s="670"/>
      <c r="J445" s="667"/>
      <c r="K445" s="473"/>
      <c r="L445" s="473"/>
    </row>
    <row r="446" spans="1:12" s="13" customFormat="1" ht="12.75">
      <c r="A446" s="275"/>
      <c r="B446" s="273"/>
      <c r="C446" s="309"/>
      <c r="D446" s="472"/>
      <c r="E446" s="274"/>
      <c r="F446" s="303">
        <v>41</v>
      </c>
      <c r="G446" s="472"/>
      <c r="H446" s="284"/>
      <c r="I446" s="394"/>
      <c r="J446" s="363" t="s">
        <v>162</v>
      </c>
      <c r="K446" s="473">
        <f>E443*F446</f>
        <v>41</v>
      </c>
      <c r="L446" s="473">
        <f>E443*20</f>
        <v>20</v>
      </c>
    </row>
    <row r="447" spans="1:12" s="13" customFormat="1" ht="38.25">
      <c r="A447" s="275"/>
      <c r="B447" s="273"/>
      <c r="C447" s="309"/>
      <c r="D447" s="472"/>
      <c r="E447" s="274"/>
      <c r="F447" s="303">
        <v>61</v>
      </c>
      <c r="G447" s="472"/>
      <c r="H447" s="284"/>
      <c r="I447" s="394"/>
      <c r="J447" s="362" t="s">
        <v>163</v>
      </c>
      <c r="K447" s="473">
        <f>E443*F447</f>
        <v>61</v>
      </c>
      <c r="L447" s="473"/>
    </row>
    <row r="448" spans="1:12" s="13" customFormat="1" ht="12.75" customHeight="1">
      <c r="A448" s="275" t="s">
        <v>119</v>
      </c>
      <c r="B448" s="273" t="s">
        <v>507</v>
      </c>
      <c r="C448" s="309" t="s">
        <v>126</v>
      </c>
      <c r="D448" s="472"/>
      <c r="E448" s="274">
        <v>0.998</v>
      </c>
      <c r="F448" s="303"/>
      <c r="G448" s="472">
        <v>3</v>
      </c>
      <c r="H448" s="284" t="s">
        <v>11</v>
      </c>
      <c r="I448" s="668">
        <v>4</v>
      </c>
      <c r="J448" s="665" t="s">
        <v>161</v>
      </c>
      <c r="K448" s="473"/>
      <c r="L448" s="473"/>
    </row>
    <row r="449" spans="1:12" s="13" customFormat="1" ht="12.75">
      <c r="A449" s="275"/>
      <c r="B449" s="273"/>
      <c r="C449" s="309"/>
      <c r="D449" s="472"/>
      <c r="E449" s="274"/>
      <c r="F449" s="303"/>
      <c r="G449" s="472"/>
      <c r="H449" s="284"/>
      <c r="I449" s="669"/>
      <c r="J449" s="666"/>
      <c r="K449" s="473"/>
      <c r="L449" s="473"/>
    </row>
    <row r="450" spans="1:12" s="13" customFormat="1" ht="12.75">
      <c r="A450" s="275"/>
      <c r="B450" s="273"/>
      <c r="C450" s="309"/>
      <c r="D450" s="472"/>
      <c r="E450" s="274"/>
      <c r="F450" s="303"/>
      <c r="G450" s="472"/>
      <c r="H450" s="284"/>
      <c r="I450" s="670"/>
      <c r="J450" s="667"/>
      <c r="K450" s="473"/>
      <c r="L450" s="473"/>
    </row>
    <row r="451" spans="1:12" s="13" customFormat="1" ht="12.75">
      <c r="A451" s="275"/>
      <c r="B451" s="273"/>
      <c r="C451" s="309"/>
      <c r="D451" s="472"/>
      <c r="E451" s="274"/>
      <c r="F451" s="303">
        <v>41</v>
      </c>
      <c r="G451" s="472"/>
      <c r="H451" s="284"/>
      <c r="I451" s="394"/>
      <c r="J451" s="363" t="s">
        <v>162</v>
      </c>
      <c r="K451" s="473">
        <f>E448*F451</f>
        <v>40.918</v>
      </c>
      <c r="L451" s="473">
        <f>E448*20</f>
        <v>19.96</v>
      </c>
    </row>
    <row r="452" spans="1:12" s="13" customFormat="1" ht="38.25">
      <c r="A452" s="275"/>
      <c r="B452" s="273"/>
      <c r="C452" s="309"/>
      <c r="D452" s="472"/>
      <c r="E452" s="274"/>
      <c r="F452" s="303">
        <v>61</v>
      </c>
      <c r="G452" s="472"/>
      <c r="H452" s="284"/>
      <c r="I452" s="394"/>
      <c r="J452" s="362" t="s">
        <v>163</v>
      </c>
      <c r="K452" s="473">
        <f>E448*F452</f>
        <v>60.878</v>
      </c>
      <c r="L452" s="473"/>
    </row>
    <row r="453" spans="1:12" s="13" customFormat="1" ht="12.75" customHeight="1">
      <c r="A453" s="275" t="s">
        <v>119</v>
      </c>
      <c r="B453" s="273" t="s">
        <v>508</v>
      </c>
      <c r="C453" s="309" t="s">
        <v>126</v>
      </c>
      <c r="D453" s="472"/>
      <c r="E453" s="274">
        <v>1.002</v>
      </c>
      <c r="F453" s="303"/>
      <c r="G453" s="472">
        <v>3</v>
      </c>
      <c r="H453" s="284" t="s">
        <v>11</v>
      </c>
      <c r="I453" s="668">
        <v>4</v>
      </c>
      <c r="J453" s="665" t="s">
        <v>161</v>
      </c>
      <c r="K453" s="473"/>
      <c r="L453" s="473"/>
    </row>
    <row r="454" spans="1:12" s="13" customFormat="1" ht="12.75">
      <c r="A454" s="275"/>
      <c r="B454" s="273"/>
      <c r="C454" s="309"/>
      <c r="D454" s="472"/>
      <c r="E454" s="274"/>
      <c r="F454" s="303"/>
      <c r="G454" s="472"/>
      <c r="H454" s="284"/>
      <c r="I454" s="669"/>
      <c r="J454" s="666"/>
      <c r="K454" s="473"/>
      <c r="L454" s="473"/>
    </row>
    <row r="455" spans="1:12" s="13" customFormat="1" ht="12.75">
      <c r="A455" s="275"/>
      <c r="B455" s="273"/>
      <c r="C455" s="309"/>
      <c r="D455" s="472"/>
      <c r="E455" s="274"/>
      <c r="F455" s="303"/>
      <c r="G455" s="472"/>
      <c r="H455" s="284"/>
      <c r="I455" s="670"/>
      <c r="J455" s="667"/>
      <c r="K455" s="473"/>
      <c r="L455" s="473"/>
    </row>
    <row r="456" spans="1:12" s="13" customFormat="1" ht="12.75">
      <c r="A456" s="275"/>
      <c r="B456" s="273"/>
      <c r="C456" s="309"/>
      <c r="D456" s="472"/>
      <c r="E456" s="274"/>
      <c r="F456" s="303">
        <v>41</v>
      </c>
      <c r="G456" s="472"/>
      <c r="H456" s="284"/>
      <c r="I456" s="394"/>
      <c r="J456" s="363" t="s">
        <v>162</v>
      </c>
      <c r="K456" s="473">
        <f>E453*F456</f>
        <v>41.082</v>
      </c>
      <c r="L456" s="473">
        <f>E453*20</f>
        <v>20.04</v>
      </c>
    </row>
    <row r="457" spans="1:12" s="13" customFormat="1" ht="38.25">
      <c r="A457" s="275"/>
      <c r="B457" s="273"/>
      <c r="C457" s="309"/>
      <c r="D457" s="472"/>
      <c r="E457" s="274"/>
      <c r="F457" s="303">
        <v>61</v>
      </c>
      <c r="G457" s="472"/>
      <c r="H457" s="284"/>
      <c r="I457" s="394"/>
      <c r="J457" s="362" t="s">
        <v>163</v>
      </c>
      <c r="K457" s="473">
        <f>E453*F457</f>
        <v>61.122</v>
      </c>
      <c r="L457" s="473"/>
    </row>
    <row r="458" spans="1:12" s="13" customFormat="1" ht="12.75" customHeight="1">
      <c r="A458" s="275" t="s">
        <v>119</v>
      </c>
      <c r="B458" s="273" t="s">
        <v>509</v>
      </c>
      <c r="C458" s="309" t="s">
        <v>126</v>
      </c>
      <c r="D458" s="472"/>
      <c r="E458" s="274">
        <v>1</v>
      </c>
      <c r="F458" s="303"/>
      <c r="G458" s="472">
        <v>3</v>
      </c>
      <c r="H458" s="284" t="s">
        <v>11</v>
      </c>
      <c r="I458" s="668">
        <v>4</v>
      </c>
      <c r="J458" s="665" t="s">
        <v>161</v>
      </c>
      <c r="K458" s="473"/>
      <c r="L458" s="473"/>
    </row>
    <row r="459" spans="1:12" s="13" customFormat="1" ht="12.75">
      <c r="A459" s="275"/>
      <c r="B459" s="273"/>
      <c r="C459" s="309"/>
      <c r="D459" s="472"/>
      <c r="E459" s="274"/>
      <c r="F459" s="303"/>
      <c r="G459" s="472"/>
      <c r="H459" s="284"/>
      <c r="I459" s="669"/>
      <c r="J459" s="666"/>
      <c r="K459" s="473"/>
      <c r="L459" s="473"/>
    </row>
    <row r="460" spans="1:12" s="13" customFormat="1" ht="12.75">
      <c r="A460" s="275"/>
      <c r="B460" s="273"/>
      <c r="C460" s="309"/>
      <c r="D460" s="472"/>
      <c r="E460" s="274"/>
      <c r="F460" s="303"/>
      <c r="G460" s="472"/>
      <c r="H460" s="284"/>
      <c r="I460" s="670"/>
      <c r="J460" s="667"/>
      <c r="K460" s="473"/>
      <c r="L460" s="473"/>
    </row>
    <row r="461" spans="1:12" s="13" customFormat="1" ht="12.75">
      <c r="A461" s="275"/>
      <c r="B461" s="273"/>
      <c r="C461" s="309"/>
      <c r="D461" s="472"/>
      <c r="E461" s="274"/>
      <c r="F461" s="303">
        <v>41</v>
      </c>
      <c r="G461" s="472"/>
      <c r="H461" s="284"/>
      <c r="I461" s="394"/>
      <c r="J461" s="363" t="s">
        <v>162</v>
      </c>
      <c r="K461" s="473">
        <f>E458*F461</f>
        <v>41</v>
      </c>
      <c r="L461" s="473">
        <f>E458*20</f>
        <v>20</v>
      </c>
    </row>
    <row r="462" spans="1:12" s="13" customFormat="1" ht="38.25">
      <c r="A462" s="275"/>
      <c r="B462" s="273"/>
      <c r="C462" s="309"/>
      <c r="D462" s="472"/>
      <c r="E462" s="274"/>
      <c r="F462" s="303">
        <v>61</v>
      </c>
      <c r="G462" s="472"/>
      <c r="H462" s="284"/>
      <c r="I462" s="394"/>
      <c r="J462" s="362" t="s">
        <v>163</v>
      </c>
      <c r="K462" s="473">
        <f>E458*F462</f>
        <v>61</v>
      </c>
      <c r="L462" s="473"/>
    </row>
    <row r="463" spans="1:12" s="13" customFormat="1" ht="12.75" customHeight="1">
      <c r="A463" s="275" t="s">
        <v>119</v>
      </c>
      <c r="B463" s="273" t="s">
        <v>510</v>
      </c>
      <c r="C463" s="309" t="s">
        <v>126</v>
      </c>
      <c r="D463" s="472"/>
      <c r="E463" s="274">
        <v>0.998</v>
      </c>
      <c r="F463" s="303"/>
      <c r="G463" s="472">
        <v>3</v>
      </c>
      <c r="H463" s="284" t="s">
        <v>11</v>
      </c>
      <c r="I463" s="668">
        <v>4</v>
      </c>
      <c r="J463" s="665" t="s">
        <v>161</v>
      </c>
      <c r="K463" s="473"/>
      <c r="L463" s="473"/>
    </row>
    <row r="464" spans="1:12" s="13" customFormat="1" ht="12.75">
      <c r="A464" s="275"/>
      <c r="B464" s="273"/>
      <c r="C464" s="309"/>
      <c r="D464" s="472"/>
      <c r="E464" s="274"/>
      <c r="F464" s="303"/>
      <c r="G464" s="472"/>
      <c r="H464" s="284"/>
      <c r="I464" s="669"/>
      <c r="J464" s="666"/>
      <c r="K464" s="473"/>
      <c r="L464" s="473"/>
    </row>
    <row r="465" spans="1:12" s="13" customFormat="1" ht="12.75">
      <c r="A465" s="275"/>
      <c r="B465" s="273"/>
      <c r="C465" s="309"/>
      <c r="D465" s="472"/>
      <c r="E465" s="274"/>
      <c r="F465" s="303"/>
      <c r="G465" s="472"/>
      <c r="H465" s="284"/>
      <c r="I465" s="670"/>
      <c r="J465" s="667"/>
      <c r="K465" s="473"/>
      <c r="L465" s="473"/>
    </row>
    <row r="466" spans="1:12" s="13" customFormat="1" ht="12.75">
      <c r="A466" s="275"/>
      <c r="B466" s="273"/>
      <c r="C466" s="309"/>
      <c r="D466" s="472"/>
      <c r="E466" s="274"/>
      <c r="F466" s="303">
        <v>41</v>
      </c>
      <c r="G466" s="472"/>
      <c r="H466" s="284"/>
      <c r="I466" s="394"/>
      <c r="J466" s="363" t="s">
        <v>162</v>
      </c>
      <c r="K466" s="473">
        <f>E463*F466</f>
        <v>40.918</v>
      </c>
      <c r="L466" s="473">
        <f>E463*20</f>
        <v>19.96</v>
      </c>
    </row>
    <row r="467" spans="1:12" s="13" customFormat="1" ht="38.25">
      <c r="A467" s="275"/>
      <c r="B467" s="273"/>
      <c r="C467" s="309"/>
      <c r="D467" s="472"/>
      <c r="E467" s="274"/>
      <c r="F467" s="303">
        <v>61</v>
      </c>
      <c r="G467" s="472"/>
      <c r="H467" s="284"/>
      <c r="I467" s="394"/>
      <c r="J467" s="362" t="s">
        <v>163</v>
      </c>
      <c r="K467" s="473">
        <f>E463*F467</f>
        <v>60.878</v>
      </c>
      <c r="L467" s="473"/>
    </row>
    <row r="468" spans="1:12" s="13" customFormat="1" ht="12.75" customHeight="1">
      <c r="A468" s="275" t="s">
        <v>119</v>
      </c>
      <c r="B468" s="273" t="s">
        <v>511</v>
      </c>
      <c r="C468" s="309" t="s">
        <v>126</v>
      </c>
      <c r="D468" s="472"/>
      <c r="E468" s="274">
        <v>0.999</v>
      </c>
      <c r="F468" s="303"/>
      <c r="G468" s="472">
        <v>3</v>
      </c>
      <c r="H468" s="284" t="s">
        <v>11</v>
      </c>
      <c r="I468" s="668">
        <v>4</v>
      </c>
      <c r="J468" s="665" t="s">
        <v>161</v>
      </c>
      <c r="K468" s="473"/>
      <c r="L468" s="473"/>
    </row>
    <row r="469" spans="1:12" s="13" customFormat="1" ht="12.75">
      <c r="A469" s="275"/>
      <c r="B469" s="273"/>
      <c r="C469" s="309"/>
      <c r="D469" s="472"/>
      <c r="E469" s="274"/>
      <c r="F469" s="303"/>
      <c r="G469" s="472"/>
      <c r="H469" s="284"/>
      <c r="I469" s="669"/>
      <c r="J469" s="666"/>
      <c r="K469" s="473"/>
      <c r="L469" s="473"/>
    </row>
    <row r="470" spans="1:12" s="13" customFormat="1" ht="12.75">
      <c r="A470" s="275"/>
      <c r="B470" s="273"/>
      <c r="C470" s="309"/>
      <c r="D470" s="472"/>
      <c r="E470" s="274"/>
      <c r="F470" s="303"/>
      <c r="G470" s="472"/>
      <c r="H470" s="284"/>
      <c r="I470" s="670"/>
      <c r="J470" s="667"/>
      <c r="K470" s="473"/>
      <c r="L470" s="473"/>
    </row>
    <row r="471" spans="1:12" s="13" customFormat="1" ht="12.75">
      <c r="A471" s="275"/>
      <c r="B471" s="273"/>
      <c r="C471" s="309"/>
      <c r="D471" s="472"/>
      <c r="E471" s="274"/>
      <c r="F471" s="303">
        <v>41</v>
      </c>
      <c r="G471" s="472"/>
      <c r="H471" s="284"/>
      <c r="I471" s="394"/>
      <c r="J471" s="363" t="s">
        <v>162</v>
      </c>
      <c r="K471" s="473">
        <f>E468*F471</f>
        <v>40.959</v>
      </c>
      <c r="L471" s="473">
        <f>E468*20</f>
        <v>19.98</v>
      </c>
    </row>
    <row r="472" spans="1:12" s="13" customFormat="1" ht="38.25">
      <c r="A472" s="275"/>
      <c r="B472" s="273"/>
      <c r="C472" s="309"/>
      <c r="D472" s="472"/>
      <c r="E472" s="274"/>
      <c r="F472" s="303">
        <v>61</v>
      </c>
      <c r="G472" s="472"/>
      <c r="H472" s="284"/>
      <c r="I472" s="394"/>
      <c r="J472" s="362" t="s">
        <v>163</v>
      </c>
      <c r="K472" s="473">
        <f>E468*F472</f>
        <v>60.939</v>
      </c>
      <c r="L472" s="473"/>
    </row>
    <row r="473" spans="1:12" s="13" customFormat="1" ht="12.75" customHeight="1">
      <c r="A473" s="275" t="s">
        <v>119</v>
      </c>
      <c r="B473" s="273" t="s">
        <v>512</v>
      </c>
      <c r="C473" s="309" t="s">
        <v>126</v>
      </c>
      <c r="D473" s="472"/>
      <c r="E473" s="274">
        <v>1.002</v>
      </c>
      <c r="F473" s="303"/>
      <c r="G473" s="472">
        <v>3</v>
      </c>
      <c r="H473" s="284" t="s">
        <v>11</v>
      </c>
      <c r="I473" s="668">
        <v>4</v>
      </c>
      <c r="J473" s="665" t="s">
        <v>161</v>
      </c>
      <c r="K473" s="473"/>
      <c r="L473" s="473"/>
    </row>
    <row r="474" spans="1:12" s="13" customFormat="1" ht="12.75">
      <c r="A474" s="275"/>
      <c r="B474" s="273"/>
      <c r="C474" s="309"/>
      <c r="D474" s="472"/>
      <c r="E474" s="274"/>
      <c r="F474" s="303"/>
      <c r="G474" s="472"/>
      <c r="H474" s="284"/>
      <c r="I474" s="669"/>
      <c r="J474" s="666"/>
      <c r="K474" s="473"/>
      <c r="L474" s="473"/>
    </row>
    <row r="475" spans="1:12" s="13" customFormat="1" ht="12.75">
      <c r="A475" s="275"/>
      <c r="B475" s="273"/>
      <c r="C475" s="309"/>
      <c r="D475" s="472"/>
      <c r="E475" s="274"/>
      <c r="F475" s="303"/>
      <c r="G475" s="472"/>
      <c r="H475" s="284"/>
      <c r="I475" s="670"/>
      <c r="J475" s="667"/>
      <c r="K475" s="473"/>
      <c r="L475" s="473"/>
    </row>
    <row r="476" spans="1:12" s="13" customFormat="1" ht="12.75">
      <c r="A476" s="275"/>
      <c r="B476" s="273"/>
      <c r="C476" s="309"/>
      <c r="D476" s="472"/>
      <c r="E476" s="274"/>
      <c r="F476" s="303">
        <v>41</v>
      </c>
      <c r="G476" s="472"/>
      <c r="H476" s="284"/>
      <c r="I476" s="394"/>
      <c r="J476" s="363" t="s">
        <v>162</v>
      </c>
      <c r="K476" s="473">
        <f>E473*F476</f>
        <v>41.082</v>
      </c>
      <c r="L476" s="473">
        <f>E473*20</f>
        <v>20.04</v>
      </c>
    </row>
    <row r="477" spans="1:12" s="13" customFormat="1" ht="38.25">
      <c r="A477" s="275"/>
      <c r="B477" s="273"/>
      <c r="C477" s="309"/>
      <c r="D477" s="472"/>
      <c r="E477" s="274"/>
      <c r="F477" s="303">
        <v>61</v>
      </c>
      <c r="G477" s="472"/>
      <c r="H477" s="284"/>
      <c r="I477" s="394"/>
      <c r="J477" s="362" t="s">
        <v>163</v>
      </c>
      <c r="K477" s="473">
        <f>E473*F477</f>
        <v>61.122</v>
      </c>
      <c r="L477" s="473"/>
    </row>
    <row r="478" spans="1:12" s="13" customFormat="1" ht="12.75" customHeight="1">
      <c r="A478" s="275" t="s">
        <v>119</v>
      </c>
      <c r="B478" s="273" t="s">
        <v>513</v>
      </c>
      <c r="C478" s="309" t="s">
        <v>126</v>
      </c>
      <c r="D478" s="472"/>
      <c r="E478" s="274">
        <v>0.998</v>
      </c>
      <c r="F478" s="303"/>
      <c r="G478" s="472">
        <v>3</v>
      </c>
      <c r="H478" s="284" t="s">
        <v>11</v>
      </c>
      <c r="I478" s="668">
        <v>4</v>
      </c>
      <c r="J478" s="665" t="s">
        <v>161</v>
      </c>
      <c r="K478" s="473"/>
      <c r="L478" s="473"/>
    </row>
    <row r="479" spans="1:12" s="13" customFormat="1" ht="12.75">
      <c r="A479" s="275"/>
      <c r="B479" s="273"/>
      <c r="C479" s="309"/>
      <c r="D479" s="472"/>
      <c r="E479" s="274"/>
      <c r="F479" s="303"/>
      <c r="G479" s="472"/>
      <c r="H479" s="284"/>
      <c r="I479" s="669"/>
      <c r="J479" s="666"/>
      <c r="K479" s="473"/>
      <c r="L479" s="473"/>
    </row>
    <row r="480" spans="1:12" s="13" customFormat="1" ht="12.75">
      <c r="A480" s="275"/>
      <c r="B480" s="273"/>
      <c r="C480" s="309"/>
      <c r="D480" s="472"/>
      <c r="E480" s="274"/>
      <c r="F480" s="303"/>
      <c r="G480" s="472"/>
      <c r="H480" s="284"/>
      <c r="I480" s="670"/>
      <c r="J480" s="667"/>
      <c r="K480" s="473"/>
      <c r="L480" s="473"/>
    </row>
    <row r="481" spans="1:12" s="13" customFormat="1" ht="12.75">
      <c r="A481" s="275"/>
      <c r="B481" s="273"/>
      <c r="C481" s="309"/>
      <c r="D481" s="472"/>
      <c r="E481" s="274"/>
      <c r="F481" s="303">
        <v>41</v>
      </c>
      <c r="G481" s="472"/>
      <c r="H481" s="284"/>
      <c r="I481" s="394"/>
      <c r="J481" s="363" t="s">
        <v>162</v>
      </c>
      <c r="K481" s="473">
        <f>E478*F481</f>
        <v>40.918</v>
      </c>
      <c r="L481" s="473">
        <f>E478*20</f>
        <v>19.96</v>
      </c>
    </row>
    <row r="482" spans="1:12" s="13" customFormat="1" ht="38.25">
      <c r="A482" s="275"/>
      <c r="B482" s="273"/>
      <c r="C482" s="309"/>
      <c r="D482" s="472"/>
      <c r="E482" s="274"/>
      <c r="F482" s="303">
        <v>61</v>
      </c>
      <c r="G482" s="472"/>
      <c r="H482" s="284"/>
      <c r="I482" s="394"/>
      <c r="J482" s="362" t="s">
        <v>163</v>
      </c>
      <c r="K482" s="473">
        <f>E478*F482</f>
        <v>60.878</v>
      </c>
      <c r="L482" s="473"/>
    </row>
    <row r="483" spans="1:12" s="13" customFormat="1" ht="12.75" customHeight="1">
      <c r="A483" s="275" t="s">
        <v>119</v>
      </c>
      <c r="B483" s="273" t="s">
        <v>514</v>
      </c>
      <c r="C483" s="309" t="s">
        <v>126</v>
      </c>
      <c r="D483" s="472"/>
      <c r="E483" s="274">
        <v>1</v>
      </c>
      <c r="F483" s="303"/>
      <c r="G483" s="472">
        <v>3</v>
      </c>
      <c r="H483" s="284" t="s">
        <v>11</v>
      </c>
      <c r="I483" s="668">
        <v>4</v>
      </c>
      <c r="J483" s="665" t="s">
        <v>161</v>
      </c>
      <c r="K483" s="473"/>
      <c r="L483" s="473"/>
    </row>
    <row r="484" spans="1:12" s="13" customFormat="1" ht="12.75">
      <c r="A484" s="275"/>
      <c r="B484" s="273"/>
      <c r="C484" s="309"/>
      <c r="D484" s="472"/>
      <c r="E484" s="274"/>
      <c r="F484" s="303"/>
      <c r="G484" s="472"/>
      <c r="H484" s="284"/>
      <c r="I484" s="669"/>
      <c r="J484" s="666"/>
      <c r="K484" s="473"/>
      <c r="L484" s="473"/>
    </row>
    <row r="485" spans="1:12" s="13" customFormat="1" ht="12.75">
      <c r="A485" s="275"/>
      <c r="B485" s="273"/>
      <c r="C485" s="309"/>
      <c r="D485" s="472"/>
      <c r="E485" s="274"/>
      <c r="F485" s="303"/>
      <c r="G485" s="472"/>
      <c r="H485" s="284"/>
      <c r="I485" s="670"/>
      <c r="J485" s="667"/>
      <c r="K485" s="473"/>
      <c r="L485" s="473"/>
    </row>
    <row r="486" spans="1:12" s="13" customFormat="1" ht="12.75">
      <c r="A486" s="275"/>
      <c r="B486" s="273"/>
      <c r="C486" s="309"/>
      <c r="D486" s="472"/>
      <c r="E486" s="274"/>
      <c r="F486" s="303">
        <v>41</v>
      </c>
      <c r="G486" s="472"/>
      <c r="H486" s="284"/>
      <c r="I486" s="394"/>
      <c r="J486" s="363" t="s">
        <v>162</v>
      </c>
      <c r="K486" s="473">
        <f>E483*F486</f>
        <v>41</v>
      </c>
      <c r="L486" s="473">
        <f>E483*20</f>
        <v>20</v>
      </c>
    </row>
    <row r="487" spans="1:12" s="13" customFormat="1" ht="38.25">
      <c r="A487" s="275"/>
      <c r="B487" s="273"/>
      <c r="C487" s="309"/>
      <c r="D487" s="472"/>
      <c r="E487" s="274"/>
      <c r="F487" s="303">
        <v>61</v>
      </c>
      <c r="G487" s="472"/>
      <c r="H487" s="284"/>
      <c r="I487" s="394"/>
      <c r="J487" s="362" t="s">
        <v>163</v>
      </c>
      <c r="K487" s="473">
        <f>E483*F487</f>
        <v>61</v>
      </c>
      <c r="L487" s="473"/>
    </row>
    <row r="488" spans="1:12" s="13" customFormat="1" ht="12.75" customHeight="1">
      <c r="A488" s="275" t="s">
        <v>119</v>
      </c>
      <c r="B488" s="273" t="s">
        <v>515</v>
      </c>
      <c r="C488" s="309" t="s">
        <v>126</v>
      </c>
      <c r="D488" s="472"/>
      <c r="E488" s="274">
        <v>0.997</v>
      </c>
      <c r="F488" s="303"/>
      <c r="G488" s="472">
        <v>3</v>
      </c>
      <c r="H488" s="284" t="s">
        <v>11</v>
      </c>
      <c r="I488" s="668">
        <v>4</v>
      </c>
      <c r="J488" s="665" t="s">
        <v>161</v>
      </c>
      <c r="K488" s="473"/>
      <c r="L488" s="473"/>
    </row>
    <row r="489" spans="1:12" s="13" customFormat="1" ht="12.75">
      <c r="A489" s="275"/>
      <c r="B489" s="273"/>
      <c r="C489" s="309"/>
      <c r="D489" s="472"/>
      <c r="E489" s="274"/>
      <c r="F489" s="303"/>
      <c r="G489" s="472"/>
      <c r="H489" s="284"/>
      <c r="I489" s="669"/>
      <c r="J489" s="666"/>
      <c r="K489" s="473"/>
      <c r="L489" s="473"/>
    </row>
    <row r="490" spans="1:12" s="13" customFormat="1" ht="12.75">
      <c r="A490" s="275"/>
      <c r="B490" s="273"/>
      <c r="C490" s="309"/>
      <c r="D490" s="472"/>
      <c r="E490" s="274"/>
      <c r="F490" s="303"/>
      <c r="G490" s="472"/>
      <c r="H490" s="284"/>
      <c r="I490" s="670"/>
      <c r="J490" s="667"/>
      <c r="K490" s="473"/>
      <c r="L490" s="473"/>
    </row>
    <row r="491" spans="1:12" s="13" customFormat="1" ht="12.75">
      <c r="A491" s="275"/>
      <c r="B491" s="273"/>
      <c r="C491" s="309"/>
      <c r="D491" s="472"/>
      <c r="E491" s="274"/>
      <c r="F491" s="303">
        <v>41</v>
      </c>
      <c r="G491" s="472"/>
      <c r="H491" s="284"/>
      <c r="I491" s="394"/>
      <c r="J491" s="363" t="s">
        <v>162</v>
      </c>
      <c r="K491" s="473">
        <f>E488*F491</f>
        <v>40.877</v>
      </c>
      <c r="L491" s="473">
        <f>E488*20</f>
        <v>19.94</v>
      </c>
    </row>
    <row r="492" spans="1:12" s="13" customFormat="1" ht="38.25">
      <c r="A492" s="275"/>
      <c r="B492" s="273"/>
      <c r="C492" s="309"/>
      <c r="D492" s="472"/>
      <c r="E492" s="274"/>
      <c r="F492" s="303">
        <v>61</v>
      </c>
      <c r="G492" s="472"/>
      <c r="H492" s="284"/>
      <c r="I492" s="394"/>
      <c r="J492" s="362" t="s">
        <v>163</v>
      </c>
      <c r="K492" s="473">
        <f>E488*F492</f>
        <v>60.817</v>
      </c>
      <c r="L492" s="473"/>
    </row>
    <row r="493" spans="1:12" s="13" customFormat="1" ht="12.75" customHeight="1">
      <c r="A493" s="275" t="s">
        <v>119</v>
      </c>
      <c r="B493" s="273" t="s">
        <v>516</v>
      </c>
      <c r="C493" s="309" t="s">
        <v>126</v>
      </c>
      <c r="D493" s="472"/>
      <c r="E493" s="274">
        <v>0.999</v>
      </c>
      <c r="F493" s="303"/>
      <c r="G493" s="472">
        <v>3</v>
      </c>
      <c r="H493" s="284" t="s">
        <v>11</v>
      </c>
      <c r="I493" s="668">
        <v>4</v>
      </c>
      <c r="J493" s="665" t="s">
        <v>161</v>
      </c>
      <c r="K493" s="473"/>
      <c r="L493" s="473"/>
    </row>
    <row r="494" spans="1:12" s="13" customFormat="1" ht="12.75" customHeight="1">
      <c r="A494" s="275"/>
      <c r="B494" s="273"/>
      <c r="C494" s="309"/>
      <c r="D494" s="472"/>
      <c r="E494" s="274"/>
      <c r="F494" s="303"/>
      <c r="G494" s="472"/>
      <c r="H494" s="284"/>
      <c r="I494" s="669"/>
      <c r="J494" s="666"/>
      <c r="K494" s="473"/>
      <c r="L494" s="473"/>
    </row>
    <row r="495" spans="1:12" s="13" customFormat="1" ht="12.75" customHeight="1">
      <c r="A495" s="275"/>
      <c r="B495" s="273"/>
      <c r="C495" s="309"/>
      <c r="D495" s="472"/>
      <c r="E495" s="274"/>
      <c r="F495" s="303"/>
      <c r="G495" s="472"/>
      <c r="H495" s="284"/>
      <c r="I495" s="670"/>
      <c r="J495" s="667"/>
      <c r="K495" s="473"/>
      <c r="L495" s="473"/>
    </row>
    <row r="496" spans="1:12" s="13" customFormat="1" ht="12.75" customHeight="1">
      <c r="A496" s="275"/>
      <c r="B496" s="273"/>
      <c r="C496" s="309"/>
      <c r="D496" s="472"/>
      <c r="E496" s="274"/>
      <c r="F496" s="303">
        <v>41</v>
      </c>
      <c r="G496" s="472"/>
      <c r="H496" s="284"/>
      <c r="I496" s="394"/>
      <c r="J496" s="363" t="s">
        <v>162</v>
      </c>
      <c r="K496" s="473">
        <f>E493*F496</f>
        <v>40.959</v>
      </c>
      <c r="L496" s="473">
        <f>E493*20</f>
        <v>19.98</v>
      </c>
    </row>
    <row r="497" spans="1:12" s="13" customFormat="1" ht="38.25" customHeight="1">
      <c r="A497" s="275"/>
      <c r="B497" s="273"/>
      <c r="C497" s="309"/>
      <c r="D497" s="472"/>
      <c r="E497" s="274"/>
      <c r="F497" s="303">
        <v>61</v>
      </c>
      <c r="G497" s="472"/>
      <c r="H497" s="284"/>
      <c r="I497" s="394"/>
      <c r="J497" s="362" t="s">
        <v>163</v>
      </c>
      <c r="K497" s="473">
        <f>E493*F497</f>
        <v>60.939</v>
      </c>
      <c r="L497" s="473"/>
    </row>
    <row r="498" spans="1:12" s="13" customFormat="1" ht="12.75" customHeight="1">
      <c r="A498" s="275" t="s">
        <v>119</v>
      </c>
      <c r="B498" s="273" t="s">
        <v>517</v>
      </c>
      <c r="C498" s="309" t="s">
        <v>126</v>
      </c>
      <c r="D498" s="472"/>
      <c r="E498" s="274">
        <v>0.998</v>
      </c>
      <c r="F498" s="303"/>
      <c r="G498" s="472">
        <v>3</v>
      </c>
      <c r="H498" s="284" t="s">
        <v>11</v>
      </c>
      <c r="I498" s="668">
        <v>4</v>
      </c>
      <c r="J498" s="665" t="s">
        <v>161</v>
      </c>
      <c r="K498" s="473"/>
      <c r="L498" s="473"/>
    </row>
    <row r="499" spans="1:12" s="13" customFormat="1" ht="12.75">
      <c r="A499" s="275"/>
      <c r="B499" s="273"/>
      <c r="C499" s="309"/>
      <c r="D499" s="472"/>
      <c r="E499" s="274"/>
      <c r="F499" s="303"/>
      <c r="G499" s="472"/>
      <c r="H499" s="284"/>
      <c r="I499" s="669"/>
      <c r="J499" s="666"/>
      <c r="K499" s="473"/>
      <c r="L499" s="473"/>
    </row>
    <row r="500" spans="1:12" s="13" customFormat="1" ht="12.75">
      <c r="A500" s="275"/>
      <c r="B500" s="273"/>
      <c r="C500" s="309"/>
      <c r="D500" s="472"/>
      <c r="E500" s="274"/>
      <c r="F500" s="303"/>
      <c r="G500" s="472"/>
      <c r="H500" s="284"/>
      <c r="I500" s="670"/>
      <c r="J500" s="667"/>
      <c r="K500" s="473"/>
      <c r="L500" s="473"/>
    </row>
    <row r="501" spans="1:12" s="13" customFormat="1" ht="12.75">
      <c r="A501" s="275"/>
      <c r="B501" s="273"/>
      <c r="C501" s="309"/>
      <c r="D501" s="472"/>
      <c r="E501" s="274"/>
      <c r="F501" s="303">
        <v>41</v>
      </c>
      <c r="G501" s="472"/>
      <c r="H501" s="284"/>
      <c r="I501" s="394"/>
      <c r="J501" s="363" t="s">
        <v>162</v>
      </c>
      <c r="K501" s="473">
        <f>E498*F501</f>
        <v>40.918</v>
      </c>
      <c r="L501" s="473">
        <f>E498*20</f>
        <v>19.96</v>
      </c>
    </row>
    <row r="502" spans="1:12" s="13" customFormat="1" ht="38.25">
      <c r="A502" s="275"/>
      <c r="B502" s="273"/>
      <c r="C502" s="309"/>
      <c r="D502" s="472"/>
      <c r="E502" s="274"/>
      <c r="F502" s="303">
        <v>61</v>
      </c>
      <c r="G502" s="472"/>
      <c r="H502" s="284"/>
      <c r="I502" s="394"/>
      <c r="J502" s="362" t="s">
        <v>163</v>
      </c>
      <c r="K502" s="473">
        <f>E498*F502</f>
        <v>60.878</v>
      </c>
      <c r="L502" s="473"/>
    </row>
    <row r="503" spans="1:12" s="13" customFormat="1" ht="12.75" customHeight="1">
      <c r="A503" s="275" t="s">
        <v>119</v>
      </c>
      <c r="B503" s="273" t="s">
        <v>518</v>
      </c>
      <c r="C503" s="309" t="s">
        <v>126</v>
      </c>
      <c r="D503" s="472"/>
      <c r="E503" s="274">
        <v>0.998</v>
      </c>
      <c r="F503" s="303"/>
      <c r="G503" s="472">
        <v>3</v>
      </c>
      <c r="H503" s="284" t="s">
        <v>11</v>
      </c>
      <c r="I503" s="668">
        <v>4</v>
      </c>
      <c r="J503" s="665" t="s">
        <v>161</v>
      </c>
      <c r="K503" s="473"/>
      <c r="L503" s="473"/>
    </row>
    <row r="504" spans="1:12" s="13" customFormat="1" ht="12.75">
      <c r="A504" s="275"/>
      <c r="B504" s="273"/>
      <c r="C504" s="309"/>
      <c r="D504" s="472"/>
      <c r="E504" s="274"/>
      <c r="F504" s="303"/>
      <c r="G504" s="472"/>
      <c r="H504" s="284"/>
      <c r="I504" s="669"/>
      <c r="J504" s="666"/>
      <c r="K504" s="473"/>
      <c r="L504" s="473"/>
    </row>
    <row r="505" spans="1:12" s="13" customFormat="1" ht="12.75">
      <c r="A505" s="275"/>
      <c r="B505" s="273"/>
      <c r="C505" s="309"/>
      <c r="D505" s="472"/>
      <c r="E505" s="274"/>
      <c r="F505" s="303"/>
      <c r="G505" s="472"/>
      <c r="H505" s="284"/>
      <c r="I505" s="670"/>
      <c r="J505" s="667"/>
      <c r="K505" s="473"/>
      <c r="L505" s="473"/>
    </row>
    <row r="506" spans="1:12" s="13" customFormat="1" ht="12.75">
      <c r="A506" s="275"/>
      <c r="B506" s="273"/>
      <c r="C506" s="309"/>
      <c r="D506" s="472"/>
      <c r="E506" s="274"/>
      <c r="F506" s="303">
        <v>41</v>
      </c>
      <c r="G506" s="472"/>
      <c r="H506" s="284"/>
      <c r="I506" s="394"/>
      <c r="J506" s="363" t="s">
        <v>162</v>
      </c>
      <c r="K506" s="473">
        <f>E503*F506</f>
        <v>40.918</v>
      </c>
      <c r="L506" s="473">
        <f>E503*20</f>
        <v>19.96</v>
      </c>
    </row>
    <row r="507" spans="1:12" s="13" customFormat="1" ht="38.25">
      <c r="A507" s="275"/>
      <c r="B507" s="273"/>
      <c r="C507" s="309"/>
      <c r="D507" s="472"/>
      <c r="E507" s="274"/>
      <c r="F507" s="303">
        <v>61</v>
      </c>
      <c r="G507" s="472"/>
      <c r="H507" s="284"/>
      <c r="I507" s="394"/>
      <c r="J507" s="362" t="s">
        <v>163</v>
      </c>
      <c r="K507" s="473">
        <f>E503*F507</f>
        <v>60.878</v>
      </c>
      <c r="L507" s="473"/>
    </row>
    <row r="508" spans="1:12" s="13" customFormat="1" ht="12.75" customHeight="1">
      <c r="A508" s="275" t="s">
        <v>119</v>
      </c>
      <c r="B508" s="273" t="s">
        <v>519</v>
      </c>
      <c r="C508" s="309" t="s">
        <v>126</v>
      </c>
      <c r="D508" s="472"/>
      <c r="E508" s="274">
        <v>0.998</v>
      </c>
      <c r="F508" s="303"/>
      <c r="G508" s="472">
        <v>3</v>
      </c>
      <c r="H508" s="284" t="s">
        <v>11</v>
      </c>
      <c r="I508" s="668">
        <v>4</v>
      </c>
      <c r="J508" s="665" t="s">
        <v>161</v>
      </c>
      <c r="K508" s="473"/>
      <c r="L508" s="473"/>
    </row>
    <row r="509" spans="1:12" s="13" customFormat="1" ht="12.75">
      <c r="A509" s="275"/>
      <c r="B509" s="273"/>
      <c r="C509" s="309"/>
      <c r="D509" s="472"/>
      <c r="E509" s="274"/>
      <c r="F509" s="303"/>
      <c r="G509" s="472"/>
      <c r="H509" s="284"/>
      <c r="I509" s="669"/>
      <c r="J509" s="666"/>
      <c r="K509" s="473"/>
      <c r="L509" s="473"/>
    </row>
    <row r="510" spans="1:12" s="13" customFormat="1" ht="12.75">
      <c r="A510" s="275"/>
      <c r="B510" s="273"/>
      <c r="C510" s="309"/>
      <c r="D510" s="472"/>
      <c r="E510" s="274"/>
      <c r="F510" s="303"/>
      <c r="G510" s="472"/>
      <c r="H510" s="284"/>
      <c r="I510" s="670"/>
      <c r="J510" s="667"/>
      <c r="K510" s="473"/>
      <c r="L510" s="473"/>
    </row>
    <row r="511" spans="1:12" s="13" customFormat="1" ht="12.75">
      <c r="A511" s="275"/>
      <c r="B511" s="273"/>
      <c r="C511" s="309"/>
      <c r="D511" s="472"/>
      <c r="E511" s="274"/>
      <c r="F511" s="303">
        <v>41</v>
      </c>
      <c r="G511" s="472"/>
      <c r="H511" s="284"/>
      <c r="I511" s="394"/>
      <c r="J511" s="363" t="s">
        <v>162</v>
      </c>
      <c r="K511" s="473">
        <f>E508*F511</f>
        <v>40.918</v>
      </c>
      <c r="L511" s="473">
        <f>E508*20</f>
        <v>19.96</v>
      </c>
    </row>
    <row r="512" spans="1:12" s="13" customFormat="1" ht="38.25">
      <c r="A512" s="275"/>
      <c r="B512" s="273"/>
      <c r="C512" s="309"/>
      <c r="D512" s="472"/>
      <c r="E512" s="274"/>
      <c r="F512" s="303">
        <v>61</v>
      </c>
      <c r="G512" s="472"/>
      <c r="H512" s="284"/>
      <c r="I512" s="394"/>
      <c r="J512" s="362" t="s">
        <v>163</v>
      </c>
      <c r="K512" s="473">
        <f>E508*F512</f>
        <v>60.878</v>
      </c>
      <c r="L512" s="473"/>
    </row>
    <row r="513" spans="1:12" s="13" customFormat="1" ht="12.75" customHeight="1">
      <c r="A513" s="275" t="s">
        <v>119</v>
      </c>
      <c r="B513" s="273" t="s">
        <v>520</v>
      </c>
      <c r="C513" s="309" t="s">
        <v>126</v>
      </c>
      <c r="D513" s="472"/>
      <c r="E513" s="274">
        <v>0.998</v>
      </c>
      <c r="F513" s="303"/>
      <c r="G513" s="472">
        <v>3</v>
      </c>
      <c r="H513" s="284" t="s">
        <v>11</v>
      </c>
      <c r="I513" s="668">
        <v>4</v>
      </c>
      <c r="J513" s="665" t="s">
        <v>161</v>
      </c>
      <c r="K513" s="473"/>
      <c r="L513" s="473"/>
    </row>
    <row r="514" spans="1:12" s="13" customFormat="1" ht="12.75">
      <c r="A514" s="275"/>
      <c r="B514" s="273"/>
      <c r="C514" s="309"/>
      <c r="D514" s="472"/>
      <c r="E514" s="274"/>
      <c r="F514" s="303"/>
      <c r="G514" s="472"/>
      <c r="H514" s="284"/>
      <c r="I514" s="669"/>
      <c r="J514" s="666"/>
      <c r="K514" s="473"/>
      <c r="L514" s="473"/>
    </row>
    <row r="515" spans="1:12" s="13" customFormat="1" ht="12.75">
      <c r="A515" s="275"/>
      <c r="B515" s="273"/>
      <c r="C515" s="309"/>
      <c r="D515" s="472"/>
      <c r="E515" s="274"/>
      <c r="F515" s="303"/>
      <c r="G515" s="472"/>
      <c r="H515" s="284"/>
      <c r="I515" s="670"/>
      <c r="J515" s="667"/>
      <c r="K515" s="473"/>
      <c r="L515" s="473"/>
    </row>
    <row r="516" spans="1:12" s="13" customFormat="1" ht="12.75">
      <c r="A516" s="275"/>
      <c r="B516" s="273"/>
      <c r="C516" s="309"/>
      <c r="D516" s="472"/>
      <c r="E516" s="274"/>
      <c r="F516" s="303">
        <v>41</v>
      </c>
      <c r="G516" s="472"/>
      <c r="H516" s="284"/>
      <c r="I516" s="394"/>
      <c r="J516" s="363" t="s">
        <v>162</v>
      </c>
      <c r="K516" s="473">
        <f>E513*F516</f>
        <v>40.918</v>
      </c>
      <c r="L516" s="473">
        <f>E513*20</f>
        <v>19.96</v>
      </c>
    </row>
    <row r="517" spans="1:12" s="13" customFormat="1" ht="38.25">
      <c r="A517" s="275"/>
      <c r="B517" s="273"/>
      <c r="C517" s="309"/>
      <c r="D517" s="472"/>
      <c r="E517" s="274"/>
      <c r="F517" s="303">
        <v>61</v>
      </c>
      <c r="G517" s="472"/>
      <c r="H517" s="284"/>
      <c r="I517" s="394"/>
      <c r="J517" s="362" t="s">
        <v>163</v>
      </c>
      <c r="K517" s="473">
        <f>E513*F517</f>
        <v>60.878</v>
      </c>
      <c r="L517" s="473"/>
    </row>
    <row r="518" spans="1:12" s="13" customFormat="1" ht="12.75" customHeight="1">
      <c r="A518" s="275" t="s">
        <v>119</v>
      </c>
      <c r="B518" s="273" t="s">
        <v>521</v>
      </c>
      <c r="C518" s="309" t="s">
        <v>126</v>
      </c>
      <c r="D518" s="472"/>
      <c r="E518" s="274">
        <v>0.998</v>
      </c>
      <c r="F518" s="303"/>
      <c r="G518" s="472">
        <v>3</v>
      </c>
      <c r="H518" s="284" t="s">
        <v>11</v>
      </c>
      <c r="I518" s="668">
        <v>4</v>
      </c>
      <c r="J518" s="665" t="s">
        <v>161</v>
      </c>
      <c r="K518" s="473"/>
      <c r="L518" s="473"/>
    </row>
    <row r="519" spans="1:12" s="13" customFormat="1" ht="12.75" customHeight="1">
      <c r="A519" s="275"/>
      <c r="B519" s="273"/>
      <c r="C519" s="309"/>
      <c r="D519" s="472"/>
      <c r="E519" s="274"/>
      <c r="F519" s="303"/>
      <c r="G519" s="472"/>
      <c r="H519" s="284"/>
      <c r="I519" s="669"/>
      <c r="J519" s="666"/>
      <c r="K519" s="473"/>
      <c r="L519" s="473"/>
    </row>
    <row r="520" spans="1:12" s="13" customFormat="1" ht="12.75" customHeight="1">
      <c r="A520" s="275"/>
      <c r="B520" s="273"/>
      <c r="C520" s="309"/>
      <c r="D520" s="472"/>
      <c r="E520" s="274"/>
      <c r="F520" s="303"/>
      <c r="G520" s="472"/>
      <c r="H520" s="284"/>
      <c r="I520" s="670"/>
      <c r="J520" s="667"/>
      <c r="K520" s="473"/>
      <c r="L520" s="473"/>
    </row>
    <row r="521" spans="1:12" s="13" customFormat="1" ht="12.75" customHeight="1">
      <c r="A521" s="275"/>
      <c r="B521" s="273"/>
      <c r="C521" s="309"/>
      <c r="D521" s="472"/>
      <c r="E521" s="274"/>
      <c r="F521" s="303">
        <v>41</v>
      </c>
      <c r="G521" s="472"/>
      <c r="H521" s="284"/>
      <c r="I521" s="394"/>
      <c r="J521" s="363" t="s">
        <v>162</v>
      </c>
      <c r="K521" s="473">
        <f>E518*F521</f>
        <v>40.918</v>
      </c>
      <c r="L521" s="473">
        <f>E518*20</f>
        <v>19.96</v>
      </c>
    </row>
    <row r="522" spans="1:12" s="13" customFormat="1" ht="41.25" customHeight="1">
      <c r="A522" s="275"/>
      <c r="B522" s="273"/>
      <c r="C522" s="309"/>
      <c r="D522" s="472"/>
      <c r="E522" s="274"/>
      <c r="F522" s="303">
        <v>61</v>
      </c>
      <c r="G522" s="472"/>
      <c r="H522" s="284"/>
      <c r="I522" s="394"/>
      <c r="J522" s="362" t="s">
        <v>163</v>
      </c>
      <c r="K522" s="473">
        <f>E518*F522</f>
        <v>60.878</v>
      </c>
      <c r="L522" s="473"/>
    </row>
    <row r="523" spans="1:12" s="13" customFormat="1" ht="12.75" customHeight="1">
      <c r="A523" s="275" t="s">
        <v>119</v>
      </c>
      <c r="B523" s="273" t="s">
        <v>522</v>
      </c>
      <c r="C523" s="309" t="s">
        <v>126</v>
      </c>
      <c r="D523" s="472"/>
      <c r="E523" s="274">
        <v>1.003</v>
      </c>
      <c r="F523" s="303"/>
      <c r="G523" s="472">
        <v>3</v>
      </c>
      <c r="H523" s="284" t="s">
        <v>11</v>
      </c>
      <c r="I523" s="668">
        <v>4</v>
      </c>
      <c r="J523" s="665" t="s">
        <v>161</v>
      </c>
      <c r="K523" s="473"/>
      <c r="L523" s="473"/>
    </row>
    <row r="524" spans="1:12" s="13" customFormat="1" ht="12.75">
      <c r="A524" s="275"/>
      <c r="B524" s="273"/>
      <c r="C524" s="309"/>
      <c r="D524" s="472"/>
      <c r="E524" s="274"/>
      <c r="F524" s="303"/>
      <c r="G524" s="472"/>
      <c r="H524" s="284"/>
      <c r="I524" s="669"/>
      <c r="J524" s="666"/>
      <c r="K524" s="473"/>
      <c r="L524" s="473"/>
    </row>
    <row r="525" spans="1:12" s="13" customFormat="1" ht="12.75">
      <c r="A525" s="275"/>
      <c r="B525" s="273"/>
      <c r="C525" s="309"/>
      <c r="D525" s="472"/>
      <c r="E525" s="274"/>
      <c r="F525" s="303"/>
      <c r="G525" s="472"/>
      <c r="H525" s="284"/>
      <c r="I525" s="670"/>
      <c r="J525" s="667"/>
      <c r="K525" s="473"/>
      <c r="L525" s="473"/>
    </row>
    <row r="526" spans="1:12" s="13" customFormat="1" ht="12.75">
      <c r="A526" s="275"/>
      <c r="B526" s="273"/>
      <c r="C526" s="309"/>
      <c r="D526" s="472"/>
      <c r="E526" s="274"/>
      <c r="F526" s="303">
        <v>41</v>
      </c>
      <c r="G526" s="472"/>
      <c r="H526" s="284"/>
      <c r="I526" s="394"/>
      <c r="J526" s="363" t="s">
        <v>162</v>
      </c>
      <c r="K526" s="473">
        <f>E523*F526</f>
        <v>41.123</v>
      </c>
      <c r="L526" s="473">
        <f>E523*20</f>
        <v>20.06</v>
      </c>
    </row>
    <row r="527" spans="1:12" s="13" customFormat="1" ht="38.25">
      <c r="A527" s="275"/>
      <c r="B527" s="273"/>
      <c r="C527" s="309"/>
      <c r="D527" s="472"/>
      <c r="E527" s="274"/>
      <c r="F527" s="303">
        <v>61</v>
      </c>
      <c r="G527" s="472"/>
      <c r="H527" s="284"/>
      <c r="I527" s="394"/>
      <c r="J527" s="362" t="s">
        <v>163</v>
      </c>
      <c r="K527" s="473">
        <f>E523*F527</f>
        <v>61.18299999999999</v>
      </c>
      <c r="L527" s="473"/>
    </row>
    <row r="528" spans="1:12" s="13" customFormat="1" ht="12.75" customHeight="1">
      <c r="A528" s="275" t="s">
        <v>119</v>
      </c>
      <c r="B528" s="273" t="s">
        <v>523</v>
      </c>
      <c r="C528" s="309" t="s">
        <v>126</v>
      </c>
      <c r="D528" s="472"/>
      <c r="E528" s="274">
        <v>0.998</v>
      </c>
      <c r="F528" s="303"/>
      <c r="G528" s="472">
        <v>3</v>
      </c>
      <c r="H528" s="284" t="s">
        <v>11</v>
      </c>
      <c r="I528" s="668">
        <v>4</v>
      </c>
      <c r="J528" s="665" t="s">
        <v>161</v>
      </c>
      <c r="K528" s="473"/>
      <c r="L528" s="473"/>
    </row>
    <row r="529" spans="1:12" s="13" customFormat="1" ht="12.75">
      <c r="A529" s="275"/>
      <c r="B529" s="273"/>
      <c r="C529" s="309"/>
      <c r="D529" s="472"/>
      <c r="E529" s="274"/>
      <c r="F529" s="303"/>
      <c r="G529" s="472"/>
      <c r="H529" s="284"/>
      <c r="I529" s="669"/>
      <c r="J529" s="666"/>
      <c r="K529" s="473"/>
      <c r="L529" s="473"/>
    </row>
    <row r="530" spans="1:12" s="13" customFormat="1" ht="12.75">
      <c r="A530" s="275"/>
      <c r="B530" s="273"/>
      <c r="C530" s="309"/>
      <c r="D530" s="472"/>
      <c r="E530" s="274"/>
      <c r="F530" s="303"/>
      <c r="G530" s="472"/>
      <c r="H530" s="284"/>
      <c r="I530" s="670"/>
      <c r="J530" s="667"/>
      <c r="K530" s="473"/>
      <c r="L530" s="473"/>
    </row>
    <row r="531" spans="1:12" s="13" customFormat="1" ht="12.75">
      <c r="A531" s="275"/>
      <c r="B531" s="273"/>
      <c r="C531" s="309"/>
      <c r="D531" s="472"/>
      <c r="E531" s="274"/>
      <c r="F531" s="303">
        <v>41</v>
      </c>
      <c r="G531" s="472"/>
      <c r="H531" s="284"/>
      <c r="I531" s="394"/>
      <c r="J531" s="363" t="s">
        <v>162</v>
      </c>
      <c r="K531" s="473">
        <f>E528*F531</f>
        <v>40.918</v>
      </c>
      <c r="L531" s="473">
        <f>E528*20</f>
        <v>19.96</v>
      </c>
    </row>
    <row r="532" spans="1:12" s="13" customFormat="1" ht="38.25">
      <c r="A532" s="275"/>
      <c r="B532" s="273"/>
      <c r="C532" s="309"/>
      <c r="D532" s="472"/>
      <c r="E532" s="274"/>
      <c r="F532" s="303">
        <v>61</v>
      </c>
      <c r="G532" s="472"/>
      <c r="H532" s="284"/>
      <c r="I532" s="394"/>
      <c r="J532" s="362" t="s">
        <v>163</v>
      </c>
      <c r="K532" s="473">
        <f>E528*F532</f>
        <v>60.878</v>
      </c>
      <c r="L532" s="473"/>
    </row>
    <row r="533" spans="1:12" s="13" customFormat="1" ht="12.75" customHeight="1">
      <c r="A533" s="275" t="s">
        <v>119</v>
      </c>
      <c r="B533" s="273" t="s">
        <v>524</v>
      </c>
      <c r="C533" s="309" t="s">
        <v>126</v>
      </c>
      <c r="D533" s="472"/>
      <c r="E533" s="274">
        <v>1.003</v>
      </c>
      <c r="F533" s="303"/>
      <c r="G533" s="472">
        <v>3</v>
      </c>
      <c r="H533" s="284" t="s">
        <v>11</v>
      </c>
      <c r="I533" s="668">
        <v>4</v>
      </c>
      <c r="J533" s="665" t="s">
        <v>161</v>
      </c>
      <c r="K533" s="473"/>
      <c r="L533" s="473"/>
    </row>
    <row r="534" spans="1:12" s="13" customFormat="1" ht="12.75">
      <c r="A534" s="275"/>
      <c r="B534" s="273"/>
      <c r="C534" s="309"/>
      <c r="D534" s="472"/>
      <c r="E534" s="274"/>
      <c r="F534" s="303"/>
      <c r="G534" s="472"/>
      <c r="H534" s="284"/>
      <c r="I534" s="669"/>
      <c r="J534" s="666"/>
      <c r="K534" s="473"/>
      <c r="L534" s="473"/>
    </row>
    <row r="535" spans="1:12" s="13" customFormat="1" ht="12.75">
      <c r="A535" s="275"/>
      <c r="B535" s="273"/>
      <c r="C535" s="309"/>
      <c r="D535" s="472"/>
      <c r="E535" s="274"/>
      <c r="F535" s="303"/>
      <c r="G535" s="472"/>
      <c r="H535" s="284"/>
      <c r="I535" s="670"/>
      <c r="J535" s="667"/>
      <c r="K535" s="473"/>
      <c r="L535" s="473"/>
    </row>
    <row r="536" spans="1:12" s="13" customFormat="1" ht="12.75">
      <c r="A536" s="275"/>
      <c r="B536" s="273"/>
      <c r="C536" s="309"/>
      <c r="D536" s="472"/>
      <c r="E536" s="274"/>
      <c r="F536" s="303">
        <v>41</v>
      </c>
      <c r="G536" s="472"/>
      <c r="H536" s="284"/>
      <c r="I536" s="394"/>
      <c r="J536" s="363" t="s">
        <v>162</v>
      </c>
      <c r="K536" s="473">
        <f>E533*F536</f>
        <v>41.123</v>
      </c>
      <c r="L536" s="473">
        <f>E533*20</f>
        <v>20.06</v>
      </c>
    </row>
    <row r="537" spans="1:12" s="13" customFormat="1" ht="38.25">
      <c r="A537" s="275"/>
      <c r="B537" s="273"/>
      <c r="C537" s="309"/>
      <c r="D537" s="472"/>
      <c r="E537" s="274"/>
      <c r="F537" s="303">
        <v>61</v>
      </c>
      <c r="G537" s="472"/>
      <c r="H537" s="284"/>
      <c r="I537" s="394"/>
      <c r="J537" s="362" t="s">
        <v>163</v>
      </c>
      <c r="K537" s="473">
        <f>E533*F537</f>
        <v>61.18299999999999</v>
      </c>
      <c r="L537" s="473"/>
    </row>
    <row r="538" spans="1:12" s="13" customFormat="1" ht="12.75" customHeight="1">
      <c r="A538" s="275" t="s">
        <v>119</v>
      </c>
      <c r="B538" s="273" t="s">
        <v>525</v>
      </c>
      <c r="C538" s="309" t="s">
        <v>126</v>
      </c>
      <c r="D538" s="472"/>
      <c r="E538" s="274">
        <v>1.003</v>
      </c>
      <c r="F538" s="303"/>
      <c r="G538" s="472">
        <v>3</v>
      </c>
      <c r="H538" s="284" t="s">
        <v>11</v>
      </c>
      <c r="I538" s="668">
        <v>4</v>
      </c>
      <c r="J538" s="665" t="s">
        <v>161</v>
      </c>
      <c r="K538" s="473"/>
      <c r="L538" s="473"/>
    </row>
    <row r="539" spans="1:12" s="13" customFormat="1" ht="12.75">
      <c r="A539" s="275"/>
      <c r="B539" s="273"/>
      <c r="C539" s="309"/>
      <c r="D539" s="472"/>
      <c r="E539" s="274"/>
      <c r="F539" s="303"/>
      <c r="G539" s="472"/>
      <c r="H539" s="284"/>
      <c r="I539" s="669"/>
      <c r="J539" s="666"/>
      <c r="K539" s="473"/>
      <c r="L539" s="473"/>
    </row>
    <row r="540" spans="1:12" s="13" customFormat="1" ht="12.75">
      <c r="A540" s="275"/>
      <c r="B540" s="273"/>
      <c r="C540" s="309"/>
      <c r="D540" s="472"/>
      <c r="E540" s="274"/>
      <c r="F540" s="303"/>
      <c r="G540" s="472"/>
      <c r="H540" s="284"/>
      <c r="I540" s="670"/>
      <c r="J540" s="667"/>
      <c r="K540" s="473"/>
      <c r="L540" s="473"/>
    </row>
    <row r="541" spans="1:12" s="13" customFormat="1" ht="12.75">
      <c r="A541" s="275"/>
      <c r="B541" s="273"/>
      <c r="C541" s="309"/>
      <c r="D541" s="472"/>
      <c r="E541" s="274"/>
      <c r="F541" s="303">
        <v>41</v>
      </c>
      <c r="G541" s="472"/>
      <c r="H541" s="284"/>
      <c r="I541" s="394"/>
      <c r="J541" s="363" t="s">
        <v>162</v>
      </c>
      <c r="K541" s="473">
        <f>E538*F541</f>
        <v>41.123</v>
      </c>
      <c r="L541" s="473">
        <f>E538*20</f>
        <v>20.06</v>
      </c>
    </row>
    <row r="542" spans="1:12" s="13" customFormat="1" ht="38.25">
      <c r="A542" s="275"/>
      <c r="B542" s="273"/>
      <c r="C542" s="309"/>
      <c r="D542" s="472"/>
      <c r="E542" s="274"/>
      <c r="F542" s="303">
        <v>61</v>
      </c>
      <c r="G542" s="472"/>
      <c r="H542" s="284"/>
      <c r="I542" s="394"/>
      <c r="J542" s="362" t="s">
        <v>163</v>
      </c>
      <c r="K542" s="473">
        <f>E538*F542</f>
        <v>61.18299999999999</v>
      </c>
      <c r="L542" s="473"/>
    </row>
    <row r="543" spans="1:12" s="13" customFormat="1" ht="12.75" customHeight="1">
      <c r="A543" s="275" t="s">
        <v>119</v>
      </c>
      <c r="B543" s="273" t="s">
        <v>526</v>
      </c>
      <c r="C543" s="309" t="s">
        <v>126</v>
      </c>
      <c r="D543" s="472"/>
      <c r="E543" s="274">
        <v>0.998</v>
      </c>
      <c r="F543" s="303"/>
      <c r="G543" s="472">
        <v>3</v>
      </c>
      <c r="H543" s="284" t="s">
        <v>11</v>
      </c>
      <c r="I543" s="668">
        <v>4</v>
      </c>
      <c r="J543" s="665" t="s">
        <v>161</v>
      </c>
      <c r="K543" s="473"/>
      <c r="L543" s="473"/>
    </row>
    <row r="544" spans="1:12" s="13" customFormat="1" ht="12.75" customHeight="1">
      <c r="A544" s="275"/>
      <c r="B544" s="273"/>
      <c r="C544" s="309"/>
      <c r="D544" s="472"/>
      <c r="E544" s="274"/>
      <c r="F544" s="303"/>
      <c r="G544" s="472"/>
      <c r="H544" s="284"/>
      <c r="I544" s="669"/>
      <c r="J544" s="666"/>
      <c r="K544" s="473"/>
      <c r="L544" s="473"/>
    </row>
    <row r="545" spans="1:12" s="13" customFormat="1" ht="12.75" customHeight="1">
      <c r="A545" s="275"/>
      <c r="B545" s="273"/>
      <c r="C545" s="309"/>
      <c r="D545" s="472"/>
      <c r="E545" s="274"/>
      <c r="F545" s="303"/>
      <c r="G545" s="472"/>
      <c r="H545" s="284"/>
      <c r="I545" s="670"/>
      <c r="J545" s="667"/>
      <c r="K545" s="473"/>
      <c r="L545" s="473"/>
    </row>
    <row r="546" spans="1:12" s="13" customFormat="1" ht="12.75" customHeight="1">
      <c r="A546" s="275"/>
      <c r="B546" s="273"/>
      <c r="C546" s="309"/>
      <c r="D546" s="472"/>
      <c r="E546" s="274"/>
      <c r="F546" s="303">
        <v>41</v>
      </c>
      <c r="G546" s="472"/>
      <c r="H546" s="284"/>
      <c r="I546" s="394"/>
      <c r="J546" s="363" t="s">
        <v>162</v>
      </c>
      <c r="K546" s="473">
        <f>E543*F546</f>
        <v>40.918</v>
      </c>
      <c r="L546" s="473">
        <f>E543*20</f>
        <v>19.96</v>
      </c>
    </row>
    <row r="547" spans="1:12" s="13" customFormat="1" ht="36.75" customHeight="1">
      <c r="A547" s="275"/>
      <c r="B547" s="273"/>
      <c r="C547" s="309"/>
      <c r="D547" s="472"/>
      <c r="E547" s="274"/>
      <c r="F547" s="303">
        <v>61</v>
      </c>
      <c r="G547" s="472"/>
      <c r="H547" s="284"/>
      <c r="I547" s="394"/>
      <c r="J547" s="362" t="s">
        <v>163</v>
      </c>
      <c r="K547" s="473">
        <f>E543*F547</f>
        <v>60.878</v>
      </c>
      <c r="L547" s="473"/>
    </row>
    <row r="548" spans="1:12" s="13" customFormat="1" ht="12.75" customHeight="1">
      <c r="A548" s="275" t="s">
        <v>119</v>
      </c>
      <c r="B548" s="273" t="s">
        <v>527</v>
      </c>
      <c r="C548" s="309" t="s">
        <v>126</v>
      </c>
      <c r="D548" s="472"/>
      <c r="E548" s="274">
        <v>0.998</v>
      </c>
      <c r="F548" s="303"/>
      <c r="G548" s="472">
        <v>3</v>
      </c>
      <c r="H548" s="284" t="s">
        <v>11</v>
      </c>
      <c r="I548" s="668">
        <v>4</v>
      </c>
      <c r="J548" s="665" t="s">
        <v>161</v>
      </c>
      <c r="K548" s="473"/>
      <c r="L548" s="473"/>
    </row>
    <row r="549" spans="1:12" s="13" customFormat="1" ht="12.75">
      <c r="A549" s="275"/>
      <c r="B549" s="273"/>
      <c r="C549" s="309"/>
      <c r="D549" s="472"/>
      <c r="E549" s="274"/>
      <c r="F549" s="303"/>
      <c r="G549" s="472"/>
      <c r="H549" s="284"/>
      <c r="I549" s="669"/>
      <c r="J549" s="666"/>
      <c r="K549" s="473"/>
      <c r="L549" s="473"/>
    </row>
    <row r="550" spans="1:12" s="13" customFormat="1" ht="12.75">
      <c r="A550" s="275"/>
      <c r="B550" s="273"/>
      <c r="C550" s="309"/>
      <c r="D550" s="472"/>
      <c r="E550" s="274"/>
      <c r="F550" s="303"/>
      <c r="G550" s="472"/>
      <c r="H550" s="284"/>
      <c r="I550" s="670"/>
      <c r="J550" s="667"/>
      <c r="K550" s="473"/>
      <c r="L550" s="473"/>
    </row>
    <row r="551" spans="1:12" s="13" customFormat="1" ht="12.75">
      <c r="A551" s="275"/>
      <c r="B551" s="273"/>
      <c r="C551" s="309"/>
      <c r="D551" s="472"/>
      <c r="E551" s="274"/>
      <c r="F551" s="303">
        <v>41</v>
      </c>
      <c r="G551" s="472"/>
      <c r="H551" s="284"/>
      <c r="I551" s="394"/>
      <c r="J551" s="363" t="s">
        <v>162</v>
      </c>
      <c r="K551" s="473">
        <f>E548*F551</f>
        <v>40.918</v>
      </c>
      <c r="L551" s="473">
        <f>E548*20</f>
        <v>19.96</v>
      </c>
    </row>
    <row r="552" spans="1:12" s="13" customFormat="1" ht="38.25">
      <c r="A552" s="275"/>
      <c r="B552" s="273"/>
      <c r="C552" s="309"/>
      <c r="D552" s="472"/>
      <c r="E552" s="274"/>
      <c r="F552" s="303">
        <v>61</v>
      </c>
      <c r="G552" s="472"/>
      <c r="H552" s="284"/>
      <c r="I552" s="394"/>
      <c r="J552" s="362" t="s">
        <v>163</v>
      </c>
      <c r="K552" s="473">
        <f>E548*F552</f>
        <v>60.878</v>
      </c>
      <c r="L552" s="473"/>
    </row>
    <row r="553" spans="1:12" s="13" customFormat="1" ht="12.75" customHeight="1">
      <c r="A553" s="275" t="s">
        <v>119</v>
      </c>
      <c r="B553" s="273" t="s">
        <v>528</v>
      </c>
      <c r="C553" s="309" t="s">
        <v>126</v>
      </c>
      <c r="D553" s="472"/>
      <c r="E553" s="274">
        <v>0.998</v>
      </c>
      <c r="F553" s="303"/>
      <c r="G553" s="472">
        <v>3</v>
      </c>
      <c r="H553" s="284" t="s">
        <v>11</v>
      </c>
      <c r="I553" s="668">
        <v>4</v>
      </c>
      <c r="J553" s="665" t="s">
        <v>161</v>
      </c>
      <c r="K553" s="473"/>
      <c r="L553" s="473"/>
    </row>
    <row r="554" spans="1:12" s="13" customFormat="1" ht="12.75">
      <c r="A554" s="275"/>
      <c r="B554" s="273"/>
      <c r="C554" s="309"/>
      <c r="D554" s="472"/>
      <c r="E554" s="274"/>
      <c r="F554" s="303"/>
      <c r="G554" s="472"/>
      <c r="H554" s="284"/>
      <c r="I554" s="669"/>
      <c r="J554" s="666"/>
      <c r="K554" s="473"/>
      <c r="L554" s="473"/>
    </row>
    <row r="555" spans="1:12" s="13" customFormat="1" ht="12.75">
      <c r="A555" s="275"/>
      <c r="B555" s="273"/>
      <c r="C555" s="309"/>
      <c r="D555" s="472"/>
      <c r="E555" s="274"/>
      <c r="F555" s="303"/>
      <c r="G555" s="472"/>
      <c r="H555" s="284"/>
      <c r="I555" s="670"/>
      <c r="J555" s="667"/>
      <c r="K555" s="473"/>
      <c r="L555" s="473"/>
    </row>
    <row r="556" spans="1:12" s="13" customFormat="1" ht="12.75">
      <c r="A556" s="275"/>
      <c r="B556" s="273"/>
      <c r="C556" s="309"/>
      <c r="D556" s="472"/>
      <c r="E556" s="274"/>
      <c r="F556" s="303">
        <v>41</v>
      </c>
      <c r="G556" s="472"/>
      <c r="H556" s="284"/>
      <c r="I556" s="394"/>
      <c r="J556" s="363" t="s">
        <v>162</v>
      </c>
      <c r="K556" s="473">
        <f>E553*F556</f>
        <v>40.918</v>
      </c>
      <c r="L556" s="473">
        <f>E553*20</f>
        <v>19.96</v>
      </c>
    </row>
    <row r="557" spans="1:12" s="13" customFormat="1" ht="38.25">
      <c r="A557" s="275"/>
      <c r="B557" s="273"/>
      <c r="C557" s="309"/>
      <c r="D557" s="472"/>
      <c r="E557" s="274"/>
      <c r="F557" s="303">
        <v>61</v>
      </c>
      <c r="G557" s="472"/>
      <c r="H557" s="284"/>
      <c r="I557" s="394"/>
      <c r="J557" s="362" t="s">
        <v>163</v>
      </c>
      <c r="K557" s="473">
        <f>E553*F557</f>
        <v>60.878</v>
      </c>
      <c r="L557" s="473"/>
    </row>
    <row r="558" spans="1:12" s="13" customFormat="1" ht="12.75" customHeight="1">
      <c r="A558" s="275" t="s">
        <v>119</v>
      </c>
      <c r="B558" s="273" t="s">
        <v>529</v>
      </c>
      <c r="C558" s="309" t="s">
        <v>126</v>
      </c>
      <c r="D558" s="472"/>
      <c r="E558" s="274">
        <v>0.999</v>
      </c>
      <c r="F558" s="303"/>
      <c r="G558" s="472">
        <v>3</v>
      </c>
      <c r="H558" s="284" t="s">
        <v>11</v>
      </c>
      <c r="I558" s="668">
        <v>4</v>
      </c>
      <c r="J558" s="665" t="s">
        <v>161</v>
      </c>
      <c r="K558" s="473"/>
      <c r="L558" s="473"/>
    </row>
    <row r="559" spans="1:12" s="13" customFormat="1" ht="12.75">
      <c r="A559" s="275"/>
      <c r="B559" s="273"/>
      <c r="C559" s="309"/>
      <c r="D559" s="472"/>
      <c r="E559" s="274"/>
      <c r="F559" s="303"/>
      <c r="G559" s="472"/>
      <c r="H559" s="284"/>
      <c r="I559" s="669"/>
      <c r="J559" s="666"/>
      <c r="K559" s="473"/>
      <c r="L559" s="473"/>
    </row>
    <row r="560" spans="1:12" s="13" customFormat="1" ht="12.75">
      <c r="A560" s="275"/>
      <c r="B560" s="273"/>
      <c r="C560" s="309"/>
      <c r="D560" s="472"/>
      <c r="E560" s="274"/>
      <c r="F560" s="303"/>
      <c r="G560" s="472"/>
      <c r="H560" s="284"/>
      <c r="I560" s="670"/>
      <c r="J560" s="667"/>
      <c r="K560" s="473"/>
      <c r="L560" s="473"/>
    </row>
    <row r="561" spans="1:12" s="13" customFormat="1" ht="12.75">
      <c r="A561" s="275"/>
      <c r="B561" s="273"/>
      <c r="C561" s="309"/>
      <c r="D561" s="472"/>
      <c r="E561" s="274"/>
      <c r="F561" s="303">
        <v>41</v>
      </c>
      <c r="G561" s="472"/>
      <c r="H561" s="284"/>
      <c r="I561" s="394"/>
      <c r="J561" s="363" t="s">
        <v>162</v>
      </c>
      <c r="K561" s="473">
        <f>E558*F561</f>
        <v>40.959</v>
      </c>
      <c r="L561" s="473">
        <f>E558*20</f>
        <v>19.98</v>
      </c>
    </row>
    <row r="562" spans="1:12" s="13" customFormat="1" ht="38.25">
      <c r="A562" s="275"/>
      <c r="B562" s="273"/>
      <c r="C562" s="309"/>
      <c r="D562" s="472"/>
      <c r="E562" s="274"/>
      <c r="F562" s="303">
        <v>61</v>
      </c>
      <c r="G562" s="472"/>
      <c r="H562" s="284"/>
      <c r="I562" s="394"/>
      <c r="J562" s="362" t="s">
        <v>163</v>
      </c>
      <c r="K562" s="473">
        <f>E558*F562</f>
        <v>60.939</v>
      </c>
      <c r="L562" s="473"/>
    </row>
    <row r="563" spans="1:12" s="13" customFormat="1" ht="12.75" customHeight="1">
      <c r="A563" s="275" t="s">
        <v>119</v>
      </c>
      <c r="B563" s="273" t="s">
        <v>530</v>
      </c>
      <c r="C563" s="309" t="s">
        <v>126</v>
      </c>
      <c r="D563" s="472"/>
      <c r="E563" s="274">
        <v>0.998</v>
      </c>
      <c r="F563" s="303"/>
      <c r="G563" s="472">
        <v>3</v>
      </c>
      <c r="H563" s="284" t="s">
        <v>11</v>
      </c>
      <c r="I563" s="668">
        <v>4</v>
      </c>
      <c r="J563" s="665" t="s">
        <v>161</v>
      </c>
      <c r="K563" s="473"/>
      <c r="L563" s="473"/>
    </row>
    <row r="564" spans="1:12" s="13" customFormat="1" ht="12.75">
      <c r="A564" s="275"/>
      <c r="B564" s="273"/>
      <c r="C564" s="309"/>
      <c r="D564" s="472"/>
      <c r="E564" s="274"/>
      <c r="F564" s="303"/>
      <c r="G564" s="472"/>
      <c r="H564" s="284"/>
      <c r="I564" s="669"/>
      <c r="J564" s="666"/>
      <c r="K564" s="473"/>
      <c r="L564" s="473"/>
    </row>
    <row r="565" spans="1:12" s="13" customFormat="1" ht="12.75">
      <c r="A565" s="275"/>
      <c r="B565" s="273"/>
      <c r="C565" s="309"/>
      <c r="D565" s="472"/>
      <c r="E565" s="274"/>
      <c r="F565" s="303"/>
      <c r="G565" s="472"/>
      <c r="H565" s="284"/>
      <c r="I565" s="670"/>
      <c r="J565" s="667"/>
      <c r="K565" s="473"/>
      <c r="L565" s="473"/>
    </row>
    <row r="566" spans="1:12" s="13" customFormat="1" ht="12.75">
      <c r="A566" s="275"/>
      <c r="B566" s="273"/>
      <c r="C566" s="309"/>
      <c r="D566" s="472"/>
      <c r="E566" s="274"/>
      <c r="F566" s="303">
        <v>41</v>
      </c>
      <c r="G566" s="472"/>
      <c r="H566" s="284"/>
      <c r="I566" s="394"/>
      <c r="J566" s="363" t="s">
        <v>162</v>
      </c>
      <c r="K566" s="473">
        <f>E563*F566</f>
        <v>40.918</v>
      </c>
      <c r="L566" s="473">
        <f>E563*20</f>
        <v>19.96</v>
      </c>
    </row>
    <row r="567" spans="1:12" s="13" customFormat="1" ht="38.25">
      <c r="A567" s="275"/>
      <c r="B567" s="273"/>
      <c r="C567" s="309"/>
      <c r="D567" s="472"/>
      <c r="E567" s="274"/>
      <c r="F567" s="303">
        <v>61</v>
      </c>
      <c r="G567" s="472"/>
      <c r="H567" s="284"/>
      <c r="I567" s="394"/>
      <c r="J567" s="362" t="s">
        <v>163</v>
      </c>
      <c r="K567" s="473">
        <f>E563*F567</f>
        <v>60.878</v>
      </c>
      <c r="L567" s="473"/>
    </row>
    <row r="568" spans="1:12" s="13" customFormat="1" ht="12.75" customHeight="1">
      <c r="A568" s="275" t="s">
        <v>119</v>
      </c>
      <c r="B568" s="273" t="s">
        <v>531</v>
      </c>
      <c r="C568" s="309" t="s">
        <v>126</v>
      </c>
      <c r="D568" s="472"/>
      <c r="E568" s="274">
        <v>0.998</v>
      </c>
      <c r="F568" s="303"/>
      <c r="G568" s="472">
        <v>3</v>
      </c>
      <c r="H568" s="284" t="s">
        <v>11</v>
      </c>
      <c r="I568" s="668">
        <v>4</v>
      </c>
      <c r="J568" s="665" t="s">
        <v>161</v>
      </c>
      <c r="K568" s="473"/>
      <c r="L568" s="473"/>
    </row>
    <row r="569" spans="1:12" s="13" customFormat="1" ht="12.75" customHeight="1">
      <c r="A569" s="275"/>
      <c r="B569" s="273"/>
      <c r="C569" s="309"/>
      <c r="D569" s="472"/>
      <c r="E569" s="274"/>
      <c r="F569" s="303"/>
      <c r="G569" s="472"/>
      <c r="H569" s="284"/>
      <c r="I569" s="669"/>
      <c r="J569" s="666"/>
      <c r="K569" s="473"/>
      <c r="L569" s="473"/>
    </row>
    <row r="570" spans="1:12" s="13" customFormat="1" ht="12.75" customHeight="1">
      <c r="A570" s="275"/>
      <c r="B570" s="273"/>
      <c r="C570" s="309"/>
      <c r="D570" s="472"/>
      <c r="E570" s="274"/>
      <c r="F570" s="303"/>
      <c r="G570" s="472"/>
      <c r="H570" s="284"/>
      <c r="I570" s="670"/>
      <c r="J570" s="667"/>
      <c r="K570" s="473"/>
      <c r="L570" s="473"/>
    </row>
    <row r="571" spans="1:12" s="13" customFormat="1" ht="12.75" customHeight="1">
      <c r="A571" s="275"/>
      <c r="B571" s="273"/>
      <c r="C571" s="309"/>
      <c r="D571" s="472"/>
      <c r="E571" s="274"/>
      <c r="F571" s="303">
        <v>41</v>
      </c>
      <c r="G571" s="472"/>
      <c r="H571" s="284"/>
      <c r="I571" s="394"/>
      <c r="J571" s="363" t="s">
        <v>162</v>
      </c>
      <c r="K571" s="473">
        <f>E568*F571</f>
        <v>40.918</v>
      </c>
      <c r="L571" s="473">
        <f>E568*20</f>
        <v>19.96</v>
      </c>
    </row>
    <row r="572" spans="1:12" s="13" customFormat="1" ht="39.75" customHeight="1">
      <c r="A572" s="275"/>
      <c r="B572" s="273"/>
      <c r="C572" s="309"/>
      <c r="D572" s="472"/>
      <c r="E572" s="274"/>
      <c r="F572" s="303">
        <v>61</v>
      </c>
      <c r="G572" s="472"/>
      <c r="H572" s="284"/>
      <c r="I572" s="394"/>
      <c r="J572" s="362" t="s">
        <v>163</v>
      </c>
      <c r="K572" s="473">
        <f>E568*F572</f>
        <v>60.878</v>
      </c>
      <c r="L572" s="473"/>
    </row>
    <row r="573" spans="1:12" s="13" customFormat="1" ht="12.75" customHeight="1">
      <c r="A573" s="275" t="s">
        <v>119</v>
      </c>
      <c r="B573" s="273" t="s">
        <v>532</v>
      </c>
      <c r="C573" s="309" t="s">
        <v>126</v>
      </c>
      <c r="D573" s="472"/>
      <c r="E573" s="274">
        <v>1.003</v>
      </c>
      <c r="F573" s="303"/>
      <c r="G573" s="472">
        <v>3</v>
      </c>
      <c r="H573" s="284" t="s">
        <v>11</v>
      </c>
      <c r="I573" s="668">
        <v>4</v>
      </c>
      <c r="J573" s="665" t="s">
        <v>161</v>
      </c>
      <c r="K573" s="473"/>
      <c r="L573" s="473"/>
    </row>
    <row r="574" spans="1:12" s="13" customFormat="1" ht="12.75">
      <c r="A574" s="275"/>
      <c r="B574" s="273"/>
      <c r="C574" s="309"/>
      <c r="D574" s="472"/>
      <c r="E574" s="274"/>
      <c r="F574" s="303"/>
      <c r="G574" s="472"/>
      <c r="H574" s="284"/>
      <c r="I574" s="669"/>
      <c r="J574" s="666"/>
      <c r="K574" s="473"/>
      <c r="L574" s="473"/>
    </row>
    <row r="575" spans="1:12" s="13" customFormat="1" ht="12.75">
      <c r="A575" s="275"/>
      <c r="B575" s="273"/>
      <c r="C575" s="309"/>
      <c r="D575" s="472"/>
      <c r="E575" s="274"/>
      <c r="F575" s="303"/>
      <c r="G575" s="472"/>
      <c r="H575" s="284"/>
      <c r="I575" s="670"/>
      <c r="J575" s="667"/>
      <c r="K575" s="473"/>
      <c r="L575" s="473"/>
    </row>
    <row r="576" spans="1:12" s="13" customFormat="1" ht="12.75">
      <c r="A576" s="275"/>
      <c r="B576" s="273"/>
      <c r="C576" s="309"/>
      <c r="D576" s="472"/>
      <c r="E576" s="274"/>
      <c r="F576" s="303">
        <v>41</v>
      </c>
      <c r="G576" s="472"/>
      <c r="H576" s="284"/>
      <c r="I576" s="394"/>
      <c r="J576" s="363" t="s">
        <v>162</v>
      </c>
      <c r="K576" s="473">
        <f>E573*F576</f>
        <v>41.123</v>
      </c>
      <c r="L576" s="473">
        <f>E573*20</f>
        <v>20.06</v>
      </c>
    </row>
    <row r="577" spans="1:12" s="13" customFormat="1" ht="38.25">
      <c r="A577" s="275"/>
      <c r="B577" s="273"/>
      <c r="C577" s="309"/>
      <c r="D577" s="472"/>
      <c r="E577" s="274"/>
      <c r="F577" s="303">
        <v>61</v>
      </c>
      <c r="G577" s="472"/>
      <c r="H577" s="284"/>
      <c r="I577" s="394"/>
      <c r="J577" s="362" t="s">
        <v>163</v>
      </c>
      <c r="K577" s="473">
        <f>E573*F577</f>
        <v>61.18299999999999</v>
      </c>
      <c r="L577" s="473"/>
    </row>
    <row r="578" spans="1:12" s="13" customFormat="1" ht="12.75" customHeight="1">
      <c r="A578" s="275" t="s">
        <v>119</v>
      </c>
      <c r="B578" s="273" t="s">
        <v>533</v>
      </c>
      <c r="C578" s="309" t="s">
        <v>126</v>
      </c>
      <c r="D578" s="472"/>
      <c r="E578" s="274">
        <v>1.1</v>
      </c>
      <c r="F578" s="303"/>
      <c r="G578" s="472">
        <v>3</v>
      </c>
      <c r="H578" s="284" t="s">
        <v>11</v>
      </c>
      <c r="I578" s="668">
        <v>4</v>
      </c>
      <c r="J578" s="665" t="s">
        <v>161</v>
      </c>
      <c r="K578" s="473"/>
      <c r="L578" s="473"/>
    </row>
    <row r="579" spans="1:12" s="13" customFormat="1" ht="12.75">
      <c r="A579" s="275"/>
      <c r="B579" s="273"/>
      <c r="C579" s="309"/>
      <c r="D579" s="472"/>
      <c r="E579" s="274"/>
      <c r="F579" s="303"/>
      <c r="G579" s="472"/>
      <c r="H579" s="284"/>
      <c r="I579" s="669"/>
      <c r="J579" s="666"/>
      <c r="K579" s="473"/>
      <c r="L579" s="473"/>
    </row>
    <row r="580" spans="1:12" s="13" customFormat="1" ht="12.75">
      <c r="A580" s="275"/>
      <c r="B580" s="273"/>
      <c r="C580" s="309"/>
      <c r="D580" s="472"/>
      <c r="E580" s="274"/>
      <c r="F580" s="303"/>
      <c r="G580" s="472"/>
      <c r="H580" s="284"/>
      <c r="I580" s="670"/>
      <c r="J580" s="667"/>
      <c r="K580" s="473"/>
      <c r="L580" s="473"/>
    </row>
    <row r="581" spans="1:12" s="13" customFormat="1" ht="12.75">
      <c r="A581" s="275"/>
      <c r="B581" s="273"/>
      <c r="C581" s="309"/>
      <c r="D581" s="472"/>
      <c r="E581" s="274"/>
      <c r="F581" s="303">
        <v>41</v>
      </c>
      <c r="G581" s="472"/>
      <c r="H581" s="284"/>
      <c r="I581" s="394"/>
      <c r="J581" s="363" t="s">
        <v>162</v>
      </c>
      <c r="K581" s="473">
        <f>E578*F581</f>
        <v>45.1</v>
      </c>
      <c r="L581" s="473">
        <f>E578*20</f>
        <v>22</v>
      </c>
    </row>
    <row r="582" spans="1:12" s="13" customFormat="1" ht="38.25">
      <c r="A582" s="275"/>
      <c r="B582" s="273"/>
      <c r="C582" s="309"/>
      <c r="D582" s="472"/>
      <c r="E582" s="274"/>
      <c r="F582" s="303">
        <v>61</v>
      </c>
      <c r="G582" s="472"/>
      <c r="H582" s="284"/>
      <c r="I582" s="394"/>
      <c r="J582" s="362" t="s">
        <v>163</v>
      </c>
      <c r="K582" s="473">
        <f>E578*F582</f>
        <v>67.10000000000001</v>
      </c>
      <c r="L582" s="473"/>
    </row>
    <row r="583" spans="1:12" s="13" customFormat="1" ht="12.75" customHeight="1">
      <c r="A583" s="275" t="s">
        <v>119</v>
      </c>
      <c r="B583" s="273" t="s">
        <v>534</v>
      </c>
      <c r="C583" s="309" t="s">
        <v>126</v>
      </c>
      <c r="D583" s="472"/>
      <c r="E583" s="274">
        <v>1.103</v>
      </c>
      <c r="F583" s="303"/>
      <c r="G583" s="472">
        <v>3</v>
      </c>
      <c r="H583" s="284" t="s">
        <v>11</v>
      </c>
      <c r="I583" s="668">
        <v>4</v>
      </c>
      <c r="J583" s="665" t="s">
        <v>161</v>
      </c>
      <c r="K583" s="473"/>
      <c r="L583" s="473"/>
    </row>
    <row r="584" spans="1:12" s="13" customFormat="1" ht="12.75">
      <c r="A584" s="275"/>
      <c r="B584" s="273"/>
      <c r="C584" s="309"/>
      <c r="D584" s="472"/>
      <c r="E584" s="274"/>
      <c r="F584" s="303"/>
      <c r="G584" s="472"/>
      <c r="H584" s="284"/>
      <c r="I584" s="669"/>
      <c r="J584" s="666"/>
      <c r="K584" s="473"/>
      <c r="L584" s="473"/>
    </row>
    <row r="585" spans="1:12" s="13" customFormat="1" ht="12.75">
      <c r="A585" s="275"/>
      <c r="B585" s="273"/>
      <c r="C585" s="309"/>
      <c r="D585" s="472"/>
      <c r="E585" s="274"/>
      <c r="F585" s="303"/>
      <c r="G585" s="472"/>
      <c r="H585" s="284"/>
      <c r="I585" s="670"/>
      <c r="J585" s="667"/>
      <c r="K585" s="473"/>
      <c r="L585" s="473"/>
    </row>
    <row r="586" spans="1:12" s="13" customFormat="1" ht="12.75">
      <c r="A586" s="275"/>
      <c r="B586" s="273"/>
      <c r="C586" s="309"/>
      <c r="D586" s="472"/>
      <c r="E586" s="274"/>
      <c r="F586" s="303">
        <v>41</v>
      </c>
      <c r="G586" s="472"/>
      <c r="H586" s="284"/>
      <c r="I586" s="394"/>
      <c r="J586" s="363" t="s">
        <v>162</v>
      </c>
      <c r="K586" s="473">
        <f>E583*F586</f>
        <v>45.223</v>
      </c>
      <c r="L586" s="473">
        <f>E583*20</f>
        <v>22.06</v>
      </c>
    </row>
    <row r="587" spans="1:12" s="13" customFormat="1" ht="38.25">
      <c r="A587" s="275"/>
      <c r="B587" s="273"/>
      <c r="C587" s="309"/>
      <c r="D587" s="472"/>
      <c r="E587" s="274"/>
      <c r="F587" s="303">
        <v>61</v>
      </c>
      <c r="G587" s="472"/>
      <c r="H587" s="284"/>
      <c r="I587" s="394"/>
      <c r="J587" s="362" t="s">
        <v>163</v>
      </c>
      <c r="K587" s="473">
        <f>E583*F587</f>
        <v>67.283</v>
      </c>
      <c r="L587" s="473"/>
    </row>
    <row r="588" spans="1:12" s="13" customFormat="1" ht="12.75" customHeight="1">
      <c r="A588" s="275" t="s">
        <v>119</v>
      </c>
      <c r="B588" s="273" t="s">
        <v>535</v>
      </c>
      <c r="C588" s="309" t="s">
        <v>126</v>
      </c>
      <c r="D588" s="472"/>
      <c r="E588" s="274">
        <v>1.198</v>
      </c>
      <c r="F588" s="303"/>
      <c r="G588" s="472">
        <v>3</v>
      </c>
      <c r="H588" s="284" t="s">
        <v>11</v>
      </c>
      <c r="I588" s="668">
        <v>4</v>
      </c>
      <c r="J588" s="665" t="s">
        <v>161</v>
      </c>
      <c r="K588" s="473"/>
      <c r="L588" s="473"/>
    </row>
    <row r="589" spans="1:12" s="13" customFormat="1" ht="12.75">
      <c r="A589" s="275"/>
      <c r="B589" s="273"/>
      <c r="C589" s="309"/>
      <c r="D589" s="472"/>
      <c r="E589" s="274"/>
      <c r="F589" s="303"/>
      <c r="G589" s="472"/>
      <c r="H589" s="284"/>
      <c r="I589" s="669"/>
      <c r="J589" s="666"/>
      <c r="K589" s="473"/>
      <c r="L589" s="473"/>
    </row>
    <row r="590" spans="1:12" s="13" customFormat="1" ht="12.75">
      <c r="A590" s="275"/>
      <c r="B590" s="273"/>
      <c r="C590" s="309"/>
      <c r="D590" s="472"/>
      <c r="E590" s="274"/>
      <c r="F590" s="303"/>
      <c r="G590" s="472"/>
      <c r="H590" s="284"/>
      <c r="I590" s="670"/>
      <c r="J590" s="667"/>
      <c r="K590" s="473"/>
      <c r="L590" s="473"/>
    </row>
    <row r="591" spans="1:12" s="13" customFormat="1" ht="12.75">
      <c r="A591" s="275"/>
      <c r="B591" s="273"/>
      <c r="C591" s="309"/>
      <c r="D591" s="472"/>
      <c r="E591" s="274"/>
      <c r="F591" s="303">
        <v>41</v>
      </c>
      <c r="G591" s="472"/>
      <c r="H591" s="284"/>
      <c r="I591" s="394"/>
      <c r="J591" s="363" t="s">
        <v>162</v>
      </c>
      <c r="K591" s="473">
        <f>E588*F591</f>
        <v>49.117999999999995</v>
      </c>
      <c r="L591" s="473">
        <f>E588*20</f>
        <v>23.96</v>
      </c>
    </row>
    <row r="592" spans="1:12" s="13" customFormat="1" ht="38.25">
      <c r="A592" s="275"/>
      <c r="B592" s="273"/>
      <c r="C592" s="309"/>
      <c r="D592" s="472"/>
      <c r="E592" s="274"/>
      <c r="F592" s="303">
        <v>61</v>
      </c>
      <c r="G592" s="472"/>
      <c r="H592" s="284"/>
      <c r="I592" s="394"/>
      <c r="J592" s="362" t="s">
        <v>163</v>
      </c>
      <c r="K592" s="473">
        <f>E588*F592</f>
        <v>73.078</v>
      </c>
      <c r="L592" s="473"/>
    </row>
    <row r="593" spans="1:12" s="13" customFormat="1" ht="12.75" customHeight="1">
      <c r="A593" s="275" t="s">
        <v>119</v>
      </c>
      <c r="B593" s="273" t="s">
        <v>536</v>
      </c>
      <c r="C593" s="309" t="s">
        <v>126</v>
      </c>
      <c r="D593" s="472"/>
      <c r="E593" s="274">
        <v>1.198</v>
      </c>
      <c r="F593" s="303"/>
      <c r="G593" s="472">
        <v>3</v>
      </c>
      <c r="H593" s="284" t="s">
        <v>11</v>
      </c>
      <c r="I593" s="668">
        <v>4</v>
      </c>
      <c r="J593" s="665" t="s">
        <v>161</v>
      </c>
      <c r="K593" s="473"/>
      <c r="L593" s="473"/>
    </row>
    <row r="594" spans="1:12" s="13" customFormat="1" ht="12.75">
      <c r="A594" s="275"/>
      <c r="B594" s="273"/>
      <c r="C594" s="309"/>
      <c r="D594" s="472"/>
      <c r="E594" s="274"/>
      <c r="F594" s="303"/>
      <c r="G594" s="472"/>
      <c r="H594" s="284"/>
      <c r="I594" s="669"/>
      <c r="J594" s="666"/>
      <c r="K594" s="473"/>
      <c r="L594" s="473"/>
    </row>
    <row r="595" spans="1:12" s="13" customFormat="1" ht="12.75">
      <c r="A595" s="275"/>
      <c r="B595" s="273"/>
      <c r="C595" s="309"/>
      <c r="D595" s="472"/>
      <c r="E595" s="274"/>
      <c r="F595" s="303"/>
      <c r="G595" s="472"/>
      <c r="H595" s="284"/>
      <c r="I595" s="670"/>
      <c r="J595" s="667"/>
      <c r="K595" s="473"/>
      <c r="L595" s="473"/>
    </row>
    <row r="596" spans="1:12" s="13" customFormat="1" ht="12.75">
      <c r="A596" s="275"/>
      <c r="B596" s="273"/>
      <c r="C596" s="309"/>
      <c r="D596" s="472"/>
      <c r="E596" s="274"/>
      <c r="F596" s="303">
        <v>41</v>
      </c>
      <c r="G596" s="472"/>
      <c r="H596" s="284"/>
      <c r="I596" s="394"/>
      <c r="J596" s="363" t="s">
        <v>162</v>
      </c>
      <c r="K596" s="473">
        <f>E593*F596</f>
        <v>49.117999999999995</v>
      </c>
      <c r="L596" s="473">
        <f>E593*20</f>
        <v>23.96</v>
      </c>
    </row>
    <row r="597" spans="1:12" s="13" customFormat="1" ht="38.25">
      <c r="A597" s="275"/>
      <c r="B597" s="273"/>
      <c r="C597" s="309"/>
      <c r="D597" s="472"/>
      <c r="E597" s="274"/>
      <c r="F597" s="303">
        <v>61</v>
      </c>
      <c r="G597" s="472"/>
      <c r="H597" s="284"/>
      <c r="I597" s="394"/>
      <c r="J597" s="362" t="s">
        <v>163</v>
      </c>
      <c r="K597" s="473">
        <f>E593*F597</f>
        <v>73.078</v>
      </c>
      <c r="L597" s="473"/>
    </row>
    <row r="598" spans="1:12" s="13" customFormat="1" ht="12.75" customHeight="1">
      <c r="A598" s="275" t="s">
        <v>119</v>
      </c>
      <c r="B598" s="273" t="s">
        <v>537</v>
      </c>
      <c r="C598" s="309" t="s">
        <v>126</v>
      </c>
      <c r="D598" s="472"/>
      <c r="E598" s="274">
        <v>1.302</v>
      </c>
      <c r="F598" s="303"/>
      <c r="G598" s="472">
        <v>3</v>
      </c>
      <c r="H598" s="284" t="s">
        <v>11</v>
      </c>
      <c r="I598" s="668">
        <v>4</v>
      </c>
      <c r="J598" s="665" t="s">
        <v>161</v>
      </c>
      <c r="K598" s="473"/>
      <c r="L598" s="473"/>
    </row>
    <row r="599" spans="1:12" s="13" customFormat="1" ht="12.75">
      <c r="A599" s="275"/>
      <c r="B599" s="273"/>
      <c r="C599" s="309"/>
      <c r="D599" s="472"/>
      <c r="E599" s="274"/>
      <c r="F599" s="303"/>
      <c r="G599" s="472"/>
      <c r="H599" s="284"/>
      <c r="I599" s="669"/>
      <c r="J599" s="666"/>
      <c r="K599" s="473"/>
      <c r="L599" s="473"/>
    </row>
    <row r="600" spans="1:12" s="13" customFormat="1" ht="12.75">
      <c r="A600" s="275"/>
      <c r="B600" s="273"/>
      <c r="C600" s="309"/>
      <c r="D600" s="472"/>
      <c r="E600" s="274"/>
      <c r="F600" s="303"/>
      <c r="G600" s="472"/>
      <c r="H600" s="284"/>
      <c r="I600" s="670"/>
      <c r="J600" s="667"/>
      <c r="K600" s="473"/>
      <c r="L600" s="473"/>
    </row>
    <row r="601" spans="1:12" s="13" customFormat="1" ht="12.75">
      <c r="A601" s="275"/>
      <c r="B601" s="273"/>
      <c r="C601" s="309"/>
      <c r="D601" s="472"/>
      <c r="E601" s="274"/>
      <c r="F601" s="303">
        <v>41</v>
      </c>
      <c r="G601" s="472"/>
      <c r="H601" s="284"/>
      <c r="I601" s="394"/>
      <c r="J601" s="363" t="s">
        <v>162</v>
      </c>
      <c r="K601" s="473">
        <f>E598*F601</f>
        <v>53.382000000000005</v>
      </c>
      <c r="L601" s="473">
        <f>E598*20</f>
        <v>26.04</v>
      </c>
    </row>
    <row r="602" spans="1:12" s="13" customFormat="1" ht="38.25">
      <c r="A602" s="275"/>
      <c r="B602" s="273"/>
      <c r="C602" s="309"/>
      <c r="D602" s="472"/>
      <c r="E602" s="274"/>
      <c r="F602" s="303">
        <v>61</v>
      </c>
      <c r="G602" s="472"/>
      <c r="H602" s="284"/>
      <c r="I602" s="394"/>
      <c r="J602" s="362" t="s">
        <v>163</v>
      </c>
      <c r="K602" s="473">
        <f>E598*F602</f>
        <v>79.422</v>
      </c>
      <c r="L602" s="473"/>
    </row>
    <row r="603" spans="1:12" s="13" customFormat="1" ht="12.75" customHeight="1">
      <c r="A603" s="275" t="s">
        <v>119</v>
      </c>
      <c r="B603" s="273" t="s">
        <v>538</v>
      </c>
      <c r="C603" s="309" t="s">
        <v>126</v>
      </c>
      <c r="D603" s="472"/>
      <c r="E603" s="274">
        <v>1</v>
      </c>
      <c r="F603" s="303"/>
      <c r="G603" s="472">
        <v>3</v>
      </c>
      <c r="H603" s="284" t="s">
        <v>11</v>
      </c>
      <c r="I603" s="668">
        <v>4</v>
      </c>
      <c r="J603" s="665" t="s">
        <v>161</v>
      </c>
      <c r="K603" s="473"/>
      <c r="L603" s="473"/>
    </row>
    <row r="604" spans="1:12" s="13" customFormat="1" ht="12.75">
      <c r="A604" s="275"/>
      <c r="B604" s="273"/>
      <c r="C604" s="309"/>
      <c r="D604" s="472"/>
      <c r="E604" s="274"/>
      <c r="F604" s="303"/>
      <c r="G604" s="472"/>
      <c r="H604" s="284"/>
      <c r="I604" s="669"/>
      <c r="J604" s="666"/>
      <c r="K604" s="473"/>
      <c r="L604" s="473"/>
    </row>
    <row r="605" spans="1:12" s="13" customFormat="1" ht="12.75">
      <c r="A605" s="275"/>
      <c r="B605" s="273"/>
      <c r="C605" s="309"/>
      <c r="D605" s="472"/>
      <c r="E605" s="274"/>
      <c r="F605" s="303"/>
      <c r="G605" s="472"/>
      <c r="H605" s="284"/>
      <c r="I605" s="670"/>
      <c r="J605" s="667"/>
      <c r="K605" s="473"/>
      <c r="L605" s="473"/>
    </row>
    <row r="606" spans="1:12" s="13" customFormat="1" ht="12.75">
      <c r="A606" s="275"/>
      <c r="B606" s="273"/>
      <c r="C606" s="309"/>
      <c r="D606" s="472"/>
      <c r="E606" s="274"/>
      <c r="F606" s="303">
        <v>41</v>
      </c>
      <c r="G606" s="472"/>
      <c r="H606" s="284"/>
      <c r="I606" s="394"/>
      <c r="J606" s="363" t="s">
        <v>162</v>
      </c>
      <c r="K606" s="473">
        <f>E603*F606</f>
        <v>41</v>
      </c>
      <c r="L606" s="473">
        <f>E603*20</f>
        <v>20</v>
      </c>
    </row>
    <row r="607" spans="1:12" s="13" customFormat="1" ht="38.25">
      <c r="A607" s="275"/>
      <c r="B607" s="273"/>
      <c r="C607" s="309"/>
      <c r="D607" s="472"/>
      <c r="E607" s="274"/>
      <c r="F607" s="303">
        <v>61</v>
      </c>
      <c r="G607" s="472"/>
      <c r="H607" s="284"/>
      <c r="I607" s="394"/>
      <c r="J607" s="362" t="s">
        <v>163</v>
      </c>
      <c r="K607" s="473">
        <f>E603*F607</f>
        <v>61</v>
      </c>
      <c r="L607" s="473"/>
    </row>
    <row r="608" spans="1:12" s="13" customFormat="1" ht="12.75" customHeight="1">
      <c r="A608" s="275" t="s">
        <v>119</v>
      </c>
      <c r="B608" s="273" t="s">
        <v>539</v>
      </c>
      <c r="C608" s="309" t="s">
        <v>126</v>
      </c>
      <c r="D608" s="472"/>
      <c r="E608" s="274">
        <v>1.039</v>
      </c>
      <c r="F608" s="303"/>
      <c r="G608" s="472">
        <v>3</v>
      </c>
      <c r="H608" s="284" t="s">
        <v>11</v>
      </c>
      <c r="I608" s="668">
        <v>4</v>
      </c>
      <c r="J608" s="665" t="s">
        <v>161</v>
      </c>
      <c r="K608" s="473"/>
      <c r="L608" s="473"/>
    </row>
    <row r="609" spans="1:12" s="13" customFormat="1" ht="12.75">
      <c r="A609" s="275"/>
      <c r="B609" s="273"/>
      <c r="C609" s="309"/>
      <c r="D609" s="472"/>
      <c r="E609" s="274"/>
      <c r="F609" s="303"/>
      <c r="G609" s="472"/>
      <c r="H609" s="284"/>
      <c r="I609" s="669"/>
      <c r="J609" s="666"/>
      <c r="K609" s="473"/>
      <c r="L609" s="473"/>
    </row>
    <row r="610" spans="1:12" s="13" customFormat="1" ht="12.75">
      <c r="A610" s="275"/>
      <c r="B610" s="273"/>
      <c r="C610" s="309"/>
      <c r="D610" s="472"/>
      <c r="E610" s="274"/>
      <c r="F610" s="303"/>
      <c r="G610" s="472"/>
      <c r="H610" s="284"/>
      <c r="I610" s="670"/>
      <c r="J610" s="667"/>
      <c r="K610" s="473"/>
      <c r="L610" s="473"/>
    </row>
    <row r="611" spans="1:12" s="13" customFormat="1" ht="12.75">
      <c r="A611" s="275"/>
      <c r="B611" s="273"/>
      <c r="C611" s="309"/>
      <c r="D611" s="472"/>
      <c r="E611" s="274"/>
      <c r="F611" s="303">
        <v>41</v>
      </c>
      <c r="G611" s="472"/>
      <c r="H611" s="284"/>
      <c r="I611" s="394"/>
      <c r="J611" s="363" t="s">
        <v>162</v>
      </c>
      <c r="K611" s="473">
        <f>E608*F611</f>
        <v>42.599</v>
      </c>
      <c r="L611" s="473">
        <f>E608*20</f>
        <v>20.779999999999998</v>
      </c>
    </row>
    <row r="612" spans="1:12" s="13" customFormat="1" ht="38.25">
      <c r="A612" s="275"/>
      <c r="B612" s="273"/>
      <c r="C612" s="309"/>
      <c r="D612" s="472"/>
      <c r="E612" s="274"/>
      <c r="F612" s="303">
        <v>61</v>
      </c>
      <c r="G612" s="472"/>
      <c r="H612" s="284"/>
      <c r="I612" s="394"/>
      <c r="J612" s="362" t="s">
        <v>163</v>
      </c>
      <c r="K612" s="473">
        <f>E608*F612</f>
        <v>63.379</v>
      </c>
      <c r="L612" s="473"/>
    </row>
    <row r="613" spans="1:12" s="13" customFormat="1" ht="12.75" customHeight="1">
      <c r="A613" s="275" t="s">
        <v>119</v>
      </c>
      <c r="B613" s="273" t="s">
        <v>540</v>
      </c>
      <c r="C613" s="309" t="s">
        <v>126</v>
      </c>
      <c r="D613" s="472"/>
      <c r="E613" s="274">
        <v>1</v>
      </c>
      <c r="F613" s="303"/>
      <c r="G613" s="472">
        <v>3</v>
      </c>
      <c r="H613" s="284" t="s">
        <v>11</v>
      </c>
      <c r="I613" s="668">
        <v>4</v>
      </c>
      <c r="J613" s="665" t="s">
        <v>161</v>
      </c>
      <c r="K613" s="473"/>
      <c r="L613" s="473"/>
    </row>
    <row r="614" spans="1:12" s="13" customFormat="1" ht="12.75">
      <c r="A614" s="275"/>
      <c r="B614" s="273"/>
      <c r="C614" s="309"/>
      <c r="D614" s="472"/>
      <c r="E614" s="274"/>
      <c r="F614" s="303"/>
      <c r="G614" s="472"/>
      <c r="H614" s="284"/>
      <c r="I614" s="669"/>
      <c r="J614" s="666"/>
      <c r="K614" s="473"/>
      <c r="L614" s="473"/>
    </row>
    <row r="615" spans="1:12" s="13" customFormat="1" ht="12.75">
      <c r="A615" s="275"/>
      <c r="B615" s="273"/>
      <c r="C615" s="309"/>
      <c r="D615" s="472"/>
      <c r="E615" s="274"/>
      <c r="F615" s="303"/>
      <c r="G615" s="472"/>
      <c r="H615" s="284"/>
      <c r="I615" s="670"/>
      <c r="J615" s="667"/>
      <c r="K615" s="473"/>
      <c r="L615" s="473"/>
    </row>
    <row r="616" spans="1:12" s="13" customFormat="1" ht="12.75">
      <c r="A616" s="275"/>
      <c r="B616" s="273"/>
      <c r="C616" s="309"/>
      <c r="D616" s="472"/>
      <c r="E616" s="274"/>
      <c r="F616" s="303">
        <v>41</v>
      </c>
      <c r="G616" s="472"/>
      <c r="H616" s="284"/>
      <c r="I616" s="394"/>
      <c r="J616" s="363" t="s">
        <v>162</v>
      </c>
      <c r="K616" s="473">
        <f>E613*F616</f>
        <v>41</v>
      </c>
      <c r="L616" s="473">
        <f>E613*20</f>
        <v>20</v>
      </c>
    </row>
    <row r="617" spans="1:12" s="13" customFormat="1" ht="38.25">
      <c r="A617" s="275"/>
      <c r="B617" s="273"/>
      <c r="C617" s="309"/>
      <c r="D617" s="472"/>
      <c r="E617" s="274"/>
      <c r="F617" s="303">
        <v>61</v>
      </c>
      <c r="G617" s="472"/>
      <c r="H617" s="284"/>
      <c r="I617" s="394"/>
      <c r="J617" s="362" t="s">
        <v>163</v>
      </c>
      <c r="K617" s="473">
        <f>E613*F617</f>
        <v>61</v>
      </c>
      <c r="L617" s="473"/>
    </row>
    <row r="618" spans="1:12" s="13" customFormat="1" ht="12.75" customHeight="1">
      <c r="A618" s="275" t="s">
        <v>119</v>
      </c>
      <c r="B618" s="273" t="s">
        <v>541</v>
      </c>
      <c r="C618" s="309" t="s">
        <v>126</v>
      </c>
      <c r="D618" s="472"/>
      <c r="E618" s="274">
        <v>0.999</v>
      </c>
      <c r="F618" s="303"/>
      <c r="G618" s="472">
        <v>3</v>
      </c>
      <c r="H618" s="284" t="s">
        <v>11</v>
      </c>
      <c r="I618" s="668">
        <v>4</v>
      </c>
      <c r="J618" s="665" t="s">
        <v>161</v>
      </c>
      <c r="K618" s="473"/>
      <c r="L618" s="473"/>
    </row>
    <row r="619" spans="1:12" s="13" customFormat="1" ht="12.75">
      <c r="A619" s="275"/>
      <c r="B619" s="273"/>
      <c r="C619" s="309"/>
      <c r="D619" s="472"/>
      <c r="E619" s="274"/>
      <c r="F619" s="303"/>
      <c r="G619" s="472"/>
      <c r="H619" s="284"/>
      <c r="I619" s="669"/>
      <c r="J619" s="666"/>
      <c r="K619" s="473"/>
      <c r="L619" s="473"/>
    </row>
    <row r="620" spans="1:12" s="13" customFormat="1" ht="12.75">
      <c r="A620" s="275"/>
      <c r="B620" s="273"/>
      <c r="C620" s="309"/>
      <c r="D620" s="472"/>
      <c r="E620" s="274"/>
      <c r="F620" s="303"/>
      <c r="G620" s="472"/>
      <c r="H620" s="284"/>
      <c r="I620" s="670"/>
      <c r="J620" s="667"/>
      <c r="K620" s="473"/>
      <c r="L620" s="473"/>
    </row>
    <row r="621" spans="1:12" s="13" customFormat="1" ht="12.75">
      <c r="A621" s="275"/>
      <c r="B621" s="273"/>
      <c r="C621" s="309"/>
      <c r="D621" s="472"/>
      <c r="E621" s="274"/>
      <c r="F621" s="303">
        <v>41</v>
      </c>
      <c r="G621" s="472"/>
      <c r="H621" s="284"/>
      <c r="I621" s="394"/>
      <c r="J621" s="363" t="s">
        <v>162</v>
      </c>
      <c r="K621" s="473">
        <f>E618*F621</f>
        <v>40.959</v>
      </c>
      <c r="L621" s="473">
        <f>E618*20</f>
        <v>19.98</v>
      </c>
    </row>
    <row r="622" spans="1:12" s="13" customFormat="1" ht="38.25">
      <c r="A622" s="275"/>
      <c r="B622" s="273"/>
      <c r="C622" s="309"/>
      <c r="D622" s="472"/>
      <c r="E622" s="274"/>
      <c r="F622" s="303">
        <v>61</v>
      </c>
      <c r="G622" s="472"/>
      <c r="H622" s="284"/>
      <c r="I622" s="394"/>
      <c r="J622" s="362" t="s">
        <v>163</v>
      </c>
      <c r="K622" s="473">
        <f>E618*F622</f>
        <v>60.939</v>
      </c>
      <c r="L622" s="473"/>
    </row>
    <row r="623" spans="1:12" s="13" customFormat="1" ht="12.75" customHeight="1">
      <c r="A623" s="275" t="s">
        <v>119</v>
      </c>
      <c r="B623" s="273" t="s">
        <v>542</v>
      </c>
      <c r="C623" s="309" t="s">
        <v>126</v>
      </c>
      <c r="D623" s="472"/>
      <c r="E623" s="274">
        <v>0.999</v>
      </c>
      <c r="F623" s="303"/>
      <c r="G623" s="472">
        <v>3</v>
      </c>
      <c r="H623" s="284" t="s">
        <v>11</v>
      </c>
      <c r="I623" s="668">
        <v>4</v>
      </c>
      <c r="J623" s="665" t="s">
        <v>161</v>
      </c>
      <c r="K623" s="473"/>
      <c r="L623" s="473"/>
    </row>
    <row r="624" spans="1:12" s="13" customFormat="1" ht="12.75">
      <c r="A624" s="275"/>
      <c r="B624" s="273"/>
      <c r="C624" s="309"/>
      <c r="D624" s="472"/>
      <c r="E624" s="274"/>
      <c r="F624" s="303"/>
      <c r="G624" s="472"/>
      <c r="H624" s="284"/>
      <c r="I624" s="669"/>
      <c r="J624" s="666"/>
      <c r="K624" s="473"/>
      <c r="L624" s="473"/>
    </row>
    <row r="625" spans="1:12" s="13" customFormat="1" ht="12.75">
      <c r="A625" s="275"/>
      <c r="B625" s="273"/>
      <c r="C625" s="309"/>
      <c r="D625" s="472"/>
      <c r="E625" s="274"/>
      <c r="F625" s="303"/>
      <c r="G625" s="472"/>
      <c r="H625" s="284"/>
      <c r="I625" s="670"/>
      <c r="J625" s="667"/>
      <c r="K625" s="473"/>
      <c r="L625" s="473"/>
    </row>
    <row r="626" spans="1:12" s="13" customFormat="1" ht="12.75">
      <c r="A626" s="275"/>
      <c r="B626" s="273"/>
      <c r="C626" s="309"/>
      <c r="D626" s="472"/>
      <c r="E626" s="274"/>
      <c r="F626" s="303">
        <v>41</v>
      </c>
      <c r="G626" s="472"/>
      <c r="H626" s="284"/>
      <c r="I626" s="394"/>
      <c r="J626" s="363" t="s">
        <v>162</v>
      </c>
      <c r="K626" s="473">
        <f>E623*F626</f>
        <v>40.959</v>
      </c>
      <c r="L626" s="473">
        <f>E623*20</f>
        <v>19.98</v>
      </c>
    </row>
    <row r="627" spans="1:12" s="13" customFormat="1" ht="38.25">
      <c r="A627" s="275"/>
      <c r="B627" s="273"/>
      <c r="C627" s="309"/>
      <c r="D627" s="472"/>
      <c r="E627" s="274"/>
      <c r="F627" s="303">
        <v>61</v>
      </c>
      <c r="G627" s="472"/>
      <c r="H627" s="284"/>
      <c r="I627" s="394"/>
      <c r="J627" s="362" t="s">
        <v>163</v>
      </c>
      <c r="K627" s="473">
        <f>E623*F627</f>
        <v>60.939</v>
      </c>
      <c r="L627" s="473"/>
    </row>
    <row r="628" spans="1:12" s="13" customFormat="1" ht="12.75" customHeight="1">
      <c r="A628" s="275" t="s">
        <v>119</v>
      </c>
      <c r="B628" s="273" t="s">
        <v>543</v>
      </c>
      <c r="C628" s="309" t="s">
        <v>126</v>
      </c>
      <c r="D628" s="472"/>
      <c r="E628" s="274">
        <v>0.999</v>
      </c>
      <c r="F628" s="303"/>
      <c r="G628" s="472">
        <v>3</v>
      </c>
      <c r="H628" s="284" t="s">
        <v>11</v>
      </c>
      <c r="I628" s="668">
        <v>4</v>
      </c>
      <c r="J628" s="665" t="s">
        <v>161</v>
      </c>
      <c r="K628" s="473"/>
      <c r="L628" s="473"/>
    </row>
    <row r="629" spans="1:12" s="13" customFormat="1" ht="12.75">
      <c r="A629" s="275"/>
      <c r="B629" s="273"/>
      <c r="C629" s="309"/>
      <c r="D629" s="472"/>
      <c r="E629" s="274"/>
      <c r="F629" s="303"/>
      <c r="G629" s="472"/>
      <c r="H629" s="284"/>
      <c r="I629" s="669"/>
      <c r="J629" s="666"/>
      <c r="K629" s="473"/>
      <c r="L629" s="473"/>
    </row>
    <row r="630" spans="1:12" s="13" customFormat="1" ht="12.75">
      <c r="A630" s="275"/>
      <c r="B630" s="273"/>
      <c r="C630" s="309"/>
      <c r="D630" s="472"/>
      <c r="E630" s="274"/>
      <c r="F630" s="303"/>
      <c r="G630" s="472"/>
      <c r="H630" s="284"/>
      <c r="I630" s="670"/>
      <c r="J630" s="667"/>
      <c r="K630" s="473"/>
      <c r="L630" s="473"/>
    </row>
    <row r="631" spans="1:12" s="13" customFormat="1" ht="12.75">
      <c r="A631" s="275"/>
      <c r="B631" s="273"/>
      <c r="C631" s="309"/>
      <c r="D631" s="472"/>
      <c r="E631" s="274"/>
      <c r="F631" s="303">
        <v>41</v>
      </c>
      <c r="G631" s="472"/>
      <c r="H631" s="284"/>
      <c r="I631" s="394"/>
      <c r="J631" s="363" t="s">
        <v>162</v>
      </c>
      <c r="K631" s="473">
        <f>E628*F631</f>
        <v>40.959</v>
      </c>
      <c r="L631" s="473">
        <f>E628*20</f>
        <v>19.98</v>
      </c>
    </row>
    <row r="632" spans="1:12" s="13" customFormat="1" ht="38.25">
      <c r="A632" s="275"/>
      <c r="B632" s="273"/>
      <c r="C632" s="309"/>
      <c r="D632" s="472"/>
      <c r="E632" s="274"/>
      <c r="F632" s="303">
        <v>61</v>
      </c>
      <c r="G632" s="472"/>
      <c r="H632" s="284"/>
      <c r="I632" s="394"/>
      <c r="J632" s="362" t="s">
        <v>163</v>
      </c>
      <c r="K632" s="473">
        <f>E628*F632</f>
        <v>60.939</v>
      </c>
      <c r="L632" s="473"/>
    </row>
    <row r="633" spans="1:12" s="13" customFormat="1" ht="12.75" customHeight="1">
      <c r="A633" s="275" t="s">
        <v>119</v>
      </c>
      <c r="B633" s="273" t="s">
        <v>544</v>
      </c>
      <c r="C633" s="309" t="s">
        <v>126</v>
      </c>
      <c r="D633" s="472"/>
      <c r="E633" s="274">
        <v>0.999</v>
      </c>
      <c r="F633" s="303"/>
      <c r="G633" s="472">
        <v>3</v>
      </c>
      <c r="H633" s="284" t="s">
        <v>11</v>
      </c>
      <c r="I633" s="668">
        <v>4</v>
      </c>
      <c r="J633" s="665" t="s">
        <v>161</v>
      </c>
      <c r="K633" s="473"/>
      <c r="L633" s="473"/>
    </row>
    <row r="634" spans="1:12" s="13" customFormat="1" ht="12.75">
      <c r="A634" s="275"/>
      <c r="B634" s="273"/>
      <c r="C634" s="309"/>
      <c r="D634" s="472"/>
      <c r="E634" s="274"/>
      <c r="F634" s="303"/>
      <c r="G634" s="472"/>
      <c r="H634" s="284"/>
      <c r="I634" s="669"/>
      <c r="J634" s="666"/>
      <c r="K634" s="473"/>
      <c r="L634" s="473"/>
    </row>
    <row r="635" spans="1:12" s="13" customFormat="1" ht="12.75">
      <c r="A635" s="275"/>
      <c r="B635" s="273"/>
      <c r="C635" s="309"/>
      <c r="D635" s="472"/>
      <c r="E635" s="274"/>
      <c r="F635" s="303"/>
      <c r="G635" s="472"/>
      <c r="H635" s="284"/>
      <c r="I635" s="670"/>
      <c r="J635" s="667"/>
      <c r="K635" s="473"/>
      <c r="L635" s="473"/>
    </row>
    <row r="636" spans="1:12" s="13" customFormat="1" ht="12.75">
      <c r="A636" s="275"/>
      <c r="B636" s="273"/>
      <c r="C636" s="309"/>
      <c r="D636" s="472"/>
      <c r="E636" s="274"/>
      <c r="F636" s="303">
        <v>41</v>
      </c>
      <c r="G636" s="472"/>
      <c r="H636" s="284"/>
      <c r="I636" s="394"/>
      <c r="J636" s="363" t="s">
        <v>162</v>
      </c>
      <c r="K636" s="473">
        <f>E633*F636</f>
        <v>40.959</v>
      </c>
      <c r="L636" s="473">
        <f>E633*20</f>
        <v>19.98</v>
      </c>
    </row>
    <row r="637" spans="1:12" s="13" customFormat="1" ht="38.25">
      <c r="A637" s="275"/>
      <c r="B637" s="273"/>
      <c r="C637" s="309"/>
      <c r="D637" s="472"/>
      <c r="E637" s="274"/>
      <c r="F637" s="303">
        <v>61</v>
      </c>
      <c r="G637" s="472"/>
      <c r="H637" s="284"/>
      <c r="I637" s="394"/>
      <c r="J637" s="362" t="s">
        <v>163</v>
      </c>
      <c r="K637" s="473">
        <f>E633*F637</f>
        <v>60.939</v>
      </c>
      <c r="L637" s="473"/>
    </row>
    <row r="638" spans="1:12" s="13" customFormat="1" ht="12.75" customHeight="1">
      <c r="A638" s="275" t="s">
        <v>119</v>
      </c>
      <c r="B638" s="273" t="s">
        <v>545</v>
      </c>
      <c r="C638" s="309" t="s">
        <v>126</v>
      </c>
      <c r="D638" s="472"/>
      <c r="E638" s="274">
        <v>0.999</v>
      </c>
      <c r="F638" s="303"/>
      <c r="G638" s="472">
        <v>3</v>
      </c>
      <c r="H638" s="284" t="s">
        <v>11</v>
      </c>
      <c r="I638" s="668">
        <v>4</v>
      </c>
      <c r="J638" s="665" t="s">
        <v>161</v>
      </c>
      <c r="K638" s="473"/>
      <c r="L638" s="473"/>
    </row>
    <row r="639" spans="1:12" s="13" customFormat="1" ht="12.75">
      <c r="A639" s="275"/>
      <c r="B639" s="273"/>
      <c r="C639" s="309"/>
      <c r="D639" s="472"/>
      <c r="E639" s="274"/>
      <c r="F639" s="303"/>
      <c r="G639" s="472"/>
      <c r="H639" s="284"/>
      <c r="I639" s="669"/>
      <c r="J639" s="666"/>
      <c r="K639" s="473"/>
      <c r="L639" s="473"/>
    </row>
    <row r="640" spans="1:12" s="13" customFormat="1" ht="12.75">
      <c r="A640" s="275"/>
      <c r="B640" s="273"/>
      <c r="C640" s="309"/>
      <c r="D640" s="472"/>
      <c r="E640" s="274"/>
      <c r="F640" s="303"/>
      <c r="G640" s="472"/>
      <c r="H640" s="284"/>
      <c r="I640" s="670"/>
      <c r="J640" s="667"/>
      <c r="K640" s="473"/>
      <c r="L640" s="473"/>
    </row>
    <row r="641" spans="1:12" s="13" customFormat="1" ht="12.75">
      <c r="A641" s="275"/>
      <c r="B641" s="273"/>
      <c r="C641" s="309"/>
      <c r="D641" s="472"/>
      <c r="E641" s="274"/>
      <c r="F641" s="303">
        <v>41</v>
      </c>
      <c r="G641" s="472"/>
      <c r="H641" s="284"/>
      <c r="I641" s="394"/>
      <c r="J641" s="363" t="s">
        <v>162</v>
      </c>
      <c r="K641" s="473">
        <f>E638*F641</f>
        <v>40.959</v>
      </c>
      <c r="L641" s="473">
        <f>E638*20</f>
        <v>19.98</v>
      </c>
    </row>
    <row r="642" spans="1:12" s="13" customFormat="1" ht="38.25">
      <c r="A642" s="275"/>
      <c r="B642" s="273"/>
      <c r="C642" s="309"/>
      <c r="D642" s="472"/>
      <c r="E642" s="274"/>
      <c r="F642" s="303">
        <v>61</v>
      </c>
      <c r="G642" s="472"/>
      <c r="H642" s="284"/>
      <c r="I642" s="394"/>
      <c r="J642" s="362" t="s">
        <v>163</v>
      </c>
      <c r="K642" s="473">
        <f>E638*F642</f>
        <v>60.939</v>
      </c>
      <c r="L642" s="473"/>
    </row>
    <row r="643" spans="1:12" s="13" customFormat="1" ht="12.75" customHeight="1">
      <c r="A643" s="275" t="s">
        <v>119</v>
      </c>
      <c r="B643" s="273" t="s">
        <v>546</v>
      </c>
      <c r="C643" s="309" t="s">
        <v>126</v>
      </c>
      <c r="D643" s="472"/>
      <c r="E643" s="274">
        <v>1</v>
      </c>
      <c r="F643" s="303"/>
      <c r="G643" s="472">
        <v>3</v>
      </c>
      <c r="H643" s="284" t="s">
        <v>11</v>
      </c>
      <c r="I643" s="668">
        <v>4</v>
      </c>
      <c r="J643" s="665" t="s">
        <v>161</v>
      </c>
      <c r="K643" s="473"/>
      <c r="L643" s="473"/>
    </row>
    <row r="644" spans="1:12" s="13" customFormat="1" ht="12.75">
      <c r="A644" s="275"/>
      <c r="B644" s="273"/>
      <c r="C644" s="309"/>
      <c r="D644" s="472"/>
      <c r="E644" s="274"/>
      <c r="F644" s="303"/>
      <c r="G644" s="472"/>
      <c r="H644" s="284"/>
      <c r="I644" s="669"/>
      <c r="J644" s="666"/>
      <c r="K644" s="473"/>
      <c r="L644" s="473"/>
    </row>
    <row r="645" spans="1:12" s="13" customFormat="1" ht="12.75">
      <c r="A645" s="275"/>
      <c r="B645" s="273"/>
      <c r="C645" s="309"/>
      <c r="D645" s="472"/>
      <c r="E645" s="274"/>
      <c r="F645" s="303"/>
      <c r="G645" s="472"/>
      <c r="H645" s="284"/>
      <c r="I645" s="670"/>
      <c r="J645" s="667"/>
      <c r="K645" s="473"/>
      <c r="L645" s="473"/>
    </row>
    <row r="646" spans="1:12" s="13" customFormat="1" ht="12.75">
      <c r="A646" s="275"/>
      <c r="B646" s="273"/>
      <c r="C646" s="309"/>
      <c r="D646" s="472"/>
      <c r="E646" s="274"/>
      <c r="F646" s="303">
        <v>41</v>
      </c>
      <c r="G646" s="472"/>
      <c r="H646" s="284"/>
      <c r="I646" s="394"/>
      <c r="J646" s="363" t="s">
        <v>162</v>
      </c>
      <c r="K646" s="473">
        <f>E643*F646</f>
        <v>41</v>
      </c>
      <c r="L646" s="473">
        <f>E643*20</f>
        <v>20</v>
      </c>
    </row>
    <row r="647" spans="1:12" s="13" customFormat="1" ht="38.25">
      <c r="A647" s="275"/>
      <c r="B647" s="273"/>
      <c r="C647" s="309"/>
      <c r="D647" s="472"/>
      <c r="E647" s="274"/>
      <c r="F647" s="303">
        <v>61</v>
      </c>
      <c r="G647" s="472"/>
      <c r="H647" s="284"/>
      <c r="I647" s="394"/>
      <c r="J647" s="362" t="s">
        <v>163</v>
      </c>
      <c r="K647" s="473">
        <f>E643*F647</f>
        <v>61</v>
      </c>
      <c r="L647" s="473"/>
    </row>
    <row r="648" spans="1:12" s="13" customFormat="1" ht="12.75" customHeight="1">
      <c r="A648" s="275" t="s">
        <v>119</v>
      </c>
      <c r="B648" s="273" t="s">
        <v>547</v>
      </c>
      <c r="C648" s="309" t="s">
        <v>126</v>
      </c>
      <c r="D648" s="472"/>
      <c r="E648" s="274">
        <v>0.999</v>
      </c>
      <c r="F648" s="303"/>
      <c r="G648" s="472">
        <v>3</v>
      </c>
      <c r="H648" s="284" t="s">
        <v>11</v>
      </c>
      <c r="I648" s="668">
        <v>4</v>
      </c>
      <c r="J648" s="665" t="s">
        <v>161</v>
      </c>
      <c r="K648" s="473"/>
      <c r="L648" s="473"/>
    </row>
    <row r="649" spans="1:12" s="13" customFormat="1" ht="12.75">
      <c r="A649" s="275"/>
      <c r="B649" s="273"/>
      <c r="C649" s="309"/>
      <c r="D649" s="472"/>
      <c r="E649" s="274"/>
      <c r="F649" s="303"/>
      <c r="G649" s="472"/>
      <c r="H649" s="284"/>
      <c r="I649" s="669"/>
      <c r="J649" s="666"/>
      <c r="K649" s="473"/>
      <c r="L649" s="473"/>
    </row>
    <row r="650" spans="1:12" s="13" customFormat="1" ht="12.75">
      <c r="A650" s="275"/>
      <c r="B650" s="273"/>
      <c r="C650" s="309"/>
      <c r="D650" s="472"/>
      <c r="E650" s="274"/>
      <c r="F650" s="303"/>
      <c r="G650" s="472"/>
      <c r="H650" s="284"/>
      <c r="I650" s="670"/>
      <c r="J650" s="667"/>
      <c r="K650" s="473"/>
      <c r="L650" s="473"/>
    </row>
    <row r="651" spans="1:12" s="13" customFormat="1" ht="12.75">
      <c r="A651" s="275"/>
      <c r="B651" s="273"/>
      <c r="C651" s="309"/>
      <c r="D651" s="472"/>
      <c r="E651" s="274"/>
      <c r="F651" s="303">
        <v>41</v>
      </c>
      <c r="G651" s="472"/>
      <c r="H651" s="284"/>
      <c r="I651" s="394"/>
      <c r="J651" s="363" t="s">
        <v>162</v>
      </c>
      <c r="K651" s="473">
        <f>E648*F651</f>
        <v>40.959</v>
      </c>
      <c r="L651" s="473">
        <f>E648*20</f>
        <v>19.98</v>
      </c>
    </row>
    <row r="652" spans="1:12" s="13" customFormat="1" ht="38.25">
      <c r="A652" s="275"/>
      <c r="B652" s="273"/>
      <c r="C652" s="309"/>
      <c r="D652" s="472"/>
      <c r="E652" s="274"/>
      <c r="F652" s="303">
        <v>61</v>
      </c>
      <c r="G652" s="472"/>
      <c r="H652" s="284"/>
      <c r="I652" s="394"/>
      <c r="J652" s="362" t="s">
        <v>163</v>
      </c>
      <c r="K652" s="473">
        <f>E648*F652</f>
        <v>60.939</v>
      </c>
      <c r="L652" s="473"/>
    </row>
    <row r="653" spans="1:12" s="13" customFormat="1" ht="12.75" customHeight="1">
      <c r="A653" s="275" t="s">
        <v>119</v>
      </c>
      <c r="B653" s="273" t="s">
        <v>548</v>
      </c>
      <c r="C653" s="309" t="s">
        <v>126</v>
      </c>
      <c r="D653" s="472"/>
      <c r="E653" s="274">
        <v>0.999</v>
      </c>
      <c r="F653" s="303"/>
      <c r="G653" s="472">
        <v>3</v>
      </c>
      <c r="H653" s="284" t="s">
        <v>11</v>
      </c>
      <c r="I653" s="668">
        <v>4</v>
      </c>
      <c r="J653" s="665" t="s">
        <v>161</v>
      </c>
      <c r="K653" s="473"/>
      <c r="L653" s="473"/>
    </row>
    <row r="654" spans="1:12" s="13" customFormat="1" ht="12.75">
      <c r="A654" s="275"/>
      <c r="B654" s="273"/>
      <c r="C654" s="309"/>
      <c r="D654" s="472"/>
      <c r="E654" s="274"/>
      <c r="F654" s="303"/>
      <c r="G654" s="472"/>
      <c r="H654" s="284"/>
      <c r="I654" s="669"/>
      <c r="J654" s="666"/>
      <c r="K654" s="473"/>
      <c r="L654" s="473"/>
    </row>
    <row r="655" spans="1:12" s="13" customFormat="1" ht="12.75">
      <c r="A655" s="275"/>
      <c r="B655" s="273"/>
      <c r="C655" s="309"/>
      <c r="D655" s="472"/>
      <c r="E655" s="274"/>
      <c r="F655" s="303"/>
      <c r="G655" s="472"/>
      <c r="H655" s="284"/>
      <c r="I655" s="670"/>
      <c r="J655" s="667"/>
      <c r="K655" s="473"/>
      <c r="L655" s="473"/>
    </row>
    <row r="656" spans="1:12" s="13" customFormat="1" ht="12.75">
      <c r="A656" s="275"/>
      <c r="B656" s="273"/>
      <c r="C656" s="309"/>
      <c r="D656" s="472"/>
      <c r="E656" s="274"/>
      <c r="F656" s="303">
        <v>41</v>
      </c>
      <c r="G656" s="472"/>
      <c r="H656" s="284"/>
      <c r="I656" s="394"/>
      <c r="J656" s="363" t="s">
        <v>162</v>
      </c>
      <c r="K656" s="473">
        <f>E653*F656</f>
        <v>40.959</v>
      </c>
      <c r="L656" s="473">
        <f>E653*20</f>
        <v>19.98</v>
      </c>
    </row>
    <row r="657" spans="1:12" s="13" customFormat="1" ht="38.25">
      <c r="A657" s="275"/>
      <c r="B657" s="273"/>
      <c r="C657" s="309"/>
      <c r="D657" s="472"/>
      <c r="E657" s="274"/>
      <c r="F657" s="303">
        <v>61</v>
      </c>
      <c r="G657" s="472"/>
      <c r="H657" s="284"/>
      <c r="I657" s="394"/>
      <c r="J657" s="362" t="s">
        <v>163</v>
      </c>
      <c r="K657" s="473">
        <f>E653*F657</f>
        <v>60.939</v>
      </c>
      <c r="L657" s="473"/>
    </row>
    <row r="658" spans="1:12" s="13" customFormat="1" ht="12.75" customHeight="1">
      <c r="A658" s="275" t="s">
        <v>119</v>
      </c>
      <c r="B658" s="273" t="s">
        <v>549</v>
      </c>
      <c r="C658" s="309" t="s">
        <v>126</v>
      </c>
      <c r="D658" s="472"/>
      <c r="E658" s="274">
        <v>1</v>
      </c>
      <c r="F658" s="303"/>
      <c r="G658" s="472">
        <v>3</v>
      </c>
      <c r="H658" s="284" t="s">
        <v>11</v>
      </c>
      <c r="I658" s="668">
        <v>4</v>
      </c>
      <c r="J658" s="665" t="s">
        <v>161</v>
      </c>
      <c r="K658" s="473"/>
      <c r="L658" s="473"/>
    </row>
    <row r="659" spans="1:12" s="13" customFormat="1" ht="12.75">
      <c r="A659" s="275"/>
      <c r="B659" s="273"/>
      <c r="C659" s="309"/>
      <c r="D659" s="472"/>
      <c r="E659" s="274"/>
      <c r="F659" s="303"/>
      <c r="G659" s="472"/>
      <c r="H659" s="284"/>
      <c r="I659" s="669"/>
      <c r="J659" s="666"/>
      <c r="K659" s="473"/>
      <c r="L659" s="473"/>
    </row>
    <row r="660" spans="1:12" s="13" customFormat="1" ht="12.75">
      <c r="A660" s="275"/>
      <c r="B660" s="273"/>
      <c r="C660" s="309"/>
      <c r="D660" s="472"/>
      <c r="E660" s="274"/>
      <c r="F660" s="303"/>
      <c r="G660" s="472"/>
      <c r="H660" s="284"/>
      <c r="I660" s="670"/>
      <c r="J660" s="667"/>
      <c r="K660" s="473"/>
      <c r="L660" s="473"/>
    </row>
    <row r="661" spans="1:12" s="13" customFormat="1" ht="12.75">
      <c r="A661" s="275"/>
      <c r="B661" s="273"/>
      <c r="C661" s="309"/>
      <c r="D661" s="472"/>
      <c r="E661" s="274"/>
      <c r="F661" s="303">
        <v>41</v>
      </c>
      <c r="G661" s="472"/>
      <c r="H661" s="284"/>
      <c r="I661" s="394"/>
      <c r="J661" s="363" t="s">
        <v>162</v>
      </c>
      <c r="K661" s="473">
        <f>E658*F661</f>
        <v>41</v>
      </c>
      <c r="L661" s="473">
        <f>E658*20</f>
        <v>20</v>
      </c>
    </row>
    <row r="662" spans="1:12" s="13" customFormat="1" ht="38.25">
      <c r="A662" s="275"/>
      <c r="B662" s="273"/>
      <c r="C662" s="309"/>
      <c r="D662" s="472"/>
      <c r="E662" s="274"/>
      <c r="F662" s="303">
        <v>61</v>
      </c>
      <c r="G662" s="472"/>
      <c r="H662" s="284"/>
      <c r="I662" s="394"/>
      <c r="J662" s="362" t="s">
        <v>163</v>
      </c>
      <c r="K662" s="473">
        <f>E658*F662</f>
        <v>61</v>
      </c>
      <c r="L662" s="473"/>
    </row>
    <row r="663" spans="1:12" s="13" customFormat="1" ht="12.75" customHeight="1">
      <c r="A663" s="275" t="s">
        <v>119</v>
      </c>
      <c r="B663" s="273" t="s">
        <v>550</v>
      </c>
      <c r="C663" s="309" t="s">
        <v>126</v>
      </c>
      <c r="D663" s="472"/>
      <c r="E663" s="274">
        <v>1</v>
      </c>
      <c r="F663" s="303"/>
      <c r="G663" s="472">
        <v>3</v>
      </c>
      <c r="H663" s="284" t="s">
        <v>11</v>
      </c>
      <c r="I663" s="668">
        <v>4</v>
      </c>
      <c r="J663" s="665" t="s">
        <v>161</v>
      </c>
      <c r="K663" s="473"/>
      <c r="L663" s="473"/>
    </row>
    <row r="664" spans="1:12" s="13" customFormat="1" ht="12.75">
      <c r="A664" s="275"/>
      <c r="B664" s="273"/>
      <c r="C664" s="309"/>
      <c r="D664" s="472"/>
      <c r="E664" s="274"/>
      <c r="F664" s="303"/>
      <c r="G664" s="472"/>
      <c r="H664" s="284"/>
      <c r="I664" s="669"/>
      <c r="J664" s="666"/>
      <c r="K664" s="473"/>
      <c r="L664" s="473"/>
    </row>
    <row r="665" spans="1:12" s="13" customFormat="1" ht="12.75">
      <c r="A665" s="275"/>
      <c r="B665" s="273"/>
      <c r="C665" s="309"/>
      <c r="D665" s="472"/>
      <c r="E665" s="274"/>
      <c r="F665" s="303"/>
      <c r="G665" s="472"/>
      <c r="H665" s="284"/>
      <c r="I665" s="670"/>
      <c r="J665" s="667"/>
      <c r="K665" s="473"/>
      <c r="L665" s="473"/>
    </row>
    <row r="666" spans="1:12" s="13" customFormat="1" ht="12.75">
      <c r="A666" s="275"/>
      <c r="B666" s="273"/>
      <c r="C666" s="309"/>
      <c r="D666" s="472"/>
      <c r="E666" s="274"/>
      <c r="F666" s="303">
        <v>41</v>
      </c>
      <c r="G666" s="472"/>
      <c r="H666" s="284"/>
      <c r="I666" s="394"/>
      <c r="J666" s="363" t="s">
        <v>162</v>
      </c>
      <c r="K666" s="473">
        <f>E663*F666</f>
        <v>41</v>
      </c>
      <c r="L666" s="473">
        <f>E663*20</f>
        <v>20</v>
      </c>
    </row>
    <row r="667" spans="1:12" s="13" customFormat="1" ht="38.25">
      <c r="A667" s="275"/>
      <c r="B667" s="273"/>
      <c r="C667" s="309"/>
      <c r="D667" s="472"/>
      <c r="E667" s="274"/>
      <c r="F667" s="303">
        <v>61</v>
      </c>
      <c r="G667" s="472"/>
      <c r="H667" s="284"/>
      <c r="I667" s="394"/>
      <c r="J667" s="362" t="s">
        <v>163</v>
      </c>
      <c r="K667" s="473">
        <f>E663*F667</f>
        <v>61</v>
      </c>
      <c r="L667" s="473"/>
    </row>
    <row r="668" spans="1:12" s="13" customFormat="1" ht="12.75" customHeight="1">
      <c r="A668" s="275" t="s">
        <v>119</v>
      </c>
      <c r="B668" s="273" t="s">
        <v>551</v>
      </c>
      <c r="C668" s="309" t="s">
        <v>126</v>
      </c>
      <c r="D668" s="472"/>
      <c r="E668" s="274">
        <v>0.998</v>
      </c>
      <c r="F668" s="303"/>
      <c r="G668" s="472">
        <v>3</v>
      </c>
      <c r="H668" s="284" t="s">
        <v>11</v>
      </c>
      <c r="I668" s="668">
        <v>4</v>
      </c>
      <c r="J668" s="665" t="s">
        <v>161</v>
      </c>
      <c r="K668" s="473"/>
      <c r="L668" s="473"/>
    </row>
    <row r="669" spans="1:12" s="13" customFormat="1" ht="12.75">
      <c r="A669" s="275"/>
      <c r="B669" s="273"/>
      <c r="C669" s="309"/>
      <c r="D669" s="472"/>
      <c r="E669" s="274"/>
      <c r="F669" s="303"/>
      <c r="G669" s="472"/>
      <c r="H669" s="284"/>
      <c r="I669" s="669"/>
      <c r="J669" s="666"/>
      <c r="K669" s="473"/>
      <c r="L669" s="473"/>
    </row>
    <row r="670" spans="1:12" s="13" customFormat="1" ht="12.75">
      <c r="A670" s="275"/>
      <c r="B670" s="273"/>
      <c r="C670" s="309"/>
      <c r="D670" s="472"/>
      <c r="E670" s="274"/>
      <c r="F670" s="303"/>
      <c r="G670" s="472"/>
      <c r="H670" s="284"/>
      <c r="I670" s="670"/>
      <c r="J670" s="667"/>
      <c r="K670" s="473"/>
      <c r="L670" s="473"/>
    </row>
    <row r="671" spans="1:12" s="13" customFormat="1" ht="12.75">
      <c r="A671" s="275"/>
      <c r="B671" s="273"/>
      <c r="C671" s="309"/>
      <c r="D671" s="472"/>
      <c r="E671" s="274"/>
      <c r="F671" s="303">
        <v>41</v>
      </c>
      <c r="G671" s="472"/>
      <c r="H671" s="284"/>
      <c r="I671" s="394"/>
      <c r="J671" s="363" t="s">
        <v>162</v>
      </c>
      <c r="K671" s="473">
        <f>E668*F671</f>
        <v>40.918</v>
      </c>
      <c r="L671" s="473">
        <f>E668*20</f>
        <v>19.96</v>
      </c>
    </row>
    <row r="672" spans="1:12" s="13" customFormat="1" ht="38.25">
      <c r="A672" s="275"/>
      <c r="B672" s="273"/>
      <c r="C672" s="309"/>
      <c r="D672" s="472"/>
      <c r="E672" s="274"/>
      <c r="F672" s="303">
        <v>61</v>
      </c>
      <c r="G672" s="472"/>
      <c r="H672" s="284"/>
      <c r="I672" s="394"/>
      <c r="J672" s="362" t="s">
        <v>163</v>
      </c>
      <c r="K672" s="473">
        <f>E668*F672</f>
        <v>60.878</v>
      </c>
      <c r="L672" s="473"/>
    </row>
    <row r="673" spans="1:12" s="13" customFormat="1" ht="12.75" customHeight="1">
      <c r="A673" s="275" t="s">
        <v>119</v>
      </c>
      <c r="B673" s="273" t="s">
        <v>552</v>
      </c>
      <c r="C673" s="309" t="s">
        <v>126</v>
      </c>
      <c r="D673" s="472"/>
      <c r="E673" s="274">
        <v>0.999</v>
      </c>
      <c r="F673" s="303"/>
      <c r="G673" s="472">
        <v>3</v>
      </c>
      <c r="H673" s="284" t="s">
        <v>11</v>
      </c>
      <c r="I673" s="668">
        <v>4</v>
      </c>
      <c r="J673" s="665" t="s">
        <v>161</v>
      </c>
      <c r="K673" s="473"/>
      <c r="L673" s="473"/>
    </row>
    <row r="674" spans="1:12" s="13" customFormat="1" ht="12.75">
      <c r="A674" s="275"/>
      <c r="B674" s="273"/>
      <c r="C674" s="309"/>
      <c r="D674" s="472"/>
      <c r="E674" s="274"/>
      <c r="F674" s="303"/>
      <c r="G674" s="472"/>
      <c r="H674" s="284"/>
      <c r="I674" s="669"/>
      <c r="J674" s="666"/>
      <c r="K674" s="473"/>
      <c r="L674" s="473"/>
    </row>
    <row r="675" spans="1:12" s="13" customFormat="1" ht="12.75">
      <c r="A675" s="275"/>
      <c r="B675" s="273"/>
      <c r="C675" s="309"/>
      <c r="D675" s="472"/>
      <c r="E675" s="274"/>
      <c r="F675" s="303"/>
      <c r="G675" s="472"/>
      <c r="H675" s="284"/>
      <c r="I675" s="670"/>
      <c r="J675" s="667"/>
      <c r="K675" s="473"/>
      <c r="L675" s="473"/>
    </row>
    <row r="676" spans="1:12" s="13" customFormat="1" ht="12.75">
      <c r="A676" s="275"/>
      <c r="B676" s="273"/>
      <c r="C676" s="309"/>
      <c r="D676" s="472"/>
      <c r="E676" s="274"/>
      <c r="F676" s="303">
        <v>41</v>
      </c>
      <c r="G676" s="472"/>
      <c r="H676" s="284"/>
      <c r="I676" s="394"/>
      <c r="J676" s="363" t="s">
        <v>162</v>
      </c>
      <c r="K676" s="473">
        <f>E673*F676</f>
        <v>40.959</v>
      </c>
      <c r="L676" s="473">
        <f>E673*20</f>
        <v>19.98</v>
      </c>
    </row>
    <row r="677" spans="1:12" s="13" customFormat="1" ht="38.25">
      <c r="A677" s="275"/>
      <c r="B677" s="273"/>
      <c r="C677" s="309"/>
      <c r="D677" s="472"/>
      <c r="E677" s="274"/>
      <c r="F677" s="303">
        <v>61</v>
      </c>
      <c r="G677" s="472"/>
      <c r="H677" s="284"/>
      <c r="I677" s="394"/>
      <c r="J677" s="362" t="s">
        <v>163</v>
      </c>
      <c r="K677" s="473">
        <f>E673*F677</f>
        <v>60.939</v>
      </c>
      <c r="L677" s="473"/>
    </row>
    <row r="678" spans="1:12" s="13" customFormat="1" ht="12.75" customHeight="1">
      <c r="A678" s="275" t="s">
        <v>119</v>
      </c>
      <c r="B678" s="273" t="s">
        <v>553</v>
      </c>
      <c r="C678" s="309" t="s">
        <v>126</v>
      </c>
      <c r="D678" s="472"/>
      <c r="E678" s="274">
        <v>0.999</v>
      </c>
      <c r="F678" s="303"/>
      <c r="G678" s="472">
        <v>3</v>
      </c>
      <c r="H678" s="284" t="s">
        <v>11</v>
      </c>
      <c r="I678" s="668">
        <v>4</v>
      </c>
      <c r="J678" s="665" t="s">
        <v>161</v>
      </c>
      <c r="K678" s="473"/>
      <c r="L678" s="473"/>
    </row>
    <row r="679" spans="1:12" s="13" customFormat="1" ht="12.75">
      <c r="A679" s="275"/>
      <c r="B679" s="273"/>
      <c r="C679" s="309"/>
      <c r="D679" s="472"/>
      <c r="E679" s="274"/>
      <c r="F679" s="303"/>
      <c r="G679" s="472"/>
      <c r="H679" s="284"/>
      <c r="I679" s="669"/>
      <c r="J679" s="666"/>
      <c r="K679" s="473"/>
      <c r="L679" s="473"/>
    </row>
    <row r="680" spans="1:12" s="13" customFormat="1" ht="12.75">
      <c r="A680" s="275"/>
      <c r="B680" s="273"/>
      <c r="C680" s="309"/>
      <c r="D680" s="472"/>
      <c r="E680" s="274"/>
      <c r="F680" s="303"/>
      <c r="G680" s="472"/>
      <c r="H680" s="284"/>
      <c r="I680" s="670"/>
      <c r="J680" s="667"/>
      <c r="K680" s="473"/>
      <c r="L680" s="473"/>
    </row>
    <row r="681" spans="1:12" s="13" customFormat="1" ht="12.75">
      <c r="A681" s="275"/>
      <c r="B681" s="273"/>
      <c r="C681" s="309"/>
      <c r="D681" s="472"/>
      <c r="E681" s="274"/>
      <c r="F681" s="303">
        <v>41</v>
      </c>
      <c r="G681" s="472"/>
      <c r="H681" s="284"/>
      <c r="I681" s="394"/>
      <c r="J681" s="363" t="s">
        <v>162</v>
      </c>
      <c r="K681" s="473">
        <f>E678*F681</f>
        <v>40.959</v>
      </c>
      <c r="L681" s="473">
        <f>E678*20</f>
        <v>19.98</v>
      </c>
    </row>
    <row r="682" spans="1:12" s="13" customFormat="1" ht="38.25">
      <c r="A682" s="275"/>
      <c r="B682" s="273"/>
      <c r="C682" s="309"/>
      <c r="D682" s="472"/>
      <c r="E682" s="274"/>
      <c r="F682" s="303">
        <v>61</v>
      </c>
      <c r="G682" s="472"/>
      <c r="H682" s="284"/>
      <c r="I682" s="394"/>
      <c r="J682" s="362" t="s">
        <v>163</v>
      </c>
      <c r="K682" s="473">
        <f>E678*F682</f>
        <v>60.939</v>
      </c>
      <c r="L682" s="473"/>
    </row>
    <row r="683" spans="1:12" s="13" customFormat="1" ht="12.75" customHeight="1">
      <c r="A683" s="275" t="s">
        <v>119</v>
      </c>
      <c r="B683" s="273" t="s">
        <v>554</v>
      </c>
      <c r="C683" s="309" t="s">
        <v>126</v>
      </c>
      <c r="D683" s="472"/>
      <c r="E683" s="274">
        <v>1</v>
      </c>
      <c r="F683" s="303"/>
      <c r="G683" s="472">
        <v>3</v>
      </c>
      <c r="H683" s="284" t="s">
        <v>11</v>
      </c>
      <c r="I683" s="668">
        <v>4</v>
      </c>
      <c r="J683" s="665" t="s">
        <v>161</v>
      </c>
      <c r="K683" s="473"/>
      <c r="L683" s="473"/>
    </row>
    <row r="684" spans="1:12" s="13" customFormat="1" ht="12.75">
      <c r="A684" s="275"/>
      <c r="B684" s="273"/>
      <c r="C684" s="309"/>
      <c r="D684" s="472"/>
      <c r="E684" s="274"/>
      <c r="F684" s="303"/>
      <c r="G684" s="472"/>
      <c r="H684" s="284"/>
      <c r="I684" s="669"/>
      <c r="J684" s="666"/>
      <c r="K684" s="473"/>
      <c r="L684" s="473"/>
    </row>
    <row r="685" spans="1:12" s="13" customFormat="1" ht="12.75">
      <c r="A685" s="275"/>
      <c r="B685" s="273"/>
      <c r="C685" s="309"/>
      <c r="D685" s="472"/>
      <c r="E685" s="274"/>
      <c r="F685" s="303"/>
      <c r="G685" s="472"/>
      <c r="H685" s="284"/>
      <c r="I685" s="670"/>
      <c r="J685" s="667"/>
      <c r="K685" s="473"/>
      <c r="L685" s="473"/>
    </row>
    <row r="686" spans="1:12" s="13" customFormat="1" ht="12.75">
      <c r="A686" s="275"/>
      <c r="B686" s="273"/>
      <c r="C686" s="309"/>
      <c r="D686" s="472"/>
      <c r="E686" s="274"/>
      <c r="F686" s="303">
        <v>41</v>
      </c>
      <c r="G686" s="472"/>
      <c r="H686" s="284"/>
      <c r="I686" s="394"/>
      <c r="J686" s="363" t="s">
        <v>162</v>
      </c>
      <c r="K686" s="473">
        <f>E683*F686</f>
        <v>41</v>
      </c>
      <c r="L686" s="473">
        <f>E683*20</f>
        <v>20</v>
      </c>
    </row>
    <row r="687" spans="1:12" s="13" customFormat="1" ht="38.25">
      <c r="A687" s="275"/>
      <c r="B687" s="273"/>
      <c r="C687" s="309"/>
      <c r="D687" s="472"/>
      <c r="E687" s="274"/>
      <c r="F687" s="303">
        <v>61</v>
      </c>
      <c r="G687" s="472"/>
      <c r="H687" s="284"/>
      <c r="I687" s="394"/>
      <c r="J687" s="362" t="s">
        <v>163</v>
      </c>
      <c r="K687" s="473">
        <f>E683*F687</f>
        <v>61</v>
      </c>
      <c r="L687" s="473"/>
    </row>
    <row r="688" spans="1:12" s="13" customFormat="1" ht="12.75" customHeight="1">
      <c r="A688" s="275" t="s">
        <v>119</v>
      </c>
      <c r="B688" s="273" t="s">
        <v>555</v>
      </c>
      <c r="C688" s="309" t="s">
        <v>126</v>
      </c>
      <c r="D688" s="472"/>
      <c r="E688" s="274">
        <v>0.999</v>
      </c>
      <c r="F688" s="303"/>
      <c r="G688" s="472">
        <v>3</v>
      </c>
      <c r="H688" s="284" t="s">
        <v>11</v>
      </c>
      <c r="I688" s="668">
        <v>4</v>
      </c>
      <c r="J688" s="665" t="s">
        <v>161</v>
      </c>
      <c r="K688" s="473"/>
      <c r="L688" s="473"/>
    </row>
    <row r="689" spans="1:12" s="13" customFormat="1" ht="12.75">
      <c r="A689" s="275"/>
      <c r="B689" s="273"/>
      <c r="C689" s="309"/>
      <c r="D689" s="472"/>
      <c r="E689" s="274"/>
      <c r="F689" s="303"/>
      <c r="G689" s="472"/>
      <c r="H689" s="284"/>
      <c r="I689" s="669"/>
      <c r="J689" s="666"/>
      <c r="K689" s="473"/>
      <c r="L689" s="473"/>
    </row>
    <row r="690" spans="1:12" s="13" customFormat="1" ht="12.75">
      <c r="A690" s="275"/>
      <c r="B690" s="273"/>
      <c r="C690" s="309"/>
      <c r="D690" s="472"/>
      <c r="E690" s="274"/>
      <c r="F690" s="303"/>
      <c r="G690" s="472"/>
      <c r="H690" s="284"/>
      <c r="I690" s="670"/>
      <c r="J690" s="667"/>
      <c r="K690" s="473"/>
      <c r="L690" s="473"/>
    </row>
    <row r="691" spans="1:12" s="13" customFormat="1" ht="12.75">
      <c r="A691" s="275"/>
      <c r="B691" s="273"/>
      <c r="C691" s="309"/>
      <c r="D691" s="472"/>
      <c r="E691" s="274"/>
      <c r="F691" s="303">
        <v>41</v>
      </c>
      <c r="G691" s="472"/>
      <c r="H691" s="284"/>
      <c r="I691" s="394"/>
      <c r="J691" s="363" t="s">
        <v>162</v>
      </c>
      <c r="K691" s="473">
        <f>E688*F691</f>
        <v>40.959</v>
      </c>
      <c r="L691" s="473">
        <f>E688*20</f>
        <v>19.98</v>
      </c>
    </row>
    <row r="692" spans="1:12" s="13" customFormat="1" ht="38.25">
      <c r="A692" s="275"/>
      <c r="B692" s="273"/>
      <c r="C692" s="309"/>
      <c r="D692" s="472"/>
      <c r="E692" s="274"/>
      <c r="F692" s="303">
        <v>61</v>
      </c>
      <c r="G692" s="472"/>
      <c r="H692" s="284"/>
      <c r="I692" s="394"/>
      <c r="J692" s="362" t="s">
        <v>163</v>
      </c>
      <c r="K692" s="473">
        <f>E688*F692</f>
        <v>60.939</v>
      </c>
      <c r="L692" s="473"/>
    </row>
    <row r="693" spans="1:12" s="13" customFormat="1" ht="12.75" customHeight="1">
      <c r="A693" s="275" t="s">
        <v>119</v>
      </c>
      <c r="B693" s="273" t="s">
        <v>556</v>
      </c>
      <c r="C693" s="309" t="s">
        <v>126</v>
      </c>
      <c r="D693" s="472"/>
      <c r="E693" s="274">
        <v>1</v>
      </c>
      <c r="F693" s="303"/>
      <c r="G693" s="472">
        <v>3</v>
      </c>
      <c r="H693" s="284" t="s">
        <v>11</v>
      </c>
      <c r="I693" s="668">
        <v>4</v>
      </c>
      <c r="J693" s="665" t="s">
        <v>161</v>
      </c>
      <c r="K693" s="473"/>
      <c r="L693" s="473"/>
    </row>
    <row r="694" spans="1:12" s="13" customFormat="1" ht="12.75">
      <c r="A694" s="275"/>
      <c r="B694" s="273"/>
      <c r="C694" s="309"/>
      <c r="D694" s="472"/>
      <c r="E694" s="274"/>
      <c r="F694" s="303"/>
      <c r="G694" s="472"/>
      <c r="H694" s="284"/>
      <c r="I694" s="669"/>
      <c r="J694" s="666"/>
      <c r="K694" s="473"/>
      <c r="L694" s="473"/>
    </row>
    <row r="695" spans="1:12" s="13" customFormat="1" ht="12.75">
      <c r="A695" s="275"/>
      <c r="B695" s="273"/>
      <c r="C695" s="309"/>
      <c r="D695" s="472"/>
      <c r="E695" s="274"/>
      <c r="F695" s="303"/>
      <c r="G695" s="472"/>
      <c r="H695" s="284"/>
      <c r="I695" s="670"/>
      <c r="J695" s="667"/>
      <c r="K695" s="473"/>
      <c r="L695" s="473"/>
    </row>
    <row r="696" spans="1:12" s="13" customFormat="1" ht="12.75">
      <c r="A696" s="275"/>
      <c r="B696" s="273"/>
      <c r="C696" s="309"/>
      <c r="D696" s="472"/>
      <c r="E696" s="274"/>
      <c r="F696" s="303">
        <v>41</v>
      </c>
      <c r="G696" s="472"/>
      <c r="H696" s="284"/>
      <c r="I696" s="394"/>
      <c r="J696" s="363" t="s">
        <v>162</v>
      </c>
      <c r="K696" s="473">
        <f>E693*F696</f>
        <v>41</v>
      </c>
      <c r="L696" s="473">
        <f>E693*20</f>
        <v>20</v>
      </c>
    </row>
    <row r="697" spans="1:12" s="13" customFormat="1" ht="38.25">
      <c r="A697" s="275"/>
      <c r="B697" s="273"/>
      <c r="C697" s="309"/>
      <c r="D697" s="472"/>
      <c r="E697" s="274"/>
      <c r="F697" s="303">
        <v>61</v>
      </c>
      <c r="G697" s="472"/>
      <c r="H697" s="284"/>
      <c r="I697" s="394"/>
      <c r="J697" s="362" t="s">
        <v>163</v>
      </c>
      <c r="K697" s="473">
        <f>E693*F697</f>
        <v>61</v>
      </c>
      <c r="L697" s="473"/>
    </row>
    <row r="698" spans="1:12" s="13" customFormat="1" ht="12.75" customHeight="1">
      <c r="A698" s="275" t="s">
        <v>119</v>
      </c>
      <c r="B698" s="273" t="s">
        <v>557</v>
      </c>
      <c r="C698" s="309" t="s">
        <v>126</v>
      </c>
      <c r="D698" s="472"/>
      <c r="E698" s="274">
        <v>0.935</v>
      </c>
      <c r="F698" s="303"/>
      <c r="G698" s="472">
        <v>3</v>
      </c>
      <c r="H698" s="284" t="s">
        <v>11</v>
      </c>
      <c r="I698" s="668">
        <v>4</v>
      </c>
      <c r="J698" s="665" t="s">
        <v>161</v>
      </c>
      <c r="K698" s="473"/>
      <c r="L698" s="473"/>
    </row>
    <row r="699" spans="1:12" s="13" customFormat="1" ht="12.75">
      <c r="A699" s="275"/>
      <c r="B699" s="273"/>
      <c r="C699" s="309"/>
      <c r="D699" s="472"/>
      <c r="E699" s="274"/>
      <c r="F699" s="303"/>
      <c r="G699" s="472"/>
      <c r="H699" s="284"/>
      <c r="I699" s="669"/>
      <c r="J699" s="666"/>
      <c r="K699" s="473"/>
      <c r="L699" s="473"/>
    </row>
    <row r="700" spans="1:12" s="13" customFormat="1" ht="12.75">
      <c r="A700" s="275"/>
      <c r="B700" s="273"/>
      <c r="C700" s="309"/>
      <c r="D700" s="472"/>
      <c r="E700" s="274"/>
      <c r="F700" s="303"/>
      <c r="G700" s="472"/>
      <c r="H700" s="284"/>
      <c r="I700" s="670"/>
      <c r="J700" s="667"/>
      <c r="K700" s="473"/>
      <c r="L700" s="473"/>
    </row>
    <row r="701" spans="1:12" s="13" customFormat="1" ht="12.75">
      <c r="A701" s="275"/>
      <c r="B701" s="273"/>
      <c r="C701" s="309"/>
      <c r="D701" s="472"/>
      <c r="E701" s="274"/>
      <c r="F701" s="303">
        <v>41</v>
      </c>
      <c r="G701" s="472"/>
      <c r="H701" s="284"/>
      <c r="I701" s="394"/>
      <c r="J701" s="363" t="s">
        <v>162</v>
      </c>
      <c r="K701" s="473">
        <f>E698*F701</f>
        <v>38.335</v>
      </c>
      <c r="L701" s="473">
        <f>E698*20</f>
        <v>18.700000000000003</v>
      </c>
    </row>
    <row r="702" spans="1:12" s="13" customFormat="1" ht="38.25">
      <c r="A702" s="275"/>
      <c r="B702" s="273"/>
      <c r="C702" s="309"/>
      <c r="D702" s="472"/>
      <c r="E702" s="274"/>
      <c r="F702" s="303">
        <v>61</v>
      </c>
      <c r="G702" s="472"/>
      <c r="H702" s="284"/>
      <c r="I702" s="394"/>
      <c r="J702" s="362" t="s">
        <v>163</v>
      </c>
      <c r="K702" s="473">
        <f>E698*F702</f>
        <v>57.035000000000004</v>
      </c>
      <c r="L702" s="473"/>
    </row>
    <row r="703" spans="1:12" s="13" customFormat="1" ht="12.75" customHeight="1">
      <c r="A703" s="275" t="s">
        <v>119</v>
      </c>
      <c r="B703" s="273" t="s">
        <v>558</v>
      </c>
      <c r="C703" s="309" t="s">
        <v>126</v>
      </c>
      <c r="D703" s="472"/>
      <c r="E703" s="274">
        <v>0.999</v>
      </c>
      <c r="F703" s="303"/>
      <c r="G703" s="472">
        <v>3</v>
      </c>
      <c r="H703" s="284" t="s">
        <v>11</v>
      </c>
      <c r="I703" s="668">
        <v>4</v>
      </c>
      <c r="J703" s="665" t="s">
        <v>161</v>
      </c>
      <c r="K703" s="473"/>
      <c r="L703" s="473"/>
    </row>
    <row r="704" spans="1:12" s="13" customFormat="1" ht="12.75">
      <c r="A704" s="275"/>
      <c r="B704" s="273"/>
      <c r="C704" s="309"/>
      <c r="D704" s="472"/>
      <c r="E704" s="274"/>
      <c r="F704" s="303"/>
      <c r="G704" s="472"/>
      <c r="H704" s="284"/>
      <c r="I704" s="669"/>
      <c r="J704" s="666"/>
      <c r="K704" s="473"/>
      <c r="L704" s="473"/>
    </row>
    <row r="705" spans="1:12" s="13" customFormat="1" ht="12.75">
      <c r="A705" s="275"/>
      <c r="B705" s="273"/>
      <c r="C705" s="309"/>
      <c r="D705" s="472"/>
      <c r="E705" s="274"/>
      <c r="F705" s="303"/>
      <c r="G705" s="472"/>
      <c r="H705" s="284"/>
      <c r="I705" s="670"/>
      <c r="J705" s="667"/>
      <c r="K705" s="473"/>
      <c r="L705" s="473"/>
    </row>
    <row r="706" spans="1:12" s="13" customFormat="1" ht="12.75">
      <c r="A706" s="275"/>
      <c r="B706" s="273"/>
      <c r="C706" s="309"/>
      <c r="D706" s="472"/>
      <c r="E706" s="274"/>
      <c r="F706" s="303">
        <v>41</v>
      </c>
      <c r="G706" s="472"/>
      <c r="H706" s="284"/>
      <c r="I706" s="394"/>
      <c r="J706" s="363" t="s">
        <v>162</v>
      </c>
      <c r="K706" s="473">
        <f>E703*F706</f>
        <v>40.959</v>
      </c>
      <c r="L706" s="473">
        <f>E703*20</f>
        <v>19.98</v>
      </c>
    </row>
    <row r="707" spans="1:12" s="13" customFormat="1" ht="38.25">
      <c r="A707" s="275"/>
      <c r="B707" s="273"/>
      <c r="C707" s="309"/>
      <c r="D707" s="472"/>
      <c r="E707" s="274"/>
      <c r="F707" s="303">
        <v>61</v>
      </c>
      <c r="G707" s="472"/>
      <c r="H707" s="284"/>
      <c r="I707" s="394"/>
      <c r="J707" s="362" t="s">
        <v>163</v>
      </c>
      <c r="K707" s="473">
        <f>E703*F707</f>
        <v>60.939</v>
      </c>
      <c r="L707" s="473"/>
    </row>
    <row r="708" spans="1:12" s="13" customFormat="1" ht="12.75" customHeight="1">
      <c r="A708" s="275" t="s">
        <v>119</v>
      </c>
      <c r="B708" s="273" t="s">
        <v>559</v>
      </c>
      <c r="C708" s="309" t="s">
        <v>126</v>
      </c>
      <c r="D708" s="472"/>
      <c r="E708" s="274">
        <v>1.602</v>
      </c>
      <c r="F708" s="303"/>
      <c r="G708" s="472">
        <v>3</v>
      </c>
      <c r="H708" s="284" t="s">
        <v>11</v>
      </c>
      <c r="I708" s="668">
        <v>4</v>
      </c>
      <c r="J708" s="665" t="s">
        <v>161</v>
      </c>
      <c r="K708" s="473"/>
      <c r="L708" s="473"/>
    </row>
    <row r="709" spans="1:12" s="13" customFormat="1" ht="12.75">
      <c r="A709" s="275"/>
      <c r="B709" s="273"/>
      <c r="C709" s="309"/>
      <c r="D709" s="472"/>
      <c r="E709" s="274"/>
      <c r="F709" s="303"/>
      <c r="G709" s="472"/>
      <c r="H709" s="284"/>
      <c r="I709" s="669"/>
      <c r="J709" s="666"/>
      <c r="K709" s="473"/>
      <c r="L709" s="473"/>
    </row>
    <row r="710" spans="1:12" s="13" customFormat="1" ht="12.75">
      <c r="A710" s="275"/>
      <c r="B710" s="273"/>
      <c r="C710" s="309"/>
      <c r="D710" s="472"/>
      <c r="E710" s="274"/>
      <c r="F710" s="303"/>
      <c r="G710" s="472"/>
      <c r="H710" s="284"/>
      <c r="I710" s="670"/>
      <c r="J710" s="667"/>
      <c r="K710" s="473"/>
      <c r="L710" s="473"/>
    </row>
    <row r="711" spans="1:12" s="13" customFormat="1" ht="12.75">
      <c r="A711" s="275"/>
      <c r="B711" s="273"/>
      <c r="C711" s="309"/>
      <c r="D711" s="472"/>
      <c r="E711" s="274"/>
      <c r="F711" s="303">
        <v>41</v>
      </c>
      <c r="G711" s="472"/>
      <c r="H711" s="284"/>
      <c r="I711" s="394"/>
      <c r="J711" s="363" t="s">
        <v>162</v>
      </c>
      <c r="K711" s="473">
        <f>E708*F711</f>
        <v>65.682</v>
      </c>
      <c r="L711" s="473">
        <f>E708*20</f>
        <v>32.04</v>
      </c>
    </row>
    <row r="712" spans="1:12" s="13" customFormat="1" ht="38.25">
      <c r="A712" s="275"/>
      <c r="B712" s="273"/>
      <c r="C712" s="309"/>
      <c r="D712" s="472"/>
      <c r="E712" s="274"/>
      <c r="F712" s="303">
        <v>61</v>
      </c>
      <c r="G712" s="472"/>
      <c r="H712" s="284"/>
      <c r="I712" s="394"/>
      <c r="J712" s="362" t="s">
        <v>163</v>
      </c>
      <c r="K712" s="473">
        <f>E708*F712</f>
        <v>97.72200000000001</v>
      </c>
      <c r="L712" s="473"/>
    </row>
    <row r="713" spans="1:12" s="13" customFormat="1" ht="12.75" customHeight="1">
      <c r="A713" s="275" t="s">
        <v>119</v>
      </c>
      <c r="B713" s="273" t="s">
        <v>560</v>
      </c>
      <c r="C713" s="309" t="s">
        <v>126</v>
      </c>
      <c r="D713" s="472"/>
      <c r="E713" s="274">
        <v>1.4</v>
      </c>
      <c r="F713" s="303"/>
      <c r="G713" s="472">
        <v>3</v>
      </c>
      <c r="H713" s="284" t="s">
        <v>11</v>
      </c>
      <c r="I713" s="668">
        <v>4</v>
      </c>
      <c r="J713" s="665" t="s">
        <v>161</v>
      </c>
      <c r="K713" s="473"/>
      <c r="L713" s="473"/>
    </row>
    <row r="714" spans="1:12" s="13" customFormat="1" ht="12.75">
      <c r="A714" s="275"/>
      <c r="B714" s="273"/>
      <c r="C714" s="309"/>
      <c r="D714" s="472"/>
      <c r="E714" s="274"/>
      <c r="F714" s="303"/>
      <c r="G714" s="472"/>
      <c r="H714" s="284"/>
      <c r="I714" s="669"/>
      <c r="J714" s="666"/>
      <c r="K714" s="473"/>
      <c r="L714" s="473"/>
    </row>
    <row r="715" spans="1:12" s="13" customFormat="1" ht="12.75">
      <c r="A715" s="275"/>
      <c r="B715" s="273"/>
      <c r="C715" s="309"/>
      <c r="D715" s="472"/>
      <c r="E715" s="274"/>
      <c r="F715" s="303"/>
      <c r="G715" s="472"/>
      <c r="H715" s="284"/>
      <c r="I715" s="670"/>
      <c r="J715" s="667"/>
      <c r="K715" s="473"/>
      <c r="L715" s="473"/>
    </row>
    <row r="716" spans="1:12" s="13" customFormat="1" ht="12.75">
      <c r="A716" s="275"/>
      <c r="B716" s="273"/>
      <c r="C716" s="309"/>
      <c r="D716" s="472"/>
      <c r="E716" s="274"/>
      <c r="F716" s="303">
        <v>41</v>
      </c>
      <c r="G716" s="472"/>
      <c r="H716" s="284"/>
      <c r="I716" s="394"/>
      <c r="J716" s="363" t="s">
        <v>162</v>
      </c>
      <c r="K716" s="473">
        <f>E713*F716</f>
        <v>57.4</v>
      </c>
      <c r="L716" s="473">
        <f>E713*20</f>
        <v>28</v>
      </c>
    </row>
    <row r="717" spans="1:12" s="13" customFormat="1" ht="38.25">
      <c r="A717" s="275"/>
      <c r="B717" s="273"/>
      <c r="C717" s="309"/>
      <c r="D717" s="472"/>
      <c r="E717" s="274"/>
      <c r="F717" s="303">
        <v>61</v>
      </c>
      <c r="G717" s="472"/>
      <c r="H717" s="284"/>
      <c r="I717" s="394"/>
      <c r="J717" s="362" t="s">
        <v>163</v>
      </c>
      <c r="K717" s="473">
        <f>E713*F717</f>
        <v>85.39999999999999</v>
      </c>
      <c r="L717" s="473"/>
    </row>
    <row r="718" spans="1:12" s="13" customFormat="1" ht="12.75" customHeight="1">
      <c r="A718" s="275" t="s">
        <v>119</v>
      </c>
      <c r="B718" s="273" t="s">
        <v>561</v>
      </c>
      <c r="C718" s="309" t="s">
        <v>126</v>
      </c>
      <c r="D718" s="472"/>
      <c r="E718" s="274">
        <v>1.6</v>
      </c>
      <c r="F718" s="303"/>
      <c r="G718" s="472">
        <v>3</v>
      </c>
      <c r="H718" s="284" t="s">
        <v>11</v>
      </c>
      <c r="I718" s="668">
        <v>4</v>
      </c>
      <c r="J718" s="665" t="s">
        <v>161</v>
      </c>
      <c r="K718" s="473"/>
      <c r="L718" s="473"/>
    </row>
    <row r="719" spans="1:12" s="13" customFormat="1" ht="12.75">
      <c r="A719" s="275"/>
      <c r="B719" s="273"/>
      <c r="C719" s="309"/>
      <c r="D719" s="472"/>
      <c r="E719" s="274"/>
      <c r="F719" s="303"/>
      <c r="G719" s="472"/>
      <c r="H719" s="284"/>
      <c r="I719" s="669"/>
      <c r="J719" s="666"/>
      <c r="K719" s="473"/>
      <c r="L719" s="473"/>
    </row>
    <row r="720" spans="1:12" s="13" customFormat="1" ht="12.75">
      <c r="A720" s="275"/>
      <c r="B720" s="273"/>
      <c r="C720" s="309"/>
      <c r="D720" s="472"/>
      <c r="E720" s="274"/>
      <c r="F720" s="303"/>
      <c r="G720" s="472"/>
      <c r="H720" s="284"/>
      <c r="I720" s="670"/>
      <c r="J720" s="667"/>
      <c r="K720" s="473"/>
      <c r="L720" s="473"/>
    </row>
    <row r="721" spans="1:12" s="13" customFormat="1" ht="12.75">
      <c r="A721" s="275"/>
      <c r="B721" s="273"/>
      <c r="C721" s="309"/>
      <c r="D721" s="472"/>
      <c r="E721" s="274"/>
      <c r="F721" s="303">
        <v>41</v>
      </c>
      <c r="G721" s="472"/>
      <c r="H721" s="284"/>
      <c r="I721" s="394"/>
      <c r="J721" s="363" t="s">
        <v>162</v>
      </c>
      <c r="K721" s="473">
        <f>E718*F721</f>
        <v>65.60000000000001</v>
      </c>
      <c r="L721" s="473">
        <f>E718*20</f>
        <v>32</v>
      </c>
    </row>
    <row r="722" spans="1:12" s="13" customFormat="1" ht="38.25">
      <c r="A722" s="275"/>
      <c r="B722" s="273"/>
      <c r="C722" s="309"/>
      <c r="D722" s="472"/>
      <c r="E722" s="274"/>
      <c r="F722" s="303">
        <v>61</v>
      </c>
      <c r="G722" s="472"/>
      <c r="H722" s="284"/>
      <c r="I722" s="394"/>
      <c r="J722" s="362" t="s">
        <v>163</v>
      </c>
      <c r="K722" s="473">
        <f>E718*F722</f>
        <v>97.60000000000001</v>
      </c>
      <c r="L722" s="473"/>
    </row>
    <row r="723" spans="1:12" s="13" customFormat="1" ht="12.75" customHeight="1">
      <c r="A723" s="275" t="s">
        <v>119</v>
      </c>
      <c r="B723" s="273" t="s">
        <v>562</v>
      </c>
      <c r="C723" s="309" t="s">
        <v>126</v>
      </c>
      <c r="D723" s="472"/>
      <c r="E723" s="274">
        <v>1.301</v>
      </c>
      <c r="F723" s="303"/>
      <c r="G723" s="472">
        <v>3</v>
      </c>
      <c r="H723" s="284" t="s">
        <v>11</v>
      </c>
      <c r="I723" s="668">
        <v>4</v>
      </c>
      <c r="J723" s="665" t="s">
        <v>161</v>
      </c>
      <c r="K723" s="473"/>
      <c r="L723" s="473"/>
    </row>
    <row r="724" spans="1:12" s="13" customFormat="1" ht="12.75">
      <c r="A724" s="275"/>
      <c r="B724" s="273"/>
      <c r="C724" s="309"/>
      <c r="D724" s="472"/>
      <c r="E724" s="274"/>
      <c r="F724" s="303"/>
      <c r="G724" s="472"/>
      <c r="H724" s="284"/>
      <c r="I724" s="669"/>
      <c r="J724" s="666"/>
      <c r="K724" s="473"/>
      <c r="L724" s="473"/>
    </row>
    <row r="725" spans="1:12" s="13" customFormat="1" ht="12.75">
      <c r="A725" s="275"/>
      <c r="B725" s="273"/>
      <c r="C725" s="309"/>
      <c r="D725" s="472"/>
      <c r="E725" s="274"/>
      <c r="F725" s="303"/>
      <c r="G725" s="472"/>
      <c r="H725" s="284"/>
      <c r="I725" s="670"/>
      <c r="J725" s="667"/>
      <c r="K725" s="473"/>
      <c r="L725" s="473"/>
    </row>
    <row r="726" spans="1:12" s="13" customFormat="1" ht="12.75">
      <c r="A726" s="275"/>
      <c r="B726" s="273"/>
      <c r="C726" s="309"/>
      <c r="D726" s="472"/>
      <c r="E726" s="274"/>
      <c r="F726" s="303">
        <v>41</v>
      </c>
      <c r="G726" s="472"/>
      <c r="H726" s="284"/>
      <c r="I726" s="394"/>
      <c r="J726" s="363" t="s">
        <v>162</v>
      </c>
      <c r="K726" s="473">
        <f>E723*F726</f>
        <v>53.340999999999994</v>
      </c>
      <c r="L726" s="473">
        <f>E723*20</f>
        <v>26.02</v>
      </c>
    </row>
    <row r="727" spans="1:12" s="13" customFormat="1" ht="38.25">
      <c r="A727" s="275"/>
      <c r="B727" s="273"/>
      <c r="C727" s="309"/>
      <c r="D727" s="472"/>
      <c r="E727" s="274"/>
      <c r="F727" s="303">
        <v>61</v>
      </c>
      <c r="G727" s="472"/>
      <c r="H727" s="284"/>
      <c r="I727" s="394"/>
      <c r="J727" s="362" t="s">
        <v>163</v>
      </c>
      <c r="K727" s="473">
        <f>E723*F727</f>
        <v>79.36099999999999</v>
      </c>
      <c r="L727" s="473"/>
    </row>
    <row r="728" spans="1:12" s="13" customFormat="1" ht="12.75" customHeight="1">
      <c r="A728" s="275" t="s">
        <v>119</v>
      </c>
      <c r="B728" s="273" t="s">
        <v>563</v>
      </c>
      <c r="C728" s="309" t="s">
        <v>126</v>
      </c>
      <c r="D728" s="472"/>
      <c r="E728" s="274">
        <v>0.9</v>
      </c>
      <c r="F728" s="303"/>
      <c r="G728" s="472">
        <v>3</v>
      </c>
      <c r="H728" s="284" t="s">
        <v>11</v>
      </c>
      <c r="I728" s="668">
        <v>4</v>
      </c>
      <c r="J728" s="665" t="s">
        <v>161</v>
      </c>
      <c r="K728" s="473"/>
      <c r="L728" s="473"/>
    </row>
    <row r="729" spans="1:12" s="13" customFormat="1" ht="12.75">
      <c r="A729" s="275"/>
      <c r="B729" s="273"/>
      <c r="C729" s="309"/>
      <c r="D729" s="472"/>
      <c r="E729" s="274"/>
      <c r="F729" s="303"/>
      <c r="G729" s="472"/>
      <c r="H729" s="284"/>
      <c r="I729" s="669"/>
      <c r="J729" s="666"/>
      <c r="K729" s="473"/>
      <c r="L729" s="473"/>
    </row>
    <row r="730" spans="1:12" s="13" customFormat="1" ht="12.75">
      <c r="A730" s="275"/>
      <c r="B730" s="273"/>
      <c r="C730" s="309"/>
      <c r="D730" s="472"/>
      <c r="E730" s="274"/>
      <c r="F730" s="303"/>
      <c r="G730" s="472"/>
      <c r="H730" s="284"/>
      <c r="I730" s="670"/>
      <c r="J730" s="667"/>
      <c r="K730" s="473"/>
      <c r="L730" s="473"/>
    </row>
    <row r="731" spans="1:12" s="13" customFormat="1" ht="12.75">
      <c r="A731" s="275"/>
      <c r="B731" s="273"/>
      <c r="C731" s="309"/>
      <c r="D731" s="472"/>
      <c r="E731" s="274"/>
      <c r="F731" s="303">
        <v>41</v>
      </c>
      <c r="G731" s="472"/>
      <c r="H731" s="284"/>
      <c r="I731" s="394"/>
      <c r="J731" s="363" t="s">
        <v>162</v>
      </c>
      <c r="K731" s="473">
        <f>E728*F731</f>
        <v>36.9</v>
      </c>
      <c r="L731" s="473">
        <f>E728*20</f>
        <v>18</v>
      </c>
    </row>
    <row r="732" spans="1:12" s="13" customFormat="1" ht="38.25">
      <c r="A732" s="275"/>
      <c r="B732" s="273"/>
      <c r="C732" s="309"/>
      <c r="D732" s="472"/>
      <c r="E732" s="274"/>
      <c r="F732" s="303">
        <v>61</v>
      </c>
      <c r="G732" s="472"/>
      <c r="H732" s="284"/>
      <c r="I732" s="394"/>
      <c r="J732" s="362" t="s">
        <v>163</v>
      </c>
      <c r="K732" s="473">
        <f>E728*F732</f>
        <v>54.9</v>
      </c>
      <c r="L732" s="473"/>
    </row>
    <row r="733" spans="1:12" s="13" customFormat="1" ht="12.75" customHeight="1">
      <c r="A733" s="275" t="s">
        <v>119</v>
      </c>
      <c r="B733" s="273" t="s">
        <v>564</v>
      </c>
      <c r="C733" s="309" t="s">
        <v>126</v>
      </c>
      <c r="D733" s="472"/>
      <c r="E733" s="274">
        <v>1.002</v>
      </c>
      <c r="F733" s="303"/>
      <c r="G733" s="472">
        <v>3</v>
      </c>
      <c r="H733" s="284" t="s">
        <v>11</v>
      </c>
      <c r="I733" s="668">
        <v>4</v>
      </c>
      <c r="J733" s="665" t="s">
        <v>161</v>
      </c>
      <c r="K733" s="473"/>
      <c r="L733" s="473"/>
    </row>
    <row r="734" spans="1:12" s="13" customFormat="1" ht="12.75">
      <c r="A734" s="275"/>
      <c r="B734" s="273"/>
      <c r="C734" s="309"/>
      <c r="D734" s="472"/>
      <c r="E734" s="274"/>
      <c r="F734" s="303"/>
      <c r="G734" s="472"/>
      <c r="H734" s="284"/>
      <c r="I734" s="669"/>
      <c r="J734" s="666"/>
      <c r="K734" s="473"/>
      <c r="L734" s="473"/>
    </row>
    <row r="735" spans="1:12" s="13" customFormat="1" ht="12.75">
      <c r="A735" s="275"/>
      <c r="B735" s="273"/>
      <c r="C735" s="309"/>
      <c r="D735" s="472"/>
      <c r="E735" s="274"/>
      <c r="F735" s="303"/>
      <c r="G735" s="472"/>
      <c r="H735" s="284"/>
      <c r="I735" s="670"/>
      <c r="J735" s="667"/>
      <c r="K735" s="473"/>
      <c r="L735" s="473"/>
    </row>
    <row r="736" spans="1:12" s="13" customFormat="1" ht="12.75">
      <c r="A736" s="275"/>
      <c r="B736" s="273"/>
      <c r="C736" s="309"/>
      <c r="D736" s="472"/>
      <c r="E736" s="274"/>
      <c r="F736" s="303">
        <v>41</v>
      </c>
      <c r="G736" s="472"/>
      <c r="H736" s="284"/>
      <c r="I736" s="394"/>
      <c r="J736" s="363" t="s">
        <v>162</v>
      </c>
      <c r="K736" s="473">
        <f>E733*F736</f>
        <v>41.082</v>
      </c>
      <c r="L736" s="473">
        <f>E733*20</f>
        <v>20.04</v>
      </c>
    </row>
    <row r="737" spans="1:12" s="13" customFormat="1" ht="38.25">
      <c r="A737" s="275"/>
      <c r="B737" s="273"/>
      <c r="C737" s="309"/>
      <c r="D737" s="472"/>
      <c r="E737" s="274"/>
      <c r="F737" s="303">
        <v>61</v>
      </c>
      <c r="G737" s="472"/>
      <c r="H737" s="284"/>
      <c r="I737" s="394"/>
      <c r="J737" s="362" t="s">
        <v>163</v>
      </c>
      <c r="K737" s="473">
        <f>E733*F737</f>
        <v>61.122</v>
      </c>
      <c r="L737" s="473"/>
    </row>
    <row r="738" spans="1:12" s="13" customFormat="1" ht="12.75" customHeight="1">
      <c r="A738" s="275" t="s">
        <v>119</v>
      </c>
      <c r="B738" s="273" t="s">
        <v>565</v>
      </c>
      <c r="C738" s="309" t="s">
        <v>126</v>
      </c>
      <c r="D738" s="472"/>
      <c r="E738" s="274">
        <v>1.001</v>
      </c>
      <c r="F738" s="303"/>
      <c r="G738" s="472">
        <v>3</v>
      </c>
      <c r="H738" s="284" t="s">
        <v>11</v>
      </c>
      <c r="I738" s="668">
        <v>4</v>
      </c>
      <c r="J738" s="665" t="s">
        <v>161</v>
      </c>
      <c r="K738" s="473"/>
      <c r="L738" s="473"/>
    </row>
    <row r="739" spans="1:12" s="13" customFormat="1" ht="12.75">
      <c r="A739" s="275"/>
      <c r="B739" s="273"/>
      <c r="C739" s="309"/>
      <c r="D739" s="472"/>
      <c r="E739" s="274"/>
      <c r="F739" s="303"/>
      <c r="G739" s="472"/>
      <c r="H739" s="284"/>
      <c r="I739" s="669"/>
      <c r="J739" s="666"/>
      <c r="K739" s="473"/>
      <c r="L739" s="473"/>
    </row>
    <row r="740" spans="1:12" s="13" customFormat="1" ht="12.75">
      <c r="A740" s="275"/>
      <c r="B740" s="273"/>
      <c r="C740" s="309"/>
      <c r="D740" s="472"/>
      <c r="E740" s="274"/>
      <c r="F740" s="303"/>
      <c r="G740" s="472"/>
      <c r="H740" s="284"/>
      <c r="I740" s="670"/>
      <c r="J740" s="667"/>
      <c r="K740" s="473"/>
      <c r="L740" s="473"/>
    </row>
    <row r="741" spans="1:12" s="13" customFormat="1" ht="12.75">
      <c r="A741" s="275"/>
      <c r="B741" s="273"/>
      <c r="C741" s="309"/>
      <c r="D741" s="472"/>
      <c r="E741" s="274"/>
      <c r="F741" s="303">
        <v>41</v>
      </c>
      <c r="G741" s="472"/>
      <c r="H741" s="284"/>
      <c r="I741" s="394"/>
      <c r="J741" s="363" t="s">
        <v>162</v>
      </c>
      <c r="K741" s="473">
        <f>E738*F741</f>
        <v>41.041</v>
      </c>
      <c r="L741" s="473">
        <f>E738*20</f>
        <v>20.019999999999996</v>
      </c>
    </row>
    <row r="742" spans="1:12" s="13" customFormat="1" ht="38.25">
      <c r="A742" s="275"/>
      <c r="B742" s="273"/>
      <c r="C742" s="309"/>
      <c r="D742" s="472"/>
      <c r="E742" s="274"/>
      <c r="F742" s="303">
        <v>61</v>
      </c>
      <c r="G742" s="472"/>
      <c r="H742" s="284"/>
      <c r="I742" s="394"/>
      <c r="J742" s="362" t="s">
        <v>163</v>
      </c>
      <c r="K742" s="473">
        <f>E738*F742</f>
        <v>61.06099999999999</v>
      </c>
      <c r="L742" s="473"/>
    </row>
    <row r="743" spans="1:12" s="13" customFormat="1" ht="12.75" customHeight="1">
      <c r="A743" s="275" t="s">
        <v>119</v>
      </c>
      <c r="B743" s="273" t="s">
        <v>566</v>
      </c>
      <c r="C743" s="309" t="s">
        <v>126</v>
      </c>
      <c r="D743" s="472"/>
      <c r="E743" s="274">
        <v>1.301</v>
      </c>
      <c r="F743" s="303"/>
      <c r="G743" s="472">
        <v>3</v>
      </c>
      <c r="H743" s="284" t="s">
        <v>11</v>
      </c>
      <c r="I743" s="668">
        <v>4</v>
      </c>
      <c r="J743" s="665" t="s">
        <v>161</v>
      </c>
      <c r="K743" s="473"/>
      <c r="L743" s="473"/>
    </row>
    <row r="744" spans="1:12" s="13" customFormat="1" ht="12.75">
      <c r="A744" s="275"/>
      <c r="B744" s="273"/>
      <c r="C744" s="309"/>
      <c r="D744" s="472"/>
      <c r="E744" s="274"/>
      <c r="F744" s="303"/>
      <c r="G744" s="472"/>
      <c r="H744" s="284"/>
      <c r="I744" s="669"/>
      <c r="J744" s="666"/>
      <c r="K744" s="473"/>
      <c r="L744" s="473"/>
    </row>
    <row r="745" spans="1:12" s="13" customFormat="1" ht="12.75">
      <c r="A745" s="275"/>
      <c r="B745" s="273"/>
      <c r="C745" s="309"/>
      <c r="D745" s="472"/>
      <c r="E745" s="274"/>
      <c r="F745" s="303"/>
      <c r="G745" s="472"/>
      <c r="H745" s="284"/>
      <c r="I745" s="670"/>
      <c r="J745" s="667"/>
      <c r="K745" s="473"/>
      <c r="L745" s="473"/>
    </row>
    <row r="746" spans="1:12" s="13" customFormat="1" ht="12.75">
      <c r="A746" s="275"/>
      <c r="B746" s="273"/>
      <c r="C746" s="309"/>
      <c r="D746" s="472"/>
      <c r="E746" s="274"/>
      <c r="F746" s="303">
        <v>41</v>
      </c>
      <c r="G746" s="472"/>
      <c r="H746" s="284"/>
      <c r="I746" s="394"/>
      <c r="J746" s="363" t="s">
        <v>162</v>
      </c>
      <c r="K746" s="473">
        <f>E743*F746</f>
        <v>53.340999999999994</v>
      </c>
      <c r="L746" s="473">
        <f>E743*20</f>
        <v>26.02</v>
      </c>
    </row>
    <row r="747" spans="1:12" s="13" customFormat="1" ht="38.25">
      <c r="A747" s="275"/>
      <c r="B747" s="273"/>
      <c r="C747" s="309"/>
      <c r="D747" s="472"/>
      <c r="E747" s="274"/>
      <c r="F747" s="303">
        <v>61</v>
      </c>
      <c r="G747" s="472"/>
      <c r="H747" s="284"/>
      <c r="I747" s="394"/>
      <c r="J747" s="362" t="s">
        <v>163</v>
      </c>
      <c r="K747" s="473">
        <f>E743*F747</f>
        <v>79.36099999999999</v>
      </c>
      <c r="L747" s="473"/>
    </row>
    <row r="748" spans="1:12" s="13" customFormat="1" ht="12.75" customHeight="1">
      <c r="A748" s="275" t="s">
        <v>119</v>
      </c>
      <c r="B748" s="273" t="s">
        <v>567</v>
      </c>
      <c r="C748" s="309" t="s">
        <v>126</v>
      </c>
      <c r="D748" s="472"/>
      <c r="E748" s="274">
        <v>1.199</v>
      </c>
      <c r="F748" s="303"/>
      <c r="G748" s="472">
        <v>3</v>
      </c>
      <c r="H748" s="284" t="s">
        <v>11</v>
      </c>
      <c r="I748" s="668">
        <v>4</v>
      </c>
      <c r="J748" s="665" t="s">
        <v>161</v>
      </c>
      <c r="K748" s="473"/>
      <c r="L748" s="473"/>
    </row>
    <row r="749" spans="1:12" s="13" customFormat="1" ht="12.75">
      <c r="A749" s="275"/>
      <c r="B749" s="273"/>
      <c r="C749" s="309"/>
      <c r="D749" s="472"/>
      <c r="E749" s="274"/>
      <c r="F749" s="303"/>
      <c r="G749" s="472"/>
      <c r="H749" s="284"/>
      <c r="I749" s="669"/>
      <c r="J749" s="666"/>
      <c r="K749" s="473"/>
      <c r="L749" s="473"/>
    </row>
    <row r="750" spans="1:12" s="13" customFormat="1" ht="12.75">
      <c r="A750" s="275"/>
      <c r="B750" s="273"/>
      <c r="C750" s="309"/>
      <c r="D750" s="472"/>
      <c r="E750" s="274"/>
      <c r="F750" s="303"/>
      <c r="G750" s="472"/>
      <c r="H750" s="284"/>
      <c r="I750" s="670"/>
      <c r="J750" s="667"/>
      <c r="K750" s="473"/>
      <c r="L750" s="473"/>
    </row>
    <row r="751" spans="1:12" s="13" customFormat="1" ht="12.75">
      <c r="A751" s="275"/>
      <c r="B751" s="273"/>
      <c r="C751" s="309"/>
      <c r="D751" s="472"/>
      <c r="E751" s="274"/>
      <c r="F751" s="303">
        <v>41</v>
      </c>
      <c r="G751" s="472"/>
      <c r="H751" s="284"/>
      <c r="I751" s="394"/>
      <c r="J751" s="363" t="s">
        <v>162</v>
      </c>
      <c r="K751" s="473">
        <f>E748*F751</f>
        <v>49.159000000000006</v>
      </c>
      <c r="L751" s="473">
        <f>E748*20</f>
        <v>23.98</v>
      </c>
    </row>
    <row r="752" spans="1:12" s="13" customFormat="1" ht="38.25">
      <c r="A752" s="275"/>
      <c r="B752" s="273"/>
      <c r="C752" s="309"/>
      <c r="D752" s="472"/>
      <c r="E752" s="274"/>
      <c r="F752" s="303">
        <v>61</v>
      </c>
      <c r="G752" s="472"/>
      <c r="H752" s="284"/>
      <c r="I752" s="394"/>
      <c r="J752" s="362" t="s">
        <v>163</v>
      </c>
      <c r="K752" s="473">
        <f>E748*F752</f>
        <v>73.13900000000001</v>
      </c>
      <c r="L752" s="473"/>
    </row>
    <row r="753" spans="1:12" s="13" customFormat="1" ht="12.75" customHeight="1">
      <c r="A753" s="275" t="s">
        <v>119</v>
      </c>
      <c r="B753" s="273" t="s">
        <v>568</v>
      </c>
      <c r="C753" s="309" t="s">
        <v>126</v>
      </c>
      <c r="D753" s="472"/>
      <c r="E753" s="274">
        <v>1</v>
      </c>
      <c r="F753" s="303"/>
      <c r="G753" s="472">
        <v>3</v>
      </c>
      <c r="H753" s="284" t="s">
        <v>11</v>
      </c>
      <c r="I753" s="668">
        <v>4</v>
      </c>
      <c r="J753" s="665" t="s">
        <v>161</v>
      </c>
      <c r="K753" s="473"/>
      <c r="L753" s="473"/>
    </row>
    <row r="754" spans="1:12" s="13" customFormat="1" ht="12.75">
      <c r="A754" s="275"/>
      <c r="B754" s="273"/>
      <c r="C754" s="309"/>
      <c r="D754" s="472"/>
      <c r="E754" s="274"/>
      <c r="F754" s="303"/>
      <c r="G754" s="472"/>
      <c r="H754" s="284"/>
      <c r="I754" s="669"/>
      <c r="J754" s="666"/>
      <c r="K754" s="473"/>
      <c r="L754" s="473"/>
    </row>
    <row r="755" spans="1:12" s="13" customFormat="1" ht="12.75">
      <c r="A755" s="275"/>
      <c r="B755" s="273"/>
      <c r="C755" s="309"/>
      <c r="D755" s="472"/>
      <c r="E755" s="274"/>
      <c r="F755" s="303"/>
      <c r="G755" s="472"/>
      <c r="H755" s="284"/>
      <c r="I755" s="670"/>
      <c r="J755" s="667"/>
      <c r="K755" s="473"/>
      <c r="L755" s="473"/>
    </row>
    <row r="756" spans="1:12" s="13" customFormat="1" ht="12.75">
      <c r="A756" s="275"/>
      <c r="B756" s="273"/>
      <c r="C756" s="309"/>
      <c r="D756" s="472"/>
      <c r="E756" s="274"/>
      <c r="F756" s="303">
        <v>41</v>
      </c>
      <c r="G756" s="472"/>
      <c r="H756" s="284"/>
      <c r="I756" s="394"/>
      <c r="J756" s="363" t="s">
        <v>162</v>
      </c>
      <c r="K756" s="473">
        <f>E753*F756</f>
        <v>41</v>
      </c>
      <c r="L756" s="473">
        <f>E753*20</f>
        <v>20</v>
      </c>
    </row>
    <row r="757" spans="1:12" s="13" customFormat="1" ht="38.25">
      <c r="A757" s="275"/>
      <c r="B757" s="273"/>
      <c r="C757" s="309"/>
      <c r="D757" s="472"/>
      <c r="E757" s="274"/>
      <c r="F757" s="303">
        <v>61</v>
      </c>
      <c r="G757" s="472"/>
      <c r="H757" s="284"/>
      <c r="I757" s="394"/>
      <c r="J757" s="362" t="s">
        <v>163</v>
      </c>
      <c r="K757" s="473">
        <f>E753*F757</f>
        <v>61</v>
      </c>
      <c r="L757" s="473"/>
    </row>
    <row r="758" spans="1:12" s="13" customFormat="1" ht="12.75" customHeight="1">
      <c r="A758" s="275" t="s">
        <v>119</v>
      </c>
      <c r="B758" s="273" t="s">
        <v>569</v>
      </c>
      <c r="C758" s="309" t="s">
        <v>126</v>
      </c>
      <c r="D758" s="472"/>
      <c r="E758" s="274">
        <v>1</v>
      </c>
      <c r="F758" s="303"/>
      <c r="G758" s="472">
        <v>3</v>
      </c>
      <c r="H758" s="284" t="s">
        <v>11</v>
      </c>
      <c r="I758" s="668">
        <v>4</v>
      </c>
      <c r="J758" s="665" t="s">
        <v>161</v>
      </c>
      <c r="K758" s="473"/>
      <c r="L758" s="473"/>
    </row>
    <row r="759" spans="1:12" s="13" customFormat="1" ht="12.75">
      <c r="A759" s="275"/>
      <c r="B759" s="273"/>
      <c r="C759" s="309"/>
      <c r="D759" s="472"/>
      <c r="E759" s="274"/>
      <c r="F759" s="303"/>
      <c r="G759" s="472"/>
      <c r="H759" s="284"/>
      <c r="I759" s="669"/>
      <c r="J759" s="666"/>
      <c r="K759" s="473"/>
      <c r="L759" s="473"/>
    </row>
    <row r="760" spans="1:12" s="13" customFormat="1" ht="12.75">
      <c r="A760" s="275"/>
      <c r="B760" s="273"/>
      <c r="C760" s="309"/>
      <c r="D760" s="472"/>
      <c r="E760" s="274"/>
      <c r="F760" s="303"/>
      <c r="G760" s="472"/>
      <c r="H760" s="284"/>
      <c r="I760" s="670"/>
      <c r="J760" s="667"/>
      <c r="K760" s="473"/>
      <c r="L760" s="473"/>
    </row>
    <row r="761" spans="1:12" s="13" customFormat="1" ht="12.75">
      <c r="A761" s="275"/>
      <c r="B761" s="273"/>
      <c r="C761" s="309"/>
      <c r="D761" s="472"/>
      <c r="E761" s="274"/>
      <c r="F761" s="303">
        <v>41</v>
      </c>
      <c r="G761" s="472"/>
      <c r="H761" s="284"/>
      <c r="I761" s="394"/>
      <c r="J761" s="363" t="s">
        <v>162</v>
      </c>
      <c r="K761" s="473">
        <f>E758*F761</f>
        <v>41</v>
      </c>
      <c r="L761" s="473">
        <f>E758*20</f>
        <v>20</v>
      </c>
    </row>
    <row r="762" spans="1:12" s="13" customFormat="1" ht="38.25">
      <c r="A762" s="275"/>
      <c r="B762" s="273"/>
      <c r="C762" s="309"/>
      <c r="D762" s="472"/>
      <c r="E762" s="274"/>
      <c r="F762" s="303">
        <v>61</v>
      </c>
      <c r="G762" s="472"/>
      <c r="H762" s="284"/>
      <c r="I762" s="394"/>
      <c r="J762" s="362" t="s">
        <v>163</v>
      </c>
      <c r="K762" s="473">
        <f>E758*F762</f>
        <v>61</v>
      </c>
      <c r="L762" s="473"/>
    </row>
    <row r="763" spans="1:12" s="13" customFormat="1" ht="12.75" customHeight="1">
      <c r="A763" s="275" t="s">
        <v>119</v>
      </c>
      <c r="B763" s="273" t="s">
        <v>570</v>
      </c>
      <c r="C763" s="309" t="s">
        <v>126</v>
      </c>
      <c r="D763" s="472"/>
      <c r="E763" s="274">
        <v>1.201</v>
      </c>
      <c r="F763" s="303"/>
      <c r="G763" s="472">
        <v>3</v>
      </c>
      <c r="H763" s="284" t="s">
        <v>11</v>
      </c>
      <c r="I763" s="668">
        <v>4</v>
      </c>
      <c r="J763" s="665" t="s">
        <v>161</v>
      </c>
      <c r="K763" s="473"/>
      <c r="L763" s="473"/>
    </row>
    <row r="764" spans="1:12" s="13" customFormat="1" ht="12.75">
      <c r="A764" s="275"/>
      <c r="B764" s="273"/>
      <c r="C764" s="309"/>
      <c r="D764" s="472"/>
      <c r="E764" s="274"/>
      <c r="F764" s="303"/>
      <c r="G764" s="472"/>
      <c r="H764" s="284"/>
      <c r="I764" s="669"/>
      <c r="J764" s="666"/>
      <c r="K764" s="473"/>
      <c r="L764" s="473"/>
    </row>
    <row r="765" spans="1:12" s="13" customFormat="1" ht="12.75">
      <c r="A765" s="275"/>
      <c r="B765" s="273"/>
      <c r="C765" s="309"/>
      <c r="D765" s="472"/>
      <c r="E765" s="274"/>
      <c r="F765" s="303"/>
      <c r="G765" s="472"/>
      <c r="H765" s="284"/>
      <c r="I765" s="670"/>
      <c r="J765" s="667"/>
      <c r="K765" s="473"/>
      <c r="L765" s="473"/>
    </row>
    <row r="766" spans="1:12" s="13" customFormat="1" ht="12.75">
      <c r="A766" s="275"/>
      <c r="B766" s="273"/>
      <c r="C766" s="309"/>
      <c r="D766" s="472"/>
      <c r="E766" s="274"/>
      <c r="F766" s="303">
        <v>41</v>
      </c>
      <c r="G766" s="472"/>
      <c r="H766" s="284"/>
      <c r="I766" s="394"/>
      <c r="J766" s="363" t="s">
        <v>162</v>
      </c>
      <c r="K766" s="473">
        <f>E763*F766</f>
        <v>49.241</v>
      </c>
      <c r="L766" s="473">
        <f>E763*20</f>
        <v>24.020000000000003</v>
      </c>
    </row>
    <row r="767" spans="1:12" s="13" customFormat="1" ht="38.25">
      <c r="A767" s="275"/>
      <c r="B767" s="273"/>
      <c r="C767" s="309"/>
      <c r="D767" s="472"/>
      <c r="E767" s="274"/>
      <c r="F767" s="303">
        <v>61</v>
      </c>
      <c r="G767" s="472"/>
      <c r="H767" s="284"/>
      <c r="I767" s="394"/>
      <c r="J767" s="362" t="s">
        <v>163</v>
      </c>
      <c r="K767" s="473">
        <f>E763*F767</f>
        <v>73.26100000000001</v>
      </c>
      <c r="L767" s="473"/>
    </row>
    <row r="768" spans="1:12" s="13" customFormat="1" ht="12.75" customHeight="1">
      <c r="A768" s="275" t="s">
        <v>119</v>
      </c>
      <c r="B768" s="273" t="s">
        <v>571</v>
      </c>
      <c r="C768" s="309" t="s">
        <v>126</v>
      </c>
      <c r="D768" s="472"/>
      <c r="E768" s="274">
        <v>1.6</v>
      </c>
      <c r="F768" s="303"/>
      <c r="G768" s="472">
        <v>3</v>
      </c>
      <c r="H768" s="284" t="s">
        <v>11</v>
      </c>
      <c r="I768" s="668">
        <v>4</v>
      </c>
      <c r="J768" s="665" t="s">
        <v>161</v>
      </c>
      <c r="K768" s="473"/>
      <c r="L768" s="473"/>
    </row>
    <row r="769" spans="1:12" s="13" customFormat="1" ht="12.75">
      <c r="A769" s="275"/>
      <c r="B769" s="273"/>
      <c r="C769" s="309"/>
      <c r="D769" s="472"/>
      <c r="E769" s="274"/>
      <c r="F769" s="303"/>
      <c r="G769" s="472"/>
      <c r="H769" s="284"/>
      <c r="I769" s="669"/>
      <c r="J769" s="666"/>
      <c r="K769" s="473"/>
      <c r="L769" s="473"/>
    </row>
    <row r="770" spans="1:12" s="13" customFormat="1" ht="12.75">
      <c r="A770" s="275"/>
      <c r="B770" s="273"/>
      <c r="C770" s="309"/>
      <c r="D770" s="472"/>
      <c r="E770" s="274"/>
      <c r="F770" s="303"/>
      <c r="G770" s="472"/>
      <c r="H770" s="284"/>
      <c r="I770" s="670"/>
      <c r="J770" s="667"/>
      <c r="K770" s="473"/>
      <c r="L770" s="473"/>
    </row>
    <row r="771" spans="1:12" s="13" customFormat="1" ht="12.75">
      <c r="A771" s="275"/>
      <c r="B771" s="273"/>
      <c r="C771" s="309"/>
      <c r="D771" s="472"/>
      <c r="E771" s="274"/>
      <c r="F771" s="303">
        <v>41</v>
      </c>
      <c r="G771" s="472"/>
      <c r="H771" s="284"/>
      <c r="I771" s="394"/>
      <c r="J771" s="363" t="s">
        <v>162</v>
      </c>
      <c r="K771" s="473">
        <f>E768*F771</f>
        <v>65.60000000000001</v>
      </c>
      <c r="L771" s="473">
        <f>E768*20</f>
        <v>32</v>
      </c>
    </row>
    <row r="772" spans="1:12" s="13" customFormat="1" ht="38.25">
      <c r="A772" s="275"/>
      <c r="B772" s="273"/>
      <c r="C772" s="309"/>
      <c r="D772" s="472"/>
      <c r="E772" s="274"/>
      <c r="F772" s="303">
        <v>61</v>
      </c>
      <c r="G772" s="472"/>
      <c r="H772" s="284"/>
      <c r="I772" s="394"/>
      <c r="J772" s="362" t="s">
        <v>163</v>
      </c>
      <c r="K772" s="473">
        <f>E768*F772</f>
        <v>97.60000000000001</v>
      </c>
      <c r="L772" s="473"/>
    </row>
    <row r="773" spans="1:12" s="13" customFormat="1" ht="12.75" customHeight="1">
      <c r="A773" s="275" t="s">
        <v>119</v>
      </c>
      <c r="B773" s="273" t="s">
        <v>572</v>
      </c>
      <c r="C773" s="309" t="s">
        <v>126</v>
      </c>
      <c r="D773" s="472"/>
      <c r="E773" s="274">
        <v>1.102</v>
      </c>
      <c r="F773" s="303"/>
      <c r="G773" s="472">
        <v>3</v>
      </c>
      <c r="H773" s="284" t="s">
        <v>11</v>
      </c>
      <c r="I773" s="668">
        <v>4</v>
      </c>
      <c r="J773" s="665" t="s">
        <v>161</v>
      </c>
      <c r="K773" s="473"/>
      <c r="L773" s="473"/>
    </row>
    <row r="774" spans="1:12" s="13" customFormat="1" ht="12.75">
      <c r="A774" s="275"/>
      <c r="B774" s="273"/>
      <c r="C774" s="309"/>
      <c r="D774" s="472"/>
      <c r="E774" s="274"/>
      <c r="F774" s="303"/>
      <c r="G774" s="472"/>
      <c r="H774" s="284"/>
      <c r="I774" s="669"/>
      <c r="J774" s="666"/>
      <c r="K774" s="473"/>
      <c r="L774" s="473"/>
    </row>
    <row r="775" spans="1:12" s="13" customFormat="1" ht="12.75">
      <c r="A775" s="275"/>
      <c r="B775" s="273"/>
      <c r="C775" s="309"/>
      <c r="D775" s="472"/>
      <c r="E775" s="274"/>
      <c r="F775" s="303"/>
      <c r="G775" s="472"/>
      <c r="H775" s="284"/>
      <c r="I775" s="670"/>
      <c r="J775" s="667"/>
      <c r="K775" s="473"/>
      <c r="L775" s="473"/>
    </row>
    <row r="776" spans="1:12" s="13" customFormat="1" ht="12.75">
      <c r="A776" s="275"/>
      <c r="B776" s="273"/>
      <c r="C776" s="309"/>
      <c r="D776" s="472"/>
      <c r="E776" s="274"/>
      <c r="F776" s="303">
        <v>41</v>
      </c>
      <c r="G776" s="472"/>
      <c r="H776" s="284"/>
      <c r="I776" s="394"/>
      <c r="J776" s="363" t="s">
        <v>162</v>
      </c>
      <c r="K776" s="473">
        <f>E773*F776</f>
        <v>45.182</v>
      </c>
      <c r="L776" s="473">
        <f>E773*20</f>
        <v>22.040000000000003</v>
      </c>
    </row>
    <row r="777" spans="1:12" s="13" customFormat="1" ht="38.25">
      <c r="A777" s="275"/>
      <c r="B777" s="273"/>
      <c r="C777" s="309"/>
      <c r="D777" s="472"/>
      <c r="E777" s="274"/>
      <c r="F777" s="303">
        <v>61</v>
      </c>
      <c r="G777" s="472"/>
      <c r="H777" s="284"/>
      <c r="I777" s="394"/>
      <c r="J777" s="362" t="s">
        <v>163</v>
      </c>
      <c r="K777" s="473">
        <f>E773*F777</f>
        <v>67.22200000000001</v>
      </c>
      <c r="L777" s="473"/>
    </row>
    <row r="778" spans="1:12" s="13" customFormat="1" ht="12.75" customHeight="1">
      <c r="A778" s="275" t="s">
        <v>119</v>
      </c>
      <c r="B778" s="273" t="s">
        <v>573</v>
      </c>
      <c r="C778" s="309" t="s">
        <v>126</v>
      </c>
      <c r="D778" s="472"/>
      <c r="E778" s="274">
        <v>1.705</v>
      </c>
      <c r="F778" s="303"/>
      <c r="G778" s="472">
        <v>3</v>
      </c>
      <c r="H778" s="284" t="s">
        <v>11</v>
      </c>
      <c r="I778" s="668">
        <v>4</v>
      </c>
      <c r="J778" s="665" t="s">
        <v>161</v>
      </c>
      <c r="K778" s="473"/>
      <c r="L778" s="473"/>
    </row>
    <row r="779" spans="1:12" s="13" customFormat="1" ht="12.75">
      <c r="A779" s="275"/>
      <c r="B779" s="273"/>
      <c r="C779" s="309"/>
      <c r="D779" s="472"/>
      <c r="E779" s="274"/>
      <c r="F779" s="303"/>
      <c r="G779" s="472"/>
      <c r="H779" s="284"/>
      <c r="I779" s="669"/>
      <c r="J779" s="666"/>
      <c r="K779" s="473"/>
      <c r="L779" s="473"/>
    </row>
    <row r="780" spans="1:12" s="13" customFormat="1" ht="12.75">
      <c r="A780" s="275"/>
      <c r="B780" s="273"/>
      <c r="C780" s="309"/>
      <c r="D780" s="472"/>
      <c r="E780" s="274"/>
      <c r="F780" s="303"/>
      <c r="G780" s="472"/>
      <c r="H780" s="284"/>
      <c r="I780" s="670"/>
      <c r="J780" s="667"/>
      <c r="K780" s="473"/>
      <c r="L780" s="473"/>
    </row>
    <row r="781" spans="1:12" s="13" customFormat="1" ht="12.75">
      <c r="A781" s="275"/>
      <c r="B781" s="273"/>
      <c r="C781" s="309"/>
      <c r="D781" s="472"/>
      <c r="E781" s="274"/>
      <c r="F781" s="303">
        <v>41</v>
      </c>
      <c r="G781" s="472"/>
      <c r="H781" s="284"/>
      <c r="I781" s="394"/>
      <c r="J781" s="363" t="s">
        <v>162</v>
      </c>
      <c r="K781" s="473">
        <f>E778*F781</f>
        <v>69.905</v>
      </c>
      <c r="L781" s="473">
        <f>E778*20</f>
        <v>34.1</v>
      </c>
    </row>
    <row r="782" spans="1:12" s="13" customFormat="1" ht="38.25">
      <c r="A782" s="275"/>
      <c r="B782" s="273"/>
      <c r="C782" s="309"/>
      <c r="D782" s="472"/>
      <c r="E782" s="274"/>
      <c r="F782" s="303">
        <v>61</v>
      </c>
      <c r="G782" s="472"/>
      <c r="H782" s="284"/>
      <c r="I782" s="394"/>
      <c r="J782" s="362" t="s">
        <v>163</v>
      </c>
      <c r="K782" s="473">
        <f>E778*F782</f>
        <v>104.00500000000001</v>
      </c>
      <c r="L782" s="473"/>
    </row>
    <row r="783" spans="1:12" s="13" customFormat="1" ht="12.75" customHeight="1">
      <c r="A783" s="275" t="s">
        <v>119</v>
      </c>
      <c r="B783" s="273" t="s">
        <v>574</v>
      </c>
      <c r="C783" s="309" t="s">
        <v>126</v>
      </c>
      <c r="D783" s="472"/>
      <c r="E783" s="274">
        <v>2.099</v>
      </c>
      <c r="F783" s="303"/>
      <c r="G783" s="472">
        <v>3</v>
      </c>
      <c r="H783" s="284" t="s">
        <v>11</v>
      </c>
      <c r="I783" s="668">
        <v>4</v>
      </c>
      <c r="J783" s="665" t="s">
        <v>161</v>
      </c>
      <c r="K783" s="473"/>
      <c r="L783" s="473"/>
    </row>
    <row r="784" spans="1:12" s="13" customFormat="1" ht="12.75">
      <c r="A784" s="275"/>
      <c r="B784" s="273"/>
      <c r="C784" s="309"/>
      <c r="D784" s="472"/>
      <c r="E784" s="274"/>
      <c r="F784" s="303"/>
      <c r="G784" s="472"/>
      <c r="H784" s="284"/>
      <c r="I784" s="669"/>
      <c r="J784" s="666"/>
      <c r="K784" s="473"/>
      <c r="L784" s="473"/>
    </row>
    <row r="785" spans="1:12" s="13" customFormat="1" ht="12.75">
      <c r="A785" s="275"/>
      <c r="B785" s="273"/>
      <c r="C785" s="309"/>
      <c r="D785" s="472"/>
      <c r="E785" s="274"/>
      <c r="F785" s="303"/>
      <c r="G785" s="472"/>
      <c r="H785" s="284"/>
      <c r="I785" s="670"/>
      <c r="J785" s="667"/>
      <c r="K785" s="473"/>
      <c r="L785" s="473"/>
    </row>
    <row r="786" spans="1:12" s="13" customFormat="1" ht="12.75">
      <c r="A786" s="275"/>
      <c r="B786" s="273"/>
      <c r="C786" s="309"/>
      <c r="D786" s="472"/>
      <c r="E786" s="274"/>
      <c r="F786" s="303">
        <v>41</v>
      </c>
      <c r="G786" s="472"/>
      <c r="H786" s="284"/>
      <c r="I786" s="394"/>
      <c r="J786" s="363" t="s">
        <v>162</v>
      </c>
      <c r="K786" s="473">
        <f>E783*F786</f>
        <v>86.05900000000001</v>
      </c>
      <c r="L786" s="473">
        <f>E783*20</f>
        <v>41.980000000000004</v>
      </c>
    </row>
    <row r="787" spans="1:12" s="13" customFormat="1" ht="38.25">
      <c r="A787" s="275"/>
      <c r="B787" s="273"/>
      <c r="C787" s="309"/>
      <c r="D787" s="472"/>
      <c r="E787" s="274"/>
      <c r="F787" s="303">
        <v>61</v>
      </c>
      <c r="G787" s="472"/>
      <c r="H787" s="284"/>
      <c r="I787" s="394"/>
      <c r="J787" s="362" t="s">
        <v>163</v>
      </c>
      <c r="K787" s="473">
        <f>E783*F787</f>
        <v>128.03900000000002</v>
      </c>
      <c r="L787" s="473"/>
    </row>
    <row r="788" spans="1:12" s="13" customFormat="1" ht="12.75" customHeight="1">
      <c r="A788" s="275" t="s">
        <v>119</v>
      </c>
      <c r="B788" s="273" t="s">
        <v>575</v>
      </c>
      <c r="C788" s="309" t="s">
        <v>126</v>
      </c>
      <c r="D788" s="472"/>
      <c r="E788" s="274">
        <v>2.498</v>
      </c>
      <c r="F788" s="303"/>
      <c r="G788" s="472">
        <v>3</v>
      </c>
      <c r="H788" s="284" t="s">
        <v>11</v>
      </c>
      <c r="I788" s="668">
        <v>4</v>
      </c>
      <c r="J788" s="665" t="s">
        <v>161</v>
      </c>
      <c r="K788" s="473"/>
      <c r="L788" s="473"/>
    </row>
    <row r="789" spans="1:12" s="13" customFormat="1" ht="12.75">
      <c r="A789" s="275"/>
      <c r="B789" s="273"/>
      <c r="C789" s="309"/>
      <c r="D789" s="472"/>
      <c r="E789" s="274"/>
      <c r="F789" s="303"/>
      <c r="G789" s="472"/>
      <c r="H789" s="284"/>
      <c r="I789" s="669"/>
      <c r="J789" s="666"/>
      <c r="K789" s="473"/>
      <c r="L789" s="473"/>
    </row>
    <row r="790" spans="1:12" s="13" customFormat="1" ht="12.75">
      <c r="A790" s="275"/>
      <c r="B790" s="273"/>
      <c r="C790" s="309"/>
      <c r="D790" s="472"/>
      <c r="E790" s="274"/>
      <c r="F790" s="303"/>
      <c r="G790" s="472"/>
      <c r="H790" s="284"/>
      <c r="I790" s="670"/>
      <c r="J790" s="667"/>
      <c r="K790" s="473"/>
      <c r="L790" s="473"/>
    </row>
    <row r="791" spans="1:12" s="13" customFormat="1" ht="12.75">
      <c r="A791" s="275"/>
      <c r="B791" s="273"/>
      <c r="C791" s="309"/>
      <c r="D791" s="472"/>
      <c r="E791" s="274"/>
      <c r="F791" s="303">
        <v>41</v>
      </c>
      <c r="G791" s="472"/>
      <c r="H791" s="284"/>
      <c r="I791" s="394"/>
      <c r="J791" s="363" t="s">
        <v>162</v>
      </c>
      <c r="K791" s="473">
        <f>E788*F791</f>
        <v>102.418</v>
      </c>
      <c r="L791" s="473">
        <f>E788*20</f>
        <v>49.96000000000001</v>
      </c>
    </row>
    <row r="792" spans="1:12" s="13" customFormat="1" ht="38.25">
      <c r="A792" s="275"/>
      <c r="B792" s="273"/>
      <c r="C792" s="309"/>
      <c r="D792" s="472"/>
      <c r="E792" s="274"/>
      <c r="F792" s="303">
        <v>61</v>
      </c>
      <c r="G792" s="472"/>
      <c r="H792" s="284"/>
      <c r="I792" s="394"/>
      <c r="J792" s="362" t="s">
        <v>163</v>
      </c>
      <c r="K792" s="473">
        <f>E788*F792</f>
        <v>152.37800000000001</v>
      </c>
      <c r="L792" s="473"/>
    </row>
    <row r="793" spans="1:12" s="13" customFormat="1" ht="12.75" customHeight="1">
      <c r="A793" s="43" t="s">
        <v>20</v>
      </c>
      <c r="B793" s="72">
        <v>155</v>
      </c>
      <c r="C793" s="43" t="s">
        <v>27</v>
      </c>
      <c r="D793" s="322"/>
      <c r="E793" s="138">
        <f>SUM(E23:E788)</f>
        <v>167.29899999999998</v>
      </c>
      <c r="F793" s="142" t="s">
        <v>47</v>
      </c>
      <c r="G793" s="536"/>
      <c r="H793" s="537"/>
      <c r="I793" s="537"/>
      <c r="J793" s="291"/>
      <c r="K793" s="538"/>
      <c r="L793" s="353"/>
    </row>
    <row r="794" spans="1:12" s="13" customFormat="1" ht="38.25">
      <c r="A794" s="145" t="s">
        <v>22</v>
      </c>
      <c r="B794" s="147">
        <f>SUM(B22,B793)</f>
        <v>157</v>
      </c>
      <c r="C794" s="145" t="s">
        <v>27</v>
      </c>
      <c r="D794" s="148"/>
      <c r="E794" s="157">
        <f>SUM(E22,E793)</f>
        <v>185.331</v>
      </c>
      <c r="F794" s="146" t="s">
        <v>47</v>
      </c>
      <c r="G794" s="149"/>
      <c r="H794" s="629"/>
      <c r="I794" s="150"/>
      <c r="J794" s="151"/>
      <c r="K794" s="152"/>
      <c r="L794" s="473"/>
    </row>
    <row r="795" spans="1:12" ht="57.75" customHeight="1">
      <c r="A795" s="77" t="s">
        <v>31</v>
      </c>
      <c r="B795" s="78">
        <f>B794</f>
        <v>157</v>
      </c>
      <c r="C795" s="79" t="s">
        <v>27</v>
      </c>
      <c r="D795" s="78"/>
      <c r="E795" s="80">
        <f>E794</f>
        <v>185.331</v>
      </c>
      <c r="F795" s="81" t="s">
        <v>47</v>
      </c>
      <c r="G795" s="83"/>
      <c r="H795" s="83"/>
      <c r="I795" s="84"/>
      <c r="J795" s="462"/>
      <c r="K795" s="85"/>
      <c r="L795" s="529"/>
    </row>
    <row r="796" spans="1:12" ht="25.5" customHeight="1">
      <c r="A796" s="671" t="s">
        <v>165</v>
      </c>
      <c r="B796" s="672"/>
      <c r="C796" s="672"/>
      <c r="D796" s="672"/>
      <c r="E796" s="672"/>
      <c r="F796" s="672"/>
      <c r="G796" s="672"/>
      <c r="H796" s="585"/>
      <c r="I796" s="365"/>
      <c r="J796" s="366"/>
      <c r="K796" s="367"/>
      <c r="L796" s="539"/>
    </row>
    <row r="797" spans="1:12" ht="12.75">
      <c r="A797" s="672"/>
      <c r="B797" s="672"/>
      <c r="C797" s="672"/>
      <c r="D797" s="672"/>
      <c r="E797" s="672"/>
      <c r="F797" s="672"/>
      <c r="G797" s="672"/>
      <c r="H797" s="585"/>
      <c r="I797" s="366"/>
      <c r="J797" s="366"/>
      <c r="K797" s="367"/>
      <c r="L797" s="539"/>
    </row>
    <row r="798" spans="1:12" ht="12.75">
      <c r="A798" s="672"/>
      <c r="B798" s="672"/>
      <c r="C798" s="672"/>
      <c r="D798" s="672"/>
      <c r="E798" s="672"/>
      <c r="F798" s="672"/>
      <c r="G798" s="672"/>
      <c r="H798" s="585"/>
      <c r="I798" s="368"/>
      <c r="J798" s="642"/>
      <c r="K798" s="642"/>
      <c r="L798" s="642"/>
    </row>
    <row r="799" spans="1:12" ht="8.25" customHeight="1">
      <c r="A799" s="368"/>
      <c r="B799" s="321"/>
      <c r="C799" s="366"/>
      <c r="D799" s="369"/>
      <c r="E799" s="368"/>
      <c r="F799" s="23"/>
      <c r="G799" s="23"/>
      <c r="H799" s="23"/>
      <c r="I799" s="26"/>
      <c r="J799" s="642"/>
      <c r="K799" s="642"/>
      <c r="L799" s="642"/>
    </row>
    <row r="800" spans="1:12" ht="12.75">
      <c r="A800" s="320"/>
      <c r="B800" s="540"/>
      <c r="C800" s="541"/>
      <c r="D800" s="542"/>
      <c r="E800" s="320"/>
      <c r="F800" s="368"/>
      <c r="G800" s="370"/>
      <c r="H800" s="370"/>
      <c r="J800" s="642"/>
      <c r="K800" s="642"/>
      <c r="L800" s="642"/>
    </row>
    <row r="801" spans="1:12" ht="12.75">
      <c r="A801" s="320"/>
      <c r="B801" s="540"/>
      <c r="C801" s="541"/>
      <c r="D801" s="542"/>
      <c r="E801" s="320"/>
      <c r="F801" s="52"/>
      <c r="G801" s="370"/>
      <c r="H801" s="370"/>
      <c r="I801" s="642" t="s">
        <v>30</v>
      </c>
      <c r="J801" s="642"/>
      <c r="K801" s="642"/>
      <c r="L801" s="642"/>
    </row>
    <row r="802" spans="1:12" ht="12.75">
      <c r="A802" s="23"/>
      <c r="B802" s="24"/>
      <c r="C802" s="27"/>
      <c r="D802" s="25"/>
      <c r="E802" s="368"/>
      <c r="F802" s="368"/>
      <c r="G802" s="370"/>
      <c r="H802" s="370"/>
      <c r="I802" s="642" t="s">
        <v>1239</v>
      </c>
      <c r="J802" s="642"/>
      <c r="K802" s="642"/>
      <c r="L802" s="642"/>
    </row>
    <row r="803" spans="1:12" ht="12.75">
      <c r="A803" s="368"/>
      <c r="B803" s="321"/>
      <c r="C803" s="366"/>
      <c r="D803" s="369"/>
      <c r="E803" s="368"/>
      <c r="F803" s="23"/>
      <c r="G803" s="23"/>
      <c r="H803" s="23"/>
      <c r="I803" s="642" t="s">
        <v>59</v>
      </c>
      <c r="J803" s="642"/>
      <c r="K803" s="642"/>
      <c r="L803" s="642"/>
    </row>
    <row r="804" spans="1:11" ht="12.75">
      <c r="A804" s="368"/>
      <c r="B804" s="321"/>
      <c r="C804" s="366"/>
      <c r="D804" s="369"/>
      <c r="E804" s="368"/>
      <c r="G804" s="40"/>
      <c r="H804" s="40"/>
      <c r="J804" s="40"/>
      <c r="K804" s="40"/>
    </row>
    <row r="805" spans="1:11" ht="12.75">
      <c r="A805" s="368"/>
      <c r="B805" s="321"/>
      <c r="C805" s="366"/>
      <c r="D805" s="369"/>
      <c r="E805" s="368"/>
      <c r="G805" s="40"/>
      <c r="H805" s="40"/>
      <c r="J805" s="40"/>
      <c r="K805" s="40"/>
    </row>
    <row r="806" spans="1:11" ht="12.75">
      <c r="A806" s="368"/>
      <c r="B806" s="321"/>
      <c r="C806" s="366"/>
      <c r="D806" s="369"/>
      <c r="E806" s="368"/>
      <c r="G806" s="40"/>
      <c r="H806" s="40"/>
      <c r="J806" s="40"/>
      <c r="K806" s="40"/>
    </row>
    <row r="807" spans="1:11" ht="12.75">
      <c r="A807" s="368"/>
      <c r="B807" s="321"/>
      <c r="C807" s="366"/>
      <c r="D807" s="369"/>
      <c r="E807" s="368"/>
      <c r="K807" s="40"/>
    </row>
    <row r="808" spans="1:11" ht="12.75">
      <c r="A808" s="368"/>
      <c r="B808" s="321"/>
      <c r="C808" s="366"/>
      <c r="D808" s="369"/>
      <c r="E808" s="368"/>
      <c r="F808" s="23"/>
      <c r="K808" s="27"/>
    </row>
    <row r="809" spans="1:11" ht="12.75">
      <c r="A809" s="368"/>
      <c r="B809" s="321"/>
      <c r="C809" s="366"/>
      <c r="D809" s="369"/>
      <c r="E809" s="368"/>
      <c r="F809" s="368"/>
      <c r="K809" s="367"/>
    </row>
    <row r="810" spans="1:11" ht="12.75">
      <c r="A810" s="368"/>
      <c r="B810" s="321"/>
      <c r="C810" s="366"/>
      <c r="D810" s="369"/>
      <c r="E810" s="368"/>
      <c r="F810" s="368"/>
      <c r="G810" s="370"/>
      <c r="H810" s="370"/>
      <c r="I810" s="368"/>
      <c r="J810" s="366"/>
      <c r="K810" s="367"/>
    </row>
  </sheetData>
  <sheetProtection/>
  <mergeCells count="336">
    <mergeCell ref="J698:J700"/>
    <mergeCell ref="J703:J705"/>
    <mergeCell ref="J708:J710"/>
    <mergeCell ref="J713:J715"/>
    <mergeCell ref="I698:I700"/>
    <mergeCell ref="I703:I705"/>
    <mergeCell ref="I708:I710"/>
    <mergeCell ref="I713:I715"/>
    <mergeCell ref="J668:J670"/>
    <mergeCell ref="J673:J675"/>
    <mergeCell ref="J678:J680"/>
    <mergeCell ref="J683:J685"/>
    <mergeCell ref="J688:J690"/>
    <mergeCell ref="J693:J695"/>
    <mergeCell ref="J638:J640"/>
    <mergeCell ref="J643:J645"/>
    <mergeCell ref="J648:J650"/>
    <mergeCell ref="J653:J655"/>
    <mergeCell ref="J658:J660"/>
    <mergeCell ref="J663:J665"/>
    <mergeCell ref="I668:I670"/>
    <mergeCell ref="I673:I675"/>
    <mergeCell ref="I678:I680"/>
    <mergeCell ref="I683:I685"/>
    <mergeCell ref="I688:I690"/>
    <mergeCell ref="I693:I695"/>
    <mergeCell ref="I638:I640"/>
    <mergeCell ref="I643:I645"/>
    <mergeCell ref="I648:I650"/>
    <mergeCell ref="I653:I655"/>
    <mergeCell ref="I658:I660"/>
    <mergeCell ref="I663:I665"/>
    <mergeCell ref="J608:J610"/>
    <mergeCell ref="J613:J615"/>
    <mergeCell ref="J618:J620"/>
    <mergeCell ref="J623:J625"/>
    <mergeCell ref="J628:J630"/>
    <mergeCell ref="J633:J635"/>
    <mergeCell ref="I613:I615"/>
    <mergeCell ref="I618:I620"/>
    <mergeCell ref="I623:I625"/>
    <mergeCell ref="I628:I630"/>
    <mergeCell ref="I633:I635"/>
    <mergeCell ref="J583:J585"/>
    <mergeCell ref="J588:J590"/>
    <mergeCell ref="J593:J595"/>
    <mergeCell ref="J598:J600"/>
    <mergeCell ref="J603:J605"/>
    <mergeCell ref="I583:I585"/>
    <mergeCell ref="I588:I590"/>
    <mergeCell ref="I593:I595"/>
    <mergeCell ref="I598:I600"/>
    <mergeCell ref="I603:I605"/>
    <mergeCell ref="I608:I610"/>
    <mergeCell ref="I573:I575"/>
    <mergeCell ref="I578:I580"/>
    <mergeCell ref="J563:J565"/>
    <mergeCell ref="J568:J570"/>
    <mergeCell ref="J573:J575"/>
    <mergeCell ref="J578:J580"/>
    <mergeCell ref="J543:J545"/>
    <mergeCell ref="J548:J550"/>
    <mergeCell ref="J553:J555"/>
    <mergeCell ref="J558:J560"/>
    <mergeCell ref="I563:I565"/>
    <mergeCell ref="I568:I570"/>
    <mergeCell ref="I553:I555"/>
    <mergeCell ref="I558:I560"/>
    <mergeCell ref="J513:J515"/>
    <mergeCell ref="J518:J520"/>
    <mergeCell ref="J523:J525"/>
    <mergeCell ref="J528:J530"/>
    <mergeCell ref="J533:J535"/>
    <mergeCell ref="J538:J540"/>
    <mergeCell ref="I528:I530"/>
    <mergeCell ref="I523:I525"/>
    <mergeCell ref="I518:I520"/>
    <mergeCell ref="I513:I515"/>
    <mergeCell ref="I543:I545"/>
    <mergeCell ref="I548:I550"/>
    <mergeCell ref="I533:I535"/>
    <mergeCell ref="I538:I540"/>
    <mergeCell ref="I503:I505"/>
    <mergeCell ref="J473:J475"/>
    <mergeCell ref="J478:J480"/>
    <mergeCell ref="J483:J485"/>
    <mergeCell ref="J488:J490"/>
    <mergeCell ref="J493:J495"/>
    <mergeCell ref="J498:J500"/>
    <mergeCell ref="J503:J505"/>
    <mergeCell ref="I498:I500"/>
    <mergeCell ref="I493:I495"/>
    <mergeCell ref="J508:J510"/>
    <mergeCell ref="J443:J445"/>
    <mergeCell ref="J448:J450"/>
    <mergeCell ref="J453:J455"/>
    <mergeCell ref="J458:J460"/>
    <mergeCell ref="J463:J465"/>
    <mergeCell ref="J468:J470"/>
    <mergeCell ref="I438:I440"/>
    <mergeCell ref="I433:I435"/>
    <mergeCell ref="I428:I430"/>
    <mergeCell ref="I423:I425"/>
    <mergeCell ref="J423:J425"/>
    <mergeCell ref="J428:J430"/>
    <mergeCell ref="J433:J435"/>
    <mergeCell ref="J438:J440"/>
    <mergeCell ref="J413:J415"/>
    <mergeCell ref="J418:J420"/>
    <mergeCell ref="I488:I490"/>
    <mergeCell ref="I483:I485"/>
    <mergeCell ref="I473:I475"/>
    <mergeCell ref="I478:I480"/>
    <mergeCell ref="I468:I470"/>
    <mergeCell ref="I458:I460"/>
    <mergeCell ref="I463:I465"/>
    <mergeCell ref="I453:I455"/>
    <mergeCell ref="J383:J385"/>
    <mergeCell ref="J388:J390"/>
    <mergeCell ref="J393:J395"/>
    <mergeCell ref="J398:J400"/>
    <mergeCell ref="J403:J405"/>
    <mergeCell ref="J408:J410"/>
    <mergeCell ref="J353:J355"/>
    <mergeCell ref="J358:J360"/>
    <mergeCell ref="J363:J365"/>
    <mergeCell ref="J368:J370"/>
    <mergeCell ref="J373:J375"/>
    <mergeCell ref="J378:J380"/>
    <mergeCell ref="J323:J325"/>
    <mergeCell ref="J328:J330"/>
    <mergeCell ref="J333:J335"/>
    <mergeCell ref="J338:J340"/>
    <mergeCell ref="J343:J345"/>
    <mergeCell ref="J348:J350"/>
    <mergeCell ref="I308:I310"/>
    <mergeCell ref="I318:I320"/>
    <mergeCell ref="I313:I315"/>
    <mergeCell ref="I303:I305"/>
    <mergeCell ref="J303:J305"/>
    <mergeCell ref="J308:J310"/>
    <mergeCell ref="J313:J315"/>
    <mergeCell ref="J318:J320"/>
    <mergeCell ref="I348:I350"/>
    <mergeCell ref="I338:I340"/>
    <mergeCell ref="I343:I345"/>
    <mergeCell ref="I333:I335"/>
    <mergeCell ref="I328:I330"/>
    <mergeCell ref="I323:I325"/>
    <mergeCell ref="I378:I380"/>
    <mergeCell ref="I373:I375"/>
    <mergeCell ref="I368:I370"/>
    <mergeCell ref="I363:I365"/>
    <mergeCell ref="I353:I355"/>
    <mergeCell ref="I358:I360"/>
    <mergeCell ref="I413:I415"/>
    <mergeCell ref="I408:I410"/>
    <mergeCell ref="I403:I405"/>
    <mergeCell ref="I398:I400"/>
    <mergeCell ref="I393:I395"/>
    <mergeCell ref="I383:I385"/>
    <mergeCell ref="I388:I390"/>
    <mergeCell ref="I238:I240"/>
    <mergeCell ref="I233:I235"/>
    <mergeCell ref="I228:I230"/>
    <mergeCell ref="I223:I225"/>
    <mergeCell ref="I218:I220"/>
    <mergeCell ref="I213:I215"/>
    <mergeCell ref="I263:I265"/>
    <mergeCell ref="I268:I270"/>
    <mergeCell ref="I253:I255"/>
    <mergeCell ref="I258:I260"/>
    <mergeCell ref="I248:I250"/>
    <mergeCell ref="I243:I245"/>
    <mergeCell ref="I298:I300"/>
    <mergeCell ref="I293:I295"/>
    <mergeCell ref="I288:I290"/>
    <mergeCell ref="I283:I285"/>
    <mergeCell ref="I273:I275"/>
    <mergeCell ref="I278:I280"/>
    <mergeCell ref="J273:J275"/>
    <mergeCell ref="J278:J280"/>
    <mergeCell ref="J283:J285"/>
    <mergeCell ref="J288:J290"/>
    <mergeCell ref="J293:J295"/>
    <mergeCell ref="J298:J300"/>
    <mergeCell ref="J243:J245"/>
    <mergeCell ref="J248:J250"/>
    <mergeCell ref="J253:J255"/>
    <mergeCell ref="J258:J260"/>
    <mergeCell ref="J263:J265"/>
    <mergeCell ref="J268:J270"/>
    <mergeCell ref="J213:J215"/>
    <mergeCell ref="J218:J220"/>
    <mergeCell ref="J223:J225"/>
    <mergeCell ref="J228:J230"/>
    <mergeCell ref="J233:J235"/>
    <mergeCell ref="J238:J240"/>
    <mergeCell ref="J203:J205"/>
    <mergeCell ref="J208:J210"/>
    <mergeCell ref="I208:I210"/>
    <mergeCell ref="I203:I205"/>
    <mergeCell ref="I198:I200"/>
    <mergeCell ref="I193:I195"/>
    <mergeCell ref="I173:I175"/>
    <mergeCell ref="I178:I180"/>
    <mergeCell ref="I183:I185"/>
    <mergeCell ref="I188:I190"/>
    <mergeCell ref="J193:J195"/>
    <mergeCell ref="J198:J200"/>
    <mergeCell ref="I143:I145"/>
    <mergeCell ref="I148:I150"/>
    <mergeCell ref="I153:I155"/>
    <mergeCell ref="I158:I160"/>
    <mergeCell ref="I163:I165"/>
    <mergeCell ref="I168:I170"/>
    <mergeCell ref="J168:J170"/>
    <mergeCell ref="J173:J175"/>
    <mergeCell ref="J178:J180"/>
    <mergeCell ref="J183:J185"/>
    <mergeCell ref="J188:J190"/>
    <mergeCell ref="I118:I120"/>
    <mergeCell ref="I123:I125"/>
    <mergeCell ref="I128:I130"/>
    <mergeCell ref="I133:I135"/>
    <mergeCell ref="I138:I140"/>
    <mergeCell ref="J138:J140"/>
    <mergeCell ref="J143:J145"/>
    <mergeCell ref="J148:J150"/>
    <mergeCell ref="J153:J155"/>
    <mergeCell ref="J158:J160"/>
    <mergeCell ref="J163:J165"/>
    <mergeCell ref="J113:J115"/>
    <mergeCell ref="I113:I115"/>
    <mergeCell ref="J118:J120"/>
    <mergeCell ref="J123:J125"/>
    <mergeCell ref="J128:J130"/>
    <mergeCell ref="J133:J135"/>
    <mergeCell ref="J98:J100"/>
    <mergeCell ref="I98:I100"/>
    <mergeCell ref="I103:I105"/>
    <mergeCell ref="J103:J105"/>
    <mergeCell ref="J108:J110"/>
    <mergeCell ref="I108:I110"/>
    <mergeCell ref="J83:J85"/>
    <mergeCell ref="I83:I85"/>
    <mergeCell ref="J88:J90"/>
    <mergeCell ref="I88:I90"/>
    <mergeCell ref="J93:J95"/>
    <mergeCell ref="I93:I95"/>
    <mergeCell ref="J68:J70"/>
    <mergeCell ref="I68:I70"/>
    <mergeCell ref="J73:J75"/>
    <mergeCell ref="I73:I75"/>
    <mergeCell ref="J78:J80"/>
    <mergeCell ref="I78:I80"/>
    <mergeCell ref="J33:J35"/>
    <mergeCell ref="I43:I45"/>
    <mergeCell ref="J43:J45"/>
    <mergeCell ref="J48:J50"/>
    <mergeCell ref="F7:F8"/>
    <mergeCell ref="I11:I13"/>
    <mergeCell ref="J23:J25"/>
    <mergeCell ref="G7:G8"/>
    <mergeCell ref="I38:I40"/>
    <mergeCell ref="H7:H8"/>
    <mergeCell ref="A1:L1"/>
    <mergeCell ref="A2:L2"/>
    <mergeCell ref="A3:L3"/>
    <mergeCell ref="A4:L4"/>
    <mergeCell ref="A6:L6"/>
    <mergeCell ref="A7:A8"/>
    <mergeCell ref="K7:K8"/>
    <mergeCell ref="D7:E7"/>
    <mergeCell ref="C7:C8"/>
    <mergeCell ref="L7:L8"/>
    <mergeCell ref="I63:I65"/>
    <mergeCell ref="J11:J13"/>
    <mergeCell ref="J53:J55"/>
    <mergeCell ref="J58:J60"/>
    <mergeCell ref="I28:I30"/>
    <mergeCell ref="I7:I8"/>
    <mergeCell ref="I16:I18"/>
    <mergeCell ref="J63:J65"/>
    <mergeCell ref="I58:I60"/>
    <mergeCell ref="J28:J30"/>
    <mergeCell ref="I733:I735"/>
    <mergeCell ref="I723:I725"/>
    <mergeCell ref="J7:J8"/>
    <mergeCell ref="A10:L10"/>
    <mergeCell ref="B7:B8"/>
    <mergeCell ref="I448:I450"/>
    <mergeCell ref="J16:J18"/>
    <mergeCell ref="I23:I25"/>
    <mergeCell ref="J38:J40"/>
    <mergeCell ref="J733:J735"/>
    <mergeCell ref="J743:J745"/>
    <mergeCell ref="I418:I420"/>
    <mergeCell ref="I33:I35"/>
    <mergeCell ref="I48:I50"/>
    <mergeCell ref="I53:I55"/>
    <mergeCell ref="I743:I745"/>
    <mergeCell ref="I738:I740"/>
    <mergeCell ref="I728:I730"/>
    <mergeCell ref="I443:I445"/>
    <mergeCell ref="I508:I510"/>
    <mergeCell ref="J738:J740"/>
    <mergeCell ref="A796:G798"/>
    <mergeCell ref="I758:I760"/>
    <mergeCell ref="I753:I755"/>
    <mergeCell ref="I788:I790"/>
    <mergeCell ref="I783:I785"/>
    <mergeCell ref="I768:I770"/>
    <mergeCell ref="I763:I765"/>
    <mergeCell ref="I748:I750"/>
    <mergeCell ref="J798:L798"/>
    <mergeCell ref="I718:I720"/>
    <mergeCell ref="I778:I780"/>
    <mergeCell ref="I773:I775"/>
    <mergeCell ref="J718:J720"/>
    <mergeCell ref="J723:J725"/>
    <mergeCell ref="J728:J730"/>
    <mergeCell ref="J748:J750"/>
    <mergeCell ref="J753:J755"/>
    <mergeCell ref="J758:J760"/>
    <mergeCell ref="J763:J765"/>
    <mergeCell ref="I801:L801"/>
    <mergeCell ref="I802:L802"/>
    <mergeCell ref="I803:L803"/>
    <mergeCell ref="J799:L799"/>
    <mergeCell ref="J800:L800"/>
    <mergeCell ref="J768:J770"/>
    <mergeCell ref="J773:J775"/>
    <mergeCell ref="J778:J780"/>
    <mergeCell ref="J783:J785"/>
    <mergeCell ref="J788:J790"/>
  </mergeCells>
  <printOptions/>
  <pageMargins left="0.2362204724409449" right="0.2362204724409449" top="0.31496062992125984" bottom="0.3937007874015748" header="0.31496062992125984" footer="0.31496062992125984"/>
  <pageSetup horizontalDpi="600" verticalDpi="600" orientation="landscape" paperSize="9" r:id="rId1"/>
  <headerFooter alignWithMargins="0">
    <oddFooter>&amp;CСтр. &amp;P от &amp;[27&amp;RДИРЕКТОР НА ОД "ЗЕМЕДЕЛИЕ" - ПЛЕВЕН": .................
/НОРА СТОЕВА/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73"/>
  <sheetViews>
    <sheetView workbookViewId="0" topLeftCell="A1">
      <selection activeCell="Q695" sqref="Q695"/>
    </sheetView>
  </sheetViews>
  <sheetFormatPr defaultColWidth="9.140625" defaultRowHeight="12.75"/>
  <cols>
    <col min="1" max="1" width="17.28125" style="13" customWidth="1"/>
    <col min="2" max="2" width="12.7109375" style="174" customWidth="1"/>
    <col min="3" max="3" width="19.421875" style="185" customWidth="1"/>
    <col min="4" max="4" width="7.7109375" style="173" customWidth="1"/>
    <col min="5" max="5" width="11.421875" style="13" customWidth="1"/>
    <col min="6" max="6" width="8.8515625" style="13" customWidth="1"/>
    <col min="7" max="8" width="7.00390625" style="175" customWidth="1"/>
    <col min="9" max="9" width="13.00390625" style="158" customWidth="1"/>
    <col min="10" max="10" width="9.00390625" style="9" bestFit="1" customWidth="1"/>
    <col min="11" max="11" width="8.57421875" style="58" customWidth="1"/>
    <col min="12" max="16384" width="9.140625" style="13" customWidth="1"/>
  </cols>
  <sheetData>
    <row r="1" spans="1:11" ht="12.75">
      <c r="A1" s="687" t="s">
        <v>28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</row>
    <row r="2" spans="1:11" ht="12.75">
      <c r="A2" s="688" t="s">
        <v>169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</row>
    <row r="3" spans="1:11" ht="12.75">
      <c r="A3" s="688" t="s">
        <v>1192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ht="12.75">
      <c r="A4" s="690" t="s">
        <v>1485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</row>
    <row r="5" spans="1:11" ht="12.75">
      <c r="A5" s="163"/>
      <c r="B5" s="164"/>
      <c r="C5" s="183"/>
      <c r="D5" s="165"/>
      <c r="E5" s="163"/>
      <c r="F5" s="163"/>
      <c r="G5" s="166"/>
      <c r="H5" s="166"/>
      <c r="I5" s="163"/>
      <c r="J5" s="167"/>
      <c r="K5" s="584"/>
    </row>
    <row r="6" spans="1:11" s="158" customFormat="1" ht="12.75">
      <c r="A6" s="647" t="s">
        <v>0</v>
      </c>
      <c r="B6" s="647"/>
      <c r="C6" s="647"/>
      <c r="D6" s="647"/>
      <c r="E6" s="647"/>
      <c r="F6" s="647"/>
      <c r="G6" s="647"/>
      <c r="H6" s="647"/>
      <c r="I6" s="647"/>
      <c r="J6" s="647"/>
      <c r="K6" s="680"/>
    </row>
    <row r="7" spans="1:11" s="158" customFormat="1" ht="12.75" customHeight="1">
      <c r="A7" s="646" t="s">
        <v>1</v>
      </c>
      <c r="B7" s="648" t="s">
        <v>2</v>
      </c>
      <c r="C7" s="686" t="s">
        <v>3</v>
      </c>
      <c r="D7" s="646" t="s">
        <v>4</v>
      </c>
      <c r="E7" s="646"/>
      <c r="F7" s="646" t="s">
        <v>53</v>
      </c>
      <c r="G7" s="652" t="s">
        <v>5</v>
      </c>
      <c r="H7" s="654" t="s">
        <v>6</v>
      </c>
      <c r="I7" s="646" t="s">
        <v>7</v>
      </c>
      <c r="J7" s="681" t="s">
        <v>35</v>
      </c>
      <c r="K7" s="691" t="s">
        <v>1187</v>
      </c>
    </row>
    <row r="8" spans="1:11" s="158" customFormat="1" ht="43.5" customHeight="1">
      <c r="A8" s="646"/>
      <c r="B8" s="648"/>
      <c r="C8" s="686"/>
      <c r="D8" s="1" t="s">
        <v>8</v>
      </c>
      <c r="E8" s="1" t="s">
        <v>32</v>
      </c>
      <c r="F8" s="646"/>
      <c r="G8" s="652"/>
      <c r="H8" s="654"/>
      <c r="I8" s="646"/>
      <c r="J8" s="681"/>
      <c r="K8" s="691"/>
    </row>
    <row r="9" spans="1:11" s="158" customFormat="1" ht="14.25" customHeight="1">
      <c r="A9" s="2" t="s">
        <v>29</v>
      </c>
      <c r="B9" s="5">
        <v>2</v>
      </c>
      <c r="C9" s="184">
        <v>3</v>
      </c>
      <c r="D9" s="7" t="s">
        <v>9</v>
      </c>
      <c r="E9" s="2" t="s">
        <v>10</v>
      </c>
      <c r="F9" s="2" t="s">
        <v>36</v>
      </c>
      <c r="G9" s="5">
        <v>6</v>
      </c>
      <c r="H9" s="2" t="s">
        <v>37</v>
      </c>
      <c r="I9" s="2" t="s">
        <v>38</v>
      </c>
      <c r="J9" s="572">
        <v>9</v>
      </c>
      <c r="K9" s="569">
        <v>10</v>
      </c>
    </row>
    <row r="10" spans="1:11" s="158" customFormat="1" ht="14.25" customHeight="1">
      <c r="A10" s="682" t="s">
        <v>13</v>
      </c>
      <c r="B10" s="682"/>
      <c r="C10" s="682"/>
      <c r="D10" s="682"/>
      <c r="E10" s="682"/>
      <c r="F10" s="682"/>
      <c r="G10" s="682"/>
      <c r="H10" s="682"/>
      <c r="I10" s="682"/>
      <c r="J10" s="682"/>
      <c r="K10" s="683"/>
    </row>
    <row r="11" spans="1:11" s="95" customFormat="1" ht="12.75">
      <c r="A11" s="276" t="s">
        <v>101</v>
      </c>
      <c r="B11" s="485" t="s">
        <v>1114</v>
      </c>
      <c r="C11" s="360" t="s">
        <v>104</v>
      </c>
      <c r="D11" s="276"/>
      <c r="E11" s="384">
        <v>1.5</v>
      </c>
      <c r="F11" s="266">
        <v>49</v>
      </c>
      <c r="G11" s="484" t="s">
        <v>98</v>
      </c>
      <c r="H11" s="284" t="s">
        <v>11</v>
      </c>
      <c r="I11" s="278" t="s">
        <v>61</v>
      </c>
      <c r="J11" s="562">
        <f aca="true" t="shared" si="0" ref="J11:J18">E11*F11</f>
        <v>73.5</v>
      </c>
      <c r="K11" s="287">
        <f>E11*20</f>
        <v>30</v>
      </c>
    </row>
    <row r="12" spans="1:11" s="95" customFormat="1" ht="12.75">
      <c r="A12" s="276" t="s">
        <v>101</v>
      </c>
      <c r="B12" s="485" t="s">
        <v>1115</v>
      </c>
      <c r="C12" s="360" t="s">
        <v>104</v>
      </c>
      <c r="D12" s="276"/>
      <c r="E12" s="384">
        <v>1</v>
      </c>
      <c r="F12" s="266">
        <v>49</v>
      </c>
      <c r="G12" s="484" t="s">
        <v>98</v>
      </c>
      <c r="H12" s="284" t="s">
        <v>11</v>
      </c>
      <c r="I12" s="278" t="s">
        <v>61</v>
      </c>
      <c r="J12" s="562">
        <f t="shared" si="0"/>
        <v>49</v>
      </c>
      <c r="K12" s="287">
        <f aca="true" t="shared" si="1" ref="K12:K18">E12*20</f>
        <v>20</v>
      </c>
    </row>
    <row r="13" spans="1:11" s="95" customFormat="1" ht="12.75">
      <c r="A13" s="276" t="s">
        <v>101</v>
      </c>
      <c r="B13" s="485" t="s">
        <v>1116</v>
      </c>
      <c r="C13" s="360" t="s">
        <v>104</v>
      </c>
      <c r="D13" s="276"/>
      <c r="E13" s="384">
        <v>1</v>
      </c>
      <c r="F13" s="266">
        <v>49</v>
      </c>
      <c r="G13" s="484" t="s">
        <v>98</v>
      </c>
      <c r="H13" s="284" t="s">
        <v>11</v>
      </c>
      <c r="I13" s="278" t="s">
        <v>61</v>
      </c>
      <c r="J13" s="562">
        <f t="shared" si="0"/>
        <v>49</v>
      </c>
      <c r="K13" s="287">
        <f t="shared" si="1"/>
        <v>20</v>
      </c>
    </row>
    <row r="14" spans="1:11" s="95" customFormat="1" ht="12.75">
      <c r="A14" s="276" t="s">
        <v>101</v>
      </c>
      <c r="B14" s="485" t="s">
        <v>1117</v>
      </c>
      <c r="C14" s="360" t="s">
        <v>104</v>
      </c>
      <c r="D14" s="276"/>
      <c r="E14" s="384">
        <v>1.8</v>
      </c>
      <c r="F14" s="266">
        <v>49</v>
      </c>
      <c r="G14" s="484" t="s">
        <v>98</v>
      </c>
      <c r="H14" s="284" t="s">
        <v>11</v>
      </c>
      <c r="I14" s="278" t="s">
        <v>61</v>
      </c>
      <c r="J14" s="562">
        <f t="shared" si="0"/>
        <v>88.2</v>
      </c>
      <c r="K14" s="287">
        <f t="shared" si="1"/>
        <v>36</v>
      </c>
    </row>
    <row r="15" spans="1:11" s="95" customFormat="1" ht="12.75">
      <c r="A15" s="276" t="s">
        <v>101</v>
      </c>
      <c r="B15" s="485" t="s">
        <v>1118</v>
      </c>
      <c r="C15" s="272" t="s">
        <v>106</v>
      </c>
      <c r="D15" s="276"/>
      <c r="E15" s="384">
        <v>3.988</v>
      </c>
      <c r="F15" s="266">
        <v>66</v>
      </c>
      <c r="G15" s="484" t="s">
        <v>98</v>
      </c>
      <c r="H15" s="284" t="s">
        <v>11</v>
      </c>
      <c r="I15" s="278" t="s">
        <v>32</v>
      </c>
      <c r="J15" s="562">
        <f t="shared" si="0"/>
        <v>263.208</v>
      </c>
      <c r="K15" s="287">
        <f t="shared" si="1"/>
        <v>79.76</v>
      </c>
    </row>
    <row r="16" spans="1:11" s="95" customFormat="1" ht="12.75">
      <c r="A16" s="276" t="s">
        <v>101</v>
      </c>
      <c r="B16" s="485" t="s">
        <v>1119</v>
      </c>
      <c r="C16" s="272" t="s">
        <v>105</v>
      </c>
      <c r="D16" s="276"/>
      <c r="E16" s="384">
        <v>0.526</v>
      </c>
      <c r="F16" s="266">
        <v>49</v>
      </c>
      <c r="G16" s="484" t="s">
        <v>98</v>
      </c>
      <c r="H16" s="284" t="s">
        <v>11</v>
      </c>
      <c r="I16" s="278" t="s">
        <v>61</v>
      </c>
      <c r="J16" s="562">
        <f t="shared" si="0"/>
        <v>25.774</v>
      </c>
      <c r="K16" s="287">
        <f t="shared" si="1"/>
        <v>10.52</v>
      </c>
    </row>
    <row r="17" spans="1:11" s="95" customFormat="1" ht="12.75">
      <c r="A17" s="276" t="s">
        <v>101</v>
      </c>
      <c r="B17" s="485" t="s">
        <v>1120</v>
      </c>
      <c r="C17" s="272" t="s">
        <v>105</v>
      </c>
      <c r="D17" s="276"/>
      <c r="E17" s="384">
        <v>0.68</v>
      </c>
      <c r="F17" s="266">
        <v>49</v>
      </c>
      <c r="G17" s="484" t="s">
        <v>98</v>
      </c>
      <c r="H17" s="284" t="s">
        <v>11</v>
      </c>
      <c r="I17" s="278" t="s">
        <v>61</v>
      </c>
      <c r="J17" s="562">
        <f t="shared" si="0"/>
        <v>33.32</v>
      </c>
      <c r="K17" s="287">
        <f t="shared" si="1"/>
        <v>13.600000000000001</v>
      </c>
    </row>
    <row r="18" spans="1:11" s="95" customFormat="1" ht="12.75">
      <c r="A18" s="276" t="s">
        <v>101</v>
      </c>
      <c r="B18" s="485" t="s">
        <v>1121</v>
      </c>
      <c r="C18" s="272" t="s">
        <v>105</v>
      </c>
      <c r="D18" s="276"/>
      <c r="E18" s="384">
        <v>0.559</v>
      </c>
      <c r="F18" s="266">
        <v>49</v>
      </c>
      <c r="G18" s="484" t="s">
        <v>98</v>
      </c>
      <c r="H18" s="284" t="s">
        <v>11</v>
      </c>
      <c r="I18" s="278" t="s">
        <v>61</v>
      </c>
      <c r="J18" s="562">
        <f t="shared" si="0"/>
        <v>27.391000000000002</v>
      </c>
      <c r="K18" s="287">
        <f t="shared" si="1"/>
        <v>11.180000000000001</v>
      </c>
    </row>
    <row r="19" spans="1:11" s="95" customFormat="1" ht="12.75">
      <c r="A19" s="43" t="s">
        <v>20</v>
      </c>
      <c r="B19" s="208">
        <v>8</v>
      </c>
      <c r="C19" s="38" t="s">
        <v>27</v>
      </c>
      <c r="D19" s="100"/>
      <c r="E19" s="209">
        <f>SUM(E11:E18)</f>
        <v>11.052999999999999</v>
      </c>
      <c r="F19" s="207" t="s">
        <v>47</v>
      </c>
      <c r="G19" s="213"/>
      <c r="H19" s="276"/>
      <c r="I19" s="100"/>
      <c r="J19" s="563"/>
      <c r="K19" s="103"/>
    </row>
    <row r="20" spans="1:11" s="95" customFormat="1" ht="15.75" customHeight="1">
      <c r="A20" s="276" t="s">
        <v>102</v>
      </c>
      <c r="B20" s="486" t="s">
        <v>1122</v>
      </c>
      <c r="C20" s="360" t="s">
        <v>104</v>
      </c>
      <c r="D20" s="276"/>
      <c r="E20" s="276">
        <v>1.011</v>
      </c>
      <c r="F20" s="266">
        <v>49</v>
      </c>
      <c r="G20" s="484" t="s">
        <v>97</v>
      </c>
      <c r="H20" s="284" t="s">
        <v>11</v>
      </c>
      <c r="I20" s="278" t="s">
        <v>61</v>
      </c>
      <c r="J20" s="562">
        <f aca="true" t="shared" si="2" ref="J20:J25">E20*F20</f>
        <v>49.538999999999994</v>
      </c>
      <c r="K20" s="287">
        <f aca="true" t="shared" si="3" ref="K20:K25">E20*20</f>
        <v>20.22</v>
      </c>
    </row>
    <row r="21" spans="1:11" s="95" customFormat="1" ht="13.5" customHeight="1">
      <c r="A21" s="276" t="s">
        <v>102</v>
      </c>
      <c r="B21" s="487" t="s">
        <v>1123</v>
      </c>
      <c r="C21" s="360" t="s">
        <v>104</v>
      </c>
      <c r="D21" s="276"/>
      <c r="E21" s="276">
        <v>1.837</v>
      </c>
      <c r="F21" s="266">
        <v>49</v>
      </c>
      <c r="G21" s="484" t="s">
        <v>97</v>
      </c>
      <c r="H21" s="284" t="s">
        <v>11</v>
      </c>
      <c r="I21" s="278" t="s">
        <v>61</v>
      </c>
      <c r="J21" s="562">
        <f t="shared" si="2"/>
        <v>90.013</v>
      </c>
      <c r="K21" s="287">
        <f t="shared" si="3"/>
        <v>36.74</v>
      </c>
    </row>
    <row r="22" spans="1:11" s="95" customFormat="1" ht="15" customHeight="1">
      <c r="A22" s="276" t="s">
        <v>102</v>
      </c>
      <c r="B22" s="487" t="s">
        <v>1124</v>
      </c>
      <c r="C22" s="360" t="s">
        <v>104</v>
      </c>
      <c r="D22" s="276"/>
      <c r="E22" s="276">
        <v>1.087</v>
      </c>
      <c r="F22" s="266">
        <v>49</v>
      </c>
      <c r="G22" s="484" t="s">
        <v>97</v>
      </c>
      <c r="H22" s="284" t="s">
        <v>11</v>
      </c>
      <c r="I22" s="278" t="s">
        <v>61</v>
      </c>
      <c r="J22" s="562">
        <f t="shared" si="2"/>
        <v>53.263</v>
      </c>
      <c r="K22" s="287">
        <f t="shared" si="3"/>
        <v>21.74</v>
      </c>
    </row>
    <row r="23" spans="1:11" s="95" customFormat="1" ht="12.75" customHeight="1">
      <c r="A23" s="276" t="s">
        <v>102</v>
      </c>
      <c r="B23" s="487" t="s">
        <v>1125</v>
      </c>
      <c r="C23" s="276" t="s">
        <v>62</v>
      </c>
      <c r="D23" s="276"/>
      <c r="E23" s="276">
        <v>1.011</v>
      </c>
      <c r="F23" s="266">
        <v>49</v>
      </c>
      <c r="G23" s="484" t="s">
        <v>97</v>
      </c>
      <c r="H23" s="284" t="s">
        <v>11</v>
      </c>
      <c r="I23" s="278" t="s">
        <v>61</v>
      </c>
      <c r="J23" s="562">
        <f t="shared" si="2"/>
        <v>49.538999999999994</v>
      </c>
      <c r="K23" s="287">
        <f t="shared" si="3"/>
        <v>20.22</v>
      </c>
    </row>
    <row r="24" spans="1:11" s="95" customFormat="1" ht="12.75" customHeight="1">
      <c r="A24" s="276" t="s">
        <v>102</v>
      </c>
      <c r="B24" s="487" t="s">
        <v>1126</v>
      </c>
      <c r="C24" s="276" t="s">
        <v>62</v>
      </c>
      <c r="D24" s="276"/>
      <c r="E24" s="276">
        <v>3.265</v>
      </c>
      <c r="F24" s="266">
        <v>49</v>
      </c>
      <c r="G24" s="484" t="s">
        <v>98</v>
      </c>
      <c r="H24" s="284" t="s">
        <v>11</v>
      </c>
      <c r="I24" s="278" t="s">
        <v>61</v>
      </c>
      <c r="J24" s="562">
        <f t="shared" si="2"/>
        <v>159.985</v>
      </c>
      <c r="K24" s="287">
        <f t="shared" si="3"/>
        <v>65.3</v>
      </c>
    </row>
    <row r="25" spans="1:11" s="95" customFormat="1" ht="14.25" customHeight="1">
      <c r="A25" s="276" t="s">
        <v>102</v>
      </c>
      <c r="B25" s="487" t="s">
        <v>1127</v>
      </c>
      <c r="C25" s="272" t="s">
        <v>106</v>
      </c>
      <c r="D25" s="276"/>
      <c r="E25" s="276">
        <v>1.021</v>
      </c>
      <c r="F25" s="266">
        <v>66</v>
      </c>
      <c r="G25" s="484" t="s">
        <v>99</v>
      </c>
      <c r="H25" s="284" t="s">
        <v>11</v>
      </c>
      <c r="I25" s="278" t="s">
        <v>32</v>
      </c>
      <c r="J25" s="562">
        <f t="shared" si="2"/>
        <v>67.386</v>
      </c>
      <c r="K25" s="287">
        <f t="shared" si="3"/>
        <v>20.419999999999998</v>
      </c>
    </row>
    <row r="26" spans="1:11" s="95" customFormat="1" ht="14.25" customHeight="1">
      <c r="A26" s="43" t="s">
        <v>20</v>
      </c>
      <c r="B26" s="210">
        <v>6</v>
      </c>
      <c r="C26" s="38" t="s">
        <v>27</v>
      </c>
      <c r="D26" s="3"/>
      <c r="E26" s="207">
        <f>SUM(E20:E25)</f>
        <v>9.232</v>
      </c>
      <c r="F26" s="207" t="s">
        <v>47</v>
      </c>
      <c r="G26" s="213"/>
      <c r="H26" s="276"/>
      <c r="I26" s="100"/>
      <c r="J26" s="563"/>
      <c r="K26" s="103"/>
    </row>
    <row r="27" spans="1:11" s="95" customFormat="1" ht="13.5" customHeight="1">
      <c r="A27" s="276" t="s">
        <v>103</v>
      </c>
      <c r="B27" s="486" t="s">
        <v>1130</v>
      </c>
      <c r="C27" s="360" t="s">
        <v>166</v>
      </c>
      <c r="D27" s="488"/>
      <c r="E27" s="489">
        <v>1.078</v>
      </c>
      <c r="F27" s="266">
        <v>66</v>
      </c>
      <c r="G27" s="484" t="s">
        <v>99</v>
      </c>
      <c r="H27" s="284" t="s">
        <v>11</v>
      </c>
      <c r="I27" s="278" t="s">
        <v>32</v>
      </c>
      <c r="J27" s="562">
        <f>E27*F27</f>
        <v>71.14800000000001</v>
      </c>
      <c r="K27" s="287">
        <f>E27*20</f>
        <v>21.560000000000002</v>
      </c>
    </row>
    <row r="28" spans="1:11" s="95" customFormat="1" ht="13.5" customHeight="1">
      <c r="A28" s="276" t="s">
        <v>103</v>
      </c>
      <c r="B28" s="486" t="s">
        <v>1129</v>
      </c>
      <c r="C28" s="360" t="s">
        <v>166</v>
      </c>
      <c r="D28" s="488"/>
      <c r="E28" s="489">
        <v>109.801</v>
      </c>
      <c r="F28" s="266">
        <v>66</v>
      </c>
      <c r="G28" s="484" t="s">
        <v>98</v>
      </c>
      <c r="H28" s="284" t="s">
        <v>11</v>
      </c>
      <c r="I28" s="278" t="s">
        <v>32</v>
      </c>
      <c r="J28" s="562">
        <f>E28*F28</f>
        <v>7246.866</v>
      </c>
      <c r="K28" s="287">
        <f>E28*20</f>
        <v>2196.02</v>
      </c>
    </row>
    <row r="29" spans="1:11" s="95" customFormat="1" ht="13.5" customHeight="1">
      <c r="A29" s="276" t="s">
        <v>103</v>
      </c>
      <c r="B29" s="487" t="s">
        <v>1128</v>
      </c>
      <c r="C29" s="360" t="s">
        <v>104</v>
      </c>
      <c r="D29" s="360"/>
      <c r="E29" s="276">
        <v>0.512</v>
      </c>
      <c r="F29" s="266">
        <v>49</v>
      </c>
      <c r="G29" s="484" t="s">
        <v>98</v>
      </c>
      <c r="H29" s="284" t="s">
        <v>11</v>
      </c>
      <c r="I29" s="278" t="s">
        <v>61</v>
      </c>
      <c r="J29" s="562">
        <f>E29*F29</f>
        <v>25.088</v>
      </c>
      <c r="K29" s="287">
        <f>E29*20</f>
        <v>10.24</v>
      </c>
    </row>
    <row r="30" spans="1:11" s="95" customFormat="1" ht="12.75">
      <c r="A30" s="43" t="s">
        <v>20</v>
      </c>
      <c r="B30" s="89">
        <v>3</v>
      </c>
      <c r="C30" s="38" t="s">
        <v>27</v>
      </c>
      <c r="D30" s="124"/>
      <c r="E30" s="126">
        <f>SUM(E27:E29)</f>
        <v>111.391</v>
      </c>
      <c r="F30" s="207" t="s">
        <v>47</v>
      </c>
      <c r="G30" s="18"/>
      <c r="H30" s="18"/>
      <c r="I30" s="16"/>
      <c r="J30" s="573"/>
      <c r="K30" s="122"/>
    </row>
    <row r="31" spans="1:11" s="95" customFormat="1" ht="25.5">
      <c r="A31" s="153" t="s">
        <v>21</v>
      </c>
      <c r="B31" s="134">
        <f>SUM(B19,B26,B30)</f>
        <v>17</v>
      </c>
      <c r="C31" s="129" t="s">
        <v>27</v>
      </c>
      <c r="D31" s="136"/>
      <c r="E31" s="211">
        <f>SUM(E19,E26,E30)</f>
        <v>131.676</v>
      </c>
      <c r="F31" s="197" t="s">
        <v>47</v>
      </c>
      <c r="G31" s="18"/>
      <c r="H31" s="18"/>
      <c r="I31" s="16"/>
      <c r="J31" s="573"/>
      <c r="K31" s="122"/>
    </row>
    <row r="32" spans="1:11" ht="15">
      <c r="A32" s="682" t="s">
        <v>14</v>
      </c>
      <c r="B32" s="682"/>
      <c r="C32" s="682"/>
      <c r="D32" s="682"/>
      <c r="E32" s="682"/>
      <c r="F32" s="682"/>
      <c r="G32" s="682"/>
      <c r="H32" s="682"/>
      <c r="I32" s="682"/>
      <c r="J32" s="682"/>
      <c r="K32" s="683"/>
    </row>
    <row r="33" spans="1:11" ht="12.75">
      <c r="A33" s="275" t="s">
        <v>115</v>
      </c>
      <c r="B33" s="491" t="s">
        <v>576</v>
      </c>
      <c r="C33" s="284" t="s">
        <v>61</v>
      </c>
      <c r="D33" s="471"/>
      <c r="E33" s="274">
        <v>2.786</v>
      </c>
      <c r="F33" s="266">
        <v>49</v>
      </c>
      <c r="G33" s="472">
        <v>4</v>
      </c>
      <c r="H33" s="284" t="s">
        <v>11</v>
      </c>
      <c r="I33" s="275" t="s">
        <v>125</v>
      </c>
      <c r="J33" s="574">
        <f aca="true" t="shared" si="4" ref="J33:J95">E33*F33</f>
        <v>136.514</v>
      </c>
      <c r="K33" s="473">
        <f aca="true" t="shared" si="5" ref="K33:K96">E33*20</f>
        <v>55.72</v>
      </c>
    </row>
    <row r="34" spans="1:11" ht="12.75">
      <c r="A34" s="275" t="s">
        <v>115</v>
      </c>
      <c r="B34" s="491" t="s">
        <v>577</v>
      </c>
      <c r="C34" s="284" t="s">
        <v>61</v>
      </c>
      <c r="D34" s="471"/>
      <c r="E34" s="274">
        <v>1.101</v>
      </c>
      <c r="F34" s="266">
        <v>49</v>
      </c>
      <c r="G34" s="472">
        <v>4</v>
      </c>
      <c r="H34" s="284" t="s">
        <v>11</v>
      </c>
      <c r="I34" s="275" t="s">
        <v>125</v>
      </c>
      <c r="J34" s="574">
        <f t="shared" si="4"/>
        <v>53.949</v>
      </c>
      <c r="K34" s="473">
        <f t="shared" si="5"/>
        <v>22.02</v>
      </c>
    </row>
    <row r="35" spans="1:11" ht="12.75">
      <c r="A35" s="275" t="s">
        <v>115</v>
      </c>
      <c r="B35" s="491" t="s">
        <v>578</v>
      </c>
      <c r="C35" s="284" t="s">
        <v>61</v>
      </c>
      <c r="D35" s="471"/>
      <c r="E35" s="274">
        <v>2.007</v>
      </c>
      <c r="F35" s="266">
        <v>49</v>
      </c>
      <c r="G35" s="472">
        <v>4</v>
      </c>
      <c r="H35" s="284" t="s">
        <v>11</v>
      </c>
      <c r="I35" s="275" t="s">
        <v>125</v>
      </c>
      <c r="J35" s="574">
        <f t="shared" si="4"/>
        <v>98.343</v>
      </c>
      <c r="K35" s="473">
        <f t="shared" si="5"/>
        <v>40.14</v>
      </c>
    </row>
    <row r="36" spans="1:11" ht="12.75">
      <c r="A36" s="275" t="s">
        <v>115</v>
      </c>
      <c r="B36" s="491" t="s">
        <v>579</v>
      </c>
      <c r="C36" s="284" t="s">
        <v>61</v>
      </c>
      <c r="D36" s="471"/>
      <c r="E36" s="274">
        <v>0.902</v>
      </c>
      <c r="F36" s="266">
        <v>49</v>
      </c>
      <c r="G36" s="472">
        <v>4</v>
      </c>
      <c r="H36" s="284" t="s">
        <v>11</v>
      </c>
      <c r="I36" s="275" t="s">
        <v>125</v>
      </c>
      <c r="J36" s="574">
        <f t="shared" si="4"/>
        <v>44.198</v>
      </c>
      <c r="K36" s="473">
        <f t="shared" si="5"/>
        <v>18.04</v>
      </c>
    </row>
    <row r="37" spans="1:11" ht="12.75">
      <c r="A37" s="275" t="s">
        <v>115</v>
      </c>
      <c r="B37" s="491" t="s">
        <v>580</v>
      </c>
      <c r="C37" s="284" t="s">
        <v>61</v>
      </c>
      <c r="D37" s="471"/>
      <c r="E37" s="274">
        <v>1</v>
      </c>
      <c r="F37" s="266">
        <v>49</v>
      </c>
      <c r="G37" s="472">
        <v>4</v>
      </c>
      <c r="H37" s="284" t="s">
        <v>11</v>
      </c>
      <c r="I37" s="275" t="s">
        <v>125</v>
      </c>
      <c r="J37" s="574">
        <f t="shared" si="4"/>
        <v>49</v>
      </c>
      <c r="K37" s="473">
        <f t="shared" si="5"/>
        <v>20</v>
      </c>
    </row>
    <row r="38" spans="1:11" ht="12.75">
      <c r="A38" s="275" t="s">
        <v>115</v>
      </c>
      <c r="B38" s="491" t="s">
        <v>581</v>
      </c>
      <c r="C38" s="284" t="s">
        <v>61</v>
      </c>
      <c r="D38" s="471"/>
      <c r="E38" s="274">
        <v>2.342</v>
      </c>
      <c r="F38" s="266">
        <v>49</v>
      </c>
      <c r="G38" s="472">
        <v>4</v>
      </c>
      <c r="H38" s="284" t="s">
        <v>11</v>
      </c>
      <c r="I38" s="275" t="s">
        <v>125</v>
      </c>
      <c r="J38" s="574">
        <f t="shared" si="4"/>
        <v>114.75800000000001</v>
      </c>
      <c r="K38" s="473">
        <f t="shared" si="5"/>
        <v>46.84</v>
      </c>
    </row>
    <row r="39" spans="1:11" ht="12.75">
      <c r="A39" s="275" t="s">
        <v>115</v>
      </c>
      <c r="B39" s="491" t="s">
        <v>582</v>
      </c>
      <c r="C39" s="284" t="s">
        <v>61</v>
      </c>
      <c r="D39" s="471"/>
      <c r="E39" s="274">
        <v>3.776</v>
      </c>
      <c r="F39" s="266">
        <v>49</v>
      </c>
      <c r="G39" s="472">
        <v>4</v>
      </c>
      <c r="H39" s="284" t="s">
        <v>11</v>
      </c>
      <c r="I39" s="275" t="s">
        <v>125</v>
      </c>
      <c r="J39" s="574">
        <f t="shared" si="4"/>
        <v>185.024</v>
      </c>
      <c r="K39" s="473">
        <f t="shared" si="5"/>
        <v>75.52</v>
      </c>
    </row>
    <row r="40" spans="1:11" ht="12.75">
      <c r="A40" s="275" t="s">
        <v>115</v>
      </c>
      <c r="B40" s="491" t="s">
        <v>583</v>
      </c>
      <c r="C40" s="284" t="s">
        <v>61</v>
      </c>
      <c r="D40" s="471"/>
      <c r="E40" s="274">
        <v>1.219</v>
      </c>
      <c r="F40" s="266">
        <v>49</v>
      </c>
      <c r="G40" s="472">
        <v>4</v>
      </c>
      <c r="H40" s="284" t="s">
        <v>11</v>
      </c>
      <c r="I40" s="275" t="s">
        <v>125</v>
      </c>
      <c r="J40" s="574">
        <f t="shared" si="4"/>
        <v>59.731</v>
      </c>
      <c r="K40" s="473">
        <f t="shared" si="5"/>
        <v>24.380000000000003</v>
      </c>
    </row>
    <row r="41" spans="1:11" ht="12.75">
      <c r="A41" s="275" t="s">
        <v>115</v>
      </c>
      <c r="B41" s="491" t="s">
        <v>584</v>
      </c>
      <c r="C41" s="284" t="s">
        <v>61</v>
      </c>
      <c r="D41" s="471"/>
      <c r="E41" s="274">
        <v>1.175</v>
      </c>
      <c r="F41" s="266">
        <v>49</v>
      </c>
      <c r="G41" s="472">
        <v>4</v>
      </c>
      <c r="H41" s="284" t="s">
        <v>11</v>
      </c>
      <c r="I41" s="275" t="s">
        <v>125</v>
      </c>
      <c r="J41" s="574">
        <f t="shared" si="4"/>
        <v>57.575</v>
      </c>
      <c r="K41" s="473">
        <f t="shared" si="5"/>
        <v>23.5</v>
      </c>
    </row>
    <row r="42" spans="1:11" ht="12.75">
      <c r="A42" s="275" t="s">
        <v>115</v>
      </c>
      <c r="B42" s="491" t="s">
        <v>585</v>
      </c>
      <c r="C42" s="284" t="s">
        <v>61</v>
      </c>
      <c r="D42" s="471"/>
      <c r="E42" s="274">
        <v>1.807</v>
      </c>
      <c r="F42" s="266">
        <v>49</v>
      </c>
      <c r="G42" s="472">
        <v>4</v>
      </c>
      <c r="H42" s="284" t="s">
        <v>11</v>
      </c>
      <c r="I42" s="275" t="s">
        <v>125</v>
      </c>
      <c r="J42" s="574">
        <f t="shared" si="4"/>
        <v>88.54299999999999</v>
      </c>
      <c r="K42" s="473">
        <f t="shared" si="5"/>
        <v>36.14</v>
      </c>
    </row>
    <row r="43" spans="1:11" ht="12.75">
      <c r="A43" s="275" t="s">
        <v>115</v>
      </c>
      <c r="B43" s="491" t="s">
        <v>586</v>
      </c>
      <c r="C43" s="284" t="s">
        <v>61</v>
      </c>
      <c r="D43" s="471"/>
      <c r="E43" s="274">
        <v>2.343</v>
      </c>
      <c r="F43" s="266">
        <v>49</v>
      </c>
      <c r="G43" s="472">
        <v>4</v>
      </c>
      <c r="H43" s="284" t="s">
        <v>11</v>
      </c>
      <c r="I43" s="275" t="s">
        <v>125</v>
      </c>
      <c r="J43" s="574">
        <f t="shared" si="4"/>
        <v>114.807</v>
      </c>
      <c r="K43" s="473">
        <f t="shared" si="5"/>
        <v>46.86</v>
      </c>
    </row>
    <row r="44" spans="1:11" ht="12.75">
      <c r="A44" s="275" t="s">
        <v>115</v>
      </c>
      <c r="B44" s="491" t="s">
        <v>587</v>
      </c>
      <c r="C44" s="284" t="s">
        <v>61</v>
      </c>
      <c r="D44" s="471"/>
      <c r="E44" s="274">
        <v>0.797</v>
      </c>
      <c r="F44" s="266">
        <v>49</v>
      </c>
      <c r="G44" s="472">
        <v>4</v>
      </c>
      <c r="H44" s="284" t="s">
        <v>11</v>
      </c>
      <c r="I44" s="275" t="s">
        <v>125</v>
      </c>
      <c r="J44" s="574">
        <f t="shared" si="4"/>
        <v>39.053000000000004</v>
      </c>
      <c r="K44" s="473">
        <f t="shared" si="5"/>
        <v>15.940000000000001</v>
      </c>
    </row>
    <row r="45" spans="1:11" ht="12.75">
      <c r="A45" s="275" t="s">
        <v>115</v>
      </c>
      <c r="B45" s="491" t="s">
        <v>588</v>
      </c>
      <c r="C45" s="284" t="s">
        <v>61</v>
      </c>
      <c r="D45" s="471"/>
      <c r="E45" s="274">
        <v>1.524</v>
      </c>
      <c r="F45" s="266">
        <v>49</v>
      </c>
      <c r="G45" s="472">
        <v>4</v>
      </c>
      <c r="H45" s="284" t="s">
        <v>11</v>
      </c>
      <c r="I45" s="275" t="s">
        <v>125</v>
      </c>
      <c r="J45" s="574">
        <f t="shared" si="4"/>
        <v>74.676</v>
      </c>
      <c r="K45" s="473">
        <f t="shared" si="5"/>
        <v>30.48</v>
      </c>
    </row>
    <row r="46" spans="1:11" ht="12.75">
      <c r="A46" s="275" t="s">
        <v>115</v>
      </c>
      <c r="B46" s="491" t="s">
        <v>589</v>
      </c>
      <c r="C46" s="284" t="s">
        <v>61</v>
      </c>
      <c r="D46" s="471"/>
      <c r="E46" s="274">
        <v>1.795</v>
      </c>
      <c r="F46" s="266">
        <v>49</v>
      </c>
      <c r="G46" s="472">
        <v>4</v>
      </c>
      <c r="H46" s="284" t="s">
        <v>11</v>
      </c>
      <c r="I46" s="275" t="s">
        <v>125</v>
      </c>
      <c r="J46" s="574">
        <f t="shared" si="4"/>
        <v>87.955</v>
      </c>
      <c r="K46" s="473">
        <f t="shared" si="5"/>
        <v>35.9</v>
      </c>
    </row>
    <row r="47" spans="1:11" ht="12.75">
      <c r="A47" s="275" t="s">
        <v>115</v>
      </c>
      <c r="B47" s="491" t="s">
        <v>590</v>
      </c>
      <c r="C47" s="284" t="s">
        <v>61</v>
      </c>
      <c r="D47" s="471"/>
      <c r="E47" s="274">
        <v>1.992</v>
      </c>
      <c r="F47" s="266">
        <v>49</v>
      </c>
      <c r="G47" s="472">
        <v>4</v>
      </c>
      <c r="H47" s="284" t="s">
        <v>11</v>
      </c>
      <c r="I47" s="275" t="s">
        <v>125</v>
      </c>
      <c r="J47" s="574">
        <f t="shared" si="4"/>
        <v>97.608</v>
      </c>
      <c r="K47" s="473">
        <f t="shared" si="5"/>
        <v>39.84</v>
      </c>
    </row>
    <row r="48" spans="1:11" ht="12.75">
      <c r="A48" s="275" t="s">
        <v>115</v>
      </c>
      <c r="B48" s="491" t="s">
        <v>591</v>
      </c>
      <c r="C48" s="284" t="s">
        <v>61</v>
      </c>
      <c r="D48" s="471"/>
      <c r="E48" s="274">
        <v>2.343</v>
      </c>
      <c r="F48" s="266">
        <v>49</v>
      </c>
      <c r="G48" s="472">
        <v>4</v>
      </c>
      <c r="H48" s="284" t="s">
        <v>11</v>
      </c>
      <c r="I48" s="275" t="s">
        <v>125</v>
      </c>
      <c r="J48" s="574">
        <f t="shared" si="4"/>
        <v>114.807</v>
      </c>
      <c r="K48" s="473">
        <f t="shared" si="5"/>
        <v>46.86</v>
      </c>
    </row>
    <row r="49" spans="1:11" ht="12.75">
      <c r="A49" s="275" t="s">
        <v>115</v>
      </c>
      <c r="B49" s="491" t="s">
        <v>592</v>
      </c>
      <c r="C49" s="284" t="s">
        <v>61</v>
      </c>
      <c r="D49" s="471"/>
      <c r="E49" s="274">
        <v>8.066</v>
      </c>
      <c r="F49" s="266">
        <v>49</v>
      </c>
      <c r="G49" s="472">
        <v>4</v>
      </c>
      <c r="H49" s="284" t="s">
        <v>11</v>
      </c>
      <c r="I49" s="275" t="s">
        <v>125</v>
      </c>
      <c r="J49" s="574">
        <f t="shared" si="4"/>
        <v>395.23400000000004</v>
      </c>
      <c r="K49" s="473">
        <f t="shared" si="5"/>
        <v>161.32000000000002</v>
      </c>
    </row>
    <row r="50" spans="1:11" ht="12.75">
      <c r="A50" s="275" t="s">
        <v>115</v>
      </c>
      <c r="B50" s="491" t="s">
        <v>593</v>
      </c>
      <c r="C50" s="284" t="s">
        <v>61</v>
      </c>
      <c r="D50" s="471"/>
      <c r="E50" s="274">
        <v>1.002</v>
      </c>
      <c r="F50" s="266">
        <v>49</v>
      </c>
      <c r="G50" s="472">
        <v>4</v>
      </c>
      <c r="H50" s="284" t="s">
        <v>11</v>
      </c>
      <c r="I50" s="275" t="s">
        <v>125</v>
      </c>
      <c r="J50" s="574">
        <f t="shared" si="4"/>
        <v>49.098</v>
      </c>
      <c r="K50" s="473">
        <f t="shared" si="5"/>
        <v>20.04</v>
      </c>
    </row>
    <row r="51" spans="1:11" ht="12.75">
      <c r="A51" s="275" t="s">
        <v>115</v>
      </c>
      <c r="B51" s="491" t="s">
        <v>594</v>
      </c>
      <c r="C51" s="284" t="s">
        <v>61</v>
      </c>
      <c r="D51" s="471"/>
      <c r="E51" s="274">
        <v>2.599</v>
      </c>
      <c r="F51" s="266">
        <v>49</v>
      </c>
      <c r="G51" s="472">
        <v>4</v>
      </c>
      <c r="H51" s="284" t="s">
        <v>11</v>
      </c>
      <c r="I51" s="275" t="s">
        <v>125</v>
      </c>
      <c r="J51" s="574">
        <f t="shared" si="4"/>
        <v>127.35100000000001</v>
      </c>
      <c r="K51" s="473">
        <f t="shared" si="5"/>
        <v>51.980000000000004</v>
      </c>
    </row>
    <row r="52" spans="1:11" ht="12.75">
      <c r="A52" s="275" t="s">
        <v>115</v>
      </c>
      <c r="B52" s="491" t="s">
        <v>595</v>
      </c>
      <c r="C52" s="284" t="s">
        <v>61</v>
      </c>
      <c r="D52" s="471"/>
      <c r="E52" s="274">
        <v>4.091</v>
      </c>
      <c r="F52" s="266">
        <v>49</v>
      </c>
      <c r="G52" s="472">
        <v>4</v>
      </c>
      <c r="H52" s="284" t="s">
        <v>11</v>
      </c>
      <c r="I52" s="275" t="s">
        <v>125</v>
      </c>
      <c r="J52" s="574">
        <f t="shared" si="4"/>
        <v>200.459</v>
      </c>
      <c r="K52" s="473">
        <f t="shared" si="5"/>
        <v>81.82000000000001</v>
      </c>
    </row>
    <row r="53" spans="1:11" ht="12.75">
      <c r="A53" s="275" t="s">
        <v>115</v>
      </c>
      <c r="B53" s="491" t="s">
        <v>596</v>
      </c>
      <c r="C53" s="284" t="s">
        <v>61</v>
      </c>
      <c r="D53" s="471"/>
      <c r="E53" s="274">
        <v>3.407</v>
      </c>
      <c r="F53" s="266">
        <v>49</v>
      </c>
      <c r="G53" s="472">
        <v>4</v>
      </c>
      <c r="H53" s="284" t="s">
        <v>11</v>
      </c>
      <c r="I53" s="275" t="s">
        <v>125</v>
      </c>
      <c r="J53" s="574">
        <f t="shared" si="4"/>
        <v>166.943</v>
      </c>
      <c r="K53" s="473">
        <f t="shared" si="5"/>
        <v>68.14</v>
      </c>
    </row>
    <row r="54" spans="1:11" ht="12.75">
      <c r="A54" s="275" t="s">
        <v>115</v>
      </c>
      <c r="B54" s="491" t="s">
        <v>597</v>
      </c>
      <c r="C54" s="284" t="s">
        <v>61</v>
      </c>
      <c r="D54" s="471"/>
      <c r="E54" s="274">
        <v>0.7</v>
      </c>
      <c r="F54" s="266">
        <v>49</v>
      </c>
      <c r="G54" s="472">
        <v>4</v>
      </c>
      <c r="H54" s="284" t="s">
        <v>11</v>
      </c>
      <c r="I54" s="275" t="s">
        <v>125</v>
      </c>
      <c r="J54" s="574">
        <f t="shared" si="4"/>
        <v>34.3</v>
      </c>
      <c r="K54" s="473">
        <f t="shared" si="5"/>
        <v>14</v>
      </c>
    </row>
    <row r="55" spans="1:11" ht="12.75">
      <c r="A55" s="275" t="s">
        <v>115</v>
      </c>
      <c r="B55" s="491" t="s">
        <v>598</v>
      </c>
      <c r="C55" s="284" t="s">
        <v>61</v>
      </c>
      <c r="D55" s="471"/>
      <c r="E55" s="274">
        <v>1.294</v>
      </c>
      <c r="F55" s="266">
        <v>49</v>
      </c>
      <c r="G55" s="472">
        <v>4</v>
      </c>
      <c r="H55" s="284" t="s">
        <v>11</v>
      </c>
      <c r="I55" s="275" t="s">
        <v>125</v>
      </c>
      <c r="J55" s="574">
        <f t="shared" si="4"/>
        <v>63.406</v>
      </c>
      <c r="K55" s="473">
        <f t="shared" si="5"/>
        <v>25.880000000000003</v>
      </c>
    </row>
    <row r="56" spans="1:11" ht="12.75">
      <c r="A56" s="275" t="s">
        <v>115</v>
      </c>
      <c r="B56" s="491" t="s">
        <v>599</v>
      </c>
      <c r="C56" s="284" t="s">
        <v>61</v>
      </c>
      <c r="D56" s="471"/>
      <c r="E56" s="274">
        <v>1.41</v>
      </c>
      <c r="F56" s="266">
        <v>49</v>
      </c>
      <c r="G56" s="472">
        <v>4</v>
      </c>
      <c r="H56" s="284" t="s">
        <v>11</v>
      </c>
      <c r="I56" s="275" t="s">
        <v>125</v>
      </c>
      <c r="J56" s="574">
        <f t="shared" si="4"/>
        <v>69.08999999999999</v>
      </c>
      <c r="K56" s="473">
        <f t="shared" si="5"/>
        <v>28.2</v>
      </c>
    </row>
    <row r="57" spans="1:11" ht="12.75">
      <c r="A57" s="275" t="s">
        <v>115</v>
      </c>
      <c r="B57" s="491" t="s">
        <v>600</v>
      </c>
      <c r="C57" s="284" t="s">
        <v>61</v>
      </c>
      <c r="D57" s="471"/>
      <c r="E57" s="274">
        <v>1.59</v>
      </c>
      <c r="F57" s="266">
        <v>49</v>
      </c>
      <c r="G57" s="472">
        <v>4</v>
      </c>
      <c r="H57" s="284" t="s">
        <v>11</v>
      </c>
      <c r="I57" s="275" t="s">
        <v>125</v>
      </c>
      <c r="J57" s="574">
        <f t="shared" si="4"/>
        <v>77.91000000000001</v>
      </c>
      <c r="K57" s="473">
        <f t="shared" si="5"/>
        <v>31.8</v>
      </c>
    </row>
    <row r="58" spans="1:11" ht="12.75">
      <c r="A58" s="275" t="s">
        <v>115</v>
      </c>
      <c r="B58" s="491" t="s">
        <v>601</v>
      </c>
      <c r="C58" s="284" t="s">
        <v>61</v>
      </c>
      <c r="D58" s="471"/>
      <c r="E58" s="274">
        <v>2.202</v>
      </c>
      <c r="F58" s="266">
        <v>49</v>
      </c>
      <c r="G58" s="472">
        <v>4</v>
      </c>
      <c r="H58" s="284" t="s">
        <v>11</v>
      </c>
      <c r="I58" s="275" t="s">
        <v>125</v>
      </c>
      <c r="J58" s="574">
        <f t="shared" si="4"/>
        <v>107.898</v>
      </c>
      <c r="K58" s="473">
        <f t="shared" si="5"/>
        <v>44.04</v>
      </c>
    </row>
    <row r="59" spans="1:11" ht="12.75">
      <c r="A59" s="275" t="s">
        <v>115</v>
      </c>
      <c r="B59" s="491" t="s">
        <v>602</v>
      </c>
      <c r="C59" s="284" t="s">
        <v>61</v>
      </c>
      <c r="D59" s="471"/>
      <c r="E59" s="274">
        <v>1.344</v>
      </c>
      <c r="F59" s="266">
        <v>49</v>
      </c>
      <c r="G59" s="472">
        <v>4</v>
      </c>
      <c r="H59" s="284" t="s">
        <v>11</v>
      </c>
      <c r="I59" s="275" t="s">
        <v>125</v>
      </c>
      <c r="J59" s="574">
        <f t="shared" si="4"/>
        <v>65.85600000000001</v>
      </c>
      <c r="K59" s="473">
        <f t="shared" si="5"/>
        <v>26.880000000000003</v>
      </c>
    </row>
    <row r="60" spans="1:11" ht="12.75">
      <c r="A60" s="275" t="s">
        <v>115</v>
      </c>
      <c r="B60" s="491" t="s">
        <v>603</v>
      </c>
      <c r="C60" s="284" t="s">
        <v>61</v>
      </c>
      <c r="D60" s="471"/>
      <c r="E60" s="274">
        <v>1.003</v>
      </c>
      <c r="F60" s="266">
        <v>49</v>
      </c>
      <c r="G60" s="472">
        <v>4</v>
      </c>
      <c r="H60" s="284" t="s">
        <v>11</v>
      </c>
      <c r="I60" s="275" t="s">
        <v>125</v>
      </c>
      <c r="J60" s="574">
        <f t="shared" si="4"/>
        <v>49.14699999999999</v>
      </c>
      <c r="K60" s="473">
        <f t="shared" si="5"/>
        <v>20.06</v>
      </c>
    </row>
    <row r="61" spans="1:11" ht="12.75">
      <c r="A61" s="275" t="s">
        <v>115</v>
      </c>
      <c r="B61" s="491" t="s">
        <v>604</v>
      </c>
      <c r="C61" s="284" t="s">
        <v>61</v>
      </c>
      <c r="D61" s="471"/>
      <c r="E61" s="274">
        <v>2.01</v>
      </c>
      <c r="F61" s="266">
        <v>49</v>
      </c>
      <c r="G61" s="472">
        <v>4</v>
      </c>
      <c r="H61" s="284" t="s">
        <v>11</v>
      </c>
      <c r="I61" s="275" t="s">
        <v>125</v>
      </c>
      <c r="J61" s="574">
        <f t="shared" si="4"/>
        <v>98.49</v>
      </c>
      <c r="K61" s="473">
        <f t="shared" si="5"/>
        <v>40.199999999999996</v>
      </c>
    </row>
    <row r="62" spans="1:11" ht="12.75">
      <c r="A62" s="275" t="s">
        <v>115</v>
      </c>
      <c r="B62" s="491" t="s">
        <v>605</v>
      </c>
      <c r="C62" s="284" t="s">
        <v>61</v>
      </c>
      <c r="D62" s="471"/>
      <c r="E62" s="274">
        <v>4.066</v>
      </c>
      <c r="F62" s="266">
        <v>49</v>
      </c>
      <c r="G62" s="472">
        <v>4</v>
      </c>
      <c r="H62" s="284" t="s">
        <v>11</v>
      </c>
      <c r="I62" s="275" t="s">
        <v>125</v>
      </c>
      <c r="J62" s="574">
        <f t="shared" si="4"/>
        <v>199.23399999999998</v>
      </c>
      <c r="K62" s="473">
        <f t="shared" si="5"/>
        <v>81.32</v>
      </c>
    </row>
    <row r="63" spans="1:11" ht="12.75">
      <c r="A63" s="275" t="s">
        <v>115</v>
      </c>
      <c r="B63" s="491" t="s">
        <v>606</v>
      </c>
      <c r="C63" s="284" t="s">
        <v>61</v>
      </c>
      <c r="D63" s="471"/>
      <c r="E63" s="274">
        <v>3.486</v>
      </c>
      <c r="F63" s="266">
        <v>49</v>
      </c>
      <c r="G63" s="472">
        <v>4</v>
      </c>
      <c r="H63" s="284" t="s">
        <v>11</v>
      </c>
      <c r="I63" s="275" t="s">
        <v>125</v>
      </c>
      <c r="J63" s="574">
        <f t="shared" si="4"/>
        <v>170.81400000000002</v>
      </c>
      <c r="K63" s="473">
        <f t="shared" si="5"/>
        <v>69.72</v>
      </c>
    </row>
    <row r="64" spans="1:11" ht="12.75">
      <c r="A64" s="275" t="s">
        <v>115</v>
      </c>
      <c r="B64" s="491" t="s">
        <v>607</v>
      </c>
      <c r="C64" s="284" t="s">
        <v>61</v>
      </c>
      <c r="D64" s="471"/>
      <c r="E64" s="274">
        <v>0.822</v>
      </c>
      <c r="F64" s="266">
        <v>49</v>
      </c>
      <c r="G64" s="472">
        <v>4</v>
      </c>
      <c r="H64" s="284" t="s">
        <v>11</v>
      </c>
      <c r="I64" s="275" t="s">
        <v>125</v>
      </c>
      <c r="J64" s="574">
        <f t="shared" si="4"/>
        <v>40.278</v>
      </c>
      <c r="K64" s="473">
        <f t="shared" si="5"/>
        <v>16.439999999999998</v>
      </c>
    </row>
    <row r="65" spans="1:11" ht="12.75">
      <c r="A65" s="275" t="s">
        <v>115</v>
      </c>
      <c r="B65" s="491" t="s">
        <v>608</v>
      </c>
      <c r="C65" s="284" t="s">
        <v>61</v>
      </c>
      <c r="D65" s="471"/>
      <c r="E65" s="274">
        <v>1.507</v>
      </c>
      <c r="F65" s="266">
        <v>49</v>
      </c>
      <c r="G65" s="472">
        <v>4</v>
      </c>
      <c r="H65" s="284" t="s">
        <v>11</v>
      </c>
      <c r="I65" s="275" t="s">
        <v>125</v>
      </c>
      <c r="J65" s="574">
        <f t="shared" si="4"/>
        <v>73.84299999999999</v>
      </c>
      <c r="K65" s="473">
        <f t="shared" si="5"/>
        <v>30.139999999999997</v>
      </c>
    </row>
    <row r="66" spans="1:11" ht="12.75">
      <c r="A66" s="275" t="s">
        <v>115</v>
      </c>
      <c r="B66" s="491" t="s">
        <v>609</v>
      </c>
      <c r="C66" s="284" t="s">
        <v>61</v>
      </c>
      <c r="D66" s="471"/>
      <c r="E66" s="274">
        <v>2.861</v>
      </c>
      <c r="F66" s="266">
        <v>49</v>
      </c>
      <c r="G66" s="472">
        <v>4</v>
      </c>
      <c r="H66" s="284" t="s">
        <v>11</v>
      </c>
      <c r="I66" s="275" t="s">
        <v>125</v>
      </c>
      <c r="J66" s="574">
        <f t="shared" si="4"/>
        <v>140.18900000000002</v>
      </c>
      <c r="K66" s="473">
        <f t="shared" si="5"/>
        <v>57.220000000000006</v>
      </c>
    </row>
    <row r="67" spans="1:11" ht="12.75">
      <c r="A67" s="275" t="s">
        <v>115</v>
      </c>
      <c r="B67" s="491" t="s">
        <v>610</v>
      </c>
      <c r="C67" s="284" t="s">
        <v>61</v>
      </c>
      <c r="D67" s="471"/>
      <c r="E67" s="274">
        <v>2.597</v>
      </c>
      <c r="F67" s="266">
        <v>49</v>
      </c>
      <c r="G67" s="472">
        <v>4</v>
      </c>
      <c r="H67" s="284" t="s">
        <v>11</v>
      </c>
      <c r="I67" s="275" t="s">
        <v>125</v>
      </c>
      <c r="J67" s="574">
        <f t="shared" si="4"/>
        <v>127.253</v>
      </c>
      <c r="K67" s="473">
        <f t="shared" si="5"/>
        <v>51.94</v>
      </c>
    </row>
    <row r="68" spans="1:11" ht="12.75">
      <c r="A68" s="275" t="s">
        <v>115</v>
      </c>
      <c r="B68" s="491" t="s">
        <v>611</v>
      </c>
      <c r="C68" s="284" t="s">
        <v>61</v>
      </c>
      <c r="D68" s="471"/>
      <c r="E68" s="274">
        <v>6.057</v>
      </c>
      <c r="F68" s="266">
        <v>49</v>
      </c>
      <c r="G68" s="472">
        <v>4</v>
      </c>
      <c r="H68" s="284" t="s">
        <v>11</v>
      </c>
      <c r="I68" s="275" t="s">
        <v>125</v>
      </c>
      <c r="J68" s="574">
        <f t="shared" si="4"/>
        <v>296.793</v>
      </c>
      <c r="K68" s="473">
        <f t="shared" si="5"/>
        <v>121.14000000000001</v>
      </c>
    </row>
    <row r="69" spans="1:11" ht="12.75">
      <c r="A69" s="275" t="s">
        <v>115</v>
      </c>
      <c r="B69" s="491" t="s">
        <v>612</v>
      </c>
      <c r="C69" s="284" t="s">
        <v>61</v>
      </c>
      <c r="D69" s="471"/>
      <c r="E69" s="274">
        <v>1.803</v>
      </c>
      <c r="F69" s="266">
        <v>49</v>
      </c>
      <c r="G69" s="472">
        <v>4</v>
      </c>
      <c r="H69" s="284" t="s">
        <v>11</v>
      </c>
      <c r="I69" s="275" t="s">
        <v>125</v>
      </c>
      <c r="J69" s="574">
        <f t="shared" si="4"/>
        <v>88.347</v>
      </c>
      <c r="K69" s="473">
        <f t="shared" si="5"/>
        <v>36.06</v>
      </c>
    </row>
    <row r="70" spans="1:11" ht="12.75">
      <c r="A70" s="275" t="s">
        <v>115</v>
      </c>
      <c r="B70" s="491" t="s">
        <v>613</v>
      </c>
      <c r="C70" s="284" t="s">
        <v>61</v>
      </c>
      <c r="D70" s="471"/>
      <c r="E70" s="274">
        <v>1.724</v>
      </c>
      <c r="F70" s="266">
        <v>49</v>
      </c>
      <c r="G70" s="472">
        <v>4</v>
      </c>
      <c r="H70" s="284" t="s">
        <v>11</v>
      </c>
      <c r="I70" s="275" t="s">
        <v>125</v>
      </c>
      <c r="J70" s="574">
        <f t="shared" si="4"/>
        <v>84.476</v>
      </c>
      <c r="K70" s="473">
        <f t="shared" si="5"/>
        <v>34.48</v>
      </c>
    </row>
    <row r="71" spans="1:11" ht="12.75">
      <c r="A71" s="275" t="s">
        <v>115</v>
      </c>
      <c r="B71" s="491" t="s">
        <v>614</v>
      </c>
      <c r="C71" s="284" t="s">
        <v>61</v>
      </c>
      <c r="D71" s="471"/>
      <c r="E71" s="274">
        <v>2.003</v>
      </c>
      <c r="F71" s="266">
        <v>49</v>
      </c>
      <c r="G71" s="472">
        <v>4</v>
      </c>
      <c r="H71" s="284" t="s">
        <v>11</v>
      </c>
      <c r="I71" s="275" t="s">
        <v>125</v>
      </c>
      <c r="J71" s="574">
        <f t="shared" si="4"/>
        <v>98.147</v>
      </c>
      <c r="K71" s="473">
        <f t="shared" si="5"/>
        <v>40.06</v>
      </c>
    </row>
    <row r="72" spans="1:11" ht="12.75">
      <c r="A72" s="275" t="s">
        <v>115</v>
      </c>
      <c r="B72" s="491" t="s">
        <v>615</v>
      </c>
      <c r="C72" s="284" t="s">
        <v>61</v>
      </c>
      <c r="D72" s="471"/>
      <c r="E72" s="274">
        <v>8.134</v>
      </c>
      <c r="F72" s="266">
        <v>49</v>
      </c>
      <c r="G72" s="472">
        <v>4</v>
      </c>
      <c r="H72" s="284" t="s">
        <v>11</v>
      </c>
      <c r="I72" s="275" t="s">
        <v>125</v>
      </c>
      <c r="J72" s="574">
        <f t="shared" si="4"/>
        <v>398.56600000000003</v>
      </c>
      <c r="K72" s="473">
        <f t="shared" si="5"/>
        <v>162.68</v>
      </c>
    </row>
    <row r="73" spans="1:11" ht="12.75">
      <c r="A73" s="275" t="s">
        <v>115</v>
      </c>
      <c r="B73" s="491" t="s">
        <v>616</v>
      </c>
      <c r="C73" s="284" t="s">
        <v>61</v>
      </c>
      <c r="D73" s="471"/>
      <c r="E73" s="274">
        <v>5.872</v>
      </c>
      <c r="F73" s="266">
        <v>49</v>
      </c>
      <c r="G73" s="472">
        <v>4</v>
      </c>
      <c r="H73" s="284" t="s">
        <v>11</v>
      </c>
      <c r="I73" s="275" t="s">
        <v>125</v>
      </c>
      <c r="J73" s="574">
        <f t="shared" si="4"/>
        <v>287.728</v>
      </c>
      <c r="K73" s="473">
        <f t="shared" si="5"/>
        <v>117.44</v>
      </c>
    </row>
    <row r="74" spans="1:11" ht="12.75">
      <c r="A74" s="275" t="s">
        <v>115</v>
      </c>
      <c r="B74" s="491" t="s">
        <v>617</v>
      </c>
      <c r="C74" s="284" t="s">
        <v>61</v>
      </c>
      <c r="D74" s="471"/>
      <c r="E74" s="274">
        <v>8.896</v>
      </c>
      <c r="F74" s="266">
        <v>49</v>
      </c>
      <c r="G74" s="472">
        <v>4</v>
      </c>
      <c r="H74" s="284" t="s">
        <v>11</v>
      </c>
      <c r="I74" s="275" t="s">
        <v>125</v>
      </c>
      <c r="J74" s="574">
        <f t="shared" si="4"/>
        <v>435.90400000000005</v>
      </c>
      <c r="K74" s="473">
        <f t="shared" si="5"/>
        <v>177.92000000000002</v>
      </c>
    </row>
    <row r="75" spans="1:11" ht="12.75">
      <c r="A75" s="275" t="s">
        <v>115</v>
      </c>
      <c r="B75" s="491" t="s">
        <v>618</v>
      </c>
      <c r="C75" s="284" t="s">
        <v>61</v>
      </c>
      <c r="D75" s="471"/>
      <c r="E75" s="274">
        <v>0.449</v>
      </c>
      <c r="F75" s="266">
        <v>49</v>
      </c>
      <c r="G75" s="472">
        <v>4</v>
      </c>
      <c r="H75" s="284" t="s">
        <v>11</v>
      </c>
      <c r="I75" s="275" t="s">
        <v>125</v>
      </c>
      <c r="J75" s="574">
        <f t="shared" si="4"/>
        <v>22.001</v>
      </c>
      <c r="K75" s="473">
        <f t="shared" si="5"/>
        <v>8.98</v>
      </c>
    </row>
    <row r="76" spans="1:11" ht="12.75">
      <c r="A76" s="275" t="s">
        <v>115</v>
      </c>
      <c r="B76" s="491" t="s">
        <v>619</v>
      </c>
      <c r="C76" s="284" t="s">
        <v>61</v>
      </c>
      <c r="D76" s="471"/>
      <c r="E76" s="274">
        <v>0.463</v>
      </c>
      <c r="F76" s="266">
        <v>49</v>
      </c>
      <c r="G76" s="472">
        <v>4</v>
      </c>
      <c r="H76" s="284" t="s">
        <v>11</v>
      </c>
      <c r="I76" s="275" t="s">
        <v>125</v>
      </c>
      <c r="J76" s="574">
        <f t="shared" si="4"/>
        <v>22.687</v>
      </c>
      <c r="K76" s="473">
        <f t="shared" si="5"/>
        <v>9.26</v>
      </c>
    </row>
    <row r="77" spans="1:11" ht="12.75">
      <c r="A77" s="275" t="s">
        <v>115</v>
      </c>
      <c r="B77" s="491" t="s">
        <v>620</v>
      </c>
      <c r="C77" s="284" t="s">
        <v>61</v>
      </c>
      <c r="D77" s="471"/>
      <c r="E77" s="274">
        <v>0.897</v>
      </c>
      <c r="F77" s="266">
        <v>49</v>
      </c>
      <c r="G77" s="472">
        <v>4</v>
      </c>
      <c r="H77" s="284" t="s">
        <v>11</v>
      </c>
      <c r="I77" s="275" t="s">
        <v>125</v>
      </c>
      <c r="J77" s="574">
        <f t="shared" si="4"/>
        <v>43.953</v>
      </c>
      <c r="K77" s="473">
        <f t="shared" si="5"/>
        <v>17.94</v>
      </c>
    </row>
    <row r="78" spans="1:11" ht="12.75">
      <c r="A78" s="275" t="s">
        <v>115</v>
      </c>
      <c r="B78" s="491" t="s">
        <v>621</v>
      </c>
      <c r="C78" s="284" t="s">
        <v>61</v>
      </c>
      <c r="D78" s="471"/>
      <c r="E78" s="274">
        <v>1.493</v>
      </c>
      <c r="F78" s="266">
        <v>49</v>
      </c>
      <c r="G78" s="472">
        <v>4</v>
      </c>
      <c r="H78" s="284" t="s">
        <v>11</v>
      </c>
      <c r="I78" s="275" t="s">
        <v>125</v>
      </c>
      <c r="J78" s="574">
        <f t="shared" si="4"/>
        <v>73.15700000000001</v>
      </c>
      <c r="K78" s="473">
        <f t="shared" si="5"/>
        <v>29.860000000000003</v>
      </c>
    </row>
    <row r="79" spans="1:11" ht="12.75">
      <c r="A79" s="275" t="s">
        <v>115</v>
      </c>
      <c r="B79" s="491" t="s">
        <v>622</v>
      </c>
      <c r="C79" s="284" t="s">
        <v>61</v>
      </c>
      <c r="D79" s="471"/>
      <c r="E79" s="274">
        <v>2.837</v>
      </c>
      <c r="F79" s="266">
        <v>49</v>
      </c>
      <c r="G79" s="472">
        <v>4</v>
      </c>
      <c r="H79" s="284" t="s">
        <v>11</v>
      </c>
      <c r="I79" s="275" t="s">
        <v>125</v>
      </c>
      <c r="J79" s="574">
        <f t="shared" si="4"/>
        <v>139.013</v>
      </c>
      <c r="K79" s="473">
        <f t="shared" si="5"/>
        <v>56.74</v>
      </c>
    </row>
    <row r="80" spans="1:11" ht="12.75">
      <c r="A80" s="275" t="s">
        <v>115</v>
      </c>
      <c r="B80" s="491" t="s">
        <v>623</v>
      </c>
      <c r="C80" s="284" t="s">
        <v>61</v>
      </c>
      <c r="D80" s="471"/>
      <c r="E80" s="274">
        <v>3.221</v>
      </c>
      <c r="F80" s="266">
        <v>49</v>
      </c>
      <c r="G80" s="472">
        <v>4</v>
      </c>
      <c r="H80" s="284" t="s">
        <v>11</v>
      </c>
      <c r="I80" s="275" t="s">
        <v>125</v>
      </c>
      <c r="J80" s="574">
        <f t="shared" si="4"/>
        <v>157.829</v>
      </c>
      <c r="K80" s="473">
        <f t="shared" si="5"/>
        <v>64.42</v>
      </c>
    </row>
    <row r="81" spans="1:11" ht="12.75">
      <c r="A81" s="275" t="s">
        <v>115</v>
      </c>
      <c r="B81" s="491" t="s">
        <v>624</v>
      </c>
      <c r="C81" s="284" t="s">
        <v>61</v>
      </c>
      <c r="D81" s="471"/>
      <c r="E81" s="274">
        <v>3.643</v>
      </c>
      <c r="F81" s="266">
        <v>49</v>
      </c>
      <c r="G81" s="472">
        <v>4</v>
      </c>
      <c r="H81" s="284" t="s">
        <v>11</v>
      </c>
      <c r="I81" s="275" t="s">
        <v>125</v>
      </c>
      <c r="J81" s="574">
        <f t="shared" si="4"/>
        <v>178.50699999999998</v>
      </c>
      <c r="K81" s="473">
        <f t="shared" si="5"/>
        <v>72.86</v>
      </c>
    </row>
    <row r="82" spans="1:11" ht="12.75">
      <c r="A82" s="275" t="s">
        <v>115</v>
      </c>
      <c r="B82" s="491" t="s">
        <v>625</v>
      </c>
      <c r="C82" s="284" t="s">
        <v>61</v>
      </c>
      <c r="D82" s="471"/>
      <c r="E82" s="274">
        <v>3.345</v>
      </c>
      <c r="F82" s="266">
        <v>49</v>
      </c>
      <c r="G82" s="472">
        <v>4</v>
      </c>
      <c r="H82" s="284" t="s">
        <v>11</v>
      </c>
      <c r="I82" s="275" t="s">
        <v>125</v>
      </c>
      <c r="J82" s="574">
        <f t="shared" si="4"/>
        <v>163.905</v>
      </c>
      <c r="K82" s="473">
        <f t="shared" si="5"/>
        <v>66.9</v>
      </c>
    </row>
    <row r="83" spans="1:11" ht="12.75">
      <c r="A83" s="275" t="s">
        <v>115</v>
      </c>
      <c r="B83" s="491" t="s">
        <v>626</v>
      </c>
      <c r="C83" s="284" t="s">
        <v>61</v>
      </c>
      <c r="D83" s="471"/>
      <c r="E83" s="274">
        <v>5.101</v>
      </c>
      <c r="F83" s="266">
        <v>49</v>
      </c>
      <c r="G83" s="472">
        <v>4</v>
      </c>
      <c r="H83" s="284" t="s">
        <v>11</v>
      </c>
      <c r="I83" s="275" t="s">
        <v>125</v>
      </c>
      <c r="J83" s="574">
        <f t="shared" si="4"/>
        <v>249.949</v>
      </c>
      <c r="K83" s="473">
        <f t="shared" si="5"/>
        <v>102.02</v>
      </c>
    </row>
    <row r="84" spans="1:11" ht="12.75">
      <c r="A84" s="275" t="s">
        <v>115</v>
      </c>
      <c r="B84" s="491" t="s">
        <v>627</v>
      </c>
      <c r="C84" s="284" t="s">
        <v>61</v>
      </c>
      <c r="D84" s="471"/>
      <c r="E84" s="274">
        <v>0.488</v>
      </c>
      <c r="F84" s="266">
        <v>49</v>
      </c>
      <c r="G84" s="472">
        <v>4</v>
      </c>
      <c r="H84" s="284" t="s">
        <v>11</v>
      </c>
      <c r="I84" s="275" t="s">
        <v>125</v>
      </c>
      <c r="J84" s="574">
        <f t="shared" si="4"/>
        <v>23.912</v>
      </c>
      <c r="K84" s="473">
        <f t="shared" si="5"/>
        <v>9.76</v>
      </c>
    </row>
    <row r="85" spans="1:11" ht="12.75">
      <c r="A85" s="275" t="s">
        <v>115</v>
      </c>
      <c r="B85" s="491" t="s">
        <v>628</v>
      </c>
      <c r="C85" s="284" t="s">
        <v>61</v>
      </c>
      <c r="D85" s="471"/>
      <c r="E85" s="274">
        <v>0.851</v>
      </c>
      <c r="F85" s="266">
        <v>49</v>
      </c>
      <c r="G85" s="472">
        <v>4</v>
      </c>
      <c r="H85" s="284" t="s">
        <v>11</v>
      </c>
      <c r="I85" s="275" t="s">
        <v>125</v>
      </c>
      <c r="J85" s="574">
        <f t="shared" si="4"/>
        <v>41.699</v>
      </c>
      <c r="K85" s="473">
        <f t="shared" si="5"/>
        <v>17.02</v>
      </c>
    </row>
    <row r="86" spans="1:11" ht="12.75">
      <c r="A86" s="275" t="s">
        <v>115</v>
      </c>
      <c r="B86" s="491" t="s">
        <v>629</v>
      </c>
      <c r="C86" s="284" t="s">
        <v>61</v>
      </c>
      <c r="D86" s="471"/>
      <c r="E86" s="274">
        <v>1.202</v>
      </c>
      <c r="F86" s="266">
        <v>49</v>
      </c>
      <c r="G86" s="472">
        <v>4</v>
      </c>
      <c r="H86" s="284" t="s">
        <v>11</v>
      </c>
      <c r="I86" s="275" t="s">
        <v>125</v>
      </c>
      <c r="J86" s="574">
        <f t="shared" si="4"/>
        <v>58.897999999999996</v>
      </c>
      <c r="K86" s="473">
        <f t="shared" si="5"/>
        <v>24.04</v>
      </c>
    </row>
    <row r="87" spans="1:11" ht="12.75">
      <c r="A87" s="275" t="s">
        <v>115</v>
      </c>
      <c r="B87" s="491" t="s">
        <v>630</v>
      </c>
      <c r="C87" s="284" t="s">
        <v>61</v>
      </c>
      <c r="D87" s="471"/>
      <c r="E87" s="274">
        <v>1.308</v>
      </c>
      <c r="F87" s="266">
        <v>49</v>
      </c>
      <c r="G87" s="472">
        <v>4</v>
      </c>
      <c r="H87" s="284" t="s">
        <v>11</v>
      </c>
      <c r="I87" s="275" t="s">
        <v>125</v>
      </c>
      <c r="J87" s="574">
        <f t="shared" si="4"/>
        <v>64.092</v>
      </c>
      <c r="K87" s="473">
        <f t="shared" si="5"/>
        <v>26.16</v>
      </c>
    </row>
    <row r="88" spans="1:11" ht="12.75">
      <c r="A88" s="275" t="s">
        <v>115</v>
      </c>
      <c r="B88" s="491" t="s">
        <v>631</v>
      </c>
      <c r="C88" s="284" t="s">
        <v>61</v>
      </c>
      <c r="D88" s="471"/>
      <c r="E88" s="274">
        <v>1.295</v>
      </c>
      <c r="F88" s="266">
        <v>49</v>
      </c>
      <c r="G88" s="472">
        <v>4</v>
      </c>
      <c r="H88" s="284" t="s">
        <v>11</v>
      </c>
      <c r="I88" s="275" t="s">
        <v>125</v>
      </c>
      <c r="J88" s="574">
        <f t="shared" si="4"/>
        <v>63.455</v>
      </c>
      <c r="K88" s="473">
        <f t="shared" si="5"/>
        <v>25.9</v>
      </c>
    </row>
    <row r="89" spans="1:11" ht="12.75">
      <c r="A89" s="275" t="s">
        <v>115</v>
      </c>
      <c r="B89" s="491" t="s">
        <v>632</v>
      </c>
      <c r="C89" s="284" t="s">
        <v>61</v>
      </c>
      <c r="D89" s="471"/>
      <c r="E89" s="274">
        <v>1.497</v>
      </c>
      <c r="F89" s="266">
        <v>49</v>
      </c>
      <c r="G89" s="472">
        <v>4</v>
      </c>
      <c r="H89" s="284" t="s">
        <v>11</v>
      </c>
      <c r="I89" s="275" t="s">
        <v>125</v>
      </c>
      <c r="J89" s="574">
        <f t="shared" si="4"/>
        <v>73.35300000000001</v>
      </c>
      <c r="K89" s="473">
        <f t="shared" si="5"/>
        <v>29.94</v>
      </c>
    </row>
    <row r="90" spans="1:11" ht="12.75">
      <c r="A90" s="275" t="s">
        <v>115</v>
      </c>
      <c r="B90" s="491" t="s">
        <v>633</v>
      </c>
      <c r="C90" s="284" t="s">
        <v>61</v>
      </c>
      <c r="D90" s="471"/>
      <c r="E90" s="274">
        <v>1.69</v>
      </c>
      <c r="F90" s="266">
        <v>49</v>
      </c>
      <c r="G90" s="472">
        <v>4</v>
      </c>
      <c r="H90" s="284" t="s">
        <v>11</v>
      </c>
      <c r="I90" s="275" t="s">
        <v>125</v>
      </c>
      <c r="J90" s="574">
        <f t="shared" si="4"/>
        <v>82.81</v>
      </c>
      <c r="K90" s="473">
        <f t="shared" si="5"/>
        <v>33.8</v>
      </c>
    </row>
    <row r="91" spans="1:11" ht="12.75">
      <c r="A91" s="275" t="s">
        <v>115</v>
      </c>
      <c r="B91" s="491" t="s">
        <v>634</v>
      </c>
      <c r="C91" s="284" t="s">
        <v>61</v>
      </c>
      <c r="D91" s="471"/>
      <c r="E91" s="274">
        <v>3.35</v>
      </c>
      <c r="F91" s="266">
        <v>49</v>
      </c>
      <c r="G91" s="472">
        <v>4</v>
      </c>
      <c r="H91" s="284" t="s">
        <v>11</v>
      </c>
      <c r="I91" s="275" t="s">
        <v>125</v>
      </c>
      <c r="J91" s="574">
        <f t="shared" si="4"/>
        <v>164.15</v>
      </c>
      <c r="K91" s="473">
        <f t="shared" si="5"/>
        <v>67</v>
      </c>
    </row>
    <row r="92" spans="1:11" ht="12.75">
      <c r="A92" s="275" t="s">
        <v>115</v>
      </c>
      <c r="B92" s="491" t="s">
        <v>635</v>
      </c>
      <c r="C92" s="284" t="s">
        <v>61</v>
      </c>
      <c r="D92" s="471"/>
      <c r="E92" s="274">
        <v>3.128</v>
      </c>
      <c r="F92" s="266">
        <v>49</v>
      </c>
      <c r="G92" s="472">
        <v>4</v>
      </c>
      <c r="H92" s="284" t="s">
        <v>11</v>
      </c>
      <c r="I92" s="275" t="s">
        <v>125</v>
      </c>
      <c r="J92" s="574">
        <f t="shared" si="4"/>
        <v>153.272</v>
      </c>
      <c r="K92" s="473">
        <f t="shared" si="5"/>
        <v>62.56</v>
      </c>
    </row>
    <row r="93" spans="1:11" ht="12.75">
      <c r="A93" s="275" t="s">
        <v>115</v>
      </c>
      <c r="B93" s="491" t="s">
        <v>636</v>
      </c>
      <c r="C93" s="284" t="s">
        <v>61</v>
      </c>
      <c r="D93" s="471"/>
      <c r="E93" s="274">
        <v>0.673</v>
      </c>
      <c r="F93" s="266">
        <v>49</v>
      </c>
      <c r="G93" s="472">
        <v>4</v>
      </c>
      <c r="H93" s="284" t="s">
        <v>11</v>
      </c>
      <c r="I93" s="275" t="s">
        <v>125</v>
      </c>
      <c r="J93" s="574">
        <f t="shared" si="4"/>
        <v>32.977000000000004</v>
      </c>
      <c r="K93" s="473">
        <f t="shared" si="5"/>
        <v>13.46</v>
      </c>
    </row>
    <row r="94" spans="1:11" ht="12.75">
      <c r="A94" s="275" t="s">
        <v>115</v>
      </c>
      <c r="B94" s="491" t="s">
        <v>637</v>
      </c>
      <c r="C94" s="284" t="s">
        <v>61</v>
      </c>
      <c r="D94" s="471"/>
      <c r="E94" s="274">
        <v>0.94</v>
      </c>
      <c r="F94" s="266">
        <v>49</v>
      </c>
      <c r="G94" s="472">
        <v>4</v>
      </c>
      <c r="H94" s="284" t="s">
        <v>11</v>
      </c>
      <c r="I94" s="275" t="s">
        <v>125</v>
      </c>
      <c r="J94" s="574">
        <f t="shared" si="4"/>
        <v>46.059999999999995</v>
      </c>
      <c r="K94" s="473">
        <f t="shared" si="5"/>
        <v>18.799999999999997</v>
      </c>
    </row>
    <row r="95" spans="1:11" ht="12.75">
      <c r="A95" s="275" t="s">
        <v>115</v>
      </c>
      <c r="B95" s="491" t="s">
        <v>638</v>
      </c>
      <c r="C95" s="284" t="s">
        <v>61</v>
      </c>
      <c r="D95" s="471"/>
      <c r="E95" s="274">
        <v>1.035</v>
      </c>
      <c r="F95" s="266">
        <v>49</v>
      </c>
      <c r="G95" s="472">
        <v>4</v>
      </c>
      <c r="H95" s="284" t="s">
        <v>11</v>
      </c>
      <c r="I95" s="275" t="s">
        <v>125</v>
      </c>
      <c r="J95" s="574">
        <f t="shared" si="4"/>
        <v>50.714999999999996</v>
      </c>
      <c r="K95" s="473">
        <f t="shared" si="5"/>
        <v>20.7</v>
      </c>
    </row>
    <row r="96" spans="1:11" ht="12.75">
      <c r="A96" s="275" t="s">
        <v>115</v>
      </c>
      <c r="B96" s="491" t="s">
        <v>639</v>
      </c>
      <c r="C96" s="284" t="s">
        <v>61</v>
      </c>
      <c r="D96" s="471"/>
      <c r="E96" s="274">
        <v>1.252</v>
      </c>
      <c r="F96" s="266">
        <v>49</v>
      </c>
      <c r="G96" s="472">
        <v>4</v>
      </c>
      <c r="H96" s="284" t="s">
        <v>11</v>
      </c>
      <c r="I96" s="275" t="s">
        <v>125</v>
      </c>
      <c r="J96" s="574">
        <f aca="true" t="shared" si="6" ref="J96:J159">E96*F96</f>
        <v>61.348</v>
      </c>
      <c r="K96" s="473">
        <f t="shared" si="5"/>
        <v>25.04</v>
      </c>
    </row>
    <row r="97" spans="1:11" ht="12.75">
      <c r="A97" s="275" t="s">
        <v>115</v>
      </c>
      <c r="B97" s="491" t="s">
        <v>640</v>
      </c>
      <c r="C97" s="284" t="s">
        <v>61</v>
      </c>
      <c r="D97" s="471"/>
      <c r="E97" s="274">
        <v>1.748</v>
      </c>
      <c r="F97" s="266">
        <v>49</v>
      </c>
      <c r="G97" s="472">
        <v>4</v>
      </c>
      <c r="H97" s="284" t="s">
        <v>11</v>
      </c>
      <c r="I97" s="275" t="s">
        <v>125</v>
      </c>
      <c r="J97" s="574">
        <f t="shared" si="6"/>
        <v>85.652</v>
      </c>
      <c r="K97" s="473">
        <f aca="true" t="shared" si="7" ref="K97:K160">E97*20</f>
        <v>34.96</v>
      </c>
    </row>
    <row r="98" spans="1:11" ht="12.75">
      <c r="A98" s="275" t="s">
        <v>115</v>
      </c>
      <c r="B98" s="491" t="s">
        <v>641</v>
      </c>
      <c r="C98" s="284" t="s">
        <v>61</v>
      </c>
      <c r="D98" s="471"/>
      <c r="E98" s="274">
        <v>1.837</v>
      </c>
      <c r="F98" s="266">
        <v>49</v>
      </c>
      <c r="G98" s="472">
        <v>4</v>
      </c>
      <c r="H98" s="284" t="s">
        <v>11</v>
      </c>
      <c r="I98" s="275" t="s">
        <v>125</v>
      </c>
      <c r="J98" s="574">
        <f t="shared" si="6"/>
        <v>90.013</v>
      </c>
      <c r="K98" s="473">
        <f t="shared" si="7"/>
        <v>36.74</v>
      </c>
    </row>
    <row r="99" spans="1:11" ht="12.75">
      <c r="A99" s="275" t="s">
        <v>115</v>
      </c>
      <c r="B99" s="491" t="s">
        <v>642</v>
      </c>
      <c r="C99" s="284" t="s">
        <v>61</v>
      </c>
      <c r="D99" s="471"/>
      <c r="E99" s="274">
        <v>3.186</v>
      </c>
      <c r="F99" s="266">
        <v>49</v>
      </c>
      <c r="G99" s="472">
        <v>4</v>
      </c>
      <c r="H99" s="284" t="s">
        <v>11</v>
      </c>
      <c r="I99" s="275" t="s">
        <v>125</v>
      </c>
      <c r="J99" s="574">
        <f t="shared" si="6"/>
        <v>156.114</v>
      </c>
      <c r="K99" s="473">
        <f t="shared" si="7"/>
        <v>63.72</v>
      </c>
    </row>
    <row r="100" spans="1:11" ht="12.75">
      <c r="A100" s="275" t="s">
        <v>115</v>
      </c>
      <c r="B100" s="491" t="s">
        <v>643</v>
      </c>
      <c r="C100" s="284" t="s">
        <v>61</v>
      </c>
      <c r="D100" s="471"/>
      <c r="E100" s="274">
        <v>2.419</v>
      </c>
      <c r="F100" s="266">
        <v>49</v>
      </c>
      <c r="G100" s="472">
        <v>4</v>
      </c>
      <c r="H100" s="284" t="s">
        <v>11</v>
      </c>
      <c r="I100" s="275" t="s">
        <v>125</v>
      </c>
      <c r="J100" s="574">
        <f t="shared" si="6"/>
        <v>118.531</v>
      </c>
      <c r="K100" s="473">
        <f t="shared" si="7"/>
        <v>48.38</v>
      </c>
    </row>
    <row r="101" spans="1:11" ht="12.75">
      <c r="A101" s="275" t="s">
        <v>115</v>
      </c>
      <c r="B101" s="491" t="s">
        <v>644</v>
      </c>
      <c r="C101" s="284" t="s">
        <v>61</v>
      </c>
      <c r="D101" s="471"/>
      <c r="E101" s="274">
        <v>1.721</v>
      </c>
      <c r="F101" s="266">
        <v>49</v>
      </c>
      <c r="G101" s="472">
        <v>4</v>
      </c>
      <c r="H101" s="284" t="s">
        <v>11</v>
      </c>
      <c r="I101" s="275" t="s">
        <v>125</v>
      </c>
      <c r="J101" s="574">
        <f t="shared" si="6"/>
        <v>84.32900000000001</v>
      </c>
      <c r="K101" s="473">
        <f t="shared" si="7"/>
        <v>34.42</v>
      </c>
    </row>
    <row r="102" spans="1:11" ht="12.75">
      <c r="A102" s="275" t="s">
        <v>115</v>
      </c>
      <c r="B102" s="491" t="s">
        <v>645</v>
      </c>
      <c r="C102" s="284" t="s">
        <v>61</v>
      </c>
      <c r="D102" s="471"/>
      <c r="E102" s="274">
        <v>1.501</v>
      </c>
      <c r="F102" s="266">
        <v>49</v>
      </c>
      <c r="G102" s="472">
        <v>4</v>
      </c>
      <c r="H102" s="284" t="s">
        <v>11</v>
      </c>
      <c r="I102" s="275" t="s">
        <v>125</v>
      </c>
      <c r="J102" s="574">
        <f t="shared" si="6"/>
        <v>73.54899999999999</v>
      </c>
      <c r="K102" s="473">
        <f t="shared" si="7"/>
        <v>30.019999999999996</v>
      </c>
    </row>
    <row r="103" spans="1:11" ht="12.75">
      <c r="A103" s="275" t="s">
        <v>115</v>
      </c>
      <c r="B103" s="491" t="s">
        <v>646</v>
      </c>
      <c r="C103" s="284" t="s">
        <v>61</v>
      </c>
      <c r="D103" s="471"/>
      <c r="E103" s="274">
        <v>1.395</v>
      </c>
      <c r="F103" s="266">
        <v>49</v>
      </c>
      <c r="G103" s="472">
        <v>4</v>
      </c>
      <c r="H103" s="284" t="s">
        <v>11</v>
      </c>
      <c r="I103" s="275" t="s">
        <v>125</v>
      </c>
      <c r="J103" s="574">
        <f t="shared" si="6"/>
        <v>68.355</v>
      </c>
      <c r="K103" s="473">
        <f t="shared" si="7"/>
        <v>27.9</v>
      </c>
    </row>
    <row r="104" spans="1:11" ht="12.75">
      <c r="A104" s="275" t="s">
        <v>115</v>
      </c>
      <c r="B104" s="491" t="s">
        <v>647</v>
      </c>
      <c r="C104" s="284" t="s">
        <v>61</v>
      </c>
      <c r="D104" s="471"/>
      <c r="E104" s="274">
        <v>0.908</v>
      </c>
      <c r="F104" s="266">
        <v>49</v>
      </c>
      <c r="G104" s="472">
        <v>4</v>
      </c>
      <c r="H104" s="284" t="s">
        <v>11</v>
      </c>
      <c r="I104" s="275" t="s">
        <v>125</v>
      </c>
      <c r="J104" s="574">
        <f t="shared" si="6"/>
        <v>44.492000000000004</v>
      </c>
      <c r="K104" s="473">
        <f t="shared" si="7"/>
        <v>18.16</v>
      </c>
    </row>
    <row r="105" spans="1:11" ht="12.75">
      <c r="A105" s="275" t="s">
        <v>115</v>
      </c>
      <c r="B105" s="491" t="s">
        <v>648</v>
      </c>
      <c r="C105" s="284" t="s">
        <v>61</v>
      </c>
      <c r="D105" s="471"/>
      <c r="E105" s="274">
        <v>1.013</v>
      </c>
      <c r="F105" s="266">
        <v>49</v>
      </c>
      <c r="G105" s="472">
        <v>4</v>
      </c>
      <c r="H105" s="284" t="s">
        <v>11</v>
      </c>
      <c r="I105" s="275" t="s">
        <v>125</v>
      </c>
      <c r="J105" s="574">
        <f t="shared" si="6"/>
        <v>49.63699999999999</v>
      </c>
      <c r="K105" s="473">
        <f t="shared" si="7"/>
        <v>20.259999999999998</v>
      </c>
    </row>
    <row r="106" spans="1:11" ht="12.75">
      <c r="A106" s="275" t="s">
        <v>115</v>
      </c>
      <c r="B106" s="491" t="s">
        <v>649</v>
      </c>
      <c r="C106" s="284" t="s">
        <v>61</v>
      </c>
      <c r="D106" s="471"/>
      <c r="E106" s="274">
        <v>12.014</v>
      </c>
      <c r="F106" s="266">
        <v>49</v>
      </c>
      <c r="G106" s="472">
        <v>4</v>
      </c>
      <c r="H106" s="284" t="s">
        <v>11</v>
      </c>
      <c r="I106" s="275" t="s">
        <v>125</v>
      </c>
      <c r="J106" s="574">
        <f t="shared" si="6"/>
        <v>588.6859999999999</v>
      </c>
      <c r="K106" s="473">
        <f t="shared" si="7"/>
        <v>240.27999999999997</v>
      </c>
    </row>
    <row r="107" spans="1:11" ht="12.75">
      <c r="A107" s="275" t="s">
        <v>115</v>
      </c>
      <c r="B107" s="491" t="s">
        <v>650</v>
      </c>
      <c r="C107" s="284" t="s">
        <v>61</v>
      </c>
      <c r="D107" s="471"/>
      <c r="E107" s="274">
        <v>0.449</v>
      </c>
      <c r="F107" s="266">
        <v>49</v>
      </c>
      <c r="G107" s="472">
        <v>4</v>
      </c>
      <c r="H107" s="284" t="s">
        <v>11</v>
      </c>
      <c r="I107" s="275" t="s">
        <v>125</v>
      </c>
      <c r="J107" s="574">
        <f t="shared" si="6"/>
        <v>22.001</v>
      </c>
      <c r="K107" s="473">
        <f t="shared" si="7"/>
        <v>8.98</v>
      </c>
    </row>
    <row r="108" spans="1:11" ht="12.75">
      <c r="A108" s="275" t="s">
        <v>115</v>
      </c>
      <c r="B108" s="491" t="s">
        <v>651</v>
      </c>
      <c r="C108" s="284" t="s">
        <v>61</v>
      </c>
      <c r="D108" s="471"/>
      <c r="E108" s="274">
        <v>0.571</v>
      </c>
      <c r="F108" s="266">
        <v>49</v>
      </c>
      <c r="G108" s="472">
        <v>4</v>
      </c>
      <c r="H108" s="284" t="s">
        <v>11</v>
      </c>
      <c r="I108" s="275" t="s">
        <v>125</v>
      </c>
      <c r="J108" s="574">
        <f t="shared" si="6"/>
        <v>27.979</v>
      </c>
      <c r="K108" s="473">
        <f t="shared" si="7"/>
        <v>11.419999999999998</v>
      </c>
    </row>
    <row r="109" spans="1:11" ht="12.75">
      <c r="A109" s="275" t="s">
        <v>115</v>
      </c>
      <c r="B109" s="491" t="s">
        <v>652</v>
      </c>
      <c r="C109" s="284" t="s">
        <v>61</v>
      </c>
      <c r="D109" s="471"/>
      <c r="E109" s="274">
        <v>0.996</v>
      </c>
      <c r="F109" s="266">
        <v>49</v>
      </c>
      <c r="G109" s="472">
        <v>4</v>
      </c>
      <c r="H109" s="284" t="s">
        <v>11</v>
      </c>
      <c r="I109" s="275" t="s">
        <v>125</v>
      </c>
      <c r="J109" s="574">
        <f t="shared" si="6"/>
        <v>48.804</v>
      </c>
      <c r="K109" s="473">
        <f t="shared" si="7"/>
        <v>19.92</v>
      </c>
    </row>
    <row r="110" spans="1:11" ht="12.75">
      <c r="A110" s="275" t="s">
        <v>115</v>
      </c>
      <c r="B110" s="491" t="s">
        <v>653</v>
      </c>
      <c r="C110" s="284" t="s">
        <v>61</v>
      </c>
      <c r="D110" s="471"/>
      <c r="E110" s="274">
        <v>1.653</v>
      </c>
      <c r="F110" s="266">
        <v>49</v>
      </c>
      <c r="G110" s="472">
        <v>4</v>
      </c>
      <c r="H110" s="284" t="s">
        <v>11</v>
      </c>
      <c r="I110" s="275" t="s">
        <v>125</v>
      </c>
      <c r="J110" s="574">
        <f t="shared" si="6"/>
        <v>80.997</v>
      </c>
      <c r="K110" s="473">
        <f t="shared" si="7"/>
        <v>33.06</v>
      </c>
    </row>
    <row r="111" spans="1:11" ht="12.75">
      <c r="A111" s="275" t="s">
        <v>115</v>
      </c>
      <c r="B111" s="491" t="s">
        <v>654</v>
      </c>
      <c r="C111" s="284" t="s">
        <v>61</v>
      </c>
      <c r="D111" s="471"/>
      <c r="E111" s="274">
        <v>4.192</v>
      </c>
      <c r="F111" s="266">
        <v>49</v>
      </c>
      <c r="G111" s="472">
        <v>4</v>
      </c>
      <c r="H111" s="284" t="s">
        <v>11</v>
      </c>
      <c r="I111" s="275" t="s">
        <v>125</v>
      </c>
      <c r="J111" s="574">
        <f t="shared" si="6"/>
        <v>205.40800000000002</v>
      </c>
      <c r="K111" s="473">
        <f t="shared" si="7"/>
        <v>83.84</v>
      </c>
    </row>
    <row r="112" spans="1:11" ht="12.75">
      <c r="A112" s="275" t="s">
        <v>115</v>
      </c>
      <c r="B112" s="491" t="s">
        <v>655</v>
      </c>
      <c r="C112" s="284" t="s">
        <v>61</v>
      </c>
      <c r="D112" s="471"/>
      <c r="E112" s="274">
        <v>3.763</v>
      </c>
      <c r="F112" s="266">
        <v>49</v>
      </c>
      <c r="G112" s="472">
        <v>4</v>
      </c>
      <c r="H112" s="284" t="s">
        <v>11</v>
      </c>
      <c r="I112" s="275" t="s">
        <v>125</v>
      </c>
      <c r="J112" s="574">
        <f t="shared" si="6"/>
        <v>184.387</v>
      </c>
      <c r="K112" s="473">
        <f t="shared" si="7"/>
        <v>75.25999999999999</v>
      </c>
    </row>
    <row r="113" spans="1:11" ht="12.75">
      <c r="A113" s="275" t="s">
        <v>115</v>
      </c>
      <c r="B113" s="491" t="s">
        <v>656</v>
      </c>
      <c r="C113" s="284" t="s">
        <v>61</v>
      </c>
      <c r="D113" s="471"/>
      <c r="E113" s="274">
        <v>3.846</v>
      </c>
      <c r="F113" s="266">
        <v>49</v>
      </c>
      <c r="G113" s="472">
        <v>4</v>
      </c>
      <c r="H113" s="284" t="s">
        <v>11</v>
      </c>
      <c r="I113" s="275" t="s">
        <v>125</v>
      </c>
      <c r="J113" s="574">
        <f t="shared" si="6"/>
        <v>188.454</v>
      </c>
      <c r="K113" s="473">
        <f t="shared" si="7"/>
        <v>76.92</v>
      </c>
    </row>
    <row r="114" spans="1:11" ht="12.75">
      <c r="A114" s="275" t="s">
        <v>115</v>
      </c>
      <c r="B114" s="491" t="s">
        <v>657</v>
      </c>
      <c r="C114" s="284" t="s">
        <v>61</v>
      </c>
      <c r="D114" s="471"/>
      <c r="E114" s="274">
        <v>2.398</v>
      </c>
      <c r="F114" s="266">
        <v>49</v>
      </c>
      <c r="G114" s="472">
        <v>4</v>
      </c>
      <c r="H114" s="284" t="s">
        <v>11</v>
      </c>
      <c r="I114" s="275" t="s">
        <v>125</v>
      </c>
      <c r="J114" s="574">
        <f t="shared" si="6"/>
        <v>117.50200000000001</v>
      </c>
      <c r="K114" s="473">
        <f t="shared" si="7"/>
        <v>47.96</v>
      </c>
    </row>
    <row r="115" spans="1:11" ht="12.75">
      <c r="A115" s="275" t="s">
        <v>115</v>
      </c>
      <c r="B115" s="491" t="s">
        <v>658</v>
      </c>
      <c r="C115" s="284" t="s">
        <v>61</v>
      </c>
      <c r="D115" s="471"/>
      <c r="E115" s="274">
        <v>2.362</v>
      </c>
      <c r="F115" s="266">
        <v>49</v>
      </c>
      <c r="G115" s="472">
        <v>4</v>
      </c>
      <c r="H115" s="284" t="s">
        <v>11</v>
      </c>
      <c r="I115" s="275" t="s">
        <v>125</v>
      </c>
      <c r="J115" s="574">
        <f t="shared" si="6"/>
        <v>115.738</v>
      </c>
      <c r="K115" s="473">
        <f t="shared" si="7"/>
        <v>47.24</v>
      </c>
    </row>
    <row r="116" spans="1:11" ht="12.75">
      <c r="A116" s="275" t="s">
        <v>115</v>
      </c>
      <c r="B116" s="491" t="s">
        <v>659</v>
      </c>
      <c r="C116" s="284" t="s">
        <v>61</v>
      </c>
      <c r="D116" s="471"/>
      <c r="E116" s="274">
        <v>0.994</v>
      </c>
      <c r="F116" s="266">
        <v>49</v>
      </c>
      <c r="G116" s="472">
        <v>4</v>
      </c>
      <c r="H116" s="284" t="s">
        <v>11</v>
      </c>
      <c r="I116" s="275" t="s">
        <v>125</v>
      </c>
      <c r="J116" s="574">
        <f t="shared" si="6"/>
        <v>48.706</v>
      </c>
      <c r="K116" s="473">
        <f t="shared" si="7"/>
        <v>19.88</v>
      </c>
    </row>
    <row r="117" spans="1:11" ht="12.75">
      <c r="A117" s="275" t="s">
        <v>115</v>
      </c>
      <c r="B117" s="491" t="s">
        <v>660</v>
      </c>
      <c r="C117" s="284" t="s">
        <v>61</v>
      </c>
      <c r="D117" s="471"/>
      <c r="E117" s="274">
        <v>3.698</v>
      </c>
      <c r="F117" s="266">
        <v>49</v>
      </c>
      <c r="G117" s="472">
        <v>4</v>
      </c>
      <c r="H117" s="284" t="s">
        <v>11</v>
      </c>
      <c r="I117" s="275" t="s">
        <v>125</v>
      </c>
      <c r="J117" s="574">
        <f t="shared" si="6"/>
        <v>181.202</v>
      </c>
      <c r="K117" s="473">
        <f t="shared" si="7"/>
        <v>73.96</v>
      </c>
    </row>
    <row r="118" spans="1:11" ht="12.75">
      <c r="A118" s="275" t="s">
        <v>115</v>
      </c>
      <c r="B118" s="491" t="s">
        <v>661</v>
      </c>
      <c r="C118" s="284" t="s">
        <v>61</v>
      </c>
      <c r="D118" s="471"/>
      <c r="E118" s="274">
        <v>2.602</v>
      </c>
      <c r="F118" s="266">
        <v>49</v>
      </c>
      <c r="G118" s="472">
        <v>4</v>
      </c>
      <c r="H118" s="284" t="s">
        <v>11</v>
      </c>
      <c r="I118" s="275" t="s">
        <v>125</v>
      </c>
      <c r="J118" s="574">
        <f t="shared" si="6"/>
        <v>127.49799999999999</v>
      </c>
      <c r="K118" s="473">
        <f t="shared" si="7"/>
        <v>52.04</v>
      </c>
    </row>
    <row r="119" spans="1:11" ht="12.75">
      <c r="A119" s="275" t="s">
        <v>115</v>
      </c>
      <c r="B119" s="491" t="s">
        <v>662</v>
      </c>
      <c r="C119" s="284" t="s">
        <v>61</v>
      </c>
      <c r="D119" s="471"/>
      <c r="E119" s="274">
        <v>5.886</v>
      </c>
      <c r="F119" s="266">
        <v>49</v>
      </c>
      <c r="G119" s="472">
        <v>4</v>
      </c>
      <c r="H119" s="284" t="s">
        <v>11</v>
      </c>
      <c r="I119" s="275" t="s">
        <v>125</v>
      </c>
      <c r="J119" s="574">
        <f t="shared" si="6"/>
        <v>288.414</v>
      </c>
      <c r="K119" s="473">
        <f t="shared" si="7"/>
        <v>117.72</v>
      </c>
    </row>
    <row r="120" spans="1:11" ht="12.75">
      <c r="A120" s="275" t="s">
        <v>115</v>
      </c>
      <c r="B120" s="491" t="s">
        <v>663</v>
      </c>
      <c r="C120" s="284" t="s">
        <v>61</v>
      </c>
      <c r="D120" s="471"/>
      <c r="E120" s="274">
        <v>2.715</v>
      </c>
      <c r="F120" s="266">
        <v>49</v>
      </c>
      <c r="G120" s="472">
        <v>4</v>
      </c>
      <c r="H120" s="284" t="s">
        <v>11</v>
      </c>
      <c r="I120" s="275" t="s">
        <v>125</v>
      </c>
      <c r="J120" s="574">
        <f t="shared" si="6"/>
        <v>133.035</v>
      </c>
      <c r="K120" s="473">
        <f t="shared" si="7"/>
        <v>54.3</v>
      </c>
    </row>
    <row r="121" spans="1:11" ht="12.75">
      <c r="A121" s="275" t="s">
        <v>115</v>
      </c>
      <c r="B121" s="491" t="s">
        <v>664</v>
      </c>
      <c r="C121" s="284" t="s">
        <v>61</v>
      </c>
      <c r="D121" s="471"/>
      <c r="E121" s="274">
        <v>0.29</v>
      </c>
      <c r="F121" s="266">
        <v>49</v>
      </c>
      <c r="G121" s="472">
        <v>4</v>
      </c>
      <c r="H121" s="284" t="s">
        <v>11</v>
      </c>
      <c r="I121" s="275" t="s">
        <v>125</v>
      </c>
      <c r="J121" s="574">
        <f t="shared" si="6"/>
        <v>14.209999999999999</v>
      </c>
      <c r="K121" s="473">
        <f t="shared" si="7"/>
        <v>5.8</v>
      </c>
    </row>
    <row r="122" spans="1:11" ht="12.75">
      <c r="A122" s="275" t="s">
        <v>115</v>
      </c>
      <c r="B122" s="491" t="s">
        <v>665</v>
      </c>
      <c r="C122" s="284" t="s">
        <v>61</v>
      </c>
      <c r="D122" s="471"/>
      <c r="E122" s="274">
        <v>0.994</v>
      </c>
      <c r="F122" s="266">
        <v>49</v>
      </c>
      <c r="G122" s="472">
        <v>4</v>
      </c>
      <c r="H122" s="284" t="s">
        <v>11</v>
      </c>
      <c r="I122" s="275" t="s">
        <v>125</v>
      </c>
      <c r="J122" s="574">
        <f t="shared" si="6"/>
        <v>48.706</v>
      </c>
      <c r="K122" s="473">
        <f t="shared" si="7"/>
        <v>19.88</v>
      </c>
    </row>
    <row r="123" spans="1:11" ht="12.75">
      <c r="A123" s="275" t="s">
        <v>115</v>
      </c>
      <c r="B123" s="491" t="s">
        <v>666</v>
      </c>
      <c r="C123" s="284" t="s">
        <v>61</v>
      </c>
      <c r="D123" s="471"/>
      <c r="E123" s="274">
        <v>1.193</v>
      </c>
      <c r="F123" s="266">
        <v>49</v>
      </c>
      <c r="G123" s="472">
        <v>4</v>
      </c>
      <c r="H123" s="284" t="s">
        <v>11</v>
      </c>
      <c r="I123" s="275" t="s">
        <v>125</v>
      </c>
      <c r="J123" s="574">
        <f t="shared" si="6"/>
        <v>58.457</v>
      </c>
      <c r="K123" s="473">
        <f t="shared" si="7"/>
        <v>23.86</v>
      </c>
    </row>
    <row r="124" spans="1:11" ht="12.75">
      <c r="A124" s="275" t="s">
        <v>115</v>
      </c>
      <c r="B124" s="491" t="s">
        <v>667</v>
      </c>
      <c r="C124" s="284" t="s">
        <v>61</v>
      </c>
      <c r="D124" s="471"/>
      <c r="E124" s="274">
        <v>0.892</v>
      </c>
      <c r="F124" s="266">
        <v>49</v>
      </c>
      <c r="G124" s="472">
        <v>4</v>
      </c>
      <c r="H124" s="284" t="s">
        <v>11</v>
      </c>
      <c r="I124" s="275" t="s">
        <v>125</v>
      </c>
      <c r="J124" s="574">
        <f t="shared" si="6"/>
        <v>43.708</v>
      </c>
      <c r="K124" s="473">
        <f t="shared" si="7"/>
        <v>17.84</v>
      </c>
    </row>
    <row r="125" spans="1:11" ht="12.75">
      <c r="A125" s="275" t="s">
        <v>115</v>
      </c>
      <c r="B125" s="491" t="s">
        <v>668</v>
      </c>
      <c r="C125" s="284" t="s">
        <v>61</v>
      </c>
      <c r="D125" s="471"/>
      <c r="E125" s="274">
        <v>0.998</v>
      </c>
      <c r="F125" s="266">
        <v>49</v>
      </c>
      <c r="G125" s="472">
        <v>4</v>
      </c>
      <c r="H125" s="284" t="s">
        <v>11</v>
      </c>
      <c r="I125" s="275" t="s">
        <v>125</v>
      </c>
      <c r="J125" s="574">
        <f t="shared" si="6"/>
        <v>48.902</v>
      </c>
      <c r="K125" s="473">
        <f t="shared" si="7"/>
        <v>19.96</v>
      </c>
    </row>
    <row r="126" spans="1:11" ht="12.75">
      <c r="A126" s="275" t="s">
        <v>115</v>
      </c>
      <c r="B126" s="491" t="s">
        <v>669</v>
      </c>
      <c r="C126" s="284" t="s">
        <v>61</v>
      </c>
      <c r="D126" s="471"/>
      <c r="E126" s="274">
        <v>1.306</v>
      </c>
      <c r="F126" s="266">
        <v>49</v>
      </c>
      <c r="G126" s="472">
        <v>4</v>
      </c>
      <c r="H126" s="284" t="s">
        <v>11</v>
      </c>
      <c r="I126" s="275" t="s">
        <v>125</v>
      </c>
      <c r="J126" s="574">
        <f t="shared" si="6"/>
        <v>63.994</v>
      </c>
      <c r="K126" s="473">
        <f t="shared" si="7"/>
        <v>26.12</v>
      </c>
    </row>
    <row r="127" spans="1:11" ht="12.75">
      <c r="A127" s="275" t="s">
        <v>115</v>
      </c>
      <c r="B127" s="491" t="s">
        <v>670</v>
      </c>
      <c r="C127" s="284" t="s">
        <v>61</v>
      </c>
      <c r="D127" s="471"/>
      <c r="E127" s="274">
        <v>1.553</v>
      </c>
      <c r="F127" s="266">
        <v>49</v>
      </c>
      <c r="G127" s="472">
        <v>4</v>
      </c>
      <c r="H127" s="284" t="s">
        <v>11</v>
      </c>
      <c r="I127" s="275" t="s">
        <v>125</v>
      </c>
      <c r="J127" s="574">
        <f t="shared" si="6"/>
        <v>76.097</v>
      </c>
      <c r="K127" s="473">
        <f t="shared" si="7"/>
        <v>31.06</v>
      </c>
    </row>
    <row r="128" spans="1:11" ht="12.75">
      <c r="A128" s="275" t="s">
        <v>115</v>
      </c>
      <c r="B128" s="491" t="s">
        <v>671</v>
      </c>
      <c r="C128" s="284" t="s">
        <v>61</v>
      </c>
      <c r="D128" s="471"/>
      <c r="E128" s="274">
        <v>2.313</v>
      </c>
      <c r="F128" s="266">
        <v>49</v>
      </c>
      <c r="G128" s="472">
        <v>4</v>
      </c>
      <c r="H128" s="284" t="s">
        <v>11</v>
      </c>
      <c r="I128" s="275" t="s">
        <v>125</v>
      </c>
      <c r="J128" s="574">
        <f t="shared" si="6"/>
        <v>113.337</v>
      </c>
      <c r="K128" s="473">
        <f t="shared" si="7"/>
        <v>46.260000000000005</v>
      </c>
    </row>
    <row r="129" spans="1:11" ht="12.75">
      <c r="A129" s="275" t="s">
        <v>115</v>
      </c>
      <c r="B129" s="491" t="s">
        <v>672</v>
      </c>
      <c r="C129" s="284" t="s">
        <v>61</v>
      </c>
      <c r="D129" s="471"/>
      <c r="E129" s="274">
        <v>2.653</v>
      </c>
      <c r="F129" s="266">
        <v>49</v>
      </c>
      <c r="G129" s="472">
        <v>4</v>
      </c>
      <c r="H129" s="284" t="s">
        <v>11</v>
      </c>
      <c r="I129" s="275" t="s">
        <v>125</v>
      </c>
      <c r="J129" s="574">
        <f t="shared" si="6"/>
        <v>129.997</v>
      </c>
      <c r="K129" s="473">
        <f t="shared" si="7"/>
        <v>53.06</v>
      </c>
    </row>
    <row r="130" spans="1:11" ht="12.75">
      <c r="A130" s="275" t="s">
        <v>115</v>
      </c>
      <c r="B130" s="491" t="s">
        <v>673</v>
      </c>
      <c r="C130" s="284" t="s">
        <v>61</v>
      </c>
      <c r="D130" s="471"/>
      <c r="E130" s="274">
        <v>9.893</v>
      </c>
      <c r="F130" s="266">
        <v>49</v>
      </c>
      <c r="G130" s="472">
        <v>4</v>
      </c>
      <c r="H130" s="284" t="s">
        <v>11</v>
      </c>
      <c r="I130" s="275" t="s">
        <v>125</v>
      </c>
      <c r="J130" s="574">
        <f t="shared" si="6"/>
        <v>484.75700000000006</v>
      </c>
      <c r="K130" s="473">
        <f t="shared" si="7"/>
        <v>197.86</v>
      </c>
    </row>
    <row r="131" spans="1:11" ht="12.75">
      <c r="A131" s="275" t="s">
        <v>115</v>
      </c>
      <c r="B131" s="491" t="s">
        <v>674</v>
      </c>
      <c r="C131" s="284" t="s">
        <v>61</v>
      </c>
      <c r="D131" s="471"/>
      <c r="E131" s="274">
        <v>4.012</v>
      </c>
      <c r="F131" s="266">
        <v>49</v>
      </c>
      <c r="G131" s="472">
        <v>4</v>
      </c>
      <c r="H131" s="284" t="s">
        <v>11</v>
      </c>
      <c r="I131" s="275" t="s">
        <v>125</v>
      </c>
      <c r="J131" s="574">
        <f t="shared" si="6"/>
        <v>196.58799999999997</v>
      </c>
      <c r="K131" s="473">
        <f t="shared" si="7"/>
        <v>80.24</v>
      </c>
    </row>
    <row r="132" spans="1:11" ht="12.75">
      <c r="A132" s="275" t="s">
        <v>115</v>
      </c>
      <c r="B132" s="491" t="s">
        <v>675</v>
      </c>
      <c r="C132" s="284" t="s">
        <v>61</v>
      </c>
      <c r="D132" s="471"/>
      <c r="E132" s="274">
        <v>12.001</v>
      </c>
      <c r="F132" s="266">
        <v>49</v>
      </c>
      <c r="G132" s="472">
        <v>4</v>
      </c>
      <c r="H132" s="284" t="s">
        <v>11</v>
      </c>
      <c r="I132" s="275" t="s">
        <v>125</v>
      </c>
      <c r="J132" s="574">
        <f t="shared" si="6"/>
        <v>588.049</v>
      </c>
      <c r="K132" s="473">
        <f t="shared" si="7"/>
        <v>240.01999999999998</v>
      </c>
    </row>
    <row r="133" spans="1:11" ht="12.75">
      <c r="A133" s="275" t="s">
        <v>115</v>
      </c>
      <c r="B133" s="491" t="s">
        <v>676</v>
      </c>
      <c r="C133" s="284" t="s">
        <v>61</v>
      </c>
      <c r="D133" s="471"/>
      <c r="E133" s="274">
        <v>1.17</v>
      </c>
      <c r="F133" s="266">
        <v>49</v>
      </c>
      <c r="G133" s="472">
        <v>4</v>
      </c>
      <c r="H133" s="284" t="s">
        <v>11</v>
      </c>
      <c r="I133" s="275" t="s">
        <v>125</v>
      </c>
      <c r="J133" s="574">
        <f t="shared" si="6"/>
        <v>57.33</v>
      </c>
      <c r="K133" s="473">
        <f t="shared" si="7"/>
        <v>23.4</v>
      </c>
    </row>
    <row r="134" spans="1:11" ht="12.75">
      <c r="A134" s="275" t="s">
        <v>115</v>
      </c>
      <c r="B134" s="491" t="s">
        <v>677</v>
      </c>
      <c r="C134" s="284" t="s">
        <v>61</v>
      </c>
      <c r="D134" s="471"/>
      <c r="E134" s="274">
        <v>2.511</v>
      </c>
      <c r="F134" s="266">
        <v>49</v>
      </c>
      <c r="G134" s="472">
        <v>4</v>
      </c>
      <c r="H134" s="284" t="s">
        <v>11</v>
      </c>
      <c r="I134" s="275" t="s">
        <v>125</v>
      </c>
      <c r="J134" s="574">
        <f t="shared" si="6"/>
        <v>123.039</v>
      </c>
      <c r="K134" s="473">
        <f t="shared" si="7"/>
        <v>50.22</v>
      </c>
    </row>
    <row r="135" spans="1:11" ht="12.75">
      <c r="A135" s="275" t="s">
        <v>115</v>
      </c>
      <c r="B135" s="491" t="s">
        <v>678</v>
      </c>
      <c r="C135" s="284" t="s">
        <v>61</v>
      </c>
      <c r="D135" s="471"/>
      <c r="E135" s="274">
        <v>1.292</v>
      </c>
      <c r="F135" s="266">
        <v>49</v>
      </c>
      <c r="G135" s="472">
        <v>4</v>
      </c>
      <c r="H135" s="284" t="s">
        <v>11</v>
      </c>
      <c r="I135" s="275" t="s">
        <v>125</v>
      </c>
      <c r="J135" s="574">
        <f t="shared" si="6"/>
        <v>63.308</v>
      </c>
      <c r="K135" s="473">
        <f t="shared" si="7"/>
        <v>25.84</v>
      </c>
    </row>
    <row r="136" spans="1:11" ht="12.75">
      <c r="A136" s="275" t="s">
        <v>115</v>
      </c>
      <c r="B136" s="491" t="s">
        <v>679</v>
      </c>
      <c r="C136" s="284" t="s">
        <v>61</v>
      </c>
      <c r="D136" s="471"/>
      <c r="E136" s="274">
        <v>2.202</v>
      </c>
      <c r="F136" s="266">
        <v>49</v>
      </c>
      <c r="G136" s="472">
        <v>4</v>
      </c>
      <c r="H136" s="284" t="s">
        <v>11</v>
      </c>
      <c r="I136" s="275" t="s">
        <v>125</v>
      </c>
      <c r="J136" s="574">
        <f t="shared" si="6"/>
        <v>107.898</v>
      </c>
      <c r="K136" s="473">
        <f t="shared" si="7"/>
        <v>44.04</v>
      </c>
    </row>
    <row r="137" spans="1:11" ht="12.75">
      <c r="A137" s="275" t="s">
        <v>115</v>
      </c>
      <c r="B137" s="491" t="s">
        <v>680</v>
      </c>
      <c r="C137" s="284" t="s">
        <v>61</v>
      </c>
      <c r="D137" s="471"/>
      <c r="E137" s="274">
        <v>2.784</v>
      </c>
      <c r="F137" s="266">
        <v>49</v>
      </c>
      <c r="G137" s="472">
        <v>4</v>
      </c>
      <c r="H137" s="284" t="s">
        <v>11</v>
      </c>
      <c r="I137" s="275" t="s">
        <v>125</v>
      </c>
      <c r="J137" s="574">
        <f t="shared" si="6"/>
        <v>136.416</v>
      </c>
      <c r="K137" s="473">
        <f t="shared" si="7"/>
        <v>55.67999999999999</v>
      </c>
    </row>
    <row r="138" spans="1:11" ht="12.75">
      <c r="A138" s="275" t="s">
        <v>115</v>
      </c>
      <c r="B138" s="491" t="s">
        <v>681</v>
      </c>
      <c r="C138" s="284" t="s">
        <v>61</v>
      </c>
      <c r="D138" s="471"/>
      <c r="E138" s="274">
        <v>3.007</v>
      </c>
      <c r="F138" s="266">
        <v>49</v>
      </c>
      <c r="G138" s="472">
        <v>4</v>
      </c>
      <c r="H138" s="284" t="s">
        <v>11</v>
      </c>
      <c r="I138" s="275" t="s">
        <v>125</v>
      </c>
      <c r="J138" s="574">
        <f t="shared" si="6"/>
        <v>147.34300000000002</v>
      </c>
      <c r="K138" s="473">
        <f t="shared" si="7"/>
        <v>60.14</v>
      </c>
    </row>
    <row r="139" spans="1:11" ht="12.75">
      <c r="A139" s="275" t="s">
        <v>115</v>
      </c>
      <c r="B139" s="491" t="s">
        <v>682</v>
      </c>
      <c r="C139" s="284" t="s">
        <v>61</v>
      </c>
      <c r="D139" s="471"/>
      <c r="E139" s="274">
        <v>3.089</v>
      </c>
      <c r="F139" s="266">
        <v>49</v>
      </c>
      <c r="G139" s="472">
        <v>4</v>
      </c>
      <c r="H139" s="284" t="s">
        <v>11</v>
      </c>
      <c r="I139" s="275" t="s">
        <v>125</v>
      </c>
      <c r="J139" s="574">
        <f t="shared" si="6"/>
        <v>151.361</v>
      </c>
      <c r="K139" s="473">
        <f t="shared" si="7"/>
        <v>61.78</v>
      </c>
    </row>
    <row r="140" spans="1:11" ht="12.75">
      <c r="A140" s="275" t="s">
        <v>115</v>
      </c>
      <c r="B140" s="491" t="s">
        <v>683</v>
      </c>
      <c r="C140" s="284" t="s">
        <v>61</v>
      </c>
      <c r="D140" s="471"/>
      <c r="E140" s="274">
        <v>5.696</v>
      </c>
      <c r="F140" s="266">
        <v>49</v>
      </c>
      <c r="G140" s="472">
        <v>4</v>
      </c>
      <c r="H140" s="284" t="s">
        <v>11</v>
      </c>
      <c r="I140" s="275" t="s">
        <v>125</v>
      </c>
      <c r="J140" s="574">
        <f t="shared" si="6"/>
        <v>279.104</v>
      </c>
      <c r="K140" s="473">
        <f t="shared" si="7"/>
        <v>113.91999999999999</v>
      </c>
    </row>
    <row r="141" spans="1:11" ht="12.75">
      <c r="A141" s="275" t="s">
        <v>115</v>
      </c>
      <c r="B141" s="491" t="s">
        <v>684</v>
      </c>
      <c r="C141" s="284" t="s">
        <v>61</v>
      </c>
      <c r="D141" s="471"/>
      <c r="E141" s="274">
        <v>5.005</v>
      </c>
      <c r="F141" s="266">
        <v>49</v>
      </c>
      <c r="G141" s="472">
        <v>4</v>
      </c>
      <c r="H141" s="284" t="s">
        <v>11</v>
      </c>
      <c r="I141" s="275" t="s">
        <v>125</v>
      </c>
      <c r="J141" s="574">
        <f t="shared" si="6"/>
        <v>245.245</v>
      </c>
      <c r="K141" s="473">
        <f t="shared" si="7"/>
        <v>100.1</v>
      </c>
    </row>
    <row r="142" spans="1:11" ht="12.75">
      <c r="A142" s="275" t="s">
        <v>115</v>
      </c>
      <c r="B142" s="491" t="s">
        <v>685</v>
      </c>
      <c r="C142" s="284" t="s">
        <v>61</v>
      </c>
      <c r="D142" s="471"/>
      <c r="E142" s="274">
        <v>2.608</v>
      </c>
      <c r="F142" s="266">
        <v>49</v>
      </c>
      <c r="G142" s="472">
        <v>4</v>
      </c>
      <c r="H142" s="284" t="s">
        <v>11</v>
      </c>
      <c r="I142" s="275" t="s">
        <v>125</v>
      </c>
      <c r="J142" s="574">
        <f t="shared" si="6"/>
        <v>127.792</v>
      </c>
      <c r="K142" s="473">
        <f t="shared" si="7"/>
        <v>52.160000000000004</v>
      </c>
    </row>
    <row r="143" spans="1:11" ht="12.75">
      <c r="A143" s="275" t="s">
        <v>115</v>
      </c>
      <c r="B143" s="491" t="s">
        <v>686</v>
      </c>
      <c r="C143" s="284" t="s">
        <v>61</v>
      </c>
      <c r="D143" s="471"/>
      <c r="E143" s="274">
        <v>0.998</v>
      </c>
      <c r="F143" s="266">
        <v>49</v>
      </c>
      <c r="G143" s="472">
        <v>4</v>
      </c>
      <c r="H143" s="284" t="s">
        <v>11</v>
      </c>
      <c r="I143" s="275" t="s">
        <v>125</v>
      </c>
      <c r="J143" s="574">
        <f t="shared" si="6"/>
        <v>48.902</v>
      </c>
      <c r="K143" s="473">
        <f t="shared" si="7"/>
        <v>19.96</v>
      </c>
    </row>
    <row r="144" spans="1:11" ht="12.75">
      <c r="A144" s="275" t="s">
        <v>115</v>
      </c>
      <c r="B144" s="491" t="s">
        <v>687</v>
      </c>
      <c r="C144" s="284" t="s">
        <v>61</v>
      </c>
      <c r="D144" s="471"/>
      <c r="E144" s="274">
        <v>1.099</v>
      </c>
      <c r="F144" s="266">
        <v>49</v>
      </c>
      <c r="G144" s="472">
        <v>4</v>
      </c>
      <c r="H144" s="284" t="s">
        <v>11</v>
      </c>
      <c r="I144" s="275" t="s">
        <v>125</v>
      </c>
      <c r="J144" s="574">
        <f t="shared" si="6"/>
        <v>53.851</v>
      </c>
      <c r="K144" s="473">
        <f t="shared" si="7"/>
        <v>21.98</v>
      </c>
    </row>
    <row r="145" spans="1:11" ht="12.75">
      <c r="A145" s="275" t="s">
        <v>115</v>
      </c>
      <c r="B145" s="491" t="s">
        <v>688</v>
      </c>
      <c r="C145" s="284" t="s">
        <v>61</v>
      </c>
      <c r="D145" s="471"/>
      <c r="E145" s="274">
        <v>1.208</v>
      </c>
      <c r="F145" s="266">
        <v>49</v>
      </c>
      <c r="G145" s="472">
        <v>4</v>
      </c>
      <c r="H145" s="284" t="s">
        <v>11</v>
      </c>
      <c r="I145" s="275" t="s">
        <v>125</v>
      </c>
      <c r="J145" s="574">
        <f t="shared" si="6"/>
        <v>59.192</v>
      </c>
      <c r="K145" s="473">
        <f t="shared" si="7"/>
        <v>24.16</v>
      </c>
    </row>
    <row r="146" spans="1:11" ht="12.75">
      <c r="A146" s="275" t="s">
        <v>115</v>
      </c>
      <c r="B146" s="491" t="s">
        <v>689</v>
      </c>
      <c r="C146" s="284" t="s">
        <v>61</v>
      </c>
      <c r="D146" s="471"/>
      <c r="E146" s="274">
        <v>1.507</v>
      </c>
      <c r="F146" s="266">
        <v>49</v>
      </c>
      <c r="G146" s="472">
        <v>4</v>
      </c>
      <c r="H146" s="284" t="s">
        <v>11</v>
      </c>
      <c r="I146" s="275" t="s">
        <v>125</v>
      </c>
      <c r="J146" s="574">
        <f t="shared" si="6"/>
        <v>73.84299999999999</v>
      </c>
      <c r="K146" s="473">
        <f t="shared" si="7"/>
        <v>30.139999999999997</v>
      </c>
    </row>
    <row r="147" spans="1:11" ht="12.75">
      <c r="A147" s="275" t="s">
        <v>115</v>
      </c>
      <c r="B147" s="491" t="s">
        <v>690</v>
      </c>
      <c r="C147" s="284" t="s">
        <v>61</v>
      </c>
      <c r="D147" s="471"/>
      <c r="E147" s="274">
        <v>1.502</v>
      </c>
      <c r="F147" s="266">
        <v>49</v>
      </c>
      <c r="G147" s="472">
        <v>4</v>
      </c>
      <c r="H147" s="284" t="s">
        <v>11</v>
      </c>
      <c r="I147" s="275" t="s">
        <v>125</v>
      </c>
      <c r="J147" s="574">
        <f t="shared" si="6"/>
        <v>73.598</v>
      </c>
      <c r="K147" s="473">
        <f t="shared" si="7"/>
        <v>30.04</v>
      </c>
    </row>
    <row r="148" spans="1:11" ht="12.75">
      <c r="A148" s="275" t="s">
        <v>115</v>
      </c>
      <c r="B148" s="491" t="s">
        <v>691</v>
      </c>
      <c r="C148" s="284" t="s">
        <v>61</v>
      </c>
      <c r="D148" s="471"/>
      <c r="E148" s="274">
        <v>2.299</v>
      </c>
      <c r="F148" s="266">
        <v>49</v>
      </c>
      <c r="G148" s="472">
        <v>4</v>
      </c>
      <c r="H148" s="284" t="s">
        <v>11</v>
      </c>
      <c r="I148" s="275" t="s">
        <v>125</v>
      </c>
      <c r="J148" s="574">
        <f t="shared" si="6"/>
        <v>112.651</v>
      </c>
      <c r="K148" s="473">
        <f t="shared" si="7"/>
        <v>45.98</v>
      </c>
    </row>
    <row r="149" spans="1:11" ht="12.75">
      <c r="A149" s="275" t="s">
        <v>115</v>
      </c>
      <c r="B149" s="491" t="s">
        <v>692</v>
      </c>
      <c r="C149" s="284" t="s">
        <v>61</v>
      </c>
      <c r="D149" s="471"/>
      <c r="E149" s="274">
        <v>2.903</v>
      </c>
      <c r="F149" s="266">
        <v>49</v>
      </c>
      <c r="G149" s="472">
        <v>4</v>
      </c>
      <c r="H149" s="284" t="s">
        <v>11</v>
      </c>
      <c r="I149" s="275" t="s">
        <v>125</v>
      </c>
      <c r="J149" s="574">
        <f t="shared" si="6"/>
        <v>142.247</v>
      </c>
      <c r="K149" s="473">
        <f t="shared" si="7"/>
        <v>58.06</v>
      </c>
    </row>
    <row r="150" spans="1:11" ht="12.75">
      <c r="A150" s="275" t="s">
        <v>115</v>
      </c>
      <c r="B150" s="491" t="s">
        <v>693</v>
      </c>
      <c r="C150" s="284" t="s">
        <v>61</v>
      </c>
      <c r="D150" s="471"/>
      <c r="E150" s="274">
        <v>0.299</v>
      </c>
      <c r="F150" s="266">
        <v>49</v>
      </c>
      <c r="G150" s="472">
        <v>4</v>
      </c>
      <c r="H150" s="284" t="s">
        <v>11</v>
      </c>
      <c r="I150" s="275" t="s">
        <v>125</v>
      </c>
      <c r="J150" s="574">
        <f t="shared" si="6"/>
        <v>14.651</v>
      </c>
      <c r="K150" s="473">
        <f t="shared" si="7"/>
        <v>5.9799999999999995</v>
      </c>
    </row>
    <row r="151" spans="1:11" ht="12.75">
      <c r="A151" s="275" t="s">
        <v>115</v>
      </c>
      <c r="B151" s="491" t="s">
        <v>694</v>
      </c>
      <c r="C151" s="284" t="s">
        <v>61</v>
      </c>
      <c r="D151" s="471"/>
      <c r="E151" s="274">
        <v>0.242</v>
      </c>
      <c r="F151" s="266">
        <v>49</v>
      </c>
      <c r="G151" s="472">
        <v>4</v>
      </c>
      <c r="H151" s="284" t="s">
        <v>11</v>
      </c>
      <c r="I151" s="275" t="s">
        <v>125</v>
      </c>
      <c r="J151" s="574">
        <f t="shared" si="6"/>
        <v>11.858</v>
      </c>
      <c r="K151" s="473">
        <f t="shared" si="7"/>
        <v>4.84</v>
      </c>
    </row>
    <row r="152" spans="1:11" ht="12.75">
      <c r="A152" s="275" t="s">
        <v>115</v>
      </c>
      <c r="B152" s="491" t="s">
        <v>695</v>
      </c>
      <c r="C152" s="284" t="s">
        <v>61</v>
      </c>
      <c r="D152" s="471"/>
      <c r="E152" s="274">
        <v>2.339</v>
      </c>
      <c r="F152" s="266">
        <v>49</v>
      </c>
      <c r="G152" s="472">
        <v>4</v>
      </c>
      <c r="H152" s="284" t="s">
        <v>11</v>
      </c>
      <c r="I152" s="275" t="s">
        <v>125</v>
      </c>
      <c r="J152" s="574">
        <f t="shared" si="6"/>
        <v>114.611</v>
      </c>
      <c r="K152" s="473">
        <f t="shared" si="7"/>
        <v>46.78</v>
      </c>
    </row>
    <row r="153" spans="1:11" ht="12.75">
      <c r="A153" s="275" t="s">
        <v>115</v>
      </c>
      <c r="B153" s="491" t="s">
        <v>696</v>
      </c>
      <c r="C153" s="284" t="s">
        <v>61</v>
      </c>
      <c r="D153" s="471"/>
      <c r="E153" s="274">
        <v>2.613</v>
      </c>
      <c r="F153" s="266">
        <v>49</v>
      </c>
      <c r="G153" s="472">
        <v>4</v>
      </c>
      <c r="H153" s="284" t="s">
        <v>11</v>
      </c>
      <c r="I153" s="275" t="s">
        <v>125</v>
      </c>
      <c r="J153" s="574">
        <f t="shared" si="6"/>
        <v>128.037</v>
      </c>
      <c r="K153" s="473">
        <f t="shared" si="7"/>
        <v>52.26</v>
      </c>
    </row>
    <row r="154" spans="1:11" ht="12.75">
      <c r="A154" s="275" t="s">
        <v>115</v>
      </c>
      <c r="B154" s="491" t="s">
        <v>697</v>
      </c>
      <c r="C154" s="284" t="s">
        <v>61</v>
      </c>
      <c r="D154" s="471"/>
      <c r="E154" s="274">
        <v>7.64</v>
      </c>
      <c r="F154" s="266">
        <v>49</v>
      </c>
      <c r="G154" s="472">
        <v>4</v>
      </c>
      <c r="H154" s="284" t="s">
        <v>11</v>
      </c>
      <c r="I154" s="275" t="s">
        <v>125</v>
      </c>
      <c r="J154" s="574">
        <f t="shared" si="6"/>
        <v>374.35999999999996</v>
      </c>
      <c r="K154" s="473">
        <f t="shared" si="7"/>
        <v>152.79999999999998</v>
      </c>
    </row>
    <row r="155" spans="1:11" ht="12.75">
      <c r="A155" s="275" t="s">
        <v>115</v>
      </c>
      <c r="B155" s="491" t="s">
        <v>698</v>
      </c>
      <c r="C155" s="284" t="s">
        <v>61</v>
      </c>
      <c r="D155" s="471"/>
      <c r="E155" s="274">
        <v>7.481</v>
      </c>
      <c r="F155" s="266">
        <v>49</v>
      </c>
      <c r="G155" s="472">
        <v>4</v>
      </c>
      <c r="H155" s="284" t="s">
        <v>11</v>
      </c>
      <c r="I155" s="275" t="s">
        <v>125</v>
      </c>
      <c r="J155" s="574">
        <f t="shared" si="6"/>
        <v>366.569</v>
      </c>
      <c r="K155" s="473">
        <f t="shared" si="7"/>
        <v>149.62</v>
      </c>
    </row>
    <row r="156" spans="1:11" ht="12.75">
      <c r="A156" s="275" t="s">
        <v>115</v>
      </c>
      <c r="B156" s="491" t="s">
        <v>699</v>
      </c>
      <c r="C156" s="284" t="s">
        <v>61</v>
      </c>
      <c r="D156" s="471"/>
      <c r="E156" s="274">
        <v>0.523</v>
      </c>
      <c r="F156" s="266">
        <v>49</v>
      </c>
      <c r="G156" s="472">
        <v>4</v>
      </c>
      <c r="H156" s="284" t="s">
        <v>11</v>
      </c>
      <c r="I156" s="275" t="s">
        <v>125</v>
      </c>
      <c r="J156" s="574">
        <f t="shared" si="6"/>
        <v>25.627000000000002</v>
      </c>
      <c r="K156" s="473">
        <f t="shared" si="7"/>
        <v>10.46</v>
      </c>
    </row>
    <row r="157" spans="1:11" ht="12.75">
      <c r="A157" s="275" t="s">
        <v>115</v>
      </c>
      <c r="B157" s="491" t="s">
        <v>700</v>
      </c>
      <c r="C157" s="284" t="s">
        <v>61</v>
      </c>
      <c r="D157" s="471"/>
      <c r="E157" s="274">
        <v>1.499</v>
      </c>
      <c r="F157" s="266">
        <v>49</v>
      </c>
      <c r="G157" s="472">
        <v>4</v>
      </c>
      <c r="H157" s="284" t="s">
        <v>11</v>
      </c>
      <c r="I157" s="275" t="s">
        <v>125</v>
      </c>
      <c r="J157" s="574">
        <f t="shared" si="6"/>
        <v>73.45100000000001</v>
      </c>
      <c r="K157" s="473">
        <f t="shared" si="7"/>
        <v>29.980000000000004</v>
      </c>
    </row>
    <row r="158" spans="1:11" ht="12.75">
      <c r="A158" s="275" t="s">
        <v>115</v>
      </c>
      <c r="B158" s="491" t="s">
        <v>701</v>
      </c>
      <c r="C158" s="284" t="s">
        <v>61</v>
      </c>
      <c r="D158" s="471"/>
      <c r="E158" s="274">
        <v>1.642</v>
      </c>
      <c r="F158" s="266">
        <v>49</v>
      </c>
      <c r="G158" s="472">
        <v>4</v>
      </c>
      <c r="H158" s="284" t="s">
        <v>11</v>
      </c>
      <c r="I158" s="275" t="s">
        <v>125</v>
      </c>
      <c r="J158" s="574">
        <f t="shared" si="6"/>
        <v>80.458</v>
      </c>
      <c r="K158" s="473">
        <f t="shared" si="7"/>
        <v>32.839999999999996</v>
      </c>
    </row>
    <row r="159" spans="1:11" ht="12.75">
      <c r="A159" s="275" t="s">
        <v>115</v>
      </c>
      <c r="B159" s="491" t="s">
        <v>702</v>
      </c>
      <c r="C159" s="284" t="s">
        <v>61</v>
      </c>
      <c r="D159" s="471"/>
      <c r="E159" s="274">
        <v>2.705</v>
      </c>
      <c r="F159" s="266">
        <v>49</v>
      </c>
      <c r="G159" s="472">
        <v>4</v>
      </c>
      <c r="H159" s="284" t="s">
        <v>11</v>
      </c>
      <c r="I159" s="275" t="s">
        <v>125</v>
      </c>
      <c r="J159" s="574">
        <f t="shared" si="6"/>
        <v>132.54500000000002</v>
      </c>
      <c r="K159" s="473">
        <f t="shared" si="7"/>
        <v>54.1</v>
      </c>
    </row>
    <row r="160" spans="1:11" ht="12.75">
      <c r="A160" s="275" t="s">
        <v>115</v>
      </c>
      <c r="B160" s="491" t="s">
        <v>703</v>
      </c>
      <c r="C160" s="284" t="s">
        <v>61</v>
      </c>
      <c r="D160" s="471"/>
      <c r="E160" s="274">
        <v>3.212</v>
      </c>
      <c r="F160" s="266">
        <v>49</v>
      </c>
      <c r="G160" s="472">
        <v>4</v>
      </c>
      <c r="H160" s="284" t="s">
        <v>11</v>
      </c>
      <c r="I160" s="275" t="s">
        <v>125</v>
      </c>
      <c r="J160" s="574">
        <f aca="true" t="shared" si="8" ref="J160:J223">E160*F160</f>
        <v>157.388</v>
      </c>
      <c r="K160" s="473">
        <f t="shared" si="7"/>
        <v>64.24000000000001</v>
      </c>
    </row>
    <row r="161" spans="1:11" ht="12.75">
      <c r="A161" s="275" t="s">
        <v>115</v>
      </c>
      <c r="B161" s="491" t="s">
        <v>704</v>
      </c>
      <c r="C161" s="284" t="s">
        <v>61</v>
      </c>
      <c r="D161" s="471"/>
      <c r="E161" s="274">
        <v>1.498</v>
      </c>
      <c r="F161" s="266">
        <v>49</v>
      </c>
      <c r="G161" s="472">
        <v>4</v>
      </c>
      <c r="H161" s="284" t="s">
        <v>11</v>
      </c>
      <c r="I161" s="275" t="s">
        <v>125</v>
      </c>
      <c r="J161" s="574">
        <f t="shared" si="8"/>
        <v>73.402</v>
      </c>
      <c r="K161" s="473">
        <f aca="true" t="shared" si="9" ref="K161:K224">E161*20</f>
        <v>29.96</v>
      </c>
    </row>
    <row r="162" spans="1:11" ht="12.75">
      <c r="A162" s="275" t="s">
        <v>115</v>
      </c>
      <c r="B162" s="491" t="s">
        <v>705</v>
      </c>
      <c r="C162" s="284" t="s">
        <v>61</v>
      </c>
      <c r="D162" s="471"/>
      <c r="E162" s="274">
        <v>2.39</v>
      </c>
      <c r="F162" s="266">
        <v>49</v>
      </c>
      <c r="G162" s="472">
        <v>4</v>
      </c>
      <c r="H162" s="284" t="s">
        <v>11</v>
      </c>
      <c r="I162" s="275" t="s">
        <v>125</v>
      </c>
      <c r="J162" s="574">
        <f t="shared" si="8"/>
        <v>117.11</v>
      </c>
      <c r="K162" s="473">
        <f t="shared" si="9"/>
        <v>47.800000000000004</v>
      </c>
    </row>
    <row r="163" spans="1:11" ht="12.75">
      <c r="A163" s="275" t="s">
        <v>115</v>
      </c>
      <c r="B163" s="491" t="s">
        <v>706</v>
      </c>
      <c r="C163" s="284" t="s">
        <v>61</v>
      </c>
      <c r="D163" s="471"/>
      <c r="E163" s="274">
        <v>1.14</v>
      </c>
      <c r="F163" s="266">
        <v>49</v>
      </c>
      <c r="G163" s="472">
        <v>4</v>
      </c>
      <c r="H163" s="284" t="s">
        <v>11</v>
      </c>
      <c r="I163" s="275" t="s">
        <v>125</v>
      </c>
      <c r="J163" s="574">
        <f t="shared" si="8"/>
        <v>55.85999999999999</v>
      </c>
      <c r="K163" s="473">
        <f t="shared" si="9"/>
        <v>22.799999999999997</v>
      </c>
    </row>
    <row r="164" spans="1:11" ht="12.75">
      <c r="A164" s="275" t="s">
        <v>115</v>
      </c>
      <c r="B164" s="491" t="s">
        <v>707</v>
      </c>
      <c r="C164" s="284" t="s">
        <v>61</v>
      </c>
      <c r="D164" s="471"/>
      <c r="E164" s="274">
        <v>3.201</v>
      </c>
      <c r="F164" s="266">
        <v>49</v>
      </c>
      <c r="G164" s="472">
        <v>4</v>
      </c>
      <c r="H164" s="284" t="s">
        <v>11</v>
      </c>
      <c r="I164" s="275" t="s">
        <v>125</v>
      </c>
      <c r="J164" s="574">
        <f t="shared" si="8"/>
        <v>156.849</v>
      </c>
      <c r="K164" s="473">
        <f t="shared" si="9"/>
        <v>64.02</v>
      </c>
    </row>
    <row r="165" spans="1:11" ht="12.75">
      <c r="A165" s="275" t="s">
        <v>115</v>
      </c>
      <c r="B165" s="491" t="s">
        <v>708</v>
      </c>
      <c r="C165" s="284" t="s">
        <v>61</v>
      </c>
      <c r="D165" s="471"/>
      <c r="E165" s="274">
        <v>3.991</v>
      </c>
      <c r="F165" s="266">
        <v>49</v>
      </c>
      <c r="G165" s="472">
        <v>4</v>
      </c>
      <c r="H165" s="284" t="s">
        <v>11</v>
      </c>
      <c r="I165" s="275" t="s">
        <v>125</v>
      </c>
      <c r="J165" s="574">
        <f t="shared" si="8"/>
        <v>195.559</v>
      </c>
      <c r="K165" s="473">
        <f t="shared" si="9"/>
        <v>79.82000000000001</v>
      </c>
    </row>
    <row r="166" spans="1:11" ht="12.75">
      <c r="A166" s="275" t="s">
        <v>115</v>
      </c>
      <c r="B166" s="491" t="s">
        <v>709</v>
      </c>
      <c r="C166" s="284" t="s">
        <v>61</v>
      </c>
      <c r="D166" s="471"/>
      <c r="E166" s="274">
        <v>4.308</v>
      </c>
      <c r="F166" s="266">
        <v>49</v>
      </c>
      <c r="G166" s="472">
        <v>4</v>
      </c>
      <c r="H166" s="284" t="s">
        <v>11</v>
      </c>
      <c r="I166" s="275" t="s">
        <v>125</v>
      </c>
      <c r="J166" s="574">
        <f t="shared" si="8"/>
        <v>211.09199999999998</v>
      </c>
      <c r="K166" s="473">
        <f t="shared" si="9"/>
        <v>86.16</v>
      </c>
    </row>
    <row r="167" spans="1:11" ht="12.75">
      <c r="A167" s="275" t="s">
        <v>115</v>
      </c>
      <c r="B167" s="491" t="s">
        <v>710</v>
      </c>
      <c r="C167" s="284" t="s">
        <v>61</v>
      </c>
      <c r="D167" s="471"/>
      <c r="E167" s="274">
        <v>4.518</v>
      </c>
      <c r="F167" s="266">
        <v>49</v>
      </c>
      <c r="G167" s="472">
        <v>4</v>
      </c>
      <c r="H167" s="284" t="s">
        <v>11</v>
      </c>
      <c r="I167" s="275" t="s">
        <v>125</v>
      </c>
      <c r="J167" s="574">
        <f t="shared" si="8"/>
        <v>221.38199999999998</v>
      </c>
      <c r="K167" s="473">
        <f t="shared" si="9"/>
        <v>90.36</v>
      </c>
    </row>
    <row r="168" spans="1:11" ht="12.75">
      <c r="A168" s="275" t="s">
        <v>115</v>
      </c>
      <c r="B168" s="491" t="s">
        <v>711</v>
      </c>
      <c r="C168" s="284" t="s">
        <v>61</v>
      </c>
      <c r="D168" s="471"/>
      <c r="E168" s="274">
        <v>5.729</v>
      </c>
      <c r="F168" s="266">
        <v>49</v>
      </c>
      <c r="G168" s="472">
        <v>4</v>
      </c>
      <c r="H168" s="284" t="s">
        <v>11</v>
      </c>
      <c r="I168" s="275" t="s">
        <v>125</v>
      </c>
      <c r="J168" s="574">
        <f t="shared" si="8"/>
        <v>280.721</v>
      </c>
      <c r="K168" s="473">
        <f t="shared" si="9"/>
        <v>114.58</v>
      </c>
    </row>
    <row r="169" spans="1:11" ht="12.75">
      <c r="A169" s="275" t="s">
        <v>115</v>
      </c>
      <c r="B169" s="491" t="s">
        <v>712</v>
      </c>
      <c r="C169" s="284" t="s">
        <v>61</v>
      </c>
      <c r="D169" s="471"/>
      <c r="E169" s="274">
        <v>0.507</v>
      </c>
      <c r="F169" s="266">
        <v>49</v>
      </c>
      <c r="G169" s="472">
        <v>4</v>
      </c>
      <c r="H169" s="284" t="s">
        <v>11</v>
      </c>
      <c r="I169" s="275" t="s">
        <v>125</v>
      </c>
      <c r="J169" s="574">
        <f t="shared" si="8"/>
        <v>24.843</v>
      </c>
      <c r="K169" s="473">
        <f t="shared" si="9"/>
        <v>10.14</v>
      </c>
    </row>
    <row r="170" spans="1:11" ht="12.75">
      <c r="A170" s="275" t="s">
        <v>115</v>
      </c>
      <c r="B170" s="491" t="s">
        <v>713</v>
      </c>
      <c r="C170" s="284" t="s">
        <v>61</v>
      </c>
      <c r="D170" s="471"/>
      <c r="E170" s="274">
        <v>0.542</v>
      </c>
      <c r="F170" s="266">
        <v>49</v>
      </c>
      <c r="G170" s="472">
        <v>4</v>
      </c>
      <c r="H170" s="284" t="s">
        <v>11</v>
      </c>
      <c r="I170" s="275" t="s">
        <v>125</v>
      </c>
      <c r="J170" s="574">
        <f t="shared" si="8"/>
        <v>26.558000000000003</v>
      </c>
      <c r="K170" s="473">
        <f t="shared" si="9"/>
        <v>10.84</v>
      </c>
    </row>
    <row r="171" spans="1:11" ht="12.75">
      <c r="A171" s="275" t="s">
        <v>115</v>
      </c>
      <c r="B171" s="491" t="s">
        <v>714</v>
      </c>
      <c r="C171" s="284" t="s">
        <v>61</v>
      </c>
      <c r="D171" s="471"/>
      <c r="E171" s="274">
        <v>1.849</v>
      </c>
      <c r="F171" s="266">
        <v>49</v>
      </c>
      <c r="G171" s="472">
        <v>4</v>
      </c>
      <c r="H171" s="284" t="s">
        <v>11</v>
      </c>
      <c r="I171" s="275" t="s">
        <v>125</v>
      </c>
      <c r="J171" s="574">
        <f t="shared" si="8"/>
        <v>90.601</v>
      </c>
      <c r="K171" s="473">
        <f t="shared" si="9"/>
        <v>36.98</v>
      </c>
    </row>
    <row r="172" spans="1:11" ht="12.75">
      <c r="A172" s="275" t="s">
        <v>115</v>
      </c>
      <c r="B172" s="491" t="s">
        <v>715</v>
      </c>
      <c r="C172" s="284" t="s">
        <v>61</v>
      </c>
      <c r="D172" s="471"/>
      <c r="E172" s="274">
        <v>1.894</v>
      </c>
      <c r="F172" s="266">
        <v>49</v>
      </c>
      <c r="G172" s="472">
        <v>4</v>
      </c>
      <c r="H172" s="284" t="s">
        <v>11</v>
      </c>
      <c r="I172" s="275" t="s">
        <v>125</v>
      </c>
      <c r="J172" s="574">
        <f t="shared" si="8"/>
        <v>92.806</v>
      </c>
      <c r="K172" s="473">
        <f t="shared" si="9"/>
        <v>37.879999999999995</v>
      </c>
    </row>
    <row r="173" spans="1:11" ht="12.75">
      <c r="A173" s="275" t="s">
        <v>115</v>
      </c>
      <c r="B173" s="491" t="s">
        <v>716</v>
      </c>
      <c r="C173" s="284" t="s">
        <v>61</v>
      </c>
      <c r="D173" s="471"/>
      <c r="E173" s="274">
        <v>2.309</v>
      </c>
      <c r="F173" s="266">
        <v>49</v>
      </c>
      <c r="G173" s="472">
        <v>4</v>
      </c>
      <c r="H173" s="284" t="s">
        <v>11</v>
      </c>
      <c r="I173" s="275" t="s">
        <v>125</v>
      </c>
      <c r="J173" s="574">
        <f t="shared" si="8"/>
        <v>113.141</v>
      </c>
      <c r="K173" s="473">
        <f t="shared" si="9"/>
        <v>46.18000000000001</v>
      </c>
    </row>
    <row r="174" spans="1:11" ht="12.75">
      <c r="A174" s="275" t="s">
        <v>115</v>
      </c>
      <c r="B174" s="491" t="s">
        <v>717</v>
      </c>
      <c r="C174" s="284" t="s">
        <v>61</v>
      </c>
      <c r="D174" s="471"/>
      <c r="E174" s="274">
        <v>0.782</v>
      </c>
      <c r="F174" s="266">
        <v>49</v>
      </c>
      <c r="G174" s="472">
        <v>4</v>
      </c>
      <c r="H174" s="284" t="s">
        <v>11</v>
      </c>
      <c r="I174" s="275" t="s">
        <v>125</v>
      </c>
      <c r="J174" s="574">
        <f t="shared" si="8"/>
        <v>38.318</v>
      </c>
      <c r="K174" s="473">
        <f t="shared" si="9"/>
        <v>15.64</v>
      </c>
    </row>
    <row r="175" spans="1:11" ht="12.75">
      <c r="A175" s="275" t="s">
        <v>115</v>
      </c>
      <c r="B175" s="491" t="s">
        <v>718</v>
      </c>
      <c r="C175" s="284" t="s">
        <v>61</v>
      </c>
      <c r="D175" s="471"/>
      <c r="E175" s="274">
        <v>0.695</v>
      </c>
      <c r="F175" s="266">
        <v>49</v>
      </c>
      <c r="G175" s="472">
        <v>4</v>
      </c>
      <c r="H175" s="284" t="s">
        <v>11</v>
      </c>
      <c r="I175" s="275" t="s">
        <v>125</v>
      </c>
      <c r="J175" s="574">
        <f t="shared" si="8"/>
        <v>34.055</v>
      </c>
      <c r="K175" s="473">
        <f t="shared" si="9"/>
        <v>13.899999999999999</v>
      </c>
    </row>
    <row r="176" spans="1:11" ht="12.75">
      <c r="A176" s="275" t="s">
        <v>115</v>
      </c>
      <c r="B176" s="491" t="s">
        <v>719</v>
      </c>
      <c r="C176" s="284" t="s">
        <v>61</v>
      </c>
      <c r="D176" s="471"/>
      <c r="E176" s="274">
        <v>0.701</v>
      </c>
      <c r="F176" s="266">
        <v>49</v>
      </c>
      <c r="G176" s="472">
        <v>4</v>
      </c>
      <c r="H176" s="284" t="s">
        <v>11</v>
      </c>
      <c r="I176" s="275" t="s">
        <v>125</v>
      </c>
      <c r="J176" s="574">
        <f t="shared" si="8"/>
        <v>34.349</v>
      </c>
      <c r="K176" s="473">
        <f t="shared" si="9"/>
        <v>14.02</v>
      </c>
    </row>
    <row r="177" spans="1:11" ht="12.75">
      <c r="A177" s="275" t="s">
        <v>115</v>
      </c>
      <c r="B177" s="491" t="s">
        <v>720</v>
      </c>
      <c r="C177" s="284" t="s">
        <v>61</v>
      </c>
      <c r="D177" s="471"/>
      <c r="E177" s="274">
        <v>0.904</v>
      </c>
      <c r="F177" s="266">
        <v>49</v>
      </c>
      <c r="G177" s="472">
        <v>4</v>
      </c>
      <c r="H177" s="284" t="s">
        <v>11</v>
      </c>
      <c r="I177" s="275" t="s">
        <v>125</v>
      </c>
      <c r="J177" s="574">
        <f t="shared" si="8"/>
        <v>44.296</v>
      </c>
      <c r="K177" s="473">
        <f t="shared" si="9"/>
        <v>18.080000000000002</v>
      </c>
    </row>
    <row r="178" spans="1:11" ht="12.75">
      <c r="A178" s="275" t="s">
        <v>115</v>
      </c>
      <c r="B178" s="491" t="s">
        <v>721</v>
      </c>
      <c r="C178" s="284" t="s">
        <v>61</v>
      </c>
      <c r="D178" s="471"/>
      <c r="E178" s="274">
        <v>3.209</v>
      </c>
      <c r="F178" s="266">
        <v>49</v>
      </c>
      <c r="G178" s="472">
        <v>4</v>
      </c>
      <c r="H178" s="284" t="s">
        <v>11</v>
      </c>
      <c r="I178" s="275" t="s">
        <v>125</v>
      </c>
      <c r="J178" s="574">
        <f t="shared" si="8"/>
        <v>157.241</v>
      </c>
      <c r="K178" s="473">
        <f t="shared" si="9"/>
        <v>64.18</v>
      </c>
    </row>
    <row r="179" spans="1:11" ht="12.75">
      <c r="A179" s="275" t="s">
        <v>115</v>
      </c>
      <c r="B179" s="491" t="s">
        <v>722</v>
      </c>
      <c r="C179" s="284" t="s">
        <v>61</v>
      </c>
      <c r="D179" s="471"/>
      <c r="E179" s="274">
        <v>6.329</v>
      </c>
      <c r="F179" s="266">
        <v>49</v>
      </c>
      <c r="G179" s="472">
        <v>4</v>
      </c>
      <c r="H179" s="284" t="s">
        <v>11</v>
      </c>
      <c r="I179" s="275" t="s">
        <v>125</v>
      </c>
      <c r="J179" s="574">
        <f t="shared" si="8"/>
        <v>310.121</v>
      </c>
      <c r="K179" s="473">
        <f t="shared" si="9"/>
        <v>126.58</v>
      </c>
    </row>
    <row r="180" spans="1:11" ht="12.75">
      <c r="A180" s="275" t="s">
        <v>115</v>
      </c>
      <c r="B180" s="491" t="s">
        <v>723</v>
      </c>
      <c r="C180" s="284" t="s">
        <v>61</v>
      </c>
      <c r="D180" s="471"/>
      <c r="E180" s="274">
        <v>1.827</v>
      </c>
      <c r="F180" s="266">
        <v>49</v>
      </c>
      <c r="G180" s="472">
        <v>4</v>
      </c>
      <c r="H180" s="284" t="s">
        <v>11</v>
      </c>
      <c r="I180" s="275" t="s">
        <v>125</v>
      </c>
      <c r="J180" s="574">
        <f t="shared" si="8"/>
        <v>89.523</v>
      </c>
      <c r="K180" s="473">
        <f t="shared" si="9"/>
        <v>36.54</v>
      </c>
    </row>
    <row r="181" spans="1:11" ht="12.75">
      <c r="A181" s="275" t="s">
        <v>115</v>
      </c>
      <c r="B181" s="491" t="s">
        <v>724</v>
      </c>
      <c r="C181" s="284" t="s">
        <v>61</v>
      </c>
      <c r="D181" s="471"/>
      <c r="E181" s="274">
        <v>1.734</v>
      </c>
      <c r="F181" s="266">
        <v>49</v>
      </c>
      <c r="G181" s="472">
        <v>4</v>
      </c>
      <c r="H181" s="284" t="s">
        <v>11</v>
      </c>
      <c r="I181" s="275" t="s">
        <v>125</v>
      </c>
      <c r="J181" s="574">
        <f t="shared" si="8"/>
        <v>84.966</v>
      </c>
      <c r="K181" s="473">
        <f t="shared" si="9"/>
        <v>34.68</v>
      </c>
    </row>
    <row r="182" spans="1:11" ht="12.75">
      <c r="A182" s="275" t="s">
        <v>115</v>
      </c>
      <c r="B182" s="491" t="s">
        <v>725</v>
      </c>
      <c r="C182" s="284" t="s">
        <v>61</v>
      </c>
      <c r="D182" s="471"/>
      <c r="E182" s="274">
        <v>7.127</v>
      </c>
      <c r="F182" s="266">
        <v>49</v>
      </c>
      <c r="G182" s="472">
        <v>4</v>
      </c>
      <c r="H182" s="284" t="s">
        <v>11</v>
      </c>
      <c r="I182" s="275" t="s">
        <v>125</v>
      </c>
      <c r="J182" s="574">
        <f t="shared" si="8"/>
        <v>349.223</v>
      </c>
      <c r="K182" s="473">
        <f t="shared" si="9"/>
        <v>142.54</v>
      </c>
    </row>
    <row r="183" spans="1:11" ht="12.75">
      <c r="A183" s="275" t="s">
        <v>115</v>
      </c>
      <c r="B183" s="491" t="s">
        <v>726</v>
      </c>
      <c r="C183" s="284" t="s">
        <v>61</v>
      </c>
      <c r="D183" s="471"/>
      <c r="E183" s="274">
        <v>4.113</v>
      </c>
      <c r="F183" s="266">
        <v>49</v>
      </c>
      <c r="G183" s="472">
        <v>4</v>
      </c>
      <c r="H183" s="284" t="s">
        <v>11</v>
      </c>
      <c r="I183" s="275" t="s">
        <v>125</v>
      </c>
      <c r="J183" s="574">
        <f t="shared" si="8"/>
        <v>201.53700000000003</v>
      </c>
      <c r="K183" s="473">
        <f t="shared" si="9"/>
        <v>82.26</v>
      </c>
    </row>
    <row r="184" spans="1:11" ht="12.75">
      <c r="A184" s="275" t="s">
        <v>115</v>
      </c>
      <c r="B184" s="491" t="s">
        <v>727</v>
      </c>
      <c r="C184" s="284" t="s">
        <v>61</v>
      </c>
      <c r="D184" s="471"/>
      <c r="E184" s="274">
        <v>2.4</v>
      </c>
      <c r="F184" s="266">
        <v>49</v>
      </c>
      <c r="G184" s="472">
        <v>4</v>
      </c>
      <c r="H184" s="284" t="s">
        <v>11</v>
      </c>
      <c r="I184" s="275" t="s">
        <v>125</v>
      </c>
      <c r="J184" s="574">
        <f t="shared" si="8"/>
        <v>117.6</v>
      </c>
      <c r="K184" s="473">
        <f t="shared" si="9"/>
        <v>48</v>
      </c>
    </row>
    <row r="185" spans="1:11" ht="12.75">
      <c r="A185" s="275" t="s">
        <v>115</v>
      </c>
      <c r="B185" s="491" t="s">
        <v>728</v>
      </c>
      <c r="C185" s="284" t="s">
        <v>61</v>
      </c>
      <c r="D185" s="471"/>
      <c r="E185" s="274">
        <v>0.504</v>
      </c>
      <c r="F185" s="266">
        <v>49</v>
      </c>
      <c r="G185" s="472">
        <v>4</v>
      </c>
      <c r="H185" s="284" t="s">
        <v>11</v>
      </c>
      <c r="I185" s="275" t="s">
        <v>125</v>
      </c>
      <c r="J185" s="574">
        <f t="shared" si="8"/>
        <v>24.696</v>
      </c>
      <c r="K185" s="473">
        <f t="shared" si="9"/>
        <v>10.08</v>
      </c>
    </row>
    <row r="186" spans="1:11" ht="12.75">
      <c r="A186" s="275" t="s">
        <v>115</v>
      </c>
      <c r="B186" s="491" t="s">
        <v>729</v>
      </c>
      <c r="C186" s="284" t="s">
        <v>61</v>
      </c>
      <c r="D186" s="471"/>
      <c r="E186" s="274">
        <v>0.501</v>
      </c>
      <c r="F186" s="266">
        <v>49</v>
      </c>
      <c r="G186" s="472">
        <v>4</v>
      </c>
      <c r="H186" s="284" t="s">
        <v>11</v>
      </c>
      <c r="I186" s="275" t="s">
        <v>125</v>
      </c>
      <c r="J186" s="574">
        <f t="shared" si="8"/>
        <v>24.549</v>
      </c>
      <c r="K186" s="473">
        <f t="shared" si="9"/>
        <v>10.02</v>
      </c>
    </row>
    <row r="187" spans="1:11" ht="12.75">
      <c r="A187" s="275" t="s">
        <v>115</v>
      </c>
      <c r="B187" s="491" t="s">
        <v>730</v>
      </c>
      <c r="C187" s="284" t="s">
        <v>61</v>
      </c>
      <c r="D187" s="471"/>
      <c r="E187" s="274">
        <v>0.917</v>
      </c>
      <c r="F187" s="266">
        <v>49</v>
      </c>
      <c r="G187" s="472">
        <v>4</v>
      </c>
      <c r="H187" s="284" t="s">
        <v>11</v>
      </c>
      <c r="I187" s="275" t="s">
        <v>125</v>
      </c>
      <c r="J187" s="574">
        <f t="shared" si="8"/>
        <v>44.933</v>
      </c>
      <c r="K187" s="473">
        <f t="shared" si="9"/>
        <v>18.34</v>
      </c>
    </row>
    <row r="188" spans="1:11" ht="12.75">
      <c r="A188" s="275" t="s">
        <v>115</v>
      </c>
      <c r="B188" s="491" t="s">
        <v>731</v>
      </c>
      <c r="C188" s="284" t="s">
        <v>61</v>
      </c>
      <c r="D188" s="471"/>
      <c r="E188" s="274">
        <v>0.608</v>
      </c>
      <c r="F188" s="266">
        <v>49</v>
      </c>
      <c r="G188" s="472">
        <v>4</v>
      </c>
      <c r="H188" s="284" t="s">
        <v>11</v>
      </c>
      <c r="I188" s="275" t="s">
        <v>125</v>
      </c>
      <c r="J188" s="574">
        <f t="shared" si="8"/>
        <v>29.791999999999998</v>
      </c>
      <c r="K188" s="473">
        <f t="shared" si="9"/>
        <v>12.16</v>
      </c>
    </row>
    <row r="189" spans="1:11" ht="12.75">
      <c r="A189" s="275" t="s">
        <v>115</v>
      </c>
      <c r="B189" s="491" t="s">
        <v>732</v>
      </c>
      <c r="C189" s="284" t="s">
        <v>61</v>
      </c>
      <c r="D189" s="471"/>
      <c r="E189" s="274">
        <v>1.298</v>
      </c>
      <c r="F189" s="266">
        <v>49</v>
      </c>
      <c r="G189" s="472">
        <v>4</v>
      </c>
      <c r="H189" s="284" t="s">
        <v>11</v>
      </c>
      <c r="I189" s="275" t="s">
        <v>125</v>
      </c>
      <c r="J189" s="574">
        <f t="shared" si="8"/>
        <v>63.602000000000004</v>
      </c>
      <c r="K189" s="473">
        <f t="shared" si="9"/>
        <v>25.96</v>
      </c>
    </row>
    <row r="190" spans="1:11" ht="12.75">
      <c r="A190" s="275" t="s">
        <v>115</v>
      </c>
      <c r="B190" s="491" t="s">
        <v>733</v>
      </c>
      <c r="C190" s="284" t="s">
        <v>61</v>
      </c>
      <c r="D190" s="471"/>
      <c r="E190" s="274">
        <v>1.395</v>
      </c>
      <c r="F190" s="266">
        <v>49</v>
      </c>
      <c r="G190" s="472">
        <v>4</v>
      </c>
      <c r="H190" s="284" t="s">
        <v>11</v>
      </c>
      <c r="I190" s="275" t="s">
        <v>125</v>
      </c>
      <c r="J190" s="574">
        <f t="shared" si="8"/>
        <v>68.355</v>
      </c>
      <c r="K190" s="473">
        <f t="shared" si="9"/>
        <v>27.9</v>
      </c>
    </row>
    <row r="191" spans="1:11" ht="12.75">
      <c r="A191" s="275" t="s">
        <v>115</v>
      </c>
      <c r="B191" s="491" t="s">
        <v>734</v>
      </c>
      <c r="C191" s="284" t="s">
        <v>61</v>
      </c>
      <c r="D191" s="471"/>
      <c r="E191" s="274">
        <v>1.392</v>
      </c>
      <c r="F191" s="266">
        <v>49</v>
      </c>
      <c r="G191" s="472">
        <v>4</v>
      </c>
      <c r="H191" s="284" t="s">
        <v>11</v>
      </c>
      <c r="I191" s="275" t="s">
        <v>125</v>
      </c>
      <c r="J191" s="574">
        <f t="shared" si="8"/>
        <v>68.208</v>
      </c>
      <c r="K191" s="473">
        <f t="shared" si="9"/>
        <v>27.839999999999996</v>
      </c>
    </row>
    <row r="192" spans="1:11" ht="12.75">
      <c r="A192" s="275" t="s">
        <v>115</v>
      </c>
      <c r="B192" s="491" t="s">
        <v>735</v>
      </c>
      <c r="C192" s="284" t="s">
        <v>61</v>
      </c>
      <c r="D192" s="471"/>
      <c r="E192" s="274">
        <v>1.462</v>
      </c>
      <c r="F192" s="266">
        <v>49</v>
      </c>
      <c r="G192" s="472">
        <v>4</v>
      </c>
      <c r="H192" s="284" t="s">
        <v>11</v>
      </c>
      <c r="I192" s="275" t="s">
        <v>125</v>
      </c>
      <c r="J192" s="574">
        <f t="shared" si="8"/>
        <v>71.638</v>
      </c>
      <c r="K192" s="473">
        <f t="shared" si="9"/>
        <v>29.24</v>
      </c>
    </row>
    <row r="193" spans="1:11" ht="12.75">
      <c r="A193" s="275" t="s">
        <v>115</v>
      </c>
      <c r="B193" s="491" t="s">
        <v>736</v>
      </c>
      <c r="C193" s="284" t="s">
        <v>61</v>
      </c>
      <c r="D193" s="471"/>
      <c r="E193" s="274">
        <v>1.501</v>
      </c>
      <c r="F193" s="266">
        <v>49</v>
      </c>
      <c r="G193" s="472">
        <v>4</v>
      </c>
      <c r="H193" s="284" t="s">
        <v>11</v>
      </c>
      <c r="I193" s="275" t="s">
        <v>125</v>
      </c>
      <c r="J193" s="574">
        <f t="shared" si="8"/>
        <v>73.54899999999999</v>
      </c>
      <c r="K193" s="473">
        <f t="shared" si="9"/>
        <v>30.019999999999996</v>
      </c>
    </row>
    <row r="194" spans="1:11" ht="12.75">
      <c r="A194" s="275" t="s">
        <v>115</v>
      </c>
      <c r="B194" s="491" t="s">
        <v>737</v>
      </c>
      <c r="C194" s="284" t="s">
        <v>61</v>
      </c>
      <c r="D194" s="471"/>
      <c r="E194" s="274">
        <v>1.249</v>
      </c>
      <c r="F194" s="266">
        <v>49</v>
      </c>
      <c r="G194" s="472">
        <v>4</v>
      </c>
      <c r="H194" s="284" t="s">
        <v>11</v>
      </c>
      <c r="I194" s="275" t="s">
        <v>125</v>
      </c>
      <c r="J194" s="574">
        <f t="shared" si="8"/>
        <v>61.20100000000001</v>
      </c>
      <c r="K194" s="473">
        <f t="shared" si="9"/>
        <v>24.980000000000004</v>
      </c>
    </row>
    <row r="195" spans="1:11" ht="12.75">
      <c r="A195" s="275" t="s">
        <v>115</v>
      </c>
      <c r="B195" s="491" t="s">
        <v>738</v>
      </c>
      <c r="C195" s="284" t="s">
        <v>61</v>
      </c>
      <c r="D195" s="471"/>
      <c r="E195" s="274">
        <v>1.007</v>
      </c>
      <c r="F195" s="266">
        <v>49</v>
      </c>
      <c r="G195" s="472">
        <v>4</v>
      </c>
      <c r="H195" s="284" t="s">
        <v>11</v>
      </c>
      <c r="I195" s="275" t="s">
        <v>125</v>
      </c>
      <c r="J195" s="574">
        <f t="shared" si="8"/>
        <v>49.342999999999996</v>
      </c>
      <c r="K195" s="473">
        <f t="shared" si="9"/>
        <v>20.139999999999997</v>
      </c>
    </row>
    <row r="196" spans="1:11" ht="12.75">
      <c r="A196" s="275" t="s">
        <v>115</v>
      </c>
      <c r="B196" s="491" t="s">
        <v>739</v>
      </c>
      <c r="C196" s="284" t="s">
        <v>61</v>
      </c>
      <c r="D196" s="471"/>
      <c r="E196" s="274">
        <v>0.754</v>
      </c>
      <c r="F196" s="266">
        <v>49</v>
      </c>
      <c r="G196" s="472">
        <v>4</v>
      </c>
      <c r="H196" s="284" t="s">
        <v>11</v>
      </c>
      <c r="I196" s="275" t="s">
        <v>125</v>
      </c>
      <c r="J196" s="574">
        <f t="shared" si="8"/>
        <v>36.946</v>
      </c>
      <c r="K196" s="473">
        <f t="shared" si="9"/>
        <v>15.08</v>
      </c>
    </row>
    <row r="197" spans="1:11" ht="12.75">
      <c r="A197" s="275" t="s">
        <v>115</v>
      </c>
      <c r="B197" s="491" t="s">
        <v>740</v>
      </c>
      <c r="C197" s="284" t="s">
        <v>61</v>
      </c>
      <c r="D197" s="471"/>
      <c r="E197" s="274">
        <v>3.133</v>
      </c>
      <c r="F197" s="266">
        <v>49</v>
      </c>
      <c r="G197" s="472">
        <v>4</v>
      </c>
      <c r="H197" s="284" t="s">
        <v>11</v>
      </c>
      <c r="I197" s="275" t="s">
        <v>125</v>
      </c>
      <c r="J197" s="574">
        <f t="shared" si="8"/>
        <v>153.517</v>
      </c>
      <c r="K197" s="473">
        <f t="shared" si="9"/>
        <v>62.66</v>
      </c>
    </row>
    <row r="198" spans="1:11" ht="12.75">
      <c r="A198" s="275" t="s">
        <v>115</v>
      </c>
      <c r="B198" s="491" t="s">
        <v>741</v>
      </c>
      <c r="C198" s="284" t="s">
        <v>61</v>
      </c>
      <c r="D198" s="471"/>
      <c r="E198" s="274">
        <v>3.401</v>
      </c>
      <c r="F198" s="266">
        <v>49</v>
      </c>
      <c r="G198" s="472">
        <v>4</v>
      </c>
      <c r="H198" s="284" t="s">
        <v>11</v>
      </c>
      <c r="I198" s="275" t="s">
        <v>125</v>
      </c>
      <c r="J198" s="574">
        <f t="shared" si="8"/>
        <v>166.649</v>
      </c>
      <c r="K198" s="473">
        <f t="shared" si="9"/>
        <v>68.02</v>
      </c>
    </row>
    <row r="199" spans="1:11" ht="12.75">
      <c r="A199" s="275" t="s">
        <v>115</v>
      </c>
      <c r="B199" s="491" t="s">
        <v>742</v>
      </c>
      <c r="C199" s="284" t="s">
        <v>61</v>
      </c>
      <c r="D199" s="471"/>
      <c r="E199" s="274">
        <v>2.415</v>
      </c>
      <c r="F199" s="266">
        <v>49</v>
      </c>
      <c r="G199" s="472">
        <v>4</v>
      </c>
      <c r="H199" s="284" t="s">
        <v>11</v>
      </c>
      <c r="I199" s="275" t="s">
        <v>125</v>
      </c>
      <c r="J199" s="574">
        <f t="shared" si="8"/>
        <v>118.33500000000001</v>
      </c>
      <c r="K199" s="473">
        <f t="shared" si="9"/>
        <v>48.3</v>
      </c>
    </row>
    <row r="200" spans="1:11" ht="12.75">
      <c r="A200" s="275" t="s">
        <v>115</v>
      </c>
      <c r="B200" s="491" t="s">
        <v>743</v>
      </c>
      <c r="C200" s="284" t="s">
        <v>61</v>
      </c>
      <c r="D200" s="471"/>
      <c r="E200" s="274">
        <v>2.191</v>
      </c>
      <c r="F200" s="266">
        <v>49</v>
      </c>
      <c r="G200" s="472">
        <v>4</v>
      </c>
      <c r="H200" s="284" t="s">
        <v>11</v>
      </c>
      <c r="I200" s="275" t="s">
        <v>125</v>
      </c>
      <c r="J200" s="574">
        <f t="shared" si="8"/>
        <v>107.359</v>
      </c>
      <c r="K200" s="473">
        <f t="shared" si="9"/>
        <v>43.81999999999999</v>
      </c>
    </row>
    <row r="201" spans="1:11" ht="12.75">
      <c r="A201" s="275" t="s">
        <v>115</v>
      </c>
      <c r="B201" s="491" t="s">
        <v>744</v>
      </c>
      <c r="C201" s="284" t="s">
        <v>61</v>
      </c>
      <c r="D201" s="471"/>
      <c r="E201" s="274">
        <v>1.828</v>
      </c>
      <c r="F201" s="266">
        <v>49</v>
      </c>
      <c r="G201" s="472">
        <v>4</v>
      </c>
      <c r="H201" s="284" t="s">
        <v>11</v>
      </c>
      <c r="I201" s="275" t="s">
        <v>125</v>
      </c>
      <c r="J201" s="574">
        <f t="shared" si="8"/>
        <v>89.572</v>
      </c>
      <c r="K201" s="473">
        <f t="shared" si="9"/>
        <v>36.56</v>
      </c>
    </row>
    <row r="202" spans="1:11" ht="12.75">
      <c r="A202" s="275" t="s">
        <v>115</v>
      </c>
      <c r="B202" s="491" t="s">
        <v>745</v>
      </c>
      <c r="C202" s="284" t="s">
        <v>61</v>
      </c>
      <c r="D202" s="471"/>
      <c r="E202" s="274">
        <v>4.247</v>
      </c>
      <c r="F202" s="266">
        <v>49</v>
      </c>
      <c r="G202" s="472">
        <v>4</v>
      </c>
      <c r="H202" s="284" t="s">
        <v>11</v>
      </c>
      <c r="I202" s="275" t="s">
        <v>125</v>
      </c>
      <c r="J202" s="574">
        <f t="shared" si="8"/>
        <v>208.103</v>
      </c>
      <c r="K202" s="473">
        <f t="shared" si="9"/>
        <v>84.94</v>
      </c>
    </row>
    <row r="203" spans="1:11" ht="12.75">
      <c r="A203" s="275" t="s">
        <v>115</v>
      </c>
      <c r="B203" s="491" t="s">
        <v>746</v>
      </c>
      <c r="C203" s="284" t="s">
        <v>61</v>
      </c>
      <c r="D203" s="471"/>
      <c r="E203" s="274">
        <v>6.861</v>
      </c>
      <c r="F203" s="266">
        <v>49</v>
      </c>
      <c r="G203" s="472">
        <v>4</v>
      </c>
      <c r="H203" s="284" t="s">
        <v>11</v>
      </c>
      <c r="I203" s="275" t="s">
        <v>125</v>
      </c>
      <c r="J203" s="574">
        <f t="shared" si="8"/>
        <v>336.18899999999996</v>
      </c>
      <c r="K203" s="473">
        <f t="shared" si="9"/>
        <v>137.22</v>
      </c>
    </row>
    <row r="204" spans="1:11" ht="12.75">
      <c r="A204" s="275" t="s">
        <v>115</v>
      </c>
      <c r="B204" s="491" t="s">
        <v>747</v>
      </c>
      <c r="C204" s="284" t="s">
        <v>61</v>
      </c>
      <c r="D204" s="471"/>
      <c r="E204" s="274">
        <v>0.574</v>
      </c>
      <c r="F204" s="266">
        <v>49</v>
      </c>
      <c r="G204" s="472">
        <v>4</v>
      </c>
      <c r="H204" s="284" t="s">
        <v>11</v>
      </c>
      <c r="I204" s="275" t="s">
        <v>125</v>
      </c>
      <c r="J204" s="574">
        <f t="shared" si="8"/>
        <v>28.125999999999998</v>
      </c>
      <c r="K204" s="473">
        <f t="shared" si="9"/>
        <v>11.479999999999999</v>
      </c>
    </row>
    <row r="205" spans="1:11" ht="12.75">
      <c r="A205" s="275" t="s">
        <v>115</v>
      </c>
      <c r="B205" s="491" t="s">
        <v>748</v>
      </c>
      <c r="C205" s="284" t="s">
        <v>61</v>
      </c>
      <c r="D205" s="471"/>
      <c r="E205" s="274">
        <v>0.693</v>
      </c>
      <c r="F205" s="266">
        <v>49</v>
      </c>
      <c r="G205" s="472">
        <v>4</v>
      </c>
      <c r="H205" s="284" t="s">
        <v>11</v>
      </c>
      <c r="I205" s="275" t="s">
        <v>125</v>
      </c>
      <c r="J205" s="574">
        <f t="shared" si="8"/>
        <v>33.957</v>
      </c>
      <c r="K205" s="473">
        <f t="shared" si="9"/>
        <v>13.86</v>
      </c>
    </row>
    <row r="206" spans="1:11" ht="12.75">
      <c r="A206" s="275" t="s">
        <v>115</v>
      </c>
      <c r="B206" s="491" t="s">
        <v>749</v>
      </c>
      <c r="C206" s="284" t="s">
        <v>61</v>
      </c>
      <c r="D206" s="471"/>
      <c r="E206" s="274">
        <v>1.488</v>
      </c>
      <c r="F206" s="266">
        <v>49</v>
      </c>
      <c r="G206" s="472">
        <v>4</v>
      </c>
      <c r="H206" s="284" t="s">
        <v>11</v>
      </c>
      <c r="I206" s="275" t="s">
        <v>125</v>
      </c>
      <c r="J206" s="574">
        <f t="shared" si="8"/>
        <v>72.912</v>
      </c>
      <c r="K206" s="473">
        <f t="shared" si="9"/>
        <v>29.759999999999998</v>
      </c>
    </row>
    <row r="207" spans="1:11" ht="12.75">
      <c r="A207" s="275" t="s">
        <v>115</v>
      </c>
      <c r="B207" s="491" t="s">
        <v>750</v>
      </c>
      <c r="C207" s="284" t="s">
        <v>61</v>
      </c>
      <c r="D207" s="471"/>
      <c r="E207" s="274">
        <v>1.49</v>
      </c>
      <c r="F207" s="266">
        <v>49</v>
      </c>
      <c r="G207" s="472">
        <v>4</v>
      </c>
      <c r="H207" s="284" t="s">
        <v>11</v>
      </c>
      <c r="I207" s="275" t="s">
        <v>125</v>
      </c>
      <c r="J207" s="574">
        <f t="shared" si="8"/>
        <v>73.01</v>
      </c>
      <c r="K207" s="473">
        <f t="shared" si="9"/>
        <v>29.8</v>
      </c>
    </row>
    <row r="208" spans="1:11" ht="12.75">
      <c r="A208" s="275" t="s">
        <v>115</v>
      </c>
      <c r="B208" s="491" t="s">
        <v>751</v>
      </c>
      <c r="C208" s="284" t="s">
        <v>61</v>
      </c>
      <c r="D208" s="471"/>
      <c r="E208" s="274">
        <v>0.597</v>
      </c>
      <c r="F208" s="266">
        <v>49</v>
      </c>
      <c r="G208" s="472">
        <v>4</v>
      </c>
      <c r="H208" s="284" t="s">
        <v>11</v>
      </c>
      <c r="I208" s="275" t="s">
        <v>125</v>
      </c>
      <c r="J208" s="574">
        <f t="shared" si="8"/>
        <v>29.253</v>
      </c>
      <c r="K208" s="473">
        <f t="shared" si="9"/>
        <v>11.94</v>
      </c>
    </row>
    <row r="209" spans="1:11" ht="12.75">
      <c r="A209" s="275" t="s">
        <v>115</v>
      </c>
      <c r="B209" s="491" t="s">
        <v>752</v>
      </c>
      <c r="C209" s="284" t="s">
        <v>61</v>
      </c>
      <c r="D209" s="471"/>
      <c r="E209" s="274">
        <v>0.501</v>
      </c>
      <c r="F209" s="266">
        <v>49</v>
      </c>
      <c r="G209" s="472">
        <v>4</v>
      </c>
      <c r="H209" s="284" t="s">
        <v>11</v>
      </c>
      <c r="I209" s="275" t="s">
        <v>125</v>
      </c>
      <c r="J209" s="574">
        <f t="shared" si="8"/>
        <v>24.549</v>
      </c>
      <c r="K209" s="473">
        <f t="shared" si="9"/>
        <v>10.02</v>
      </c>
    </row>
    <row r="210" spans="1:11" ht="12.75">
      <c r="A210" s="275" t="s">
        <v>115</v>
      </c>
      <c r="B210" s="491" t="s">
        <v>753</v>
      </c>
      <c r="C210" s="284" t="s">
        <v>61</v>
      </c>
      <c r="D210" s="471"/>
      <c r="E210" s="274">
        <v>2.002</v>
      </c>
      <c r="F210" s="266">
        <v>49</v>
      </c>
      <c r="G210" s="472">
        <v>4</v>
      </c>
      <c r="H210" s="284" t="s">
        <v>11</v>
      </c>
      <c r="I210" s="275" t="s">
        <v>125</v>
      </c>
      <c r="J210" s="574">
        <f t="shared" si="8"/>
        <v>98.09799999999998</v>
      </c>
      <c r="K210" s="473">
        <f t="shared" si="9"/>
        <v>40.03999999999999</v>
      </c>
    </row>
    <row r="211" spans="1:11" ht="12.75">
      <c r="A211" s="275" t="s">
        <v>115</v>
      </c>
      <c r="B211" s="491" t="s">
        <v>754</v>
      </c>
      <c r="C211" s="284" t="s">
        <v>61</v>
      </c>
      <c r="D211" s="471"/>
      <c r="E211" s="274">
        <v>2.33</v>
      </c>
      <c r="F211" s="266">
        <v>49</v>
      </c>
      <c r="G211" s="472">
        <v>4</v>
      </c>
      <c r="H211" s="284" t="s">
        <v>11</v>
      </c>
      <c r="I211" s="275" t="s">
        <v>125</v>
      </c>
      <c r="J211" s="574">
        <f t="shared" si="8"/>
        <v>114.17</v>
      </c>
      <c r="K211" s="473">
        <f t="shared" si="9"/>
        <v>46.6</v>
      </c>
    </row>
    <row r="212" spans="1:11" ht="12.75">
      <c r="A212" s="275" t="s">
        <v>115</v>
      </c>
      <c r="B212" s="491" t="s">
        <v>755</v>
      </c>
      <c r="C212" s="284" t="s">
        <v>61</v>
      </c>
      <c r="D212" s="471"/>
      <c r="E212" s="274">
        <v>2.917</v>
      </c>
      <c r="F212" s="266">
        <v>49</v>
      </c>
      <c r="G212" s="472">
        <v>4</v>
      </c>
      <c r="H212" s="284" t="s">
        <v>11</v>
      </c>
      <c r="I212" s="275" t="s">
        <v>125</v>
      </c>
      <c r="J212" s="574">
        <f t="shared" si="8"/>
        <v>142.933</v>
      </c>
      <c r="K212" s="473">
        <f t="shared" si="9"/>
        <v>58.339999999999996</v>
      </c>
    </row>
    <row r="213" spans="1:11" ht="12.75">
      <c r="A213" s="275" t="s">
        <v>115</v>
      </c>
      <c r="B213" s="491" t="s">
        <v>756</v>
      </c>
      <c r="C213" s="284" t="s">
        <v>61</v>
      </c>
      <c r="D213" s="471"/>
      <c r="E213" s="274">
        <v>2.865</v>
      </c>
      <c r="F213" s="266">
        <v>49</v>
      </c>
      <c r="G213" s="472">
        <v>4</v>
      </c>
      <c r="H213" s="284" t="s">
        <v>11</v>
      </c>
      <c r="I213" s="275" t="s">
        <v>125</v>
      </c>
      <c r="J213" s="574">
        <f t="shared" si="8"/>
        <v>140.38500000000002</v>
      </c>
      <c r="K213" s="473">
        <f t="shared" si="9"/>
        <v>57.300000000000004</v>
      </c>
    </row>
    <row r="214" spans="1:11" ht="12.75">
      <c r="A214" s="275" t="s">
        <v>115</v>
      </c>
      <c r="B214" s="491" t="s">
        <v>757</v>
      </c>
      <c r="C214" s="284" t="s">
        <v>61</v>
      </c>
      <c r="D214" s="471"/>
      <c r="E214" s="274">
        <v>2.493</v>
      </c>
      <c r="F214" s="266">
        <v>49</v>
      </c>
      <c r="G214" s="472">
        <v>4</v>
      </c>
      <c r="H214" s="284" t="s">
        <v>11</v>
      </c>
      <c r="I214" s="275" t="s">
        <v>125</v>
      </c>
      <c r="J214" s="574">
        <f t="shared" si="8"/>
        <v>122.157</v>
      </c>
      <c r="K214" s="473">
        <f t="shared" si="9"/>
        <v>49.86</v>
      </c>
    </row>
    <row r="215" spans="1:11" ht="12.75">
      <c r="A215" s="275" t="s">
        <v>115</v>
      </c>
      <c r="B215" s="491" t="s">
        <v>758</v>
      </c>
      <c r="C215" s="284" t="s">
        <v>61</v>
      </c>
      <c r="D215" s="471"/>
      <c r="E215" s="274">
        <v>0.857</v>
      </c>
      <c r="F215" s="266">
        <v>49</v>
      </c>
      <c r="G215" s="472">
        <v>4</v>
      </c>
      <c r="H215" s="284" t="s">
        <v>11</v>
      </c>
      <c r="I215" s="275" t="s">
        <v>125</v>
      </c>
      <c r="J215" s="574">
        <f t="shared" si="8"/>
        <v>41.993</v>
      </c>
      <c r="K215" s="473">
        <f t="shared" si="9"/>
        <v>17.14</v>
      </c>
    </row>
    <row r="216" spans="1:11" ht="12.75">
      <c r="A216" s="275" t="s">
        <v>115</v>
      </c>
      <c r="B216" s="491" t="s">
        <v>759</v>
      </c>
      <c r="C216" s="284" t="s">
        <v>61</v>
      </c>
      <c r="D216" s="471"/>
      <c r="E216" s="274">
        <v>1.23</v>
      </c>
      <c r="F216" s="266">
        <v>49</v>
      </c>
      <c r="G216" s="472">
        <v>4</v>
      </c>
      <c r="H216" s="284" t="s">
        <v>11</v>
      </c>
      <c r="I216" s="275" t="s">
        <v>125</v>
      </c>
      <c r="J216" s="574">
        <f t="shared" si="8"/>
        <v>60.269999999999996</v>
      </c>
      <c r="K216" s="473">
        <f t="shared" si="9"/>
        <v>24.6</v>
      </c>
    </row>
    <row r="217" spans="1:11" ht="12.75">
      <c r="A217" s="275" t="s">
        <v>115</v>
      </c>
      <c r="B217" s="491" t="s">
        <v>760</v>
      </c>
      <c r="C217" s="284" t="s">
        <v>61</v>
      </c>
      <c r="D217" s="471"/>
      <c r="E217" s="274">
        <v>1.79</v>
      </c>
      <c r="F217" s="266">
        <v>49</v>
      </c>
      <c r="G217" s="472">
        <v>4</v>
      </c>
      <c r="H217" s="284" t="s">
        <v>11</v>
      </c>
      <c r="I217" s="275" t="s">
        <v>125</v>
      </c>
      <c r="J217" s="574">
        <f t="shared" si="8"/>
        <v>87.71000000000001</v>
      </c>
      <c r="K217" s="473">
        <f t="shared" si="9"/>
        <v>35.8</v>
      </c>
    </row>
    <row r="218" spans="1:11" ht="12.75">
      <c r="A218" s="275" t="s">
        <v>115</v>
      </c>
      <c r="B218" s="491" t="s">
        <v>761</v>
      </c>
      <c r="C218" s="284" t="s">
        <v>61</v>
      </c>
      <c r="D218" s="471"/>
      <c r="E218" s="274">
        <v>3.726</v>
      </c>
      <c r="F218" s="266">
        <v>49</v>
      </c>
      <c r="G218" s="472">
        <v>4</v>
      </c>
      <c r="H218" s="284" t="s">
        <v>11</v>
      </c>
      <c r="I218" s="275" t="s">
        <v>125</v>
      </c>
      <c r="J218" s="574">
        <f t="shared" si="8"/>
        <v>182.574</v>
      </c>
      <c r="K218" s="473">
        <f t="shared" si="9"/>
        <v>74.52</v>
      </c>
    </row>
    <row r="219" spans="1:11" ht="12.75">
      <c r="A219" s="275" t="s">
        <v>115</v>
      </c>
      <c r="B219" s="491" t="s">
        <v>762</v>
      </c>
      <c r="C219" s="284" t="s">
        <v>61</v>
      </c>
      <c r="D219" s="471"/>
      <c r="E219" s="274">
        <v>2.493</v>
      </c>
      <c r="F219" s="266">
        <v>49</v>
      </c>
      <c r="G219" s="472">
        <v>4</v>
      </c>
      <c r="H219" s="284" t="s">
        <v>11</v>
      </c>
      <c r="I219" s="275" t="s">
        <v>125</v>
      </c>
      <c r="J219" s="574">
        <f t="shared" si="8"/>
        <v>122.157</v>
      </c>
      <c r="K219" s="473">
        <f t="shared" si="9"/>
        <v>49.86</v>
      </c>
    </row>
    <row r="220" spans="1:11" ht="12.75">
      <c r="A220" s="275" t="s">
        <v>115</v>
      </c>
      <c r="B220" s="491" t="s">
        <v>763</v>
      </c>
      <c r="C220" s="284" t="s">
        <v>61</v>
      </c>
      <c r="D220" s="471"/>
      <c r="E220" s="274">
        <v>4.998</v>
      </c>
      <c r="F220" s="266">
        <v>49</v>
      </c>
      <c r="G220" s="472">
        <v>4</v>
      </c>
      <c r="H220" s="284" t="s">
        <v>11</v>
      </c>
      <c r="I220" s="275" t="s">
        <v>125</v>
      </c>
      <c r="J220" s="574">
        <f t="shared" si="8"/>
        <v>244.90200000000002</v>
      </c>
      <c r="K220" s="473">
        <f t="shared" si="9"/>
        <v>99.96000000000001</v>
      </c>
    </row>
    <row r="221" spans="1:11" ht="12.75">
      <c r="A221" s="275" t="s">
        <v>115</v>
      </c>
      <c r="B221" s="491" t="s">
        <v>764</v>
      </c>
      <c r="C221" s="284" t="s">
        <v>61</v>
      </c>
      <c r="D221" s="471"/>
      <c r="E221" s="274">
        <v>6.177</v>
      </c>
      <c r="F221" s="266">
        <v>49</v>
      </c>
      <c r="G221" s="472">
        <v>4</v>
      </c>
      <c r="H221" s="284" t="s">
        <v>11</v>
      </c>
      <c r="I221" s="275" t="s">
        <v>125</v>
      </c>
      <c r="J221" s="574">
        <f t="shared" si="8"/>
        <v>302.673</v>
      </c>
      <c r="K221" s="473">
        <f t="shared" si="9"/>
        <v>123.53999999999999</v>
      </c>
    </row>
    <row r="222" spans="1:11" ht="12.75">
      <c r="A222" s="275" t="s">
        <v>115</v>
      </c>
      <c r="B222" s="491" t="s">
        <v>765</v>
      </c>
      <c r="C222" s="284" t="s">
        <v>61</v>
      </c>
      <c r="D222" s="471"/>
      <c r="E222" s="274">
        <v>13.318</v>
      </c>
      <c r="F222" s="266">
        <v>49</v>
      </c>
      <c r="G222" s="472">
        <v>4</v>
      </c>
      <c r="H222" s="284" t="s">
        <v>11</v>
      </c>
      <c r="I222" s="275" t="s">
        <v>125</v>
      </c>
      <c r="J222" s="574">
        <f t="shared" si="8"/>
        <v>652.582</v>
      </c>
      <c r="K222" s="473">
        <f t="shared" si="9"/>
        <v>266.36</v>
      </c>
    </row>
    <row r="223" spans="1:11" ht="12.75">
      <c r="A223" s="275" t="s">
        <v>115</v>
      </c>
      <c r="B223" s="491" t="s">
        <v>766</v>
      </c>
      <c r="C223" s="284" t="s">
        <v>61</v>
      </c>
      <c r="D223" s="471"/>
      <c r="E223" s="274">
        <v>0.809</v>
      </c>
      <c r="F223" s="266">
        <v>49</v>
      </c>
      <c r="G223" s="472">
        <v>4</v>
      </c>
      <c r="H223" s="284" t="s">
        <v>11</v>
      </c>
      <c r="I223" s="275" t="s">
        <v>125</v>
      </c>
      <c r="J223" s="574">
        <f t="shared" si="8"/>
        <v>39.641000000000005</v>
      </c>
      <c r="K223" s="473">
        <f t="shared" si="9"/>
        <v>16.18</v>
      </c>
    </row>
    <row r="224" spans="1:11" ht="12.75">
      <c r="A224" s="275" t="s">
        <v>115</v>
      </c>
      <c r="B224" s="491" t="s">
        <v>767</v>
      </c>
      <c r="C224" s="284" t="s">
        <v>61</v>
      </c>
      <c r="D224" s="471"/>
      <c r="E224" s="274">
        <v>1.121</v>
      </c>
      <c r="F224" s="266">
        <v>49</v>
      </c>
      <c r="G224" s="472">
        <v>4</v>
      </c>
      <c r="H224" s="284" t="s">
        <v>11</v>
      </c>
      <c r="I224" s="275" t="s">
        <v>125</v>
      </c>
      <c r="J224" s="574">
        <f aca="true" t="shared" si="10" ref="J224:J287">E224*F224</f>
        <v>54.929</v>
      </c>
      <c r="K224" s="473">
        <f t="shared" si="9"/>
        <v>22.42</v>
      </c>
    </row>
    <row r="225" spans="1:11" ht="12.75">
      <c r="A225" s="275" t="s">
        <v>115</v>
      </c>
      <c r="B225" s="491" t="s">
        <v>768</v>
      </c>
      <c r="C225" s="284" t="s">
        <v>61</v>
      </c>
      <c r="D225" s="471"/>
      <c r="E225" s="274">
        <v>1.602</v>
      </c>
      <c r="F225" s="266">
        <v>49</v>
      </c>
      <c r="G225" s="472">
        <v>4</v>
      </c>
      <c r="H225" s="284" t="s">
        <v>11</v>
      </c>
      <c r="I225" s="275" t="s">
        <v>125</v>
      </c>
      <c r="J225" s="574">
        <f t="shared" si="10"/>
        <v>78.498</v>
      </c>
      <c r="K225" s="473">
        <f aca="true" t="shared" si="11" ref="K225:K288">E225*20</f>
        <v>32.04</v>
      </c>
    </row>
    <row r="226" spans="1:11" ht="12.75">
      <c r="A226" s="275" t="s">
        <v>115</v>
      </c>
      <c r="B226" s="491" t="s">
        <v>769</v>
      </c>
      <c r="C226" s="284" t="s">
        <v>61</v>
      </c>
      <c r="D226" s="471"/>
      <c r="E226" s="274">
        <v>3.502</v>
      </c>
      <c r="F226" s="266">
        <v>49</v>
      </c>
      <c r="G226" s="472">
        <v>4</v>
      </c>
      <c r="H226" s="284" t="s">
        <v>11</v>
      </c>
      <c r="I226" s="275" t="s">
        <v>125</v>
      </c>
      <c r="J226" s="574">
        <f t="shared" si="10"/>
        <v>171.59799999999998</v>
      </c>
      <c r="K226" s="473">
        <f t="shared" si="11"/>
        <v>70.03999999999999</v>
      </c>
    </row>
    <row r="227" spans="1:11" ht="12.75">
      <c r="A227" s="275" t="s">
        <v>115</v>
      </c>
      <c r="B227" s="491" t="s">
        <v>770</v>
      </c>
      <c r="C227" s="284" t="s">
        <v>61</v>
      </c>
      <c r="D227" s="471"/>
      <c r="E227" s="274">
        <v>0.912</v>
      </c>
      <c r="F227" s="266">
        <v>49</v>
      </c>
      <c r="G227" s="472">
        <v>4</v>
      </c>
      <c r="H227" s="284" t="s">
        <v>11</v>
      </c>
      <c r="I227" s="275" t="s">
        <v>125</v>
      </c>
      <c r="J227" s="574">
        <f t="shared" si="10"/>
        <v>44.688</v>
      </c>
      <c r="K227" s="473">
        <f t="shared" si="11"/>
        <v>18.240000000000002</v>
      </c>
    </row>
    <row r="228" spans="1:11" ht="12.75">
      <c r="A228" s="275" t="s">
        <v>115</v>
      </c>
      <c r="B228" s="491" t="s">
        <v>771</v>
      </c>
      <c r="C228" s="284" t="s">
        <v>61</v>
      </c>
      <c r="D228" s="471"/>
      <c r="E228" s="274">
        <v>0.95</v>
      </c>
      <c r="F228" s="266">
        <v>49</v>
      </c>
      <c r="G228" s="472">
        <v>4</v>
      </c>
      <c r="H228" s="284" t="s">
        <v>11</v>
      </c>
      <c r="I228" s="275" t="s">
        <v>125</v>
      </c>
      <c r="J228" s="574">
        <f t="shared" si="10"/>
        <v>46.55</v>
      </c>
      <c r="K228" s="473">
        <f t="shared" si="11"/>
        <v>19</v>
      </c>
    </row>
    <row r="229" spans="1:11" ht="12.75">
      <c r="A229" s="275" t="s">
        <v>115</v>
      </c>
      <c r="B229" s="491" t="s">
        <v>772</v>
      </c>
      <c r="C229" s="284" t="s">
        <v>61</v>
      </c>
      <c r="D229" s="471"/>
      <c r="E229" s="274">
        <v>1.056</v>
      </c>
      <c r="F229" s="266">
        <v>49</v>
      </c>
      <c r="G229" s="472">
        <v>4</v>
      </c>
      <c r="H229" s="284" t="s">
        <v>11</v>
      </c>
      <c r="I229" s="275" t="s">
        <v>125</v>
      </c>
      <c r="J229" s="574">
        <f t="shared" si="10"/>
        <v>51.744</v>
      </c>
      <c r="K229" s="473">
        <f t="shared" si="11"/>
        <v>21.12</v>
      </c>
    </row>
    <row r="230" spans="1:11" ht="12.75">
      <c r="A230" s="275" t="s">
        <v>115</v>
      </c>
      <c r="B230" s="491" t="s">
        <v>773</v>
      </c>
      <c r="C230" s="284" t="s">
        <v>61</v>
      </c>
      <c r="D230" s="471"/>
      <c r="E230" s="274">
        <v>1.626</v>
      </c>
      <c r="F230" s="266">
        <v>49</v>
      </c>
      <c r="G230" s="472">
        <v>4</v>
      </c>
      <c r="H230" s="284" t="s">
        <v>11</v>
      </c>
      <c r="I230" s="275" t="s">
        <v>125</v>
      </c>
      <c r="J230" s="574">
        <f t="shared" si="10"/>
        <v>79.67399999999999</v>
      </c>
      <c r="K230" s="473">
        <f t="shared" si="11"/>
        <v>32.519999999999996</v>
      </c>
    </row>
    <row r="231" spans="1:11" ht="12.75">
      <c r="A231" s="275" t="s">
        <v>115</v>
      </c>
      <c r="B231" s="491" t="s">
        <v>774</v>
      </c>
      <c r="C231" s="284" t="s">
        <v>61</v>
      </c>
      <c r="D231" s="471"/>
      <c r="E231" s="274">
        <v>2.753</v>
      </c>
      <c r="F231" s="266">
        <v>49</v>
      </c>
      <c r="G231" s="472">
        <v>4</v>
      </c>
      <c r="H231" s="284" t="s">
        <v>11</v>
      </c>
      <c r="I231" s="275" t="s">
        <v>125</v>
      </c>
      <c r="J231" s="574">
        <f t="shared" si="10"/>
        <v>134.897</v>
      </c>
      <c r="K231" s="473">
        <f t="shared" si="11"/>
        <v>55.06</v>
      </c>
    </row>
    <row r="232" spans="1:11" ht="12.75">
      <c r="A232" s="275" t="s">
        <v>115</v>
      </c>
      <c r="B232" s="491" t="s">
        <v>775</v>
      </c>
      <c r="C232" s="284" t="s">
        <v>61</v>
      </c>
      <c r="D232" s="471"/>
      <c r="E232" s="274">
        <v>1.089</v>
      </c>
      <c r="F232" s="266">
        <v>49</v>
      </c>
      <c r="G232" s="472">
        <v>4</v>
      </c>
      <c r="H232" s="284" t="s">
        <v>11</v>
      </c>
      <c r="I232" s="275" t="s">
        <v>125</v>
      </c>
      <c r="J232" s="574">
        <f t="shared" si="10"/>
        <v>53.361</v>
      </c>
      <c r="K232" s="473">
        <f t="shared" si="11"/>
        <v>21.78</v>
      </c>
    </row>
    <row r="233" spans="1:11" ht="12.75">
      <c r="A233" s="275" t="s">
        <v>115</v>
      </c>
      <c r="B233" s="491" t="s">
        <v>776</v>
      </c>
      <c r="C233" s="284" t="s">
        <v>61</v>
      </c>
      <c r="D233" s="471"/>
      <c r="E233" s="274">
        <v>0.514</v>
      </c>
      <c r="F233" s="266">
        <v>49</v>
      </c>
      <c r="G233" s="472">
        <v>4</v>
      </c>
      <c r="H233" s="284" t="s">
        <v>11</v>
      </c>
      <c r="I233" s="275" t="s">
        <v>125</v>
      </c>
      <c r="J233" s="574">
        <f t="shared" si="10"/>
        <v>25.186</v>
      </c>
      <c r="K233" s="473">
        <f t="shared" si="11"/>
        <v>10.280000000000001</v>
      </c>
    </row>
    <row r="234" spans="1:11" ht="12.75">
      <c r="A234" s="275" t="s">
        <v>115</v>
      </c>
      <c r="B234" s="491" t="s">
        <v>777</v>
      </c>
      <c r="C234" s="284" t="s">
        <v>61</v>
      </c>
      <c r="D234" s="471"/>
      <c r="E234" s="274">
        <v>1.77</v>
      </c>
      <c r="F234" s="266">
        <v>49</v>
      </c>
      <c r="G234" s="472">
        <v>4</v>
      </c>
      <c r="H234" s="284" t="s">
        <v>11</v>
      </c>
      <c r="I234" s="275" t="s">
        <v>125</v>
      </c>
      <c r="J234" s="574">
        <f t="shared" si="10"/>
        <v>86.73</v>
      </c>
      <c r="K234" s="473">
        <f t="shared" si="11"/>
        <v>35.4</v>
      </c>
    </row>
    <row r="235" spans="1:11" ht="12.75">
      <c r="A235" s="275" t="s">
        <v>115</v>
      </c>
      <c r="B235" s="491" t="s">
        <v>778</v>
      </c>
      <c r="C235" s="284" t="s">
        <v>61</v>
      </c>
      <c r="D235" s="471"/>
      <c r="E235" s="274">
        <v>1.977</v>
      </c>
      <c r="F235" s="266">
        <v>49</v>
      </c>
      <c r="G235" s="472">
        <v>4</v>
      </c>
      <c r="H235" s="284" t="s">
        <v>11</v>
      </c>
      <c r="I235" s="275" t="s">
        <v>125</v>
      </c>
      <c r="J235" s="574">
        <f t="shared" si="10"/>
        <v>96.873</v>
      </c>
      <c r="K235" s="473">
        <f t="shared" si="11"/>
        <v>39.54</v>
      </c>
    </row>
    <row r="236" spans="1:11" ht="12.75">
      <c r="A236" s="275" t="s">
        <v>115</v>
      </c>
      <c r="B236" s="491" t="s">
        <v>779</v>
      </c>
      <c r="C236" s="284" t="s">
        <v>61</v>
      </c>
      <c r="D236" s="471"/>
      <c r="E236" s="274">
        <v>0.869</v>
      </c>
      <c r="F236" s="266">
        <v>49</v>
      </c>
      <c r="G236" s="472">
        <v>4</v>
      </c>
      <c r="H236" s="284" t="s">
        <v>11</v>
      </c>
      <c r="I236" s="275" t="s">
        <v>125</v>
      </c>
      <c r="J236" s="574">
        <f t="shared" si="10"/>
        <v>42.581</v>
      </c>
      <c r="K236" s="473">
        <f t="shared" si="11"/>
        <v>17.38</v>
      </c>
    </row>
    <row r="237" spans="1:11" ht="12.75">
      <c r="A237" s="275" t="s">
        <v>115</v>
      </c>
      <c r="B237" s="491" t="s">
        <v>780</v>
      </c>
      <c r="C237" s="284" t="s">
        <v>61</v>
      </c>
      <c r="D237" s="471"/>
      <c r="E237" s="274">
        <v>1.854</v>
      </c>
      <c r="F237" s="266">
        <v>49</v>
      </c>
      <c r="G237" s="472">
        <v>4</v>
      </c>
      <c r="H237" s="284" t="s">
        <v>11</v>
      </c>
      <c r="I237" s="275" t="s">
        <v>125</v>
      </c>
      <c r="J237" s="574">
        <f t="shared" si="10"/>
        <v>90.846</v>
      </c>
      <c r="K237" s="473">
        <f t="shared" si="11"/>
        <v>37.08</v>
      </c>
    </row>
    <row r="238" spans="1:11" ht="12.75">
      <c r="A238" s="275" t="s">
        <v>115</v>
      </c>
      <c r="B238" s="491" t="s">
        <v>781</v>
      </c>
      <c r="C238" s="284" t="s">
        <v>61</v>
      </c>
      <c r="D238" s="471"/>
      <c r="E238" s="274">
        <v>1.95</v>
      </c>
      <c r="F238" s="266">
        <v>49</v>
      </c>
      <c r="G238" s="472">
        <v>4</v>
      </c>
      <c r="H238" s="284" t="s">
        <v>11</v>
      </c>
      <c r="I238" s="275" t="s">
        <v>125</v>
      </c>
      <c r="J238" s="574">
        <f t="shared" si="10"/>
        <v>95.55</v>
      </c>
      <c r="K238" s="473">
        <f t="shared" si="11"/>
        <v>39</v>
      </c>
    </row>
    <row r="239" spans="1:11" ht="12.75">
      <c r="A239" s="275" t="s">
        <v>115</v>
      </c>
      <c r="B239" s="491" t="s">
        <v>782</v>
      </c>
      <c r="C239" s="284" t="s">
        <v>61</v>
      </c>
      <c r="D239" s="471"/>
      <c r="E239" s="274">
        <v>1.777</v>
      </c>
      <c r="F239" s="266">
        <v>49</v>
      </c>
      <c r="G239" s="472">
        <v>4</v>
      </c>
      <c r="H239" s="284" t="s">
        <v>11</v>
      </c>
      <c r="I239" s="275" t="s">
        <v>125</v>
      </c>
      <c r="J239" s="574">
        <f t="shared" si="10"/>
        <v>87.073</v>
      </c>
      <c r="K239" s="473">
        <f t="shared" si="11"/>
        <v>35.54</v>
      </c>
    </row>
    <row r="240" spans="1:11" ht="12.75">
      <c r="A240" s="275" t="s">
        <v>115</v>
      </c>
      <c r="B240" s="491" t="s">
        <v>783</v>
      </c>
      <c r="C240" s="284" t="s">
        <v>61</v>
      </c>
      <c r="D240" s="471"/>
      <c r="E240" s="274">
        <v>1.264</v>
      </c>
      <c r="F240" s="266">
        <v>49</v>
      </c>
      <c r="G240" s="472">
        <v>4</v>
      </c>
      <c r="H240" s="284" t="s">
        <v>11</v>
      </c>
      <c r="I240" s="275" t="s">
        <v>125</v>
      </c>
      <c r="J240" s="574">
        <f t="shared" si="10"/>
        <v>61.936</v>
      </c>
      <c r="K240" s="473">
        <f t="shared" si="11"/>
        <v>25.28</v>
      </c>
    </row>
    <row r="241" spans="1:11" ht="12.75">
      <c r="A241" s="275" t="s">
        <v>115</v>
      </c>
      <c r="B241" s="491" t="s">
        <v>784</v>
      </c>
      <c r="C241" s="284" t="s">
        <v>61</v>
      </c>
      <c r="D241" s="471"/>
      <c r="E241" s="274">
        <v>1.734</v>
      </c>
      <c r="F241" s="266">
        <v>49</v>
      </c>
      <c r="G241" s="472">
        <v>4</v>
      </c>
      <c r="H241" s="284" t="s">
        <v>11</v>
      </c>
      <c r="I241" s="275" t="s">
        <v>125</v>
      </c>
      <c r="J241" s="574">
        <f t="shared" si="10"/>
        <v>84.966</v>
      </c>
      <c r="K241" s="473">
        <f t="shared" si="11"/>
        <v>34.68</v>
      </c>
    </row>
    <row r="242" spans="1:11" ht="12.75">
      <c r="A242" s="275" t="s">
        <v>115</v>
      </c>
      <c r="B242" s="491" t="s">
        <v>785</v>
      </c>
      <c r="C242" s="284" t="s">
        <v>61</v>
      </c>
      <c r="D242" s="471"/>
      <c r="E242" s="274">
        <v>2.021</v>
      </c>
      <c r="F242" s="266">
        <v>49</v>
      </c>
      <c r="G242" s="472">
        <v>4</v>
      </c>
      <c r="H242" s="284" t="s">
        <v>11</v>
      </c>
      <c r="I242" s="275" t="s">
        <v>125</v>
      </c>
      <c r="J242" s="574">
        <f t="shared" si="10"/>
        <v>99.029</v>
      </c>
      <c r="K242" s="473">
        <f t="shared" si="11"/>
        <v>40.42</v>
      </c>
    </row>
    <row r="243" spans="1:11" ht="12.75">
      <c r="A243" s="275" t="s">
        <v>115</v>
      </c>
      <c r="B243" s="491" t="s">
        <v>786</v>
      </c>
      <c r="C243" s="284" t="s">
        <v>61</v>
      </c>
      <c r="D243" s="471"/>
      <c r="E243" s="274">
        <v>1.994</v>
      </c>
      <c r="F243" s="266">
        <v>49</v>
      </c>
      <c r="G243" s="472">
        <v>4</v>
      </c>
      <c r="H243" s="284" t="s">
        <v>11</v>
      </c>
      <c r="I243" s="275" t="s">
        <v>125</v>
      </c>
      <c r="J243" s="574">
        <f t="shared" si="10"/>
        <v>97.706</v>
      </c>
      <c r="K243" s="473">
        <f t="shared" si="11"/>
        <v>39.88</v>
      </c>
    </row>
    <row r="244" spans="1:11" ht="12.75">
      <c r="A244" s="275" t="s">
        <v>115</v>
      </c>
      <c r="B244" s="491" t="s">
        <v>787</v>
      </c>
      <c r="C244" s="284" t="s">
        <v>61</v>
      </c>
      <c r="D244" s="471"/>
      <c r="E244" s="274">
        <v>1.681</v>
      </c>
      <c r="F244" s="266">
        <v>49</v>
      </c>
      <c r="G244" s="472">
        <v>4</v>
      </c>
      <c r="H244" s="284" t="s">
        <v>11</v>
      </c>
      <c r="I244" s="275" t="s">
        <v>125</v>
      </c>
      <c r="J244" s="574">
        <f t="shared" si="10"/>
        <v>82.369</v>
      </c>
      <c r="K244" s="473">
        <f t="shared" si="11"/>
        <v>33.620000000000005</v>
      </c>
    </row>
    <row r="245" spans="1:11" ht="12.75">
      <c r="A245" s="275" t="s">
        <v>115</v>
      </c>
      <c r="B245" s="491" t="s">
        <v>788</v>
      </c>
      <c r="C245" s="284" t="s">
        <v>61</v>
      </c>
      <c r="D245" s="471"/>
      <c r="E245" s="274">
        <v>1.171</v>
      </c>
      <c r="F245" s="266">
        <v>49</v>
      </c>
      <c r="G245" s="472">
        <v>4</v>
      </c>
      <c r="H245" s="284" t="s">
        <v>11</v>
      </c>
      <c r="I245" s="275" t="s">
        <v>125</v>
      </c>
      <c r="J245" s="574">
        <f t="shared" si="10"/>
        <v>57.379000000000005</v>
      </c>
      <c r="K245" s="473">
        <f t="shared" si="11"/>
        <v>23.42</v>
      </c>
    </row>
    <row r="246" spans="1:11" ht="12.75">
      <c r="A246" s="275" t="s">
        <v>115</v>
      </c>
      <c r="B246" s="491" t="s">
        <v>789</v>
      </c>
      <c r="C246" s="284" t="s">
        <v>61</v>
      </c>
      <c r="D246" s="471"/>
      <c r="E246" s="274">
        <v>1</v>
      </c>
      <c r="F246" s="266">
        <v>49</v>
      </c>
      <c r="G246" s="472">
        <v>4</v>
      </c>
      <c r="H246" s="284" t="s">
        <v>11</v>
      </c>
      <c r="I246" s="275" t="s">
        <v>125</v>
      </c>
      <c r="J246" s="574">
        <f t="shared" si="10"/>
        <v>49</v>
      </c>
      <c r="K246" s="473">
        <f t="shared" si="11"/>
        <v>20</v>
      </c>
    </row>
    <row r="247" spans="1:11" ht="12.75">
      <c r="A247" s="275" t="s">
        <v>115</v>
      </c>
      <c r="B247" s="491" t="s">
        <v>790</v>
      </c>
      <c r="C247" s="284" t="s">
        <v>61</v>
      </c>
      <c r="D247" s="471"/>
      <c r="E247" s="274">
        <v>2.011</v>
      </c>
      <c r="F247" s="266">
        <v>49</v>
      </c>
      <c r="G247" s="472">
        <v>4</v>
      </c>
      <c r="H247" s="284" t="s">
        <v>11</v>
      </c>
      <c r="I247" s="275" t="s">
        <v>125</v>
      </c>
      <c r="J247" s="574">
        <f t="shared" si="10"/>
        <v>98.539</v>
      </c>
      <c r="K247" s="473">
        <f t="shared" si="11"/>
        <v>40.22</v>
      </c>
    </row>
    <row r="248" spans="1:11" ht="12.75">
      <c r="A248" s="275" t="s">
        <v>115</v>
      </c>
      <c r="B248" s="491" t="s">
        <v>791</v>
      </c>
      <c r="C248" s="284" t="s">
        <v>61</v>
      </c>
      <c r="D248" s="471"/>
      <c r="E248" s="274">
        <v>1.501</v>
      </c>
      <c r="F248" s="266">
        <v>49</v>
      </c>
      <c r="G248" s="472">
        <v>4</v>
      </c>
      <c r="H248" s="284" t="s">
        <v>11</v>
      </c>
      <c r="I248" s="275" t="s">
        <v>125</v>
      </c>
      <c r="J248" s="574">
        <f t="shared" si="10"/>
        <v>73.54899999999999</v>
      </c>
      <c r="K248" s="473">
        <f t="shared" si="11"/>
        <v>30.019999999999996</v>
      </c>
    </row>
    <row r="249" spans="1:11" ht="12.75">
      <c r="A249" s="275" t="s">
        <v>115</v>
      </c>
      <c r="B249" s="491" t="s">
        <v>792</v>
      </c>
      <c r="C249" s="284" t="s">
        <v>61</v>
      </c>
      <c r="D249" s="471"/>
      <c r="E249" s="274">
        <v>1.71</v>
      </c>
      <c r="F249" s="266">
        <v>49</v>
      </c>
      <c r="G249" s="472">
        <v>4</v>
      </c>
      <c r="H249" s="284" t="s">
        <v>11</v>
      </c>
      <c r="I249" s="275" t="s">
        <v>125</v>
      </c>
      <c r="J249" s="574">
        <f t="shared" si="10"/>
        <v>83.78999999999999</v>
      </c>
      <c r="K249" s="473">
        <f t="shared" si="11"/>
        <v>34.2</v>
      </c>
    </row>
    <row r="250" spans="1:11" ht="12.75">
      <c r="A250" s="275" t="s">
        <v>115</v>
      </c>
      <c r="B250" s="491" t="s">
        <v>793</v>
      </c>
      <c r="C250" s="284" t="s">
        <v>61</v>
      </c>
      <c r="D250" s="471"/>
      <c r="E250" s="274">
        <v>1.701</v>
      </c>
      <c r="F250" s="266">
        <v>49</v>
      </c>
      <c r="G250" s="472">
        <v>4</v>
      </c>
      <c r="H250" s="284" t="s">
        <v>11</v>
      </c>
      <c r="I250" s="275" t="s">
        <v>125</v>
      </c>
      <c r="J250" s="574">
        <f t="shared" si="10"/>
        <v>83.349</v>
      </c>
      <c r="K250" s="473">
        <f t="shared" si="11"/>
        <v>34.02</v>
      </c>
    </row>
    <row r="251" spans="1:11" ht="12.75">
      <c r="A251" s="275" t="s">
        <v>115</v>
      </c>
      <c r="B251" s="491" t="s">
        <v>794</v>
      </c>
      <c r="C251" s="284" t="s">
        <v>61</v>
      </c>
      <c r="D251" s="471"/>
      <c r="E251" s="274">
        <v>0.993</v>
      </c>
      <c r="F251" s="266">
        <v>49</v>
      </c>
      <c r="G251" s="472">
        <v>4</v>
      </c>
      <c r="H251" s="284" t="s">
        <v>11</v>
      </c>
      <c r="I251" s="275" t="s">
        <v>125</v>
      </c>
      <c r="J251" s="574">
        <f t="shared" si="10"/>
        <v>48.657</v>
      </c>
      <c r="K251" s="473">
        <f t="shared" si="11"/>
        <v>19.86</v>
      </c>
    </row>
    <row r="252" spans="1:11" ht="12.75">
      <c r="A252" s="275" t="s">
        <v>115</v>
      </c>
      <c r="B252" s="491" t="s">
        <v>795</v>
      </c>
      <c r="C252" s="284" t="s">
        <v>61</v>
      </c>
      <c r="D252" s="471"/>
      <c r="E252" s="274">
        <v>2.098</v>
      </c>
      <c r="F252" s="266">
        <v>49</v>
      </c>
      <c r="G252" s="472">
        <v>4</v>
      </c>
      <c r="H252" s="284" t="s">
        <v>11</v>
      </c>
      <c r="I252" s="275" t="s">
        <v>125</v>
      </c>
      <c r="J252" s="574">
        <f t="shared" si="10"/>
        <v>102.80199999999999</v>
      </c>
      <c r="K252" s="473">
        <f t="shared" si="11"/>
        <v>41.959999999999994</v>
      </c>
    </row>
    <row r="253" spans="1:11" ht="12.75">
      <c r="A253" s="275" t="s">
        <v>115</v>
      </c>
      <c r="B253" s="491" t="s">
        <v>796</v>
      </c>
      <c r="C253" s="284" t="s">
        <v>61</v>
      </c>
      <c r="D253" s="471"/>
      <c r="E253" s="274">
        <v>0.605</v>
      </c>
      <c r="F253" s="266">
        <v>49</v>
      </c>
      <c r="G253" s="472">
        <v>4</v>
      </c>
      <c r="H253" s="284" t="s">
        <v>11</v>
      </c>
      <c r="I253" s="275" t="s">
        <v>125</v>
      </c>
      <c r="J253" s="574">
        <f t="shared" si="10"/>
        <v>29.645</v>
      </c>
      <c r="K253" s="473">
        <f t="shared" si="11"/>
        <v>12.1</v>
      </c>
    </row>
    <row r="254" spans="1:11" ht="12.75">
      <c r="A254" s="275" t="s">
        <v>115</v>
      </c>
      <c r="B254" s="491" t="s">
        <v>797</v>
      </c>
      <c r="C254" s="284" t="s">
        <v>61</v>
      </c>
      <c r="D254" s="471"/>
      <c r="E254" s="274">
        <v>1.988</v>
      </c>
      <c r="F254" s="266">
        <v>49</v>
      </c>
      <c r="G254" s="472">
        <v>4</v>
      </c>
      <c r="H254" s="284" t="s">
        <v>11</v>
      </c>
      <c r="I254" s="275" t="s">
        <v>125</v>
      </c>
      <c r="J254" s="574">
        <f t="shared" si="10"/>
        <v>97.412</v>
      </c>
      <c r="K254" s="473">
        <f t="shared" si="11"/>
        <v>39.76</v>
      </c>
    </row>
    <row r="255" spans="1:11" ht="12.75">
      <c r="A255" s="275" t="s">
        <v>115</v>
      </c>
      <c r="B255" s="491" t="s">
        <v>798</v>
      </c>
      <c r="C255" s="284" t="s">
        <v>61</v>
      </c>
      <c r="D255" s="471"/>
      <c r="E255" s="274">
        <v>1</v>
      </c>
      <c r="F255" s="266">
        <v>49</v>
      </c>
      <c r="G255" s="472">
        <v>4</v>
      </c>
      <c r="H255" s="284" t="s">
        <v>11</v>
      </c>
      <c r="I255" s="275" t="s">
        <v>125</v>
      </c>
      <c r="J255" s="574">
        <f t="shared" si="10"/>
        <v>49</v>
      </c>
      <c r="K255" s="473">
        <f t="shared" si="11"/>
        <v>20</v>
      </c>
    </row>
    <row r="256" spans="1:11" ht="12.75">
      <c r="A256" s="275" t="s">
        <v>115</v>
      </c>
      <c r="B256" s="491" t="s">
        <v>799</v>
      </c>
      <c r="C256" s="284" t="s">
        <v>61</v>
      </c>
      <c r="D256" s="471"/>
      <c r="E256" s="274">
        <v>1.606</v>
      </c>
      <c r="F256" s="266">
        <v>49</v>
      </c>
      <c r="G256" s="472">
        <v>4</v>
      </c>
      <c r="H256" s="284" t="s">
        <v>11</v>
      </c>
      <c r="I256" s="275" t="s">
        <v>125</v>
      </c>
      <c r="J256" s="574">
        <f t="shared" si="10"/>
        <v>78.694</v>
      </c>
      <c r="K256" s="473">
        <f t="shared" si="11"/>
        <v>32.120000000000005</v>
      </c>
    </row>
    <row r="257" spans="1:11" ht="12.75">
      <c r="A257" s="275" t="s">
        <v>115</v>
      </c>
      <c r="B257" s="491" t="s">
        <v>800</v>
      </c>
      <c r="C257" s="284" t="s">
        <v>61</v>
      </c>
      <c r="D257" s="471"/>
      <c r="E257" s="274">
        <v>1.943</v>
      </c>
      <c r="F257" s="266">
        <v>49</v>
      </c>
      <c r="G257" s="472">
        <v>4</v>
      </c>
      <c r="H257" s="284" t="s">
        <v>11</v>
      </c>
      <c r="I257" s="275" t="s">
        <v>125</v>
      </c>
      <c r="J257" s="574">
        <f t="shared" si="10"/>
        <v>95.20700000000001</v>
      </c>
      <c r="K257" s="473">
        <f t="shared" si="11"/>
        <v>38.86</v>
      </c>
    </row>
    <row r="258" spans="1:11" ht="12.75">
      <c r="A258" s="275" t="s">
        <v>115</v>
      </c>
      <c r="B258" s="491" t="s">
        <v>801</v>
      </c>
      <c r="C258" s="284" t="s">
        <v>61</v>
      </c>
      <c r="D258" s="471"/>
      <c r="E258" s="274">
        <v>2.144</v>
      </c>
      <c r="F258" s="266">
        <v>49</v>
      </c>
      <c r="G258" s="472">
        <v>4</v>
      </c>
      <c r="H258" s="284" t="s">
        <v>11</v>
      </c>
      <c r="I258" s="275" t="s">
        <v>125</v>
      </c>
      <c r="J258" s="574">
        <f t="shared" si="10"/>
        <v>105.05600000000001</v>
      </c>
      <c r="K258" s="473">
        <f t="shared" si="11"/>
        <v>42.88</v>
      </c>
    </row>
    <row r="259" spans="1:11" ht="12.75">
      <c r="A259" s="275" t="s">
        <v>115</v>
      </c>
      <c r="B259" s="491" t="s">
        <v>802</v>
      </c>
      <c r="C259" s="284" t="s">
        <v>61</v>
      </c>
      <c r="D259" s="471"/>
      <c r="E259" s="274">
        <v>2.117</v>
      </c>
      <c r="F259" s="266">
        <v>49</v>
      </c>
      <c r="G259" s="472">
        <v>4</v>
      </c>
      <c r="H259" s="284" t="s">
        <v>11</v>
      </c>
      <c r="I259" s="275" t="s">
        <v>125</v>
      </c>
      <c r="J259" s="574">
        <f t="shared" si="10"/>
        <v>103.733</v>
      </c>
      <c r="K259" s="473">
        <f t="shared" si="11"/>
        <v>42.34</v>
      </c>
    </row>
    <row r="260" spans="1:11" ht="12.75">
      <c r="A260" s="275" t="s">
        <v>115</v>
      </c>
      <c r="B260" s="491" t="s">
        <v>803</v>
      </c>
      <c r="C260" s="284" t="s">
        <v>61</v>
      </c>
      <c r="D260" s="471"/>
      <c r="E260" s="274">
        <v>1.302</v>
      </c>
      <c r="F260" s="266">
        <v>49</v>
      </c>
      <c r="G260" s="472">
        <v>4</v>
      </c>
      <c r="H260" s="284" t="s">
        <v>11</v>
      </c>
      <c r="I260" s="275" t="s">
        <v>125</v>
      </c>
      <c r="J260" s="574">
        <f t="shared" si="10"/>
        <v>63.798</v>
      </c>
      <c r="K260" s="473">
        <f t="shared" si="11"/>
        <v>26.04</v>
      </c>
    </row>
    <row r="261" spans="1:11" ht="12.75">
      <c r="A261" s="275" t="s">
        <v>115</v>
      </c>
      <c r="B261" s="491" t="s">
        <v>804</v>
      </c>
      <c r="C261" s="284" t="s">
        <v>61</v>
      </c>
      <c r="D261" s="471"/>
      <c r="E261" s="274">
        <v>1.206</v>
      </c>
      <c r="F261" s="266">
        <v>49</v>
      </c>
      <c r="G261" s="472">
        <v>4</v>
      </c>
      <c r="H261" s="284" t="s">
        <v>11</v>
      </c>
      <c r="I261" s="275" t="s">
        <v>125</v>
      </c>
      <c r="J261" s="574">
        <f t="shared" si="10"/>
        <v>59.094</v>
      </c>
      <c r="K261" s="473">
        <f t="shared" si="11"/>
        <v>24.119999999999997</v>
      </c>
    </row>
    <row r="262" spans="1:11" ht="12.75">
      <c r="A262" s="275" t="s">
        <v>115</v>
      </c>
      <c r="B262" s="491" t="s">
        <v>805</v>
      </c>
      <c r="C262" s="284" t="s">
        <v>61</v>
      </c>
      <c r="D262" s="471"/>
      <c r="E262" s="274">
        <v>1.004</v>
      </c>
      <c r="F262" s="266">
        <v>49</v>
      </c>
      <c r="G262" s="472">
        <v>4</v>
      </c>
      <c r="H262" s="284" t="s">
        <v>11</v>
      </c>
      <c r="I262" s="275" t="s">
        <v>125</v>
      </c>
      <c r="J262" s="574">
        <f t="shared" si="10"/>
        <v>49.196</v>
      </c>
      <c r="K262" s="473">
        <f t="shared" si="11"/>
        <v>20.08</v>
      </c>
    </row>
    <row r="263" spans="1:11" ht="12.75">
      <c r="A263" s="275" t="s">
        <v>115</v>
      </c>
      <c r="B263" s="491" t="s">
        <v>806</v>
      </c>
      <c r="C263" s="284" t="s">
        <v>61</v>
      </c>
      <c r="D263" s="471"/>
      <c r="E263" s="274">
        <v>0.82</v>
      </c>
      <c r="F263" s="266">
        <v>49</v>
      </c>
      <c r="G263" s="472">
        <v>4</v>
      </c>
      <c r="H263" s="284" t="s">
        <v>11</v>
      </c>
      <c r="I263" s="275" t="s">
        <v>125</v>
      </c>
      <c r="J263" s="574">
        <f t="shared" si="10"/>
        <v>40.18</v>
      </c>
      <c r="K263" s="473">
        <f t="shared" si="11"/>
        <v>16.4</v>
      </c>
    </row>
    <row r="264" spans="1:11" ht="12.75">
      <c r="A264" s="275" t="s">
        <v>115</v>
      </c>
      <c r="B264" s="491" t="s">
        <v>807</v>
      </c>
      <c r="C264" s="284" t="s">
        <v>61</v>
      </c>
      <c r="D264" s="471"/>
      <c r="E264" s="274">
        <v>0.57</v>
      </c>
      <c r="F264" s="266">
        <v>49</v>
      </c>
      <c r="G264" s="472">
        <v>4</v>
      </c>
      <c r="H264" s="284" t="s">
        <v>11</v>
      </c>
      <c r="I264" s="275" t="s">
        <v>125</v>
      </c>
      <c r="J264" s="574">
        <f t="shared" si="10"/>
        <v>27.929999999999996</v>
      </c>
      <c r="K264" s="473">
        <f t="shared" si="11"/>
        <v>11.399999999999999</v>
      </c>
    </row>
    <row r="265" spans="1:11" ht="12.75">
      <c r="A265" s="275" t="s">
        <v>115</v>
      </c>
      <c r="B265" s="491" t="s">
        <v>808</v>
      </c>
      <c r="C265" s="284" t="s">
        <v>61</v>
      </c>
      <c r="D265" s="471"/>
      <c r="E265" s="274">
        <v>1.002</v>
      </c>
      <c r="F265" s="266">
        <v>49</v>
      </c>
      <c r="G265" s="472">
        <v>4</v>
      </c>
      <c r="H265" s="284" t="s">
        <v>11</v>
      </c>
      <c r="I265" s="275" t="s">
        <v>125</v>
      </c>
      <c r="J265" s="574">
        <f t="shared" si="10"/>
        <v>49.098</v>
      </c>
      <c r="K265" s="473">
        <f t="shared" si="11"/>
        <v>20.04</v>
      </c>
    </row>
    <row r="266" spans="1:11" ht="12.75">
      <c r="A266" s="275" t="s">
        <v>115</v>
      </c>
      <c r="B266" s="491" t="s">
        <v>809</v>
      </c>
      <c r="C266" s="284" t="s">
        <v>61</v>
      </c>
      <c r="D266" s="471"/>
      <c r="E266" s="274">
        <v>2.188</v>
      </c>
      <c r="F266" s="266">
        <v>49</v>
      </c>
      <c r="G266" s="472">
        <v>4</v>
      </c>
      <c r="H266" s="284" t="s">
        <v>11</v>
      </c>
      <c r="I266" s="275" t="s">
        <v>125</v>
      </c>
      <c r="J266" s="574">
        <f t="shared" si="10"/>
        <v>107.212</v>
      </c>
      <c r="K266" s="473">
        <f t="shared" si="11"/>
        <v>43.760000000000005</v>
      </c>
    </row>
    <row r="267" spans="1:11" ht="12.75">
      <c r="A267" s="275" t="s">
        <v>115</v>
      </c>
      <c r="B267" s="491" t="s">
        <v>810</v>
      </c>
      <c r="C267" s="284" t="s">
        <v>61</v>
      </c>
      <c r="D267" s="471"/>
      <c r="E267" s="274">
        <v>5.843</v>
      </c>
      <c r="F267" s="266">
        <v>49</v>
      </c>
      <c r="G267" s="472">
        <v>4</v>
      </c>
      <c r="H267" s="284" t="s">
        <v>11</v>
      </c>
      <c r="I267" s="275" t="s">
        <v>125</v>
      </c>
      <c r="J267" s="574">
        <f t="shared" si="10"/>
        <v>286.307</v>
      </c>
      <c r="K267" s="473">
        <f t="shared" si="11"/>
        <v>116.86</v>
      </c>
    </row>
    <row r="268" spans="1:11" ht="12.75">
      <c r="A268" s="275" t="s">
        <v>115</v>
      </c>
      <c r="B268" s="491" t="s">
        <v>811</v>
      </c>
      <c r="C268" s="284" t="s">
        <v>61</v>
      </c>
      <c r="D268" s="471"/>
      <c r="E268" s="274">
        <v>3.206</v>
      </c>
      <c r="F268" s="266">
        <v>49</v>
      </c>
      <c r="G268" s="472">
        <v>4</v>
      </c>
      <c r="H268" s="284" t="s">
        <v>11</v>
      </c>
      <c r="I268" s="275" t="s">
        <v>125</v>
      </c>
      <c r="J268" s="574">
        <f t="shared" si="10"/>
        <v>157.094</v>
      </c>
      <c r="K268" s="473">
        <f t="shared" si="11"/>
        <v>64.12</v>
      </c>
    </row>
    <row r="269" spans="1:11" ht="12.75">
      <c r="A269" s="275" t="s">
        <v>115</v>
      </c>
      <c r="B269" s="491" t="s">
        <v>812</v>
      </c>
      <c r="C269" s="284" t="s">
        <v>61</v>
      </c>
      <c r="D269" s="471"/>
      <c r="E269" s="274">
        <v>1.003</v>
      </c>
      <c r="F269" s="266">
        <v>49</v>
      </c>
      <c r="G269" s="472">
        <v>4</v>
      </c>
      <c r="H269" s="284" t="s">
        <v>11</v>
      </c>
      <c r="I269" s="275" t="s">
        <v>125</v>
      </c>
      <c r="J269" s="574">
        <f t="shared" si="10"/>
        <v>49.14699999999999</v>
      </c>
      <c r="K269" s="473">
        <f t="shared" si="11"/>
        <v>20.06</v>
      </c>
    </row>
    <row r="270" spans="1:11" ht="12.75">
      <c r="A270" s="275" t="s">
        <v>115</v>
      </c>
      <c r="B270" s="491" t="s">
        <v>813</v>
      </c>
      <c r="C270" s="284" t="s">
        <v>61</v>
      </c>
      <c r="D270" s="471"/>
      <c r="E270" s="274">
        <v>2.496</v>
      </c>
      <c r="F270" s="266">
        <v>49</v>
      </c>
      <c r="G270" s="472">
        <v>4</v>
      </c>
      <c r="H270" s="284" t="s">
        <v>11</v>
      </c>
      <c r="I270" s="275" t="s">
        <v>125</v>
      </c>
      <c r="J270" s="574">
        <f t="shared" si="10"/>
        <v>122.304</v>
      </c>
      <c r="K270" s="473">
        <f t="shared" si="11"/>
        <v>49.92</v>
      </c>
    </row>
    <row r="271" spans="1:11" ht="12.75">
      <c r="A271" s="275" t="s">
        <v>115</v>
      </c>
      <c r="B271" s="491" t="s">
        <v>814</v>
      </c>
      <c r="C271" s="284" t="s">
        <v>61</v>
      </c>
      <c r="D271" s="471"/>
      <c r="E271" s="274">
        <v>2.774</v>
      </c>
      <c r="F271" s="266">
        <v>49</v>
      </c>
      <c r="G271" s="472">
        <v>4</v>
      </c>
      <c r="H271" s="284" t="s">
        <v>11</v>
      </c>
      <c r="I271" s="275" t="s">
        <v>125</v>
      </c>
      <c r="J271" s="574">
        <f t="shared" si="10"/>
        <v>135.926</v>
      </c>
      <c r="K271" s="473">
        <f t="shared" si="11"/>
        <v>55.480000000000004</v>
      </c>
    </row>
    <row r="272" spans="1:11" ht="12.75">
      <c r="A272" s="275" t="s">
        <v>115</v>
      </c>
      <c r="B272" s="491" t="s">
        <v>815</v>
      </c>
      <c r="C272" s="284" t="s">
        <v>61</v>
      </c>
      <c r="D272" s="471"/>
      <c r="E272" s="274">
        <v>3.497</v>
      </c>
      <c r="F272" s="266">
        <v>49</v>
      </c>
      <c r="G272" s="472">
        <v>4</v>
      </c>
      <c r="H272" s="284" t="s">
        <v>11</v>
      </c>
      <c r="I272" s="275" t="s">
        <v>125</v>
      </c>
      <c r="J272" s="574">
        <f t="shared" si="10"/>
        <v>171.353</v>
      </c>
      <c r="K272" s="473">
        <f t="shared" si="11"/>
        <v>69.94</v>
      </c>
    </row>
    <row r="273" spans="1:11" ht="12.75">
      <c r="A273" s="275" t="s">
        <v>115</v>
      </c>
      <c r="B273" s="491" t="s">
        <v>816</v>
      </c>
      <c r="C273" s="284" t="s">
        <v>61</v>
      </c>
      <c r="D273" s="471"/>
      <c r="E273" s="274">
        <v>3.917</v>
      </c>
      <c r="F273" s="266">
        <v>49</v>
      </c>
      <c r="G273" s="472">
        <v>4</v>
      </c>
      <c r="H273" s="284" t="s">
        <v>11</v>
      </c>
      <c r="I273" s="275" t="s">
        <v>125</v>
      </c>
      <c r="J273" s="574">
        <f t="shared" si="10"/>
        <v>191.933</v>
      </c>
      <c r="K273" s="473">
        <f t="shared" si="11"/>
        <v>78.34</v>
      </c>
    </row>
    <row r="274" spans="1:11" ht="12.75">
      <c r="A274" s="275" t="s">
        <v>115</v>
      </c>
      <c r="B274" s="491" t="s">
        <v>817</v>
      </c>
      <c r="C274" s="284" t="s">
        <v>61</v>
      </c>
      <c r="D274" s="471"/>
      <c r="E274" s="274">
        <v>1.997</v>
      </c>
      <c r="F274" s="266">
        <v>49</v>
      </c>
      <c r="G274" s="472">
        <v>4</v>
      </c>
      <c r="H274" s="284" t="s">
        <v>11</v>
      </c>
      <c r="I274" s="275" t="s">
        <v>125</v>
      </c>
      <c r="J274" s="574">
        <f t="shared" si="10"/>
        <v>97.85300000000001</v>
      </c>
      <c r="K274" s="473">
        <f t="shared" si="11"/>
        <v>39.940000000000005</v>
      </c>
    </row>
    <row r="275" spans="1:11" ht="12.75">
      <c r="A275" s="275" t="s">
        <v>115</v>
      </c>
      <c r="B275" s="491" t="s">
        <v>818</v>
      </c>
      <c r="C275" s="284" t="s">
        <v>61</v>
      </c>
      <c r="D275" s="471"/>
      <c r="E275" s="274">
        <v>3.312</v>
      </c>
      <c r="F275" s="266">
        <v>49</v>
      </c>
      <c r="G275" s="472">
        <v>4</v>
      </c>
      <c r="H275" s="284" t="s">
        <v>11</v>
      </c>
      <c r="I275" s="275" t="s">
        <v>125</v>
      </c>
      <c r="J275" s="574">
        <f t="shared" si="10"/>
        <v>162.28799999999998</v>
      </c>
      <c r="K275" s="473">
        <f t="shared" si="11"/>
        <v>66.24</v>
      </c>
    </row>
    <row r="276" spans="1:11" ht="12.75">
      <c r="A276" s="275" t="s">
        <v>115</v>
      </c>
      <c r="B276" s="491" t="s">
        <v>819</v>
      </c>
      <c r="C276" s="284" t="s">
        <v>61</v>
      </c>
      <c r="D276" s="471"/>
      <c r="E276" s="274">
        <v>0.402</v>
      </c>
      <c r="F276" s="266">
        <v>49</v>
      </c>
      <c r="G276" s="472">
        <v>4</v>
      </c>
      <c r="H276" s="284" t="s">
        <v>11</v>
      </c>
      <c r="I276" s="275" t="s">
        <v>125</v>
      </c>
      <c r="J276" s="574">
        <f t="shared" si="10"/>
        <v>19.698</v>
      </c>
      <c r="K276" s="473">
        <f t="shared" si="11"/>
        <v>8.040000000000001</v>
      </c>
    </row>
    <row r="277" spans="1:11" ht="12.75">
      <c r="A277" s="275" t="s">
        <v>115</v>
      </c>
      <c r="B277" s="491" t="s">
        <v>820</v>
      </c>
      <c r="C277" s="284" t="s">
        <v>61</v>
      </c>
      <c r="D277" s="471"/>
      <c r="E277" s="274">
        <v>1.498</v>
      </c>
      <c r="F277" s="266">
        <v>49</v>
      </c>
      <c r="G277" s="472">
        <v>4</v>
      </c>
      <c r="H277" s="284" t="s">
        <v>11</v>
      </c>
      <c r="I277" s="275" t="s">
        <v>125</v>
      </c>
      <c r="J277" s="574">
        <f t="shared" si="10"/>
        <v>73.402</v>
      </c>
      <c r="K277" s="473">
        <f t="shared" si="11"/>
        <v>29.96</v>
      </c>
    </row>
    <row r="278" spans="1:11" ht="12.75">
      <c r="A278" s="275" t="s">
        <v>115</v>
      </c>
      <c r="B278" s="491" t="s">
        <v>821</v>
      </c>
      <c r="C278" s="284" t="s">
        <v>61</v>
      </c>
      <c r="D278" s="471"/>
      <c r="E278" s="274">
        <v>4.348</v>
      </c>
      <c r="F278" s="266">
        <v>49</v>
      </c>
      <c r="G278" s="472">
        <v>4</v>
      </c>
      <c r="H278" s="284" t="s">
        <v>11</v>
      </c>
      <c r="I278" s="275" t="s">
        <v>125</v>
      </c>
      <c r="J278" s="574">
        <f t="shared" si="10"/>
        <v>213.052</v>
      </c>
      <c r="K278" s="473">
        <f t="shared" si="11"/>
        <v>86.96</v>
      </c>
    </row>
    <row r="279" spans="1:11" ht="12.75">
      <c r="A279" s="275" t="s">
        <v>115</v>
      </c>
      <c r="B279" s="491" t="s">
        <v>822</v>
      </c>
      <c r="C279" s="284" t="s">
        <v>61</v>
      </c>
      <c r="D279" s="471"/>
      <c r="E279" s="274">
        <v>5.334</v>
      </c>
      <c r="F279" s="266">
        <v>49</v>
      </c>
      <c r="G279" s="472">
        <v>4</v>
      </c>
      <c r="H279" s="284" t="s">
        <v>11</v>
      </c>
      <c r="I279" s="275" t="s">
        <v>125</v>
      </c>
      <c r="J279" s="574">
        <f t="shared" si="10"/>
        <v>261.366</v>
      </c>
      <c r="K279" s="473">
        <f t="shared" si="11"/>
        <v>106.67999999999999</v>
      </c>
    </row>
    <row r="280" spans="1:11" ht="12.75">
      <c r="A280" s="275" t="s">
        <v>115</v>
      </c>
      <c r="B280" s="491" t="s">
        <v>823</v>
      </c>
      <c r="C280" s="284" t="s">
        <v>61</v>
      </c>
      <c r="D280" s="471"/>
      <c r="E280" s="274">
        <v>0.334</v>
      </c>
      <c r="F280" s="266">
        <v>49</v>
      </c>
      <c r="G280" s="472">
        <v>4</v>
      </c>
      <c r="H280" s="284" t="s">
        <v>11</v>
      </c>
      <c r="I280" s="275" t="s">
        <v>125</v>
      </c>
      <c r="J280" s="574">
        <f t="shared" si="10"/>
        <v>16.366</v>
      </c>
      <c r="K280" s="473">
        <f t="shared" si="11"/>
        <v>6.680000000000001</v>
      </c>
    </row>
    <row r="281" spans="1:11" ht="12.75">
      <c r="A281" s="275" t="s">
        <v>115</v>
      </c>
      <c r="B281" s="491" t="s">
        <v>824</v>
      </c>
      <c r="C281" s="284" t="s">
        <v>61</v>
      </c>
      <c r="D281" s="471"/>
      <c r="E281" s="274">
        <v>1.003</v>
      </c>
      <c r="F281" s="266">
        <v>49</v>
      </c>
      <c r="G281" s="472">
        <v>4</v>
      </c>
      <c r="H281" s="284" t="s">
        <v>11</v>
      </c>
      <c r="I281" s="275" t="s">
        <v>125</v>
      </c>
      <c r="J281" s="574">
        <f t="shared" si="10"/>
        <v>49.14699999999999</v>
      </c>
      <c r="K281" s="473">
        <f t="shared" si="11"/>
        <v>20.06</v>
      </c>
    </row>
    <row r="282" spans="1:11" ht="12.75">
      <c r="A282" s="275" t="s">
        <v>115</v>
      </c>
      <c r="B282" s="491" t="s">
        <v>825</v>
      </c>
      <c r="C282" s="284" t="s">
        <v>61</v>
      </c>
      <c r="D282" s="471"/>
      <c r="E282" s="274">
        <v>1.492</v>
      </c>
      <c r="F282" s="266">
        <v>49</v>
      </c>
      <c r="G282" s="472">
        <v>4</v>
      </c>
      <c r="H282" s="284" t="s">
        <v>11</v>
      </c>
      <c r="I282" s="275" t="s">
        <v>125</v>
      </c>
      <c r="J282" s="574">
        <f t="shared" si="10"/>
        <v>73.108</v>
      </c>
      <c r="K282" s="473">
        <f t="shared" si="11"/>
        <v>29.84</v>
      </c>
    </row>
    <row r="283" spans="1:11" ht="12.75">
      <c r="A283" s="275" t="s">
        <v>115</v>
      </c>
      <c r="B283" s="491" t="s">
        <v>826</v>
      </c>
      <c r="C283" s="284" t="s">
        <v>61</v>
      </c>
      <c r="D283" s="471"/>
      <c r="E283" s="274">
        <v>1.54</v>
      </c>
      <c r="F283" s="266">
        <v>49</v>
      </c>
      <c r="G283" s="472">
        <v>4</v>
      </c>
      <c r="H283" s="284" t="s">
        <v>11</v>
      </c>
      <c r="I283" s="275" t="s">
        <v>125</v>
      </c>
      <c r="J283" s="574">
        <f t="shared" si="10"/>
        <v>75.46000000000001</v>
      </c>
      <c r="K283" s="473">
        <f t="shared" si="11"/>
        <v>30.8</v>
      </c>
    </row>
    <row r="284" spans="1:11" ht="12.75">
      <c r="A284" s="275" t="s">
        <v>115</v>
      </c>
      <c r="B284" s="491" t="s">
        <v>827</v>
      </c>
      <c r="C284" s="284" t="s">
        <v>61</v>
      </c>
      <c r="D284" s="471"/>
      <c r="E284" s="274">
        <v>1.602</v>
      </c>
      <c r="F284" s="266">
        <v>49</v>
      </c>
      <c r="G284" s="472">
        <v>4</v>
      </c>
      <c r="H284" s="284" t="s">
        <v>11</v>
      </c>
      <c r="I284" s="275" t="s">
        <v>125</v>
      </c>
      <c r="J284" s="574">
        <f t="shared" si="10"/>
        <v>78.498</v>
      </c>
      <c r="K284" s="473">
        <f t="shared" si="11"/>
        <v>32.04</v>
      </c>
    </row>
    <row r="285" spans="1:11" ht="12.75">
      <c r="A285" s="275" t="s">
        <v>115</v>
      </c>
      <c r="B285" s="491" t="s">
        <v>828</v>
      </c>
      <c r="C285" s="284" t="s">
        <v>61</v>
      </c>
      <c r="D285" s="471"/>
      <c r="E285" s="274">
        <v>4.044</v>
      </c>
      <c r="F285" s="266">
        <v>49</v>
      </c>
      <c r="G285" s="472">
        <v>4</v>
      </c>
      <c r="H285" s="284" t="s">
        <v>11</v>
      </c>
      <c r="I285" s="275" t="s">
        <v>125</v>
      </c>
      <c r="J285" s="574">
        <f t="shared" si="10"/>
        <v>198.15599999999998</v>
      </c>
      <c r="K285" s="473">
        <f t="shared" si="11"/>
        <v>80.88</v>
      </c>
    </row>
    <row r="286" spans="1:11" ht="12.75">
      <c r="A286" s="275" t="s">
        <v>115</v>
      </c>
      <c r="B286" s="491" t="s">
        <v>829</v>
      </c>
      <c r="C286" s="284" t="s">
        <v>61</v>
      </c>
      <c r="D286" s="471"/>
      <c r="E286" s="274">
        <v>4.61</v>
      </c>
      <c r="F286" s="266">
        <v>49</v>
      </c>
      <c r="G286" s="472">
        <v>4</v>
      </c>
      <c r="H286" s="284" t="s">
        <v>11</v>
      </c>
      <c r="I286" s="275" t="s">
        <v>125</v>
      </c>
      <c r="J286" s="574">
        <f t="shared" si="10"/>
        <v>225.89000000000001</v>
      </c>
      <c r="K286" s="473">
        <f t="shared" si="11"/>
        <v>92.2</v>
      </c>
    </row>
    <row r="287" spans="1:11" ht="12.75">
      <c r="A287" s="275" t="s">
        <v>115</v>
      </c>
      <c r="B287" s="491" t="s">
        <v>830</v>
      </c>
      <c r="C287" s="284" t="s">
        <v>61</v>
      </c>
      <c r="D287" s="471"/>
      <c r="E287" s="274">
        <v>10.55</v>
      </c>
      <c r="F287" s="266">
        <v>49</v>
      </c>
      <c r="G287" s="472">
        <v>4</v>
      </c>
      <c r="H287" s="284" t="s">
        <v>11</v>
      </c>
      <c r="I287" s="275" t="s">
        <v>125</v>
      </c>
      <c r="J287" s="574">
        <f t="shared" si="10"/>
        <v>516.95</v>
      </c>
      <c r="K287" s="473">
        <f t="shared" si="11"/>
        <v>211</v>
      </c>
    </row>
    <row r="288" spans="1:11" ht="12.75">
      <c r="A288" s="275" t="s">
        <v>115</v>
      </c>
      <c r="B288" s="491" t="s">
        <v>831</v>
      </c>
      <c r="C288" s="284" t="s">
        <v>61</v>
      </c>
      <c r="D288" s="471"/>
      <c r="E288" s="274">
        <v>0.511</v>
      </c>
      <c r="F288" s="266">
        <v>49</v>
      </c>
      <c r="G288" s="472">
        <v>4</v>
      </c>
      <c r="H288" s="284" t="s">
        <v>11</v>
      </c>
      <c r="I288" s="275" t="s">
        <v>125</v>
      </c>
      <c r="J288" s="574">
        <f aca="true" t="shared" si="12" ref="J288:J351">E288*F288</f>
        <v>25.039</v>
      </c>
      <c r="K288" s="473">
        <f t="shared" si="11"/>
        <v>10.22</v>
      </c>
    </row>
    <row r="289" spans="1:11" ht="12.75">
      <c r="A289" s="275" t="s">
        <v>115</v>
      </c>
      <c r="B289" s="491" t="s">
        <v>832</v>
      </c>
      <c r="C289" s="284" t="s">
        <v>61</v>
      </c>
      <c r="D289" s="471"/>
      <c r="E289" s="274">
        <v>1.602</v>
      </c>
      <c r="F289" s="266">
        <v>49</v>
      </c>
      <c r="G289" s="472">
        <v>4</v>
      </c>
      <c r="H289" s="284" t="s">
        <v>11</v>
      </c>
      <c r="I289" s="275" t="s">
        <v>125</v>
      </c>
      <c r="J289" s="574">
        <f t="shared" si="12"/>
        <v>78.498</v>
      </c>
      <c r="K289" s="473">
        <f aca="true" t="shared" si="13" ref="K289:K352">E289*20</f>
        <v>32.04</v>
      </c>
    </row>
    <row r="290" spans="1:11" ht="12.75">
      <c r="A290" s="275" t="s">
        <v>115</v>
      </c>
      <c r="B290" s="491" t="s">
        <v>833</v>
      </c>
      <c r="C290" s="284" t="s">
        <v>61</v>
      </c>
      <c r="D290" s="471"/>
      <c r="E290" s="274">
        <v>2.335</v>
      </c>
      <c r="F290" s="266">
        <v>49</v>
      </c>
      <c r="G290" s="472">
        <v>4</v>
      </c>
      <c r="H290" s="284" t="s">
        <v>11</v>
      </c>
      <c r="I290" s="275" t="s">
        <v>125</v>
      </c>
      <c r="J290" s="574">
        <f t="shared" si="12"/>
        <v>114.41499999999999</v>
      </c>
      <c r="K290" s="473">
        <f t="shared" si="13"/>
        <v>46.7</v>
      </c>
    </row>
    <row r="291" spans="1:11" ht="12.75">
      <c r="A291" s="275" t="s">
        <v>115</v>
      </c>
      <c r="B291" s="491" t="s">
        <v>834</v>
      </c>
      <c r="C291" s="284" t="s">
        <v>61</v>
      </c>
      <c r="D291" s="471"/>
      <c r="E291" s="274">
        <v>4.891</v>
      </c>
      <c r="F291" s="266">
        <v>49</v>
      </c>
      <c r="G291" s="472">
        <v>4</v>
      </c>
      <c r="H291" s="284" t="s">
        <v>11</v>
      </c>
      <c r="I291" s="275" t="s">
        <v>125</v>
      </c>
      <c r="J291" s="574">
        <f t="shared" si="12"/>
        <v>239.659</v>
      </c>
      <c r="K291" s="473">
        <f t="shared" si="13"/>
        <v>97.82</v>
      </c>
    </row>
    <row r="292" spans="1:11" ht="12.75">
      <c r="A292" s="275" t="s">
        <v>115</v>
      </c>
      <c r="B292" s="491" t="s">
        <v>835</v>
      </c>
      <c r="C292" s="284" t="s">
        <v>61</v>
      </c>
      <c r="D292" s="471"/>
      <c r="E292" s="274">
        <v>11.34</v>
      </c>
      <c r="F292" s="266">
        <v>49</v>
      </c>
      <c r="G292" s="472">
        <v>4</v>
      </c>
      <c r="H292" s="284" t="s">
        <v>11</v>
      </c>
      <c r="I292" s="275" t="s">
        <v>125</v>
      </c>
      <c r="J292" s="574">
        <f t="shared" si="12"/>
        <v>555.66</v>
      </c>
      <c r="K292" s="473">
        <f t="shared" si="13"/>
        <v>226.8</v>
      </c>
    </row>
    <row r="293" spans="1:11" ht="12.75">
      <c r="A293" s="275" t="s">
        <v>115</v>
      </c>
      <c r="B293" s="491" t="s">
        <v>836</v>
      </c>
      <c r="C293" s="284" t="s">
        <v>61</v>
      </c>
      <c r="D293" s="471"/>
      <c r="E293" s="274">
        <v>0.997</v>
      </c>
      <c r="F293" s="266">
        <v>49</v>
      </c>
      <c r="G293" s="472">
        <v>4</v>
      </c>
      <c r="H293" s="284" t="s">
        <v>11</v>
      </c>
      <c r="I293" s="275" t="s">
        <v>125</v>
      </c>
      <c r="J293" s="574">
        <f t="shared" si="12"/>
        <v>48.853</v>
      </c>
      <c r="K293" s="473">
        <f t="shared" si="13"/>
        <v>19.94</v>
      </c>
    </row>
    <row r="294" spans="1:11" ht="12.75">
      <c r="A294" s="275" t="s">
        <v>115</v>
      </c>
      <c r="B294" s="491" t="s">
        <v>837</v>
      </c>
      <c r="C294" s="284" t="s">
        <v>61</v>
      </c>
      <c r="D294" s="471"/>
      <c r="E294" s="274">
        <v>2.325</v>
      </c>
      <c r="F294" s="266">
        <v>49</v>
      </c>
      <c r="G294" s="472">
        <v>4</v>
      </c>
      <c r="H294" s="284" t="s">
        <v>11</v>
      </c>
      <c r="I294" s="275" t="s">
        <v>125</v>
      </c>
      <c r="J294" s="574">
        <f t="shared" si="12"/>
        <v>113.92500000000001</v>
      </c>
      <c r="K294" s="473">
        <f t="shared" si="13"/>
        <v>46.5</v>
      </c>
    </row>
    <row r="295" spans="1:11" ht="12.75">
      <c r="A295" s="275" t="s">
        <v>115</v>
      </c>
      <c r="B295" s="491" t="s">
        <v>838</v>
      </c>
      <c r="C295" s="284" t="s">
        <v>61</v>
      </c>
      <c r="D295" s="471"/>
      <c r="E295" s="274">
        <v>6.921</v>
      </c>
      <c r="F295" s="266">
        <v>49</v>
      </c>
      <c r="G295" s="472">
        <v>4</v>
      </c>
      <c r="H295" s="284" t="s">
        <v>11</v>
      </c>
      <c r="I295" s="275" t="s">
        <v>125</v>
      </c>
      <c r="J295" s="574">
        <f t="shared" si="12"/>
        <v>339.129</v>
      </c>
      <c r="K295" s="473">
        <f t="shared" si="13"/>
        <v>138.42000000000002</v>
      </c>
    </row>
    <row r="296" spans="1:11" ht="12.75">
      <c r="A296" s="275" t="s">
        <v>115</v>
      </c>
      <c r="B296" s="491" t="s">
        <v>839</v>
      </c>
      <c r="C296" s="284" t="s">
        <v>61</v>
      </c>
      <c r="D296" s="471"/>
      <c r="E296" s="274">
        <v>2.986</v>
      </c>
      <c r="F296" s="266">
        <v>49</v>
      </c>
      <c r="G296" s="472">
        <v>4</v>
      </c>
      <c r="H296" s="284" t="s">
        <v>11</v>
      </c>
      <c r="I296" s="275" t="s">
        <v>125</v>
      </c>
      <c r="J296" s="574">
        <f t="shared" si="12"/>
        <v>146.31400000000002</v>
      </c>
      <c r="K296" s="473">
        <f t="shared" si="13"/>
        <v>59.720000000000006</v>
      </c>
    </row>
    <row r="297" spans="1:11" ht="12.75">
      <c r="A297" s="275" t="s">
        <v>115</v>
      </c>
      <c r="B297" s="491" t="s">
        <v>840</v>
      </c>
      <c r="C297" s="284" t="s">
        <v>61</v>
      </c>
      <c r="D297" s="471"/>
      <c r="E297" s="274">
        <v>8.707</v>
      </c>
      <c r="F297" s="266">
        <v>49</v>
      </c>
      <c r="G297" s="472">
        <v>4</v>
      </c>
      <c r="H297" s="284" t="s">
        <v>11</v>
      </c>
      <c r="I297" s="275" t="s">
        <v>125</v>
      </c>
      <c r="J297" s="574">
        <f t="shared" si="12"/>
        <v>426.64300000000003</v>
      </c>
      <c r="K297" s="473">
        <f t="shared" si="13"/>
        <v>174.14000000000001</v>
      </c>
    </row>
    <row r="298" spans="1:11" ht="12.75">
      <c r="A298" s="275" t="s">
        <v>115</v>
      </c>
      <c r="B298" s="491" t="s">
        <v>841</v>
      </c>
      <c r="C298" s="284" t="s">
        <v>61</v>
      </c>
      <c r="D298" s="471"/>
      <c r="E298" s="274">
        <v>0.66</v>
      </c>
      <c r="F298" s="266">
        <v>49</v>
      </c>
      <c r="G298" s="472">
        <v>4</v>
      </c>
      <c r="H298" s="284" t="s">
        <v>11</v>
      </c>
      <c r="I298" s="275" t="s">
        <v>125</v>
      </c>
      <c r="J298" s="574">
        <f t="shared" si="12"/>
        <v>32.34</v>
      </c>
      <c r="K298" s="473">
        <f t="shared" si="13"/>
        <v>13.200000000000001</v>
      </c>
    </row>
    <row r="299" spans="1:11" ht="12.75">
      <c r="A299" s="275" t="s">
        <v>115</v>
      </c>
      <c r="B299" s="491" t="s">
        <v>842</v>
      </c>
      <c r="C299" s="284" t="s">
        <v>61</v>
      </c>
      <c r="D299" s="471"/>
      <c r="E299" s="274">
        <v>0.858</v>
      </c>
      <c r="F299" s="266">
        <v>49</v>
      </c>
      <c r="G299" s="472">
        <v>4</v>
      </c>
      <c r="H299" s="284" t="s">
        <v>11</v>
      </c>
      <c r="I299" s="275" t="s">
        <v>125</v>
      </c>
      <c r="J299" s="574">
        <f t="shared" si="12"/>
        <v>42.042</v>
      </c>
      <c r="K299" s="473">
        <f t="shared" si="13"/>
        <v>17.16</v>
      </c>
    </row>
    <row r="300" spans="1:11" ht="12.75">
      <c r="A300" s="275" t="s">
        <v>115</v>
      </c>
      <c r="B300" s="491" t="s">
        <v>843</v>
      </c>
      <c r="C300" s="284" t="s">
        <v>61</v>
      </c>
      <c r="D300" s="471"/>
      <c r="E300" s="274">
        <v>3.414</v>
      </c>
      <c r="F300" s="266">
        <v>49</v>
      </c>
      <c r="G300" s="472">
        <v>4</v>
      </c>
      <c r="H300" s="284" t="s">
        <v>11</v>
      </c>
      <c r="I300" s="275" t="s">
        <v>125</v>
      </c>
      <c r="J300" s="574">
        <f t="shared" si="12"/>
        <v>167.286</v>
      </c>
      <c r="K300" s="473">
        <f t="shared" si="13"/>
        <v>68.28</v>
      </c>
    </row>
    <row r="301" spans="1:11" ht="12.75">
      <c r="A301" s="275" t="s">
        <v>115</v>
      </c>
      <c r="B301" s="491" t="s">
        <v>844</v>
      </c>
      <c r="C301" s="284" t="s">
        <v>61</v>
      </c>
      <c r="D301" s="471"/>
      <c r="E301" s="274">
        <v>1.331</v>
      </c>
      <c r="F301" s="266">
        <v>49</v>
      </c>
      <c r="G301" s="472">
        <v>4</v>
      </c>
      <c r="H301" s="284" t="s">
        <v>11</v>
      </c>
      <c r="I301" s="275" t="s">
        <v>125</v>
      </c>
      <c r="J301" s="574">
        <f t="shared" si="12"/>
        <v>65.219</v>
      </c>
      <c r="K301" s="473">
        <f t="shared" si="13"/>
        <v>26.619999999999997</v>
      </c>
    </row>
    <row r="302" spans="1:11" ht="12.75">
      <c r="A302" s="275" t="s">
        <v>115</v>
      </c>
      <c r="B302" s="491" t="s">
        <v>845</v>
      </c>
      <c r="C302" s="284" t="s">
        <v>61</v>
      </c>
      <c r="D302" s="471"/>
      <c r="E302" s="274">
        <v>2.809</v>
      </c>
      <c r="F302" s="266">
        <v>49</v>
      </c>
      <c r="G302" s="472">
        <v>4</v>
      </c>
      <c r="H302" s="284" t="s">
        <v>11</v>
      </c>
      <c r="I302" s="275" t="s">
        <v>125</v>
      </c>
      <c r="J302" s="574">
        <f t="shared" si="12"/>
        <v>137.64100000000002</v>
      </c>
      <c r="K302" s="473">
        <f t="shared" si="13"/>
        <v>56.18000000000001</v>
      </c>
    </row>
    <row r="303" spans="1:11" ht="12.75">
      <c r="A303" s="275" t="s">
        <v>115</v>
      </c>
      <c r="B303" s="491" t="s">
        <v>846</v>
      </c>
      <c r="C303" s="284" t="s">
        <v>61</v>
      </c>
      <c r="D303" s="471"/>
      <c r="E303" s="274">
        <v>7.9</v>
      </c>
      <c r="F303" s="266">
        <v>49</v>
      </c>
      <c r="G303" s="472">
        <v>4</v>
      </c>
      <c r="H303" s="284" t="s">
        <v>11</v>
      </c>
      <c r="I303" s="275" t="s">
        <v>125</v>
      </c>
      <c r="J303" s="574">
        <f t="shared" si="12"/>
        <v>387.1</v>
      </c>
      <c r="K303" s="473">
        <f t="shared" si="13"/>
        <v>158</v>
      </c>
    </row>
    <row r="304" spans="1:11" ht="12.75">
      <c r="A304" s="275" t="s">
        <v>115</v>
      </c>
      <c r="B304" s="491" t="s">
        <v>847</v>
      </c>
      <c r="C304" s="284" t="s">
        <v>61</v>
      </c>
      <c r="D304" s="471"/>
      <c r="E304" s="274">
        <v>0.777</v>
      </c>
      <c r="F304" s="266">
        <v>49</v>
      </c>
      <c r="G304" s="472">
        <v>4</v>
      </c>
      <c r="H304" s="284" t="s">
        <v>11</v>
      </c>
      <c r="I304" s="275" t="s">
        <v>125</v>
      </c>
      <c r="J304" s="574">
        <f t="shared" si="12"/>
        <v>38.073</v>
      </c>
      <c r="K304" s="473">
        <f t="shared" si="13"/>
        <v>15.540000000000001</v>
      </c>
    </row>
    <row r="305" spans="1:11" ht="12.75">
      <c r="A305" s="275" t="s">
        <v>115</v>
      </c>
      <c r="B305" s="491" t="s">
        <v>848</v>
      </c>
      <c r="C305" s="284" t="s">
        <v>61</v>
      </c>
      <c r="D305" s="471"/>
      <c r="E305" s="274">
        <v>1.002</v>
      </c>
      <c r="F305" s="266">
        <v>49</v>
      </c>
      <c r="G305" s="472">
        <v>4</v>
      </c>
      <c r="H305" s="284" t="s">
        <v>11</v>
      </c>
      <c r="I305" s="275" t="s">
        <v>125</v>
      </c>
      <c r="J305" s="574">
        <f t="shared" si="12"/>
        <v>49.098</v>
      </c>
      <c r="K305" s="473">
        <f t="shared" si="13"/>
        <v>20.04</v>
      </c>
    </row>
    <row r="306" spans="1:11" ht="12.75">
      <c r="A306" s="275" t="s">
        <v>115</v>
      </c>
      <c r="B306" s="491" t="s">
        <v>849</v>
      </c>
      <c r="C306" s="284" t="s">
        <v>61</v>
      </c>
      <c r="D306" s="471"/>
      <c r="E306" s="274">
        <v>1.269</v>
      </c>
      <c r="F306" s="266">
        <v>49</v>
      </c>
      <c r="G306" s="472">
        <v>4</v>
      </c>
      <c r="H306" s="284" t="s">
        <v>11</v>
      </c>
      <c r="I306" s="275" t="s">
        <v>125</v>
      </c>
      <c r="J306" s="574">
        <f t="shared" si="12"/>
        <v>62.181</v>
      </c>
      <c r="K306" s="473">
        <f t="shared" si="13"/>
        <v>25.38</v>
      </c>
    </row>
    <row r="307" spans="1:11" ht="12.75">
      <c r="A307" s="275" t="s">
        <v>115</v>
      </c>
      <c r="B307" s="491" t="s">
        <v>850</v>
      </c>
      <c r="C307" s="284" t="s">
        <v>61</v>
      </c>
      <c r="D307" s="471"/>
      <c r="E307" s="274">
        <v>3.214</v>
      </c>
      <c r="F307" s="266">
        <v>49</v>
      </c>
      <c r="G307" s="472">
        <v>4</v>
      </c>
      <c r="H307" s="284" t="s">
        <v>11</v>
      </c>
      <c r="I307" s="275" t="s">
        <v>125</v>
      </c>
      <c r="J307" s="574">
        <f t="shared" si="12"/>
        <v>157.486</v>
      </c>
      <c r="K307" s="473">
        <f t="shared" si="13"/>
        <v>64.28</v>
      </c>
    </row>
    <row r="308" spans="1:11" ht="12.75">
      <c r="A308" s="275" t="s">
        <v>115</v>
      </c>
      <c r="B308" s="491" t="s">
        <v>851</v>
      </c>
      <c r="C308" s="284" t="s">
        <v>61</v>
      </c>
      <c r="D308" s="471"/>
      <c r="E308" s="274">
        <v>0.738</v>
      </c>
      <c r="F308" s="266">
        <v>49</v>
      </c>
      <c r="G308" s="472">
        <v>4</v>
      </c>
      <c r="H308" s="284" t="s">
        <v>11</v>
      </c>
      <c r="I308" s="275" t="s">
        <v>125</v>
      </c>
      <c r="J308" s="574">
        <f t="shared" si="12"/>
        <v>36.162</v>
      </c>
      <c r="K308" s="473">
        <f t="shared" si="13"/>
        <v>14.76</v>
      </c>
    </row>
    <row r="309" spans="1:11" ht="12.75">
      <c r="A309" s="275" t="s">
        <v>115</v>
      </c>
      <c r="B309" s="491" t="s">
        <v>852</v>
      </c>
      <c r="C309" s="284" t="s">
        <v>61</v>
      </c>
      <c r="D309" s="471"/>
      <c r="E309" s="274">
        <v>1.849</v>
      </c>
      <c r="F309" s="266">
        <v>49</v>
      </c>
      <c r="G309" s="472">
        <v>4</v>
      </c>
      <c r="H309" s="284" t="s">
        <v>11</v>
      </c>
      <c r="I309" s="275" t="s">
        <v>125</v>
      </c>
      <c r="J309" s="574">
        <f t="shared" si="12"/>
        <v>90.601</v>
      </c>
      <c r="K309" s="473">
        <f t="shared" si="13"/>
        <v>36.98</v>
      </c>
    </row>
    <row r="310" spans="1:11" ht="12.75">
      <c r="A310" s="275" t="s">
        <v>115</v>
      </c>
      <c r="B310" s="491" t="s">
        <v>853</v>
      </c>
      <c r="C310" s="284" t="s">
        <v>61</v>
      </c>
      <c r="D310" s="471"/>
      <c r="E310" s="274">
        <v>1.094</v>
      </c>
      <c r="F310" s="266">
        <v>49</v>
      </c>
      <c r="G310" s="472">
        <v>4</v>
      </c>
      <c r="H310" s="284" t="s">
        <v>11</v>
      </c>
      <c r="I310" s="275" t="s">
        <v>125</v>
      </c>
      <c r="J310" s="574">
        <f t="shared" si="12"/>
        <v>53.606</v>
      </c>
      <c r="K310" s="473">
        <f t="shared" si="13"/>
        <v>21.880000000000003</v>
      </c>
    </row>
    <row r="311" spans="1:11" ht="12.75">
      <c r="A311" s="275" t="s">
        <v>115</v>
      </c>
      <c r="B311" s="491" t="s">
        <v>854</v>
      </c>
      <c r="C311" s="284" t="s">
        <v>61</v>
      </c>
      <c r="D311" s="471"/>
      <c r="E311" s="274">
        <v>1.001</v>
      </c>
      <c r="F311" s="266">
        <v>49</v>
      </c>
      <c r="G311" s="472">
        <v>4</v>
      </c>
      <c r="H311" s="284" t="s">
        <v>11</v>
      </c>
      <c r="I311" s="275" t="s">
        <v>125</v>
      </c>
      <c r="J311" s="574">
        <f t="shared" si="12"/>
        <v>49.04899999999999</v>
      </c>
      <c r="K311" s="473">
        <f t="shared" si="13"/>
        <v>20.019999999999996</v>
      </c>
    </row>
    <row r="312" spans="1:11" ht="12.75">
      <c r="A312" s="275" t="s">
        <v>115</v>
      </c>
      <c r="B312" s="491" t="s">
        <v>855</v>
      </c>
      <c r="C312" s="284" t="s">
        <v>61</v>
      </c>
      <c r="D312" s="471"/>
      <c r="E312" s="274">
        <v>1.169</v>
      </c>
      <c r="F312" s="266">
        <v>49</v>
      </c>
      <c r="G312" s="472">
        <v>4</v>
      </c>
      <c r="H312" s="284" t="s">
        <v>11</v>
      </c>
      <c r="I312" s="275" t="s">
        <v>125</v>
      </c>
      <c r="J312" s="574">
        <f t="shared" si="12"/>
        <v>57.281</v>
      </c>
      <c r="K312" s="473">
        <f t="shared" si="13"/>
        <v>23.380000000000003</v>
      </c>
    </row>
    <row r="313" spans="1:11" ht="12.75">
      <c r="A313" s="275" t="s">
        <v>115</v>
      </c>
      <c r="B313" s="491" t="s">
        <v>856</v>
      </c>
      <c r="C313" s="284" t="s">
        <v>61</v>
      </c>
      <c r="D313" s="471"/>
      <c r="E313" s="274">
        <v>4.593</v>
      </c>
      <c r="F313" s="266">
        <v>49</v>
      </c>
      <c r="G313" s="472">
        <v>4</v>
      </c>
      <c r="H313" s="284" t="s">
        <v>11</v>
      </c>
      <c r="I313" s="275" t="s">
        <v>125</v>
      </c>
      <c r="J313" s="574">
        <f t="shared" si="12"/>
        <v>225.057</v>
      </c>
      <c r="K313" s="473">
        <f t="shared" si="13"/>
        <v>91.86</v>
      </c>
    </row>
    <row r="314" spans="1:11" ht="12.75">
      <c r="A314" s="275" t="s">
        <v>115</v>
      </c>
      <c r="B314" s="491" t="s">
        <v>857</v>
      </c>
      <c r="C314" s="284" t="s">
        <v>61</v>
      </c>
      <c r="D314" s="471"/>
      <c r="E314" s="274">
        <v>3.223</v>
      </c>
      <c r="F314" s="266">
        <v>49</v>
      </c>
      <c r="G314" s="472">
        <v>4</v>
      </c>
      <c r="H314" s="284" t="s">
        <v>11</v>
      </c>
      <c r="I314" s="275" t="s">
        <v>125</v>
      </c>
      <c r="J314" s="574">
        <f t="shared" si="12"/>
        <v>157.927</v>
      </c>
      <c r="K314" s="473">
        <f t="shared" si="13"/>
        <v>64.46</v>
      </c>
    </row>
    <row r="315" spans="1:11" ht="12.75">
      <c r="A315" s="275" t="s">
        <v>115</v>
      </c>
      <c r="B315" s="491" t="s">
        <v>858</v>
      </c>
      <c r="C315" s="284" t="s">
        <v>61</v>
      </c>
      <c r="D315" s="471"/>
      <c r="E315" s="274">
        <v>2.001</v>
      </c>
      <c r="F315" s="266">
        <v>49</v>
      </c>
      <c r="G315" s="472">
        <v>4</v>
      </c>
      <c r="H315" s="284" t="s">
        <v>11</v>
      </c>
      <c r="I315" s="275" t="s">
        <v>125</v>
      </c>
      <c r="J315" s="574">
        <f t="shared" si="12"/>
        <v>98.04899999999999</v>
      </c>
      <c r="K315" s="473">
        <f t="shared" si="13"/>
        <v>40.019999999999996</v>
      </c>
    </row>
    <row r="316" spans="1:11" ht="12.75">
      <c r="A316" s="275" t="s">
        <v>115</v>
      </c>
      <c r="B316" s="491" t="s">
        <v>859</v>
      </c>
      <c r="C316" s="284" t="s">
        <v>61</v>
      </c>
      <c r="D316" s="471"/>
      <c r="E316" s="274">
        <v>4.016</v>
      </c>
      <c r="F316" s="266">
        <v>49</v>
      </c>
      <c r="G316" s="472">
        <v>4</v>
      </c>
      <c r="H316" s="284" t="s">
        <v>11</v>
      </c>
      <c r="I316" s="275" t="s">
        <v>125</v>
      </c>
      <c r="J316" s="574">
        <f t="shared" si="12"/>
        <v>196.784</v>
      </c>
      <c r="K316" s="473">
        <f t="shared" si="13"/>
        <v>80.32</v>
      </c>
    </row>
    <row r="317" spans="1:11" ht="12.75">
      <c r="A317" s="275" t="s">
        <v>115</v>
      </c>
      <c r="B317" s="491" t="s">
        <v>860</v>
      </c>
      <c r="C317" s="284" t="s">
        <v>61</v>
      </c>
      <c r="D317" s="471"/>
      <c r="E317" s="274">
        <v>6.656</v>
      </c>
      <c r="F317" s="266">
        <v>49</v>
      </c>
      <c r="G317" s="472">
        <v>4</v>
      </c>
      <c r="H317" s="284" t="s">
        <v>11</v>
      </c>
      <c r="I317" s="275" t="s">
        <v>125</v>
      </c>
      <c r="J317" s="574">
        <f t="shared" si="12"/>
        <v>326.144</v>
      </c>
      <c r="K317" s="473">
        <f t="shared" si="13"/>
        <v>133.12</v>
      </c>
    </row>
    <row r="318" spans="1:11" ht="12.75">
      <c r="A318" s="275" t="s">
        <v>115</v>
      </c>
      <c r="B318" s="491" t="s">
        <v>861</v>
      </c>
      <c r="C318" s="284" t="s">
        <v>61</v>
      </c>
      <c r="D318" s="471"/>
      <c r="E318" s="274">
        <v>1.624</v>
      </c>
      <c r="F318" s="266">
        <v>49</v>
      </c>
      <c r="G318" s="472">
        <v>4</v>
      </c>
      <c r="H318" s="284" t="s">
        <v>11</v>
      </c>
      <c r="I318" s="275" t="s">
        <v>125</v>
      </c>
      <c r="J318" s="574">
        <f t="shared" si="12"/>
        <v>79.57600000000001</v>
      </c>
      <c r="K318" s="473">
        <f t="shared" si="13"/>
        <v>32.480000000000004</v>
      </c>
    </row>
    <row r="319" spans="1:11" ht="12.75">
      <c r="A319" s="275" t="s">
        <v>115</v>
      </c>
      <c r="B319" s="491" t="s">
        <v>862</v>
      </c>
      <c r="C319" s="284" t="s">
        <v>61</v>
      </c>
      <c r="D319" s="471"/>
      <c r="E319" s="274">
        <v>1.594</v>
      </c>
      <c r="F319" s="266">
        <v>49</v>
      </c>
      <c r="G319" s="472">
        <v>4</v>
      </c>
      <c r="H319" s="284" t="s">
        <v>11</v>
      </c>
      <c r="I319" s="275" t="s">
        <v>125</v>
      </c>
      <c r="J319" s="574">
        <f t="shared" si="12"/>
        <v>78.10600000000001</v>
      </c>
      <c r="K319" s="473">
        <f t="shared" si="13"/>
        <v>31.880000000000003</v>
      </c>
    </row>
    <row r="320" spans="1:11" ht="12.75">
      <c r="A320" s="275" t="s">
        <v>115</v>
      </c>
      <c r="B320" s="491" t="s">
        <v>863</v>
      </c>
      <c r="C320" s="284" t="s">
        <v>61</v>
      </c>
      <c r="D320" s="471"/>
      <c r="E320" s="274">
        <v>0.999</v>
      </c>
      <c r="F320" s="266">
        <v>49</v>
      </c>
      <c r="G320" s="472">
        <v>4</v>
      </c>
      <c r="H320" s="284" t="s">
        <v>11</v>
      </c>
      <c r="I320" s="275" t="s">
        <v>125</v>
      </c>
      <c r="J320" s="574">
        <f t="shared" si="12"/>
        <v>48.951</v>
      </c>
      <c r="K320" s="473">
        <f t="shared" si="13"/>
        <v>19.98</v>
      </c>
    </row>
    <row r="321" spans="1:11" ht="12.75">
      <c r="A321" s="275" t="s">
        <v>115</v>
      </c>
      <c r="B321" s="491" t="s">
        <v>864</v>
      </c>
      <c r="C321" s="284" t="s">
        <v>61</v>
      </c>
      <c r="D321" s="471"/>
      <c r="E321" s="274">
        <v>7.29</v>
      </c>
      <c r="F321" s="266">
        <v>49</v>
      </c>
      <c r="G321" s="472">
        <v>4</v>
      </c>
      <c r="H321" s="284" t="s">
        <v>11</v>
      </c>
      <c r="I321" s="275" t="s">
        <v>125</v>
      </c>
      <c r="J321" s="574">
        <f t="shared" si="12"/>
        <v>357.21</v>
      </c>
      <c r="K321" s="473">
        <f t="shared" si="13"/>
        <v>145.8</v>
      </c>
    </row>
    <row r="322" spans="1:11" ht="12.75">
      <c r="A322" s="275" t="s">
        <v>115</v>
      </c>
      <c r="B322" s="491" t="s">
        <v>865</v>
      </c>
      <c r="C322" s="284" t="s">
        <v>61</v>
      </c>
      <c r="D322" s="471"/>
      <c r="E322" s="274">
        <v>1.423</v>
      </c>
      <c r="F322" s="266">
        <v>49</v>
      </c>
      <c r="G322" s="472">
        <v>4</v>
      </c>
      <c r="H322" s="284" t="s">
        <v>11</v>
      </c>
      <c r="I322" s="275" t="s">
        <v>125</v>
      </c>
      <c r="J322" s="574">
        <f t="shared" si="12"/>
        <v>69.727</v>
      </c>
      <c r="K322" s="473">
        <f t="shared" si="13"/>
        <v>28.46</v>
      </c>
    </row>
    <row r="323" spans="1:11" ht="12.75">
      <c r="A323" s="275" t="s">
        <v>115</v>
      </c>
      <c r="B323" s="491" t="s">
        <v>866</v>
      </c>
      <c r="C323" s="284" t="s">
        <v>61</v>
      </c>
      <c r="D323" s="471"/>
      <c r="E323" s="274">
        <v>0.5</v>
      </c>
      <c r="F323" s="266">
        <v>49</v>
      </c>
      <c r="G323" s="472">
        <v>4</v>
      </c>
      <c r="H323" s="284" t="s">
        <v>11</v>
      </c>
      <c r="I323" s="275" t="s">
        <v>125</v>
      </c>
      <c r="J323" s="574">
        <f t="shared" si="12"/>
        <v>24.5</v>
      </c>
      <c r="K323" s="473">
        <f t="shared" si="13"/>
        <v>10</v>
      </c>
    </row>
    <row r="324" spans="1:11" ht="12.75">
      <c r="A324" s="275" t="s">
        <v>115</v>
      </c>
      <c r="B324" s="491" t="s">
        <v>867</v>
      </c>
      <c r="C324" s="284" t="s">
        <v>61</v>
      </c>
      <c r="D324" s="471"/>
      <c r="E324" s="274">
        <v>1.004</v>
      </c>
      <c r="F324" s="266">
        <v>49</v>
      </c>
      <c r="G324" s="472">
        <v>4</v>
      </c>
      <c r="H324" s="284" t="s">
        <v>11</v>
      </c>
      <c r="I324" s="275" t="s">
        <v>125</v>
      </c>
      <c r="J324" s="574">
        <f t="shared" si="12"/>
        <v>49.196</v>
      </c>
      <c r="K324" s="473">
        <f t="shared" si="13"/>
        <v>20.08</v>
      </c>
    </row>
    <row r="325" spans="1:11" ht="12.75">
      <c r="A325" s="275" t="s">
        <v>115</v>
      </c>
      <c r="B325" s="491" t="s">
        <v>868</v>
      </c>
      <c r="C325" s="284" t="s">
        <v>61</v>
      </c>
      <c r="D325" s="471"/>
      <c r="E325" s="274">
        <v>5.038</v>
      </c>
      <c r="F325" s="266">
        <v>49</v>
      </c>
      <c r="G325" s="472">
        <v>4</v>
      </c>
      <c r="H325" s="284" t="s">
        <v>11</v>
      </c>
      <c r="I325" s="275" t="s">
        <v>125</v>
      </c>
      <c r="J325" s="574">
        <f t="shared" si="12"/>
        <v>246.86200000000002</v>
      </c>
      <c r="K325" s="473">
        <f t="shared" si="13"/>
        <v>100.76</v>
      </c>
    </row>
    <row r="326" spans="1:11" ht="12.75">
      <c r="A326" s="275" t="s">
        <v>115</v>
      </c>
      <c r="B326" s="491" t="s">
        <v>869</v>
      </c>
      <c r="C326" s="284" t="s">
        <v>61</v>
      </c>
      <c r="D326" s="471"/>
      <c r="E326" s="274">
        <v>2.065</v>
      </c>
      <c r="F326" s="266">
        <v>49</v>
      </c>
      <c r="G326" s="472">
        <v>4</v>
      </c>
      <c r="H326" s="284" t="s">
        <v>11</v>
      </c>
      <c r="I326" s="275" t="s">
        <v>125</v>
      </c>
      <c r="J326" s="574">
        <f t="shared" si="12"/>
        <v>101.185</v>
      </c>
      <c r="K326" s="473">
        <f t="shared" si="13"/>
        <v>41.3</v>
      </c>
    </row>
    <row r="327" spans="1:11" ht="12.75">
      <c r="A327" s="275" t="s">
        <v>115</v>
      </c>
      <c r="B327" s="491" t="s">
        <v>870</v>
      </c>
      <c r="C327" s="284" t="s">
        <v>61</v>
      </c>
      <c r="D327" s="471"/>
      <c r="E327" s="274">
        <v>3.198</v>
      </c>
      <c r="F327" s="266">
        <v>49</v>
      </c>
      <c r="G327" s="472">
        <v>4</v>
      </c>
      <c r="H327" s="284" t="s">
        <v>11</v>
      </c>
      <c r="I327" s="275" t="s">
        <v>125</v>
      </c>
      <c r="J327" s="574">
        <f t="shared" si="12"/>
        <v>156.702</v>
      </c>
      <c r="K327" s="473">
        <f t="shared" si="13"/>
        <v>63.96</v>
      </c>
    </row>
    <row r="328" spans="1:11" ht="12.75">
      <c r="A328" s="275" t="s">
        <v>115</v>
      </c>
      <c r="B328" s="491" t="s">
        <v>871</v>
      </c>
      <c r="C328" s="284" t="s">
        <v>61</v>
      </c>
      <c r="D328" s="471"/>
      <c r="E328" s="274">
        <v>17.695</v>
      </c>
      <c r="F328" s="266">
        <v>49</v>
      </c>
      <c r="G328" s="472">
        <v>4</v>
      </c>
      <c r="H328" s="284" t="s">
        <v>11</v>
      </c>
      <c r="I328" s="275" t="s">
        <v>125</v>
      </c>
      <c r="J328" s="574">
        <f t="shared" si="12"/>
        <v>867.0550000000001</v>
      </c>
      <c r="K328" s="473">
        <f t="shared" si="13"/>
        <v>353.9</v>
      </c>
    </row>
    <row r="329" spans="1:11" ht="12.75">
      <c r="A329" s="275" t="s">
        <v>115</v>
      </c>
      <c r="B329" s="491" t="s">
        <v>872</v>
      </c>
      <c r="C329" s="284" t="s">
        <v>61</v>
      </c>
      <c r="D329" s="471"/>
      <c r="E329" s="274">
        <v>5.993</v>
      </c>
      <c r="F329" s="266">
        <v>49</v>
      </c>
      <c r="G329" s="472">
        <v>4</v>
      </c>
      <c r="H329" s="284" t="s">
        <v>11</v>
      </c>
      <c r="I329" s="275" t="s">
        <v>125</v>
      </c>
      <c r="J329" s="574">
        <f t="shared" si="12"/>
        <v>293.65700000000004</v>
      </c>
      <c r="K329" s="473">
        <f t="shared" si="13"/>
        <v>119.86000000000001</v>
      </c>
    </row>
    <row r="330" spans="1:11" ht="12.75">
      <c r="A330" s="275" t="s">
        <v>115</v>
      </c>
      <c r="B330" s="491" t="s">
        <v>873</v>
      </c>
      <c r="C330" s="284" t="s">
        <v>61</v>
      </c>
      <c r="D330" s="471"/>
      <c r="E330" s="274">
        <v>0.452</v>
      </c>
      <c r="F330" s="266">
        <v>49</v>
      </c>
      <c r="G330" s="472">
        <v>4</v>
      </c>
      <c r="H330" s="284" t="s">
        <v>11</v>
      </c>
      <c r="I330" s="275" t="s">
        <v>125</v>
      </c>
      <c r="J330" s="574">
        <f t="shared" si="12"/>
        <v>22.148</v>
      </c>
      <c r="K330" s="473">
        <f t="shared" si="13"/>
        <v>9.040000000000001</v>
      </c>
    </row>
    <row r="331" spans="1:11" ht="12.75">
      <c r="A331" s="275" t="s">
        <v>115</v>
      </c>
      <c r="B331" s="491" t="s">
        <v>874</v>
      </c>
      <c r="C331" s="284" t="s">
        <v>61</v>
      </c>
      <c r="D331" s="471"/>
      <c r="E331" s="274">
        <v>1.191</v>
      </c>
      <c r="F331" s="266">
        <v>49</v>
      </c>
      <c r="G331" s="472">
        <v>4</v>
      </c>
      <c r="H331" s="284" t="s">
        <v>11</v>
      </c>
      <c r="I331" s="275" t="s">
        <v>125</v>
      </c>
      <c r="J331" s="574">
        <f t="shared" si="12"/>
        <v>58.359</v>
      </c>
      <c r="K331" s="473">
        <f t="shared" si="13"/>
        <v>23.82</v>
      </c>
    </row>
    <row r="332" spans="1:11" ht="12.75">
      <c r="A332" s="275" t="s">
        <v>115</v>
      </c>
      <c r="B332" s="491" t="s">
        <v>875</v>
      </c>
      <c r="C332" s="284" t="s">
        <v>61</v>
      </c>
      <c r="D332" s="471"/>
      <c r="E332" s="274">
        <v>3.404</v>
      </c>
      <c r="F332" s="266">
        <v>49</v>
      </c>
      <c r="G332" s="472">
        <v>4</v>
      </c>
      <c r="H332" s="284" t="s">
        <v>11</v>
      </c>
      <c r="I332" s="275" t="s">
        <v>125</v>
      </c>
      <c r="J332" s="574">
        <f t="shared" si="12"/>
        <v>166.796</v>
      </c>
      <c r="K332" s="473">
        <f t="shared" si="13"/>
        <v>68.08</v>
      </c>
    </row>
    <row r="333" spans="1:11" ht="12.75">
      <c r="A333" s="275" t="s">
        <v>115</v>
      </c>
      <c r="B333" s="491" t="s">
        <v>876</v>
      </c>
      <c r="C333" s="284" t="s">
        <v>61</v>
      </c>
      <c r="D333" s="471"/>
      <c r="E333" s="274">
        <v>15.163</v>
      </c>
      <c r="F333" s="266">
        <v>49</v>
      </c>
      <c r="G333" s="472">
        <v>4</v>
      </c>
      <c r="H333" s="284" t="s">
        <v>11</v>
      </c>
      <c r="I333" s="275" t="s">
        <v>125</v>
      </c>
      <c r="J333" s="574">
        <f t="shared" si="12"/>
        <v>742.987</v>
      </c>
      <c r="K333" s="473">
        <f t="shared" si="13"/>
        <v>303.26</v>
      </c>
    </row>
    <row r="334" spans="1:11" ht="12.75">
      <c r="A334" s="275" t="s">
        <v>115</v>
      </c>
      <c r="B334" s="491" t="s">
        <v>877</v>
      </c>
      <c r="C334" s="284" t="s">
        <v>61</v>
      </c>
      <c r="D334" s="471"/>
      <c r="E334" s="274">
        <v>1.772</v>
      </c>
      <c r="F334" s="266">
        <v>49</v>
      </c>
      <c r="G334" s="472">
        <v>4</v>
      </c>
      <c r="H334" s="284" t="s">
        <v>11</v>
      </c>
      <c r="I334" s="275" t="s">
        <v>125</v>
      </c>
      <c r="J334" s="574">
        <f t="shared" si="12"/>
        <v>86.828</v>
      </c>
      <c r="K334" s="473">
        <f t="shared" si="13"/>
        <v>35.44</v>
      </c>
    </row>
    <row r="335" spans="1:11" ht="12.75">
      <c r="A335" s="275" t="s">
        <v>115</v>
      </c>
      <c r="B335" s="491" t="s">
        <v>878</v>
      </c>
      <c r="C335" s="284" t="s">
        <v>61</v>
      </c>
      <c r="D335" s="471"/>
      <c r="E335" s="274">
        <v>1.441</v>
      </c>
      <c r="F335" s="266">
        <v>49</v>
      </c>
      <c r="G335" s="472">
        <v>4</v>
      </c>
      <c r="H335" s="284" t="s">
        <v>11</v>
      </c>
      <c r="I335" s="275" t="s">
        <v>125</v>
      </c>
      <c r="J335" s="574">
        <f t="shared" si="12"/>
        <v>70.60900000000001</v>
      </c>
      <c r="K335" s="473">
        <f t="shared" si="13"/>
        <v>28.82</v>
      </c>
    </row>
    <row r="336" spans="1:11" ht="12.75">
      <c r="A336" s="275" t="s">
        <v>115</v>
      </c>
      <c r="B336" s="491" t="s">
        <v>879</v>
      </c>
      <c r="C336" s="284" t="s">
        <v>61</v>
      </c>
      <c r="D336" s="471"/>
      <c r="E336" s="274">
        <v>0.901</v>
      </c>
      <c r="F336" s="266">
        <v>49</v>
      </c>
      <c r="G336" s="472">
        <v>4</v>
      </c>
      <c r="H336" s="284" t="s">
        <v>11</v>
      </c>
      <c r="I336" s="275" t="s">
        <v>125</v>
      </c>
      <c r="J336" s="574">
        <f t="shared" si="12"/>
        <v>44.149</v>
      </c>
      <c r="K336" s="473">
        <f t="shared" si="13"/>
        <v>18.02</v>
      </c>
    </row>
    <row r="337" spans="1:11" ht="12.75">
      <c r="A337" s="275" t="s">
        <v>115</v>
      </c>
      <c r="B337" s="491" t="s">
        <v>880</v>
      </c>
      <c r="C337" s="284" t="s">
        <v>61</v>
      </c>
      <c r="D337" s="471"/>
      <c r="E337" s="274">
        <v>0.597</v>
      </c>
      <c r="F337" s="266">
        <v>49</v>
      </c>
      <c r="G337" s="472">
        <v>4</v>
      </c>
      <c r="H337" s="284" t="s">
        <v>11</v>
      </c>
      <c r="I337" s="275" t="s">
        <v>125</v>
      </c>
      <c r="J337" s="574">
        <f t="shared" si="12"/>
        <v>29.253</v>
      </c>
      <c r="K337" s="473">
        <f t="shared" si="13"/>
        <v>11.94</v>
      </c>
    </row>
    <row r="338" spans="1:11" ht="12.75">
      <c r="A338" s="275" t="s">
        <v>115</v>
      </c>
      <c r="B338" s="491" t="s">
        <v>881</v>
      </c>
      <c r="C338" s="284" t="s">
        <v>61</v>
      </c>
      <c r="D338" s="471"/>
      <c r="E338" s="274">
        <v>9.996</v>
      </c>
      <c r="F338" s="266">
        <v>49</v>
      </c>
      <c r="G338" s="472">
        <v>4</v>
      </c>
      <c r="H338" s="284" t="s">
        <v>11</v>
      </c>
      <c r="I338" s="275" t="s">
        <v>125</v>
      </c>
      <c r="J338" s="574">
        <f t="shared" si="12"/>
        <v>489.80400000000003</v>
      </c>
      <c r="K338" s="473">
        <f t="shared" si="13"/>
        <v>199.92000000000002</v>
      </c>
    </row>
    <row r="339" spans="1:11" ht="12.75">
      <c r="A339" s="275" t="s">
        <v>115</v>
      </c>
      <c r="B339" s="491" t="s">
        <v>882</v>
      </c>
      <c r="C339" s="284" t="s">
        <v>61</v>
      </c>
      <c r="D339" s="471"/>
      <c r="E339" s="274">
        <v>6.988</v>
      </c>
      <c r="F339" s="266">
        <v>49</v>
      </c>
      <c r="G339" s="472">
        <v>4</v>
      </c>
      <c r="H339" s="284" t="s">
        <v>11</v>
      </c>
      <c r="I339" s="275" t="s">
        <v>125</v>
      </c>
      <c r="J339" s="574">
        <f t="shared" si="12"/>
        <v>342.41200000000003</v>
      </c>
      <c r="K339" s="473">
        <f t="shared" si="13"/>
        <v>139.76000000000002</v>
      </c>
    </row>
    <row r="340" spans="1:11" ht="12.75">
      <c r="A340" s="275" t="s">
        <v>115</v>
      </c>
      <c r="B340" s="491" t="s">
        <v>883</v>
      </c>
      <c r="C340" s="284" t="s">
        <v>61</v>
      </c>
      <c r="D340" s="471"/>
      <c r="E340" s="274">
        <v>0.797</v>
      </c>
      <c r="F340" s="266">
        <v>49</v>
      </c>
      <c r="G340" s="472">
        <v>4</v>
      </c>
      <c r="H340" s="284" t="s">
        <v>11</v>
      </c>
      <c r="I340" s="275" t="s">
        <v>125</v>
      </c>
      <c r="J340" s="574">
        <f t="shared" si="12"/>
        <v>39.053000000000004</v>
      </c>
      <c r="K340" s="473">
        <f t="shared" si="13"/>
        <v>15.940000000000001</v>
      </c>
    </row>
    <row r="341" spans="1:11" ht="12.75">
      <c r="A341" s="275" t="s">
        <v>115</v>
      </c>
      <c r="B341" s="491" t="s">
        <v>884</v>
      </c>
      <c r="C341" s="284" t="s">
        <v>61</v>
      </c>
      <c r="D341" s="471"/>
      <c r="E341" s="274">
        <v>0.452</v>
      </c>
      <c r="F341" s="266">
        <v>49</v>
      </c>
      <c r="G341" s="472">
        <v>4</v>
      </c>
      <c r="H341" s="284" t="s">
        <v>11</v>
      </c>
      <c r="I341" s="275" t="s">
        <v>125</v>
      </c>
      <c r="J341" s="574">
        <f t="shared" si="12"/>
        <v>22.148</v>
      </c>
      <c r="K341" s="473">
        <f t="shared" si="13"/>
        <v>9.040000000000001</v>
      </c>
    </row>
    <row r="342" spans="1:11" ht="12.75">
      <c r="A342" s="275" t="s">
        <v>115</v>
      </c>
      <c r="B342" s="491" t="s">
        <v>885</v>
      </c>
      <c r="C342" s="284" t="s">
        <v>61</v>
      </c>
      <c r="D342" s="471"/>
      <c r="E342" s="274">
        <v>0.701</v>
      </c>
      <c r="F342" s="266">
        <v>49</v>
      </c>
      <c r="G342" s="472">
        <v>4</v>
      </c>
      <c r="H342" s="284" t="s">
        <v>11</v>
      </c>
      <c r="I342" s="275" t="s">
        <v>125</v>
      </c>
      <c r="J342" s="574">
        <f t="shared" si="12"/>
        <v>34.349</v>
      </c>
      <c r="K342" s="473">
        <f t="shared" si="13"/>
        <v>14.02</v>
      </c>
    </row>
    <row r="343" spans="1:11" ht="12.75">
      <c r="A343" s="275" t="s">
        <v>115</v>
      </c>
      <c r="B343" s="491" t="s">
        <v>886</v>
      </c>
      <c r="C343" s="284" t="s">
        <v>61</v>
      </c>
      <c r="D343" s="471"/>
      <c r="E343" s="274">
        <v>1.303</v>
      </c>
      <c r="F343" s="266">
        <v>49</v>
      </c>
      <c r="G343" s="472">
        <v>4</v>
      </c>
      <c r="H343" s="284" t="s">
        <v>11</v>
      </c>
      <c r="I343" s="275" t="s">
        <v>125</v>
      </c>
      <c r="J343" s="574">
        <f t="shared" si="12"/>
        <v>63.846999999999994</v>
      </c>
      <c r="K343" s="473">
        <f t="shared" si="13"/>
        <v>26.06</v>
      </c>
    </row>
    <row r="344" spans="1:11" ht="12.75">
      <c r="A344" s="275" t="s">
        <v>115</v>
      </c>
      <c r="B344" s="491" t="s">
        <v>887</v>
      </c>
      <c r="C344" s="284" t="s">
        <v>61</v>
      </c>
      <c r="D344" s="471"/>
      <c r="E344" s="274">
        <v>3.028</v>
      </c>
      <c r="F344" s="266">
        <v>49</v>
      </c>
      <c r="G344" s="472">
        <v>4</v>
      </c>
      <c r="H344" s="284" t="s">
        <v>11</v>
      </c>
      <c r="I344" s="275" t="s">
        <v>125</v>
      </c>
      <c r="J344" s="574">
        <f t="shared" si="12"/>
        <v>148.372</v>
      </c>
      <c r="K344" s="473">
        <f t="shared" si="13"/>
        <v>60.56</v>
      </c>
    </row>
    <row r="345" spans="1:11" ht="12.75">
      <c r="A345" s="275" t="s">
        <v>115</v>
      </c>
      <c r="B345" s="491" t="s">
        <v>888</v>
      </c>
      <c r="C345" s="284" t="s">
        <v>61</v>
      </c>
      <c r="D345" s="471"/>
      <c r="E345" s="274">
        <v>0.999</v>
      </c>
      <c r="F345" s="266">
        <v>49</v>
      </c>
      <c r="G345" s="472">
        <v>4</v>
      </c>
      <c r="H345" s="284" t="s">
        <v>11</v>
      </c>
      <c r="I345" s="275" t="s">
        <v>125</v>
      </c>
      <c r="J345" s="574">
        <f t="shared" si="12"/>
        <v>48.951</v>
      </c>
      <c r="K345" s="473">
        <f t="shared" si="13"/>
        <v>19.98</v>
      </c>
    </row>
    <row r="346" spans="1:11" ht="12.75">
      <c r="A346" s="275" t="s">
        <v>115</v>
      </c>
      <c r="B346" s="491" t="s">
        <v>889</v>
      </c>
      <c r="C346" s="284" t="s">
        <v>61</v>
      </c>
      <c r="D346" s="471"/>
      <c r="E346" s="274">
        <v>1.29</v>
      </c>
      <c r="F346" s="266">
        <v>49</v>
      </c>
      <c r="G346" s="472">
        <v>4</v>
      </c>
      <c r="H346" s="284" t="s">
        <v>11</v>
      </c>
      <c r="I346" s="275" t="s">
        <v>125</v>
      </c>
      <c r="J346" s="574">
        <f t="shared" si="12"/>
        <v>63.21</v>
      </c>
      <c r="K346" s="473">
        <f t="shared" si="13"/>
        <v>25.8</v>
      </c>
    </row>
    <row r="347" spans="1:11" ht="12.75">
      <c r="A347" s="275" t="s">
        <v>115</v>
      </c>
      <c r="B347" s="491" t="s">
        <v>890</v>
      </c>
      <c r="C347" s="284" t="s">
        <v>61</v>
      </c>
      <c r="D347" s="471"/>
      <c r="E347" s="274">
        <v>1.996</v>
      </c>
      <c r="F347" s="266">
        <v>49</v>
      </c>
      <c r="G347" s="472">
        <v>4</v>
      </c>
      <c r="H347" s="284" t="s">
        <v>11</v>
      </c>
      <c r="I347" s="275" t="s">
        <v>125</v>
      </c>
      <c r="J347" s="574">
        <f t="shared" si="12"/>
        <v>97.804</v>
      </c>
      <c r="K347" s="473">
        <f t="shared" si="13"/>
        <v>39.92</v>
      </c>
    </row>
    <row r="348" spans="1:11" ht="12.75">
      <c r="A348" s="275" t="s">
        <v>115</v>
      </c>
      <c r="B348" s="491" t="s">
        <v>891</v>
      </c>
      <c r="C348" s="284" t="s">
        <v>61</v>
      </c>
      <c r="D348" s="471"/>
      <c r="E348" s="274">
        <v>0.801</v>
      </c>
      <c r="F348" s="266">
        <v>49</v>
      </c>
      <c r="G348" s="472">
        <v>4</v>
      </c>
      <c r="H348" s="284" t="s">
        <v>11</v>
      </c>
      <c r="I348" s="275" t="s">
        <v>125</v>
      </c>
      <c r="J348" s="574">
        <f t="shared" si="12"/>
        <v>39.249</v>
      </c>
      <c r="K348" s="473">
        <f t="shared" si="13"/>
        <v>16.02</v>
      </c>
    </row>
    <row r="349" spans="1:11" ht="12.75">
      <c r="A349" s="275" t="s">
        <v>115</v>
      </c>
      <c r="B349" s="491" t="s">
        <v>892</v>
      </c>
      <c r="C349" s="284" t="s">
        <v>61</v>
      </c>
      <c r="D349" s="471"/>
      <c r="E349" s="274">
        <v>1</v>
      </c>
      <c r="F349" s="266">
        <v>49</v>
      </c>
      <c r="G349" s="472">
        <v>4</v>
      </c>
      <c r="H349" s="284" t="s">
        <v>11</v>
      </c>
      <c r="I349" s="275" t="s">
        <v>125</v>
      </c>
      <c r="J349" s="574">
        <f t="shared" si="12"/>
        <v>49</v>
      </c>
      <c r="K349" s="473">
        <f t="shared" si="13"/>
        <v>20</v>
      </c>
    </row>
    <row r="350" spans="1:11" ht="12.75">
      <c r="A350" s="275" t="s">
        <v>115</v>
      </c>
      <c r="B350" s="491" t="s">
        <v>893</v>
      </c>
      <c r="C350" s="284" t="s">
        <v>61</v>
      </c>
      <c r="D350" s="471"/>
      <c r="E350" s="274">
        <v>1.195</v>
      </c>
      <c r="F350" s="266">
        <v>49</v>
      </c>
      <c r="G350" s="472">
        <v>4</v>
      </c>
      <c r="H350" s="284" t="s">
        <v>11</v>
      </c>
      <c r="I350" s="275" t="s">
        <v>125</v>
      </c>
      <c r="J350" s="574">
        <f t="shared" si="12"/>
        <v>58.555</v>
      </c>
      <c r="K350" s="473">
        <f t="shared" si="13"/>
        <v>23.900000000000002</v>
      </c>
    </row>
    <row r="351" spans="1:11" ht="12.75">
      <c r="A351" s="275" t="s">
        <v>115</v>
      </c>
      <c r="B351" s="491" t="s">
        <v>894</v>
      </c>
      <c r="C351" s="284" t="s">
        <v>61</v>
      </c>
      <c r="D351" s="471"/>
      <c r="E351" s="274">
        <v>1.515</v>
      </c>
      <c r="F351" s="266">
        <v>49</v>
      </c>
      <c r="G351" s="472">
        <v>4</v>
      </c>
      <c r="H351" s="284" t="s">
        <v>11</v>
      </c>
      <c r="I351" s="275" t="s">
        <v>125</v>
      </c>
      <c r="J351" s="574">
        <f t="shared" si="12"/>
        <v>74.235</v>
      </c>
      <c r="K351" s="473">
        <f t="shared" si="13"/>
        <v>30.299999999999997</v>
      </c>
    </row>
    <row r="352" spans="1:11" ht="12.75">
      <c r="A352" s="275" t="s">
        <v>115</v>
      </c>
      <c r="B352" s="491" t="s">
        <v>895</v>
      </c>
      <c r="C352" s="284" t="s">
        <v>61</v>
      </c>
      <c r="D352" s="471"/>
      <c r="E352" s="274">
        <v>3.388</v>
      </c>
      <c r="F352" s="266">
        <v>49</v>
      </c>
      <c r="G352" s="472">
        <v>4</v>
      </c>
      <c r="H352" s="284" t="s">
        <v>11</v>
      </c>
      <c r="I352" s="275" t="s">
        <v>125</v>
      </c>
      <c r="J352" s="574">
        <f>E352*F352</f>
        <v>166.012</v>
      </c>
      <c r="K352" s="473">
        <f t="shared" si="13"/>
        <v>67.75999999999999</v>
      </c>
    </row>
    <row r="353" spans="1:11" ht="12.75">
      <c r="A353" s="275" t="s">
        <v>115</v>
      </c>
      <c r="B353" s="491" t="s">
        <v>896</v>
      </c>
      <c r="C353" s="284" t="s">
        <v>61</v>
      </c>
      <c r="D353" s="471"/>
      <c r="E353" s="274">
        <v>6.085</v>
      </c>
      <c r="F353" s="266">
        <v>49</v>
      </c>
      <c r="G353" s="472">
        <v>4</v>
      </c>
      <c r="H353" s="284" t="s">
        <v>11</v>
      </c>
      <c r="I353" s="275" t="s">
        <v>125</v>
      </c>
      <c r="J353" s="574">
        <f>E353*F353</f>
        <v>298.165</v>
      </c>
      <c r="K353" s="473">
        <f>E353*20</f>
        <v>121.7</v>
      </c>
    </row>
    <row r="354" spans="1:11" ht="12.75">
      <c r="A354" s="275" t="s">
        <v>115</v>
      </c>
      <c r="B354" s="491" t="s">
        <v>897</v>
      </c>
      <c r="C354" s="284" t="s">
        <v>61</v>
      </c>
      <c r="D354" s="471"/>
      <c r="E354" s="274">
        <v>8.567</v>
      </c>
      <c r="F354" s="266">
        <v>49</v>
      </c>
      <c r="G354" s="472">
        <v>4</v>
      </c>
      <c r="H354" s="284" t="s">
        <v>11</v>
      </c>
      <c r="I354" s="275" t="s">
        <v>125</v>
      </c>
      <c r="J354" s="574">
        <f>E354*F354</f>
        <v>419.783</v>
      </c>
      <c r="K354" s="473">
        <f>E354*20</f>
        <v>171.34</v>
      </c>
    </row>
    <row r="355" spans="1:11" ht="12.75">
      <c r="A355" s="43" t="s">
        <v>20</v>
      </c>
      <c r="B355" s="42">
        <v>322</v>
      </c>
      <c r="C355" s="43" t="s">
        <v>27</v>
      </c>
      <c r="D355" s="37"/>
      <c r="E355" s="41">
        <f>SUM(E33:E354)</f>
        <v>822.494</v>
      </c>
      <c r="F355" s="142" t="s">
        <v>47</v>
      </c>
      <c r="G355" s="31"/>
      <c r="H355" s="45"/>
      <c r="I355" s="45"/>
      <c r="J355" s="573"/>
      <c r="K355" s="570"/>
    </row>
    <row r="356" spans="1:11" ht="12.75">
      <c r="A356" s="10" t="s">
        <v>123</v>
      </c>
      <c r="B356" s="376" t="s">
        <v>898</v>
      </c>
      <c r="C356" s="492" t="s">
        <v>126</v>
      </c>
      <c r="D356" s="143"/>
      <c r="E356" s="14">
        <v>23.233</v>
      </c>
      <c r="F356" s="113">
        <v>66</v>
      </c>
      <c r="G356" s="143">
        <v>5</v>
      </c>
      <c r="H356" s="284" t="s">
        <v>11</v>
      </c>
      <c r="I356" s="264" t="s">
        <v>168</v>
      </c>
      <c r="J356" s="573">
        <f>E356*F356</f>
        <v>1533.378</v>
      </c>
      <c r="K356" s="570">
        <f>E356*10</f>
        <v>232.33</v>
      </c>
    </row>
    <row r="357" spans="1:11" ht="12.75">
      <c r="A357" s="43" t="s">
        <v>20</v>
      </c>
      <c r="B357" s="42">
        <v>1</v>
      </c>
      <c r="C357" s="43" t="s">
        <v>27</v>
      </c>
      <c r="D357" s="37"/>
      <c r="E357" s="41">
        <f>SUM(E356)</f>
        <v>23.233</v>
      </c>
      <c r="F357" s="142" t="s">
        <v>47</v>
      </c>
      <c r="G357" s="31"/>
      <c r="H357" s="45"/>
      <c r="I357" s="45"/>
      <c r="J357" s="573"/>
      <c r="K357" s="570"/>
    </row>
    <row r="358" spans="1:11" ht="12.75">
      <c r="A358" s="275" t="s">
        <v>117</v>
      </c>
      <c r="B358" s="376" t="s">
        <v>899</v>
      </c>
      <c r="C358" s="284" t="s">
        <v>61</v>
      </c>
      <c r="D358" s="471"/>
      <c r="E358" s="274">
        <v>0.6</v>
      </c>
      <c r="F358" s="266">
        <v>49</v>
      </c>
      <c r="G358" s="472">
        <v>4</v>
      </c>
      <c r="H358" s="284" t="s">
        <v>11</v>
      </c>
      <c r="I358" s="275" t="s">
        <v>125</v>
      </c>
      <c r="J358" s="574">
        <f aca="true" t="shared" si="14" ref="J358:J370">E358*F358</f>
        <v>29.4</v>
      </c>
      <c r="K358" s="473">
        <f>E358*20</f>
        <v>12</v>
      </c>
    </row>
    <row r="359" spans="1:11" ht="12.75">
      <c r="A359" s="275" t="s">
        <v>117</v>
      </c>
      <c r="B359" s="376" t="s">
        <v>900</v>
      </c>
      <c r="C359" s="284" t="s">
        <v>61</v>
      </c>
      <c r="D359" s="471"/>
      <c r="E359" s="274">
        <v>2.077</v>
      </c>
      <c r="F359" s="266">
        <v>49</v>
      </c>
      <c r="G359" s="472">
        <v>4</v>
      </c>
      <c r="H359" s="284" t="s">
        <v>11</v>
      </c>
      <c r="I359" s="275" t="s">
        <v>125</v>
      </c>
      <c r="J359" s="574">
        <f t="shared" si="14"/>
        <v>101.773</v>
      </c>
      <c r="K359" s="473">
        <f aca="true" t="shared" si="15" ref="K359:K370">E359*20</f>
        <v>41.54</v>
      </c>
    </row>
    <row r="360" spans="1:11" ht="12.75">
      <c r="A360" s="275" t="s">
        <v>117</v>
      </c>
      <c r="B360" s="376" t="s">
        <v>901</v>
      </c>
      <c r="C360" s="284" t="s">
        <v>61</v>
      </c>
      <c r="D360" s="471"/>
      <c r="E360" s="274">
        <v>1.995</v>
      </c>
      <c r="F360" s="266">
        <v>49</v>
      </c>
      <c r="G360" s="472">
        <v>4</v>
      </c>
      <c r="H360" s="284" t="s">
        <v>11</v>
      </c>
      <c r="I360" s="275" t="s">
        <v>125</v>
      </c>
      <c r="J360" s="574">
        <f t="shared" si="14"/>
        <v>97.75500000000001</v>
      </c>
      <c r="K360" s="473">
        <f t="shared" si="15"/>
        <v>39.900000000000006</v>
      </c>
    </row>
    <row r="361" spans="1:11" ht="12.75">
      <c r="A361" s="275" t="s">
        <v>117</v>
      </c>
      <c r="B361" s="376" t="s">
        <v>902</v>
      </c>
      <c r="C361" s="284" t="s">
        <v>61</v>
      </c>
      <c r="D361" s="471"/>
      <c r="E361" s="274">
        <v>1.37</v>
      </c>
      <c r="F361" s="266">
        <v>49</v>
      </c>
      <c r="G361" s="472">
        <v>4</v>
      </c>
      <c r="H361" s="284" t="s">
        <v>11</v>
      </c>
      <c r="I361" s="275" t="s">
        <v>125</v>
      </c>
      <c r="J361" s="574">
        <f t="shared" si="14"/>
        <v>67.13000000000001</v>
      </c>
      <c r="K361" s="473">
        <f t="shared" si="15"/>
        <v>27.400000000000002</v>
      </c>
    </row>
    <row r="362" spans="1:11" ht="12.75">
      <c r="A362" s="275" t="s">
        <v>117</v>
      </c>
      <c r="B362" s="376" t="s">
        <v>903</v>
      </c>
      <c r="C362" s="284" t="s">
        <v>61</v>
      </c>
      <c r="D362" s="471"/>
      <c r="E362" s="274">
        <v>1.035</v>
      </c>
      <c r="F362" s="266">
        <v>49</v>
      </c>
      <c r="G362" s="472">
        <v>4</v>
      </c>
      <c r="H362" s="284" t="s">
        <v>11</v>
      </c>
      <c r="I362" s="275" t="s">
        <v>125</v>
      </c>
      <c r="J362" s="574">
        <f t="shared" si="14"/>
        <v>50.714999999999996</v>
      </c>
      <c r="K362" s="473">
        <f t="shared" si="15"/>
        <v>20.7</v>
      </c>
    </row>
    <row r="363" spans="1:11" ht="12.75">
      <c r="A363" s="275" t="s">
        <v>117</v>
      </c>
      <c r="B363" s="376" t="s">
        <v>904</v>
      </c>
      <c r="C363" s="284" t="s">
        <v>61</v>
      </c>
      <c r="D363" s="471"/>
      <c r="E363" s="274">
        <v>1.398</v>
      </c>
      <c r="F363" s="266">
        <v>49</v>
      </c>
      <c r="G363" s="472">
        <v>4</v>
      </c>
      <c r="H363" s="284" t="s">
        <v>11</v>
      </c>
      <c r="I363" s="275" t="s">
        <v>125</v>
      </c>
      <c r="J363" s="574">
        <f t="shared" si="14"/>
        <v>68.502</v>
      </c>
      <c r="K363" s="473">
        <f t="shared" si="15"/>
        <v>27.959999999999997</v>
      </c>
    </row>
    <row r="364" spans="1:11" ht="12.75">
      <c r="A364" s="275" t="s">
        <v>117</v>
      </c>
      <c r="B364" s="376" t="s">
        <v>905</v>
      </c>
      <c r="C364" s="284" t="s">
        <v>61</v>
      </c>
      <c r="D364" s="471"/>
      <c r="E364" s="274">
        <v>3.395</v>
      </c>
      <c r="F364" s="266">
        <v>49</v>
      </c>
      <c r="G364" s="472">
        <v>4</v>
      </c>
      <c r="H364" s="284" t="s">
        <v>11</v>
      </c>
      <c r="I364" s="275" t="s">
        <v>125</v>
      </c>
      <c r="J364" s="574">
        <f t="shared" si="14"/>
        <v>166.355</v>
      </c>
      <c r="K364" s="473">
        <f t="shared" si="15"/>
        <v>67.9</v>
      </c>
    </row>
    <row r="365" spans="1:11" ht="12.75">
      <c r="A365" s="275" t="s">
        <v>117</v>
      </c>
      <c r="B365" s="376" t="s">
        <v>906</v>
      </c>
      <c r="C365" s="284" t="s">
        <v>61</v>
      </c>
      <c r="D365" s="471"/>
      <c r="E365" s="274">
        <v>1.681</v>
      </c>
      <c r="F365" s="266">
        <v>49</v>
      </c>
      <c r="G365" s="472">
        <v>4</v>
      </c>
      <c r="H365" s="284" t="s">
        <v>11</v>
      </c>
      <c r="I365" s="275" t="s">
        <v>125</v>
      </c>
      <c r="J365" s="574">
        <f t="shared" si="14"/>
        <v>82.369</v>
      </c>
      <c r="K365" s="473">
        <f t="shared" si="15"/>
        <v>33.620000000000005</v>
      </c>
    </row>
    <row r="366" spans="1:11" ht="12.75">
      <c r="A366" s="275" t="s">
        <v>117</v>
      </c>
      <c r="B366" s="376" t="s">
        <v>907</v>
      </c>
      <c r="C366" s="284" t="s">
        <v>61</v>
      </c>
      <c r="D366" s="471"/>
      <c r="E366" s="274">
        <v>1.375</v>
      </c>
      <c r="F366" s="266">
        <v>49</v>
      </c>
      <c r="G366" s="472">
        <v>4</v>
      </c>
      <c r="H366" s="284" t="s">
        <v>11</v>
      </c>
      <c r="I366" s="275" t="s">
        <v>125</v>
      </c>
      <c r="J366" s="574">
        <f t="shared" si="14"/>
        <v>67.375</v>
      </c>
      <c r="K366" s="473">
        <f t="shared" si="15"/>
        <v>27.5</v>
      </c>
    </row>
    <row r="367" spans="1:11" ht="12.75">
      <c r="A367" s="275" t="s">
        <v>117</v>
      </c>
      <c r="B367" s="376" t="s">
        <v>908</v>
      </c>
      <c r="C367" s="284" t="s">
        <v>61</v>
      </c>
      <c r="D367" s="471"/>
      <c r="E367" s="274">
        <v>1.42</v>
      </c>
      <c r="F367" s="266">
        <v>49</v>
      </c>
      <c r="G367" s="472">
        <v>4</v>
      </c>
      <c r="H367" s="284" t="s">
        <v>11</v>
      </c>
      <c r="I367" s="275" t="s">
        <v>125</v>
      </c>
      <c r="J367" s="574">
        <f t="shared" si="14"/>
        <v>69.58</v>
      </c>
      <c r="K367" s="473">
        <f t="shared" si="15"/>
        <v>28.4</v>
      </c>
    </row>
    <row r="368" spans="1:11" ht="12.75">
      <c r="A368" s="275" t="s">
        <v>117</v>
      </c>
      <c r="B368" s="376" t="s">
        <v>909</v>
      </c>
      <c r="C368" s="284" t="s">
        <v>61</v>
      </c>
      <c r="D368" s="471"/>
      <c r="E368" s="274">
        <v>1.034</v>
      </c>
      <c r="F368" s="266">
        <v>49</v>
      </c>
      <c r="G368" s="472">
        <v>4</v>
      </c>
      <c r="H368" s="284" t="s">
        <v>11</v>
      </c>
      <c r="I368" s="275" t="s">
        <v>125</v>
      </c>
      <c r="J368" s="574">
        <f t="shared" si="14"/>
        <v>50.666000000000004</v>
      </c>
      <c r="K368" s="473">
        <f t="shared" si="15"/>
        <v>20.68</v>
      </c>
    </row>
    <row r="369" spans="1:11" ht="12.75">
      <c r="A369" s="275" t="s">
        <v>117</v>
      </c>
      <c r="B369" s="376" t="s">
        <v>910</v>
      </c>
      <c r="C369" s="284" t="s">
        <v>61</v>
      </c>
      <c r="D369" s="471"/>
      <c r="E369" s="274">
        <v>1.38</v>
      </c>
      <c r="F369" s="266">
        <v>49</v>
      </c>
      <c r="G369" s="472">
        <v>4</v>
      </c>
      <c r="H369" s="284" t="s">
        <v>11</v>
      </c>
      <c r="I369" s="275" t="s">
        <v>125</v>
      </c>
      <c r="J369" s="574">
        <f t="shared" si="14"/>
        <v>67.61999999999999</v>
      </c>
      <c r="K369" s="473">
        <f t="shared" si="15"/>
        <v>27.599999999999998</v>
      </c>
    </row>
    <row r="370" spans="1:11" ht="14.25" customHeight="1">
      <c r="A370" s="275" t="s">
        <v>117</v>
      </c>
      <c r="B370" s="376" t="s">
        <v>911</v>
      </c>
      <c r="C370" s="284" t="s">
        <v>61</v>
      </c>
      <c r="D370" s="471"/>
      <c r="E370" s="274">
        <v>2</v>
      </c>
      <c r="F370" s="266">
        <v>49</v>
      </c>
      <c r="G370" s="472">
        <v>4</v>
      </c>
      <c r="H370" s="284" t="s">
        <v>11</v>
      </c>
      <c r="I370" s="275" t="s">
        <v>125</v>
      </c>
      <c r="J370" s="574">
        <f t="shared" si="14"/>
        <v>98</v>
      </c>
      <c r="K370" s="473">
        <f t="shared" si="15"/>
        <v>40</v>
      </c>
    </row>
    <row r="371" spans="1:11" ht="12.75">
      <c r="A371" s="43" t="s">
        <v>20</v>
      </c>
      <c r="B371" s="42">
        <v>13</v>
      </c>
      <c r="C371" s="43" t="s">
        <v>27</v>
      </c>
      <c r="D371" s="37"/>
      <c r="E371" s="41">
        <f>SUM(E358:E370)</f>
        <v>20.76</v>
      </c>
      <c r="F371" s="142" t="s">
        <v>47</v>
      </c>
      <c r="G371" s="31"/>
      <c r="H371" s="45"/>
      <c r="I371" s="45"/>
      <c r="J371" s="573"/>
      <c r="K371" s="570"/>
    </row>
    <row r="372" spans="1:11" ht="12.75">
      <c r="A372" s="275" t="s">
        <v>119</v>
      </c>
      <c r="B372" s="376" t="s">
        <v>913</v>
      </c>
      <c r="C372" s="284" t="s">
        <v>61</v>
      </c>
      <c r="D372" s="472"/>
      <c r="E372" s="274">
        <v>1.324</v>
      </c>
      <c r="F372" s="266">
        <v>49</v>
      </c>
      <c r="G372" s="472">
        <v>4</v>
      </c>
      <c r="H372" s="284" t="s">
        <v>11</v>
      </c>
      <c r="I372" s="275" t="s">
        <v>125</v>
      </c>
      <c r="J372" s="574">
        <f aca="true" t="shared" si="16" ref="J372:J435">E372*F372</f>
        <v>64.876</v>
      </c>
      <c r="K372" s="473">
        <f>E372*20</f>
        <v>26.48</v>
      </c>
    </row>
    <row r="373" spans="1:11" ht="12.75">
      <c r="A373" s="275" t="s">
        <v>119</v>
      </c>
      <c r="B373" s="376" t="s">
        <v>914</v>
      </c>
      <c r="C373" s="284" t="s">
        <v>61</v>
      </c>
      <c r="D373" s="472"/>
      <c r="E373" s="274">
        <v>1.322</v>
      </c>
      <c r="F373" s="266">
        <v>49</v>
      </c>
      <c r="G373" s="472">
        <v>4</v>
      </c>
      <c r="H373" s="284" t="s">
        <v>11</v>
      </c>
      <c r="I373" s="275" t="s">
        <v>125</v>
      </c>
      <c r="J373" s="574">
        <f t="shared" si="16"/>
        <v>64.778</v>
      </c>
      <c r="K373" s="473">
        <f aca="true" t="shared" si="17" ref="K373:K436">E373*20</f>
        <v>26.44</v>
      </c>
    </row>
    <row r="374" spans="1:11" ht="12.75">
      <c r="A374" s="275" t="s">
        <v>119</v>
      </c>
      <c r="B374" s="376" t="s">
        <v>915</v>
      </c>
      <c r="C374" s="284" t="s">
        <v>61</v>
      </c>
      <c r="D374" s="472"/>
      <c r="E374" s="274">
        <v>1.351</v>
      </c>
      <c r="F374" s="266">
        <v>49</v>
      </c>
      <c r="G374" s="472">
        <v>4</v>
      </c>
      <c r="H374" s="284" t="s">
        <v>11</v>
      </c>
      <c r="I374" s="275" t="s">
        <v>125</v>
      </c>
      <c r="J374" s="574">
        <f t="shared" si="16"/>
        <v>66.199</v>
      </c>
      <c r="K374" s="473">
        <f t="shared" si="17"/>
        <v>27.02</v>
      </c>
    </row>
    <row r="375" spans="1:11" ht="12.75">
      <c r="A375" s="275" t="s">
        <v>119</v>
      </c>
      <c r="B375" s="376" t="s">
        <v>916</v>
      </c>
      <c r="C375" s="284" t="s">
        <v>61</v>
      </c>
      <c r="D375" s="472"/>
      <c r="E375" s="274">
        <v>0.399</v>
      </c>
      <c r="F375" s="266">
        <v>49</v>
      </c>
      <c r="G375" s="472">
        <v>4</v>
      </c>
      <c r="H375" s="284" t="s">
        <v>11</v>
      </c>
      <c r="I375" s="275" t="s">
        <v>125</v>
      </c>
      <c r="J375" s="574">
        <f t="shared" si="16"/>
        <v>19.551000000000002</v>
      </c>
      <c r="K375" s="473">
        <f t="shared" si="17"/>
        <v>7.98</v>
      </c>
    </row>
    <row r="376" spans="1:11" ht="12.75">
      <c r="A376" s="275" t="s">
        <v>119</v>
      </c>
      <c r="B376" s="376" t="s">
        <v>917</v>
      </c>
      <c r="C376" s="284" t="s">
        <v>61</v>
      </c>
      <c r="D376" s="472"/>
      <c r="E376" s="274">
        <v>0.948</v>
      </c>
      <c r="F376" s="266">
        <v>49</v>
      </c>
      <c r="G376" s="472">
        <v>4</v>
      </c>
      <c r="H376" s="284" t="s">
        <v>11</v>
      </c>
      <c r="I376" s="275" t="s">
        <v>125</v>
      </c>
      <c r="J376" s="574">
        <f t="shared" si="16"/>
        <v>46.452</v>
      </c>
      <c r="K376" s="473">
        <f t="shared" si="17"/>
        <v>18.96</v>
      </c>
    </row>
    <row r="377" spans="1:11" ht="12.75">
      <c r="A377" s="275" t="s">
        <v>119</v>
      </c>
      <c r="B377" s="376" t="s">
        <v>918</v>
      </c>
      <c r="C377" s="284" t="s">
        <v>61</v>
      </c>
      <c r="D377" s="472"/>
      <c r="E377" s="274">
        <v>0.978</v>
      </c>
      <c r="F377" s="266">
        <v>49</v>
      </c>
      <c r="G377" s="472">
        <v>4</v>
      </c>
      <c r="H377" s="284" t="s">
        <v>11</v>
      </c>
      <c r="I377" s="275" t="s">
        <v>125</v>
      </c>
      <c r="J377" s="574">
        <f t="shared" si="16"/>
        <v>47.922</v>
      </c>
      <c r="K377" s="473">
        <f t="shared" si="17"/>
        <v>19.56</v>
      </c>
    </row>
    <row r="378" spans="1:11" ht="12.75">
      <c r="A378" s="275" t="s">
        <v>119</v>
      </c>
      <c r="B378" s="376" t="s">
        <v>919</v>
      </c>
      <c r="C378" s="284" t="s">
        <v>61</v>
      </c>
      <c r="D378" s="472"/>
      <c r="E378" s="274">
        <v>0.96</v>
      </c>
      <c r="F378" s="266">
        <v>49</v>
      </c>
      <c r="G378" s="472">
        <v>4</v>
      </c>
      <c r="H378" s="284" t="s">
        <v>11</v>
      </c>
      <c r="I378" s="275" t="s">
        <v>125</v>
      </c>
      <c r="J378" s="574">
        <f t="shared" si="16"/>
        <v>47.04</v>
      </c>
      <c r="K378" s="473">
        <f t="shared" si="17"/>
        <v>19.2</v>
      </c>
    </row>
    <row r="379" spans="1:11" ht="12.75">
      <c r="A379" s="275" t="s">
        <v>119</v>
      </c>
      <c r="B379" s="376" t="s">
        <v>920</v>
      </c>
      <c r="C379" s="284" t="s">
        <v>61</v>
      </c>
      <c r="D379" s="472"/>
      <c r="E379" s="274">
        <v>1.167</v>
      </c>
      <c r="F379" s="266">
        <v>49</v>
      </c>
      <c r="G379" s="472">
        <v>4</v>
      </c>
      <c r="H379" s="284" t="s">
        <v>11</v>
      </c>
      <c r="I379" s="275" t="s">
        <v>125</v>
      </c>
      <c r="J379" s="574">
        <f t="shared" si="16"/>
        <v>57.183</v>
      </c>
      <c r="K379" s="473">
        <f t="shared" si="17"/>
        <v>23.34</v>
      </c>
    </row>
    <row r="380" spans="1:11" ht="12.75">
      <c r="A380" s="275" t="s">
        <v>119</v>
      </c>
      <c r="B380" s="376" t="s">
        <v>921</v>
      </c>
      <c r="C380" s="284" t="s">
        <v>61</v>
      </c>
      <c r="D380" s="472"/>
      <c r="E380" s="274">
        <v>1.126</v>
      </c>
      <c r="F380" s="266">
        <v>49</v>
      </c>
      <c r="G380" s="472">
        <v>4</v>
      </c>
      <c r="H380" s="284" t="s">
        <v>11</v>
      </c>
      <c r="I380" s="275" t="s">
        <v>125</v>
      </c>
      <c r="J380" s="574">
        <f t="shared" si="16"/>
        <v>55.17399999999999</v>
      </c>
      <c r="K380" s="473">
        <f t="shared" si="17"/>
        <v>22.519999999999996</v>
      </c>
    </row>
    <row r="381" spans="1:11" ht="12.75">
      <c r="A381" s="275" t="s">
        <v>119</v>
      </c>
      <c r="B381" s="376" t="s">
        <v>922</v>
      </c>
      <c r="C381" s="284" t="s">
        <v>61</v>
      </c>
      <c r="D381" s="472"/>
      <c r="E381" s="274">
        <v>1.005</v>
      </c>
      <c r="F381" s="266">
        <v>49</v>
      </c>
      <c r="G381" s="472">
        <v>4</v>
      </c>
      <c r="H381" s="284" t="s">
        <v>11</v>
      </c>
      <c r="I381" s="275" t="s">
        <v>125</v>
      </c>
      <c r="J381" s="574">
        <f t="shared" si="16"/>
        <v>49.245</v>
      </c>
      <c r="K381" s="473">
        <f t="shared" si="17"/>
        <v>20.099999999999998</v>
      </c>
    </row>
    <row r="382" spans="1:11" ht="12.75">
      <c r="A382" s="275" t="s">
        <v>119</v>
      </c>
      <c r="B382" s="376" t="s">
        <v>923</v>
      </c>
      <c r="C382" s="284" t="s">
        <v>61</v>
      </c>
      <c r="D382" s="472"/>
      <c r="E382" s="274">
        <v>1.078</v>
      </c>
      <c r="F382" s="266">
        <v>49</v>
      </c>
      <c r="G382" s="472">
        <v>4</v>
      </c>
      <c r="H382" s="284" t="s">
        <v>11</v>
      </c>
      <c r="I382" s="275" t="s">
        <v>125</v>
      </c>
      <c r="J382" s="574">
        <f t="shared" si="16"/>
        <v>52.822</v>
      </c>
      <c r="K382" s="473">
        <f t="shared" si="17"/>
        <v>21.560000000000002</v>
      </c>
    </row>
    <row r="383" spans="1:11" ht="12.75">
      <c r="A383" s="275" t="s">
        <v>119</v>
      </c>
      <c r="B383" s="376" t="s">
        <v>924</v>
      </c>
      <c r="C383" s="284" t="s">
        <v>61</v>
      </c>
      <c r="D383" s="472"/>
      <c r="E383" s="274">
        <v>1.056</v>
      </c>
      <c r="F383" s="266">
        <v>49</v>
      </c>
      <c r="G383" s="472">
        <v>6</v>
      </c>
      <c r="H383" s="284" t="s">
        <v>11</v>
      </c>
      <c r="I383" s="275" t="s">
        <v>125</v>
      </c>
      <c r="J383" s="574">
        <f t="shared" si="16"/>
        <v>51.744</v>
      </c>
      <c r="K383" s="473">
        <f t="shared" si="17"/>
        <v>21.12</v>
      </c>
    </row>
    <row r="384" spans="1:11" ht="12.75">
      <c r="A384" s="275" t="s">
        <v>119</v>
      </c>
      <c r="B384" s="376" t="s">
        <v>925</v>
      </c>
      <c r="C384" s="284" t="s">
        <v>61</v>
      </c>
      <c r="D384" s="472"/>
      <c r="E384" s="274">
        <v>0.984</v>
      </c>
      <c r="F384" s="266">
        <v>49</v>
      </c>
      <c r="G384" s="472">
        <v>4</v>
      </c>
      <c r="H384" s="284" t="s">
        <v>11</v>
      </c>
      <c r="I384" s="275" t="s">
        <v>125</v>
      </c>
      <c r="J384" s="574">
        <f t="shared" si="16"/>
        <v>48.216</v>
      </c>
      <c r="K384" s="473">
        <f t="shared" si="17"/>
        <v>19.68</v>
      </c>
    </row>
    <row r="385" spans="1:11" ht="12.75">
      <c r="A385" s="275" t="s">
        <v>119</v>
      </c>
      <c r="B385" s="376" t="s">
        <v>912</v>
      </c>
      <c r="C385" s="284" t="s">
        <v>126</v>
      </c>
      <c r="D385" s="472"/>
      <c r="E385" s="274">
        <v>5.1</v>
      </c>
      <c r="F385" s="266">
        <v>66</v>
      </c>
      <c r="G385" s="472">
        <v>3</v>
      </c>
      <c r="H385" s="284" t="s">
        <v>11</v>
      </c>
      <c r="I385" s="275" t="s">
        <v>125</v>
      </c>
      <c r="J385" s="574">
        <f t="shared" si="16"/>
        <v>336.59999999999997</v>
      </c>
      <c r="K385" s="473">
        <f t="shared" si="17"/>
        <v>102</v>
      </c>
    </row>
    <row r="386" spans="1:11" ht="12.75">
      <c r="A386" s="275" t="s">
        <v>119</v>
      </c>
      <c r="B386" s="376" t="s">
        <v>926</v>
      </c>
      <c r="C386" s="284" t="s">
        <v>61</v>
      </c>
      <c r="D386" s="472"/>
      <c r="E386" s="274">
        <v>0.993</v>
      </c>
      <c r="F386" s="266">
        <v>49</v>
      </c>
      <c r="G386" s="472">
        <v>3</v>
      </c>
      <c r="H386" s="284" t="s">
        <v>11</v>
      </c>
      <c r="I386" s="275" t="s">
        <v>125</v>
      </c>
      <c r="J386" s="574">
        <f t="shared" si="16"/>
        <v>48.657</v>
      </c>
      <c r="K386" s="473">
        <f t="shared" si="17"/>
        <v>19.86</v>
      </c>
    </row>
    <row r="387" spans="1:11" ht="12.75">
      <c r="A387" s="275" t="s">
        <v>119</v>
      </c>
      <c r="B387" s="376" t="s">
        <v>927</v>
      </c>
      <c r="C387" s="284" t="s">
        <v>61</v>
      </c>
      <c r="D387" s="472"/>
      <c r="E387" s="274">
        <v>0.996</v>
      </c>
      <c r="F387" s="266">
        <v>49</v>
      </c>
      <c r="G387" s="472">
        <v>3</v>
      </c>
      <c r="H387" s="284" t="s">
        <v>11</v>
      </c>
      <c r="I387" s="275" t="s">
        <v>125</v>
      </c>
      <c r="J387" s="574">
        <f t="shared" si="16"/>
        <v>48.804</v>
      </c>
      <c r="K387" s="473">
        <f t="shared" si="17"/>
        <v>19.92</v>
      </c>
    </row>
    <row r="388" spans="1:11" ht="12.75">
      <c r="A388" s="275" t="s">
        <v>119</v>
      </c>
      <c r="B388" s="376" t="s">
        <v>928</v>
      </c>
      <c r="C388" s="284" t="s">
        <v>61</v>
      </c>
      <c r="D388" s="472"/>
      <c r="E388" s="274">
        <v>0.994</v>
      </c>
      <c r="F388" s="266">
        <v>49</v>
      </c>
      <c r="G388" s="472">
        <v>3</v>
      </c>
      <c r="H388" s="284" t="s">
        <v>11</v>
      </c>
      <c r="I388" s="275" t="s">
        <v>125</v>
      </c>
      <c r="J388" s="574">
        <f t="shared" si="16"/>
        <v>48.706</v>
      </c>
      <c r="K388" s="473">
        <f t="shared" si="17"/>
        <v>19.88</v>
      </c>
    </row>
    <row r="389" spans="1:11" ht="12.75">
      <c r="A389" s="275" t="s">
        <v>119</v>
      </c>
      <c r="B389" s="376" t="s">
        <v>929</v>
      </c>
      <c r="C389" s="284" t="s">
        <v>61</v>
      </c>
      <c r="D389" s="472"/>
      <c r="E389" s="274">
        <v>0.994</v>
      </c>
      <c r="F389" s="266">
        <v>49</v>
      </c>
      <c r="G389" s="472">
        <v>3</v>
      </c>
      <c r="H389" s="284" t="s">
        <v>11</v>
      </c>
      <c r="I389" s="275" t="s">
        <v>125</v>
      </c>
      <c r="J389" s="574">
        <f t="shared" si="16"/>
        <v>48.706</v>
      </c>
      <c r="K389" s="473">
        <f t="shared" si="17"/>
        <v>19.88</v>
      </c>
    </row>
    <row r="390" spans="1:11" ht="12.75">
      <c r="A390" s="275" t="s">
        <v>119</v>
      </c>
      <c r="B390" s="376" t="s">
        <v>930</v>
      </c>
      <c r="C390" s="284" t="s">
        <v>61</v>
      </c>
      <c r="D390" s="472"/>
      <c r="E390" s="274">
        <v>4.202</v>
      </c>
      <c r="F390" s="266">
        <v>49</v>
      </c>
      <c r="G390" s="472">
        <v>3</v>
      </c>
      <c r="H390" s="284" t="s">
        <v>11</v>
      </c>
      <c r="I390" s="275" t="s">
        <v>125</v>
      </c>
      <c r="J390" s="574">
        <f t="shared" si="16"/>
        <v>205.898</v>
      </c>
      <c r="K390" s="473">
        <f t="shared" si="17"/>
        <v>84.03999999999999</v>
      </c>
    </row>
    <row r="391" spans="1:11" ht="12.75">
      <c r="A391" s="275" t="s">
        <v>119</v>
      </c>
      <c r="B391" s="376" t="s">
        <v>931</v>
      </c>
      <c r="C391" s="284" t="s">
        <v>61</v>
      </c>
      <c r="D391" s="472"/>
      <c r="E391" s="274">
        <v>0.997</v>
      </c>
      <c r="F391" s="266">
        <v>49</v>
      </c>
      <c r="G391" s="472">
        <v>3</v>
      </c>
      <c r="H391" s="284" t="s">
        <v>11</v>
      </c>
      <c r="I391" s="275" t="s">
        <v>125</v>
      </c>
      <c r="J391" s="574">
        <f t="shared" si="16"/>
        <v>48.853</v>
      </c>
      <c r="K391" s="473">
        <f t="shared" si="17"/>
        <v>19.94</v>
      </c>
    </row>
    <row r="392" spans="1:11" ht="12.75">
      <c r="A392" s="275" t="s">
        <v>119</v>
      </c>
      <c r="B392" s="376" t="s">
        <v>932</v>
      </c>
      <c r="C392" s="284" t="s">
        <v>61</v>
      </c>
      <c r="D392" s="472"/>
      <c r="E392" s="274">
        <v>0.993</v>
      </c>
      <c r="F392" s="266">
        <v>49</v>
      </c>
      <c r="G392" s="472">
        <v>3</v>
      </c>
      <c r="H392" s="284" t="s">
        <v>11</v>
      </c>
      <c r="I392" s="275" t="s">
        <v>125</v>
      </c>
      <c r="J392" s="574">
        <f t="shared" si="16"/>
        <v>48.657</v>
      </c>
      <c r="K392" s="473">
        <f t="shared" si="17"/>
        <v>19.86</v>
      </c>
    </row>
    <row r="393" spans="1:11" ht="12.75">
      <c r="A393" s="275" t="s">
        <v>119</v>
      </c>
      <c r="B393" s="376" t="s">
        <v>933</v>
      </c>
      <c r="C393" s="284" t="s">
        <v>61</v>
      </c>
      <c r="D393" s="472"/>
      <c r="E393" s="274">
        <v>0.997</v>
      </c>
      <c r="F393" s="266">
        <v>49</v>
      </c>
      <c r="G393" s="472">
        <v>3</v>
      </c>
      <c r="H393" s="284" t="s">
        <v>11</v>
      </c>
      <c r="I393" s="275" t="s">
        <v>125</v>
      </c>
      <c r="J393" s="574">
        <f t="shared" si="16"/>
        <v>48.853</v>
      </c>
      <c r="K393" s="473">
        <f t="shared" si="17"/>
        <v>19.94</v>
      </c>
    </row>
    <row r="394" spans="1:11" ht="12.75">
      <c r="A394" s="275" t="s">
        <v>119</v>
      </c>
      <c r="B394" s="376" t="s">
        <v>934</v>
      </c>
      <c r="C394" s="284" t="s">
        <v>61</v>
      </c>
      <c r="D394" s="472"/>
      <c r="E394" s="274">
        <v>0.994</v>
      </c>
      <c r="F394" s="266">
        <v>49</v>
      </c>
      <c r="G394" s="472">
        <v>3</v>
      </c>
      <c r="H394" s="284" t="s">
        <v>11</v>
      </c>
      <c r="I394" s="275" t="s">
        <v>125</v>
      </c>
      <c r="J394" s="574">
        <f t="shared" si="16"/>
        <v>48.706</v>
      </c>
      <c r="K394" s="473">
        <f t="shared" si="17"/>
        <v>19.88</v>
      </c>
    </row>
    <row r="395" spans="1:11" ht="12.75">
      <c r="A395" s="275" t="s">
        <v>119</v>
      </c>
      <c r="B395" s="376" t="s">
        <v>935</v>
      </c>
      <c r="C395" s="284" t="s">
        <v>61</v>
      </c>
      <c r="D395" s="472"/>
      <c r="E395" s="274">
        <v>0.997</v>
      </c>
      <c r="F395" s="266">
        <v>49</v>
      </c>
      <c r="G395" s="472">
        <v>3</v>
      </c>
      <c r="H395" s="284" t="s">
        <v>11</v>
      </c>
      <c r="I395" s="275" t="s">
        <v>125</v>
      </c>
      <c r="J395" s="574">
        <f t="shared" si="16"/>
        <v>48.853</v>
      </c>
      <c r="K395" s="473">
        <f t="shared" si="17"/>
        <v>19.94</v>
      </c>
    </row>
    <row r="396" spans="1:11" ht="12.75">
      <c r="A396" s="275" t="s">
        <v>119</v>
      </c>
      <c r="B396" s="376" t="s">
        <v>936</v>
      </c>
      <c r="C396" s="284" t="s">
        <v>61</v>
      </c>
      <c r="D396" s="472"/>
      <c r="E396" s="274">
        <v>0.995</v>
      </c>
      <c r="F396" s="266">
        <v>49</v>
      </c>
      <c r="G396" s="472">
        <v>3</v>
      </c>
      <c r="H396" s="284" t="s">
        <v>11</v>
      </c>
      <c r="I396" s="275" t="s">
        <v>125</v>
      </c>
      <c r="J396" s="574">
        <f t="shared" si="16"/>
        <v>48.755</v>
      </c>
      <c r="K396" s="473">
        <f t="shared" si="17"/>
        <v>19.9</v>
      </c>
    </row>
    <row r="397" spans="1:11" ht="12.75">
      <c r="A397" s="275" t="s">
        <v>119</v>
      </c>
      <c r="B397" s="376" t="s">
        <v>937</v>
      </c>
      <c r="C397" s="284" t="s">
        <v>61</v>
      </c>
      <c r="D397" s="472"/>
      <c r="E397" s="274">
        <v>0.993</v>
      </c>
      <c r="F397" s="266">
        <v>49</v>
      </c>
      <c r="G397" s="472">
        <v>3</v>
      </c>
      <c r="H397" s="284" t="s">
        <v>11</v>
      </c>
      <c r="I397" s="275" t="s">
        <v>125</v>
      </c>
      <c r="J397" s="574">
        <f t="shared" si="16"/>
        <v>48.657</v>
      </c>
      <c r="K397" s="473">
        <f t="shared" si="17"/>
        <v>19.86</v>
      </c>
    </row>
    <row r="398" spans="1:11" ht="12.75">
      <c r="A398" s="275" t="s">
        <v>119</v>
      </c>
      <c r="B398" s="376" t="s">
        <v>938</v>
      </c>
      <c r="C398" s="284" t="s">
        <v>61</v>
      </c>
      <c r="D398" s="472"/>
      <c r="E398" s="274">
        <v>0.997</v>
      </c>
      <c r="F398" s="266">
        <v>49</v>
      </c>
      <c r="G398" s="472">
        <v>3</v>
      </c>
      <c r="H398" s="284" t="s">
        <v>11</v>
      </c>
      <c r="I398" s="275" t="s">
        <v>125</v>
      </c>
      <c r="J398" s="574">
        <f t="shared" si="16"/>
        <v>48.853</v>
      </c>
      <c r="K398" s="473">
        <f t="shared" si="17"/>
        <v>19.94</v>
      </c>
    </row>
    <row r="399" spans="1:11" ht="12.75">
      <c r="A399" s="275" t="s">
        <v>119</v>
      </c>
      <c r="B399" s="376" t="s">
        <v>939</v>
      </c>
      <c r="C399" s="284" t="s">
        <v>61</v>
      </c>
      <c r="D399" s="472"/>
      <c r="E399" s="274">
        <v>1.007</v>
      </c>
      <c r="F399" s="266">
        <v>49</v>
      </c>
      <c r="G399" s="472">
        <v>3</v>
      </c>
      <c r="H399" s="284" t="s">
        <v>11</v>
      </c>
      <c r="I399" s="275" t="s">
        <v>125</v>
      </c>
      <c r="J399" s="574">
        <f t="shared" si="16"/>
        <v>49.342999999999996</v>
      </c>
      <c r="K399" s="473">
        <f t="shared" si="17"/>
        <v>20.139999999999997</v>
      </c>
    </row>
    <row r="400" spans="1:11" ht="12.75">
      <c r="A400" s="275" t="s">
        <v>119</v>
      </c>
      <c r="B400" s="376" t="s">
        <v>940</v>
      </c>
      <c r="C400" s="284" t="s">
        <v>61</v>
      </c>
      <c r="D400" s="472"/>
      <c r="E400" s="274">
        <v>1.005</v>
      </c>
      <c r="F400" s="266">
        <v>49</v>
      </c>
      <c r="G400" s="472">
        <v>3</v>
      </c>
      <c r="H400" s="284" t="s">
        <v>11</v>
      </c>
      <c r="I400" s="275" t="s">
        <v>125</v>
      </c>
      <c r="J400" s="574">
        <f t="shared" si="16"/>
        <v>49.245</v>
      </c>
      <c r="K400" s="473">
        <f t="shared" si="17"/>
        <v>20.099999999999998</v>
      </c>
    </row>
    <row r="401" spans="1:11" ht="12.75">
      <c r="A401" s="275" t="s">
        <v>119</v>
      </c>
      <c r="B401" s="376" t="s">
        <v>941</v>
      </c>
      <c r="C401" s="284" t="s">
        <v>61</v>
      </c>
      <c r="D401" s="472"/>
      <c r="E401" s="274">
        <v>1.004</v>
      </c>
      <c r="F401" s="266">
        <v>49</v>
      </c>
      <c r="G401" s="472">
        <v>3</v>
      </c>
      <c r="H401" s="284" t="s">
        <v>11</v>
      </c>
      <c r="I401" s="275" t="s">
        <v>125</v>
      </c>
      <c r="J401" s="574">
        <f t="shared" si="16"/>
        <v>49.196</v>
      </c>
      <c r="K401" s="473">
        <f t="shared" si="17"/>
        <v>20.08</v>
      </c>
    </row>
    <row r="402" spans="1:11" ht="12.75">
      <c r="A402" s="275" t="s">
        <v>119</v>
      </c>
      <c r="B402" s="376" t="s">
        <v>942</v>
      </c>
      <c r="C402" s="284" t="s">
        <v>61</v>
      </c>
      <c r="D402" s="472"/>
      <c r="E402" s="274">
        <v>1.007</v>
      </c>
      <c r="F402" s="266">
        <v>49</v>
      </c>
      <c r="G402" s="472">
        <v>3</v>
      </c>
      <c r="H402" s="284" t="s">
        <v>11</v>
      </c>
      <c r="I402" s="275" t="s">
        <v>125</v>
      </c>
      <c r="J402" s="574">
        <f t="shared" si="16"/>
        <v>49.342999999999996</v>
      </c>
      <c r="K402" s="473">
        <f t="shared" si="17"/>
        <v>20.139999999999997</v>
      </c>
    </row>
    <row r="403" spans="1:11" ht="12.75">
      <c r="A403" s="275" t="s">
        <v>119</v>
      </c>
      <c r="B403" s="376" t="s">
        <v>943</v>
      </c>
      <c r="C403" s="284" t="s">
        <v>61</v>
      </c>
      <c r="D403" s="472"/>
      <c r="E403" s="274">
        <v>1.004</v>
      </c>
      <c r="F403" s="266">
        <v>49</v>
      </c>
      <c r="G403" s="472">
        <v>3</v>
      </c>
      <c r="H403" s="284" t="s">
        <v>11</v>
      </c>
      <c r="I403" s="275" t="s">
        <v>125</v>
      </c>
      <c r="J403" s="574">
        <f t="shared" si="16"/>
        <v>49.196</v>
      </c>
      <c r="K403" s="473">
        <f t="shared" si="17"/>
        <v>20.08</v>
      </c>
    </row>
    <row r="404" spans="1:11" ht="12.75">
      <c r="A404" s="275" t="s">
        <v>119</v>
      </c>
      <c r="B404" s="376" t="s">
        <v>944</v>
      </c>
      <c r="C404" s="284" t="s">
        <v>61</v>
      </c>
      <c r="D404" s="472"/>
      <c r="E404" s="274">
        <v>1.007</v>
      </c>
      <c r="F404" s="266">
        <v>49</v>
      </c>
      <c r="G404" s="472">
        <v>3</v>
      </c>
      <c r="H404" s="284" t="s">
        <v>11</v>
      </c>
      <c r="I404" s="275" t="s">
        <v>125</v>
      </c>
      <c r="J404" s="574">
        <f t="shared" si="16"/>
        <v>49.342999999999996</v>
      </c>
      <c r="K404" s="473">
        <f t="shared" si="17"/>
        <v>20.139999999999997</v>
      </c>
    </row>
    <row r="405" spans="1:11" ht="12.75">
      <c r="A405" s="275" t="s">
        <v>119</v>
      </c>
      <c r="B405" s="376" t="s">
        <v>945</v>
      </c>
      <c r="C405" s="284" t="s">
        <v>61</v>
      </c>
      <c r="D405" s="472"/>
      <c r="E405" s="274">
        <v>0.994</v>
      </c>
      <c r="F405" s="266">
        <v>49</v>
      </c>
      <c r="G405" s="472">
        <v>3</v>
      </c>
      <c r="H405" s="284" t="s">
        <v>11</v>
      </c>
      <c r="I405" s="275" t="s">
        <v>125</v>
      </c>
      <c r="J405" s="574">
        <f t="shared" si="16"/>
        <v>48.706</v>
      </c>
      <c r="K405" s="473">
        <f t="shared" si="17"/>
        <v>19.88</v>
      </c>
    </row>
    <row r="406" spans="1:11" ht="12.75">
      <c r="A406" s="275" t="s">
        <v>119</v>
      </c>
      <c r="B406" s="376" t="s">
        <v>946</v>
      </c>
      <c r="C406" s="284" t="s">
        <v>61</v>
      </c>
      <c r="D406" s="472"/>
      <c r="E406" s="274">
        <v>1</v>
      </c>
      <c r="F406" s="266">
        <v>49</v>
      </c>
      <c r="G406" s="472">
        <v>3</v>
      </c>
      <c r="H406" s="284" t="s">
        <v>11</v>
      </c>
      <c r="I406" s="275" t="s">
        <v>125</v>
      </c>
      <c r="J406" s="574">
        <f t="shared" si="16"/>
        <v>49</v>
      </c>
      <c r="K406" s="473">
        <f t="shared" si="17"/>
        <v>20</v>
      </c>
    </row>
    <row r="407" spans="1:11" ht="12.75">
      <c r="A407" s="275" t="s">
        <v>119</v>
      </c>
      <c r="B407" s="376" t="s">
        <v>947</v>
      </c>
      <c r="C407" s="284" t="s">
        <v>61</v>
      </c>
      <c r="D407" s="472"/>
      <c r="E407" s="274">
        <v>1.999</v>
      </c>
      <c r="F407" s="266">
        <v>49</v>
      </c>
      <c r="G407" s="472">
        <v>3</v>
      </c>
      <c r="H407" s="284" t="s">
        <v>11</v>
      </c>
      <c r="I407" s="275" t="s">
        <v>125</v>
      </c>
      <c r="J407" s="574">
        <f t="shared" si="16"/>
        <v>97.95100000000001</v>
      </c>
      <c r="K407" s="473">
        <f t="shared" si="17"/>
        <v>39.980000000000004</v>
      </c>
    </row>
    <row r="408" spans="1:11" ht="12.75">
      <c r="A408" s="275" t="s">
        <v>119</v>
      </c>
      <c r="B408" s="376" t="s">
        <v>948</v>
      </c>
      <c r="C408" s="284" t="s">
        <v>61</v>
      </c>
      <c r="D408" s="472"/>
      <c r="E408" s="274">
        <v>0.995</v>
      </c>
      <c r="F408" s="266">
        <v>49</v>
      </c>
      <c r="G408" s="472">
        <v>3</v>
      </c>
      <c r="H408" s="284" t="s">
        <v>11</v>
      </c>
      <c r="I408" s="275" t="s">
        <v>125</v>
      </c>
      <c r="J408" s="574">
        <f t="shared" si="16"/>
        <v>48.755</v>
      </c>
      <c r="K408" s="473">
        <f t="shared" si="17"/>
        <v>19.9</v>
      </c>
    </row>
    <row r="409" spans="1:11" ht="12.75">
      <c r="A409" s="275" t="s">
        <v>119</v>
      </c>
      <c r="B409" s="376" t="s">
        <v>949</v>
      </c>
      <c r="C409" s="284" t="s">
        <v>61</v>
      </c>
      <c r="D409" s="472"/>
      <c r="E409" s="274">
        <v>0.995</v>
      </c>
      <c r="F409" s="266">
        <v>49</v>
      </c>
      <c r="G409" s="472">
        <v>3</v>
      </c>
      <c r="H409" s="284" t="s">
        <v>11</v>
      </c>
      <c r="I409" s="275" t="s">
        <v>125</v>
      </c>
      <c r="J409" s="574">
        <f t="shared" si="16"/>
        <v>48.755</v>
      </c>
      <c r="K409" s="473">
        <f t="shared" si="17"/>
        <v>19.9</v>
      </c>
    </row>
    <row r="410" spans="1:11" ht="12.75">
      <c r="A410" s="275" t="s">
        <v>119</v>
      </c>
      <c r="B410" s="376" t="s">
        <v>950</v>
      </c>
      <c r="C410" s="284" t="s">
        <v>61</v>
      </c>
      <c r="D410" s="472"/>
      <c r="E410" s="274">
        <v>0.993</v>
      </c>
      <c r="F410" s="266">
        <v>49</v>
      </c>
      <c r="G410" s="472">
        <v>3</v>
      </c>
      <c r="H410" s="284" t="s">
        <v>11</v>
      </c>
      <c r="I410" s="275" t="s">
        <v>125</v>
      </c>
      <c r="J410" s="574">
        <f t="shared" si="16"/>
        <v>48.657</v>
      </c>
      <c r="K410" s="473">
        <f t="shared" si="17"/>
        <v>19.86</v>
      </c>
    </row>
    <row r="411" spans="1:11" ht="12.75">
      <c r="A411" s="275" t="s">
        <v>119</v>
      </c>
      <c r="B411" s="376" t="s">
        <v>951</v>
      </c>
      <c r="C411" s="284" t="s">
        <v>61</v>
      </c>
      <c r="D411" s="472"/>
      <c r="E411" s="274">
        <v>0.999</v>
      </c>
      <c r="F411" s="266">
        <v>49</v>
      </c>
      <c r="G411" s="472">
        <v>3</v>
      </c>
      <c r="H411" s="284" t="s">
        <v>11</v>
      </c>
      <c r="I411" s="275" t="s">
        <v>125</v>
      </c>
      <c r="J411" s="574">
        <f t="shared" si="16"/>
        <v>48.951</v>
      </c>
      <c r="K411" s="473">
        <f t="shared" si="17"/>
        <v>19.98</v>
      </c>
    </row>
    <row r="412" spans="1:11" ht="12.75">
      <c r="A412" s="275" t="s">
        <v>119</v>
      </c>
      <c r="B412" s="376" t="s">
        <v>952</v>
      </c>
      <c r="C412" s="284" t="s">
        <v>61</v>
      </c>
      <c r="D412" s="472"/>
      <c r="E412" s="274">
        <v>1.002</v>
      </c>
      <c r="F412" s="266">
        <v>49</v>
      </c>
      <c r="G412" s="472">
        <v>3</v>
      </c>
      <c r="H412" s="284" t="s">
        <v>11</v>
      </c>
      <c r="I412" s="275" t="s">
        <v>125</v>
      </c>
      <c r="J412" s="574">
        <f t="shared" si="16"/>
        <v>49.098</v>
      </c>
      <c r="K412" s="473">
        <f t="shared" si="17"/>
        <v>20.04</v>
      </c>
    </row>
    <row r="413" spans="1:11" ht="12.75">
      <c r="A413" s="275" t="s">
        <v>119</v>
      </c>
      <c r="B413" s="376" t="s">
        <v>953</v>
      </c>
      <c r="C413" s="284" t="s">
        <v>61</v>
      </c>
      <c r="D413" s="472"/>
      <c r="E413" s="274">
        <v>1</v>
      </c>
      <c r="F413" s="266">
        <v>49</v>
      </c>
      <c r="G413" s="472">
        <v>3</v>
      </c>
      <c r="H413" s="284" t="s">
        <v>11</v>
      </c>
      <c r="I413" s="275" t="s">
        <v>125</v>
      </c>
      <c r="J413" s="574">
        <f t="shared" si="16"/>
        <v>49</v>
      </c>
      <c r="K413" s="473">
        <f t="shared" si="17"/>
        <v>20</v>
      </c>
    </row>
    <row r="414" spans="1:11" ht="12.75">
      <c r="A414" s="275" t="s">
        <v>119</v>
      </c>
      <c r="B414" s="376" t="s">
        <v>954</v>
      </c>
      <c r="C414" s="284" t="s">
        <v>61</v>
      </c>
      <c r="D414" s="472"/>
      <c r="E414" s="274">
        <v>0.996</v>
      </c>
      <c r="F414" s="266">
        <v>49</v>
      </c>
      <c r="G414" s="472">
        <v>5</v>
      </c>
      <c r="H414" s="284" t="s">
        <v>11</v>
      </c>
      <c r="I414" s="275" t="s">
        <v>125</v>
      </c>
      <c r="J414" s="574">
        <f t="shared" si="16"/>
        <v>48.804</v>
      </c>
      <c r="K414" s="473">
        <f t="shared" si="17"/>
        <v>19.92</v>
      </c>
    </row>
    <row r="415" spans="1:11" ht="12.75">
      <c r="A415" s="275" t="s">
        <v>119</v>
      </c>
      <c r="B415" s="376" t="s">
        <v>955</v>
      </c>
      <c r="C415" s="284" t="s">
        <v>61</v>
      </c>
      <c r="D415" s="472"/>
      <c r="E415" s="274">
        <v>1</v>
      </c>
      <c r="F415" s="266">
        <v>49</v>
      </c>
      <c r="G415" s="472">
        <v>3</v>
      </c>
      <c r="H415" s="284" t="s">
        <v>11</v>
      </c>
      <c r="I415" s="275" t="s">
        <v>125</v>
      </c>
      <c r="J415" s="574">
        <f t="shared" si="16"/>
        <v>49</v>
      </c>
      <c r="K415" s="473">
        <f t="shared" si="17"/>
        <v>20</v>
      </c>
    </row>
    <row r="416" spans="1:11" ht="12.75">
      <c r="A416" s="275" t="s">
        <v>119</v>
      </c>
      <c r="B416" s="376" t="s">
        <v>956</v>
      </c>
      <c r="C416" s="284" t="s">
        <v>61</v>
      </c>
      <c r="D416" s="472"/>
      <c r="E416" s="274">
        <v>0.999</v>
      </c>
      <c r="F416" s="266">
        <v>49</v>
      </c>
      <c r="G416" s="472">
        <v>3</v>
      </c>
      <c r="H416" s="284" t="s">
        <v>11</v>
      </c>
      <c r="I416" s="275" t="s">
        <v>125</v>
      </c>
      <c r="J416" s="574">
        <f t="shared" si="16"/>
        <v>48.951</v>
      </c>
      <c r="K416" s="473">
        <f t="shared" si="17"/>
        <v>19.98</v>
      </c>
    </row>
    <row r="417" spans="1:11" ht="12.75">
      <c r="A417" s="275" t="s">
        <v>119</v>
      </c>
      <c r="B417" s="376" t="s">
        <v>957</v>
      </c>
      <c r="C417" s="284" t="s">
        <v>61</v>
      </c>
      <c r="D417" s="472"/>
      <c r="E417" s="274">
        <v>1.003</v>
      </c>
      <c r="F417" s="266">
        <v>49</v>
      </c>
      <c r="G417" s="472">
        <v>3</v>
      </c>
      <c r="H417" s="284" t="s">
        <v>11</v>
      </c>
      <c r="I417" s="275" t="s">
        <v>125</v>
      </c>
      <c r="J417" s="574">
        <f t="shared" si="16"/>
        <v>49.14699999999999</v>
      </c>
      <c r="K417" s="473">
        <f t="shared" si="17"/>
        <v>20.06</v>
      </c>
    </row>
    <row r="418" spans="1:11" ht="12.75">
      <c r="A418" s="275" t="s">
        <v>119</v>
      </c>
      <c r="B418" s="376" t="s">
        <v>958</v>
      </c>
      <c r="C418" s="284" t="s">
        <v>61</v>
      </c>
      <c r="D418" s="472"/>
      <c r="E418" s="274">
        <v>1.004</v>
      </c>
      <c r="F418" s="266">
        <v>49</v>
      </c>
      <c r="G418" s="472">
        <v>3</v>
      </c>
      <c r="H418" s="284" t="s">
        <v>11</v>
      </c>
      <c r="I418" s="275" t="s">
        <v>125</v>
      </c>
      <c r="J418" s="574">
        <f t="shared" si="16"/>
        <v>49.196</v>
      </c>
      <c r="K418" s="473">
        <f t="shared" si="17"/>
        <v>20.08</v>
      </c>
    </row>
    <row r="419" spans="1:11" ht="12.75">
      <c r="A419" s="275" t="s">
        <v>119</v>
      </c>
      <c r="B419" s="376" t="s">
        <v>959</v>
      </c>
      <c r="C419" s="284" t="s">
        <v>61</v>
      </c>
      <c r="D419" s="472"/>
      <c r="E419" s="274">
        <v>1.005</v>
      </c>
      <c r="F419" s="266">
        <v>49</v>
      </c>
      <c r="G419" s="472">
        <v>3</v>
      </c>
      <c r="H419" s="284" t="s">
        <v>11</v>
      </c>
      <c r="I419" s="275" t="s">
        <v>125</v>
      </c>
      <c r="J419" s="574">
        <f t="shared" si="16"/>
        <v>49.245</v>
      </c>
      <c r="K419" s="473">
        <f t="shared" si="17"/>
        <v>20.099999999999998</v>
      </c>
    </row>
    <row r="420" spans="1:11" ht="12.75">
      <c r="A420" s="275" t="s">
        <v>119</v>
      </c>
      <c r="B420" s="376" t="s">
        <v>960</v>
      </c>
      <c r="C420" s="284" t="s">
        <v>61</v>
      </c>
      <c r="D420" s="472"/>
      <c r="E420" s="274">
        <v>1</v>
      </c>
      <c r="F420" s="266">
        <v>49</v>
      </c>
      <c r="G420" s="472">
        <v>3</v>
      </c>
      <c r="H420" s="284" t="s">
        <v>11</v>
      </c>
      <c r="I420" s="275" t="s">
        <v>125</v>
      </c>
      <c r="J420" s="574">
        <f t="shared" si="16"/>
        <v>49</v>
      </c>
      <c r="K420" s="473">
        <f t="shared" si="17"/>
        <v>20</v>
      </c>
    </row>
    <row r="421" spans="1:11" ht="12.75">
      <c r="A421" s="275" t="s">
        <v>119</v>
      </c>
      <c r="B421" s="376" t="s">
        <v>961</v>
      </c>
      <c r="C421" s="284" t="s">
        <v>61</v>
      </c>
      <c r="D421" s="472"/>
      <c r="E421" s="274">
        <v>1.002</v>
      </c>
      <c r="F421" s="266">
        <v>49</v>
      </c>
      <c r="G421" s="472">
        <v>3</v>
      </c>
      <c r="H421" s="284" t="s">
        <v>11</v>
      </c>
      <c r="I421" s="275" t="s">
        <v>125</v>
      </c>
      <c r="J421" s="574">
        <f t="shared" si="16"/>
        <v>49.098</v>
      </c>
      <c r="K421" s="473">
        <f t="shared" si="17"/>
        <v>20.04</v>
      </c>
    </row>
    <row r="422" spans="1:11" ht="12.75">
      <c r="A422" s="275" t="s">
        <v>119</v>
      </c>
      <c r="B422" s="376" t="s">
        <v>962</v>
      </c>
      <c r="C422" s="284" t="s">
        <v>61</v>
      </c>
      <c r="D422" s="472"/>
      <c r="E422" s="274">
        <v>1.002</v>
      </c>
      <c r="F422" s="266">
        <v>49</v>
      </c>
      <c r="G422" s="472">
        <v>3</v>
      </c>
      <c r="H422" s="284" t="s">
        <v>11</v>
      </c>
      <c r="I422" s="275" t="s">
        <v>125</v>
      </c>
      <c r="J422" s="574">
        <f t="shared" si="16"/>
        <v>49.098</v>
      </c>
      <c r="K422" s="473">
        <f t="shared" si="17"/>
        <v>20.04</v>
      </c>
    </row>
    <row r="423" spans="1:11" ht="12.75">
      <c r="A423" s="275" t="s">
        <v>119</v>
      </c>
      <c r="B423" s="376" t="s">
        <v>963</v>
      </c>
      <c r="C423" s="284" t="s">
        <v>61</v>
      </c>
      <c r="D423" s="472"/>
      <c r="E423" s="274">
        <v>1.002</v>
      </c>
      <c r="F423" s="266">
        <v>49</v>
      </c>
      <c r="G423" s="472">
        <v>3</v>
      </c>
      <c r="H423" s="284" t="s">
        <v>11</v>
      </c>
      <c r="I423" s="275" t="s">
        <v>125</v>
      </c>
      <c r="J423" s="574">
        <f t="shared" si="16"/>
        <v>49.098</v>
      </c>
      <c r="K423" s="473">
        <f t="shared" si="17"/>
        <v>20.04</v>
      </c>
    </row>
    <row r="424" spans="1:11" ht="12.75">
      <c r="A424" s="275" t="s">
        <v>119</v>
      </c>
      <c r="B424" s="376" t="s">
        <v>964</v>
      </c>
      <c r="C424" s="284" t="s">
        <v>61</v>
      </c>
      <c r="D424" s="472"/>
      <c r="E424" s="274">
        <v>1.003</v>
      </c>
      <c r="F424" s="266">
        <v>49</v>
      </c>
      <c r="G424" s="472">
        <v>3</v>
      </c>
      <c r="H424" s="284" t="s">
        <v>11</v>
      </c>
      <c r="I424" s="275" t="s">
        <v>125</v>
      </c>
      <c r="J424" s="574">
        <f t="shared" si="16"/>
        <v>49.14699999999999</v>
      </c>
      <c r="K424" s="473">
        <f t="shared" si="17"/>
        <v>20.06</v>
      </c>
    </row>
    <row r="425" spans="1:11" ht="12.75">
      <c r="A425" s="275" t="s">
        <v>119</v>
      </c>
      <c r="B425" s="376" t="s">
        <v>965</v>
      </c>
      <c r="C425" s="284" t="s">
        <v>61</v>
      </c>
      <c r="D425" s="472"/>
      <c r="E425" s="274">
        <v>1.006</v>
      </c>
      <c r="F425" s="266">
        <v>49</v>
      </c>
      <c r="G425" s="472">
        <v>3</v>
      </c>
      <c r="H425" s="284" t="s">
        <v>11</v>
      </c>
      <c r="I425" s="275" t="s">
        <v>125</v>
      </c>
      <c r="J425" s="574">
        <f t="shared" si="16"/>
        <v>49.294</v>
      </c>
      <c r="K425" s="473">
        <f t="shared" si="17"/>
        <v>20.12</v>
      </c>
    </row>
    <row r="426" spans="1:11" ht="12.75">
      <c r="A426" s="275" t="s">
        <v>119</v>
      </c>
      <c r="B426" s="376" t="s">
        <v>966</v>
      </c>
      <c r="C426" s="284" t="s">
        <v>61</v>
      </c>
      <c r="D426" s="472"/>
      <c r="E426" s="274">
        <v>1.006</v>
      </c>
      <c r="F426" s="266">
        <v>49</v>
      </c>
      <c r="G426" s="472">
        <v>3</v>
      </c>
      <c r="H426" s="284" t="s">
        <v>11</v>
      </c>
      <c r="I426" s="275" t="s">
        <v>125</v>
      </c>
      <c r="J426" s="574">
        <f t="shared" si="16"/>
        <v>49.294</v>
      </c>
      <c r="K426" s="473">
        <f t="shared" si="17"/>
        <v>20.12</v>
      </c>
    </row>
    <row r="427" spans="1:11" ht="12.75">
      <c r="A427" s="275" t="s">
        <v>119</v>
      </c>
      <c r="B427" s="376" t="s">
        <v>967</v>
      </c>
      <c r="C427" s="284" t="s">
        <v>61</v>
      </c>
      <c r="D427" s="472"/>
      <c r="E427" s="274">
        <v>0.996</v>
      </c>
      <c r="F427" s="266">
        <v>49</v>
      </c>
      <c r="G427" s="472">
        <v>3</v>
      </c>
      <c r="H427" s="284" t="s">
        <v>11</v>
      </c>
      <c r="I427" s="275" t="s">
        <v>125</v>
      </c>
      <c r="J427" s="574">
        <f t="shared" si="16"/>
        <v>48.804</v>
      </c>
      <c r="K427" s="473">
        <f t="shared" si="17"/>
        <v>19.92</v>
      </c>
    </row>
    <row r="428" spans="1:11" ht="12.75">
      <c r="A428" s="275" t="s">
        <v>119</v>
      </c>
      <c r="B428" s="376" t="s">
        <v>968</v>
      </c>
      <c r="C428" s="284" t="s">
        <v>61</v>
      </c>
      <c r="D428" s="472"/>
      <c r="E428" s="274">
        <v>1</v>
      </c>
      <c r="F428" s="266">
        <v>49</v>
      </c>
      <c r="G428" s="472">
        <v>3</v>
      </c>
      <c r="H428" s="284" t="s">
        <v>11</v>
      </c>
      <c r="I428" s="275" t="s">
        <v>125</v>
      </c>
      <c r="J428" s="574">
        <f t="shared" si="16"/>
        <v>49</v>
      </c>
      <c r="K428" s="473">
        <f t="shared" si="17"/>
        <v>20</v>
      </c>
    </row>
    <row r="429" spans="1:11" ht="12.75">
      <c r="A429" s="275" t="s">
        <v>119</v>
      </c>
      <c r="B429" s="376" t="s">
        <v>969</v>
      </c>
      <c r="C429" s="284" t="s">
        <v>61</v>
      </c>
      <c r="D429" s="472"/>
      <c r="E429" s="274">
        <v>1</v>
      </c>
      <c r="F429" s="266">
        <v>49</v>
      </c>
      <c r="G429" s="472">
        <v>3</v>
      </c>
      <c r="H429" s="284" t="s">
        <v>11</v>
      </c>
      <c r="I429" s="275" t="s">
        <v>125</v>
      </c>
      <c r="J429" s="574">
        <f t="shared" si="16"/>
        <v>49</v>
      </c>
      <c r="K429" s="473">
        <f t="shared" si="17"/>
        <v>20</v>
      </c>
    </row>
    <row r="430" spans="1:11" ht="12.75">
      <c r="A430" s="275" t="s">
        <v>119</v>
      </c>
      <c r="B430" s="376" t="s">
        <v>970</v>
      </c>
      <c r="C430" s="284" t="s">
        <v>61</v>
      </c>
      <c r="D430" s="472"/>
      <c r="E430" s="274">
        <v>1</v>
      </c>
      <c r="F430" s="266">
        <v>49</v>
      </c>
      <c r="G430" s="472">
        <v>3</v>
      </c>
      <c r="H430" s="284" t="s">
        <v>11</v>
      </c>
      <c r="I430" s="275" t="s">
        <v>125</v>
      </c>
      <c r="J430" s="574">
        <f t="shared" si="16"/>
        <v>49</v>
      </c>
      <c r="K430" s="473">
        <f t="shared" si="17"/>
        <v>20</v>
      </c>
    </row>
    <row r="431" spans="1:11" ht="12.75">
      <c r="A431" s="275" t="s">
        <v>119</v>
      </c>
      <c r="B431" s="376" t="s">
        <v>971</v>
      </c>
      <c r="C431" s="284" t="s">
        <v>61</v>
      </c>
      <c r="D431" s="472"/>
      <c r="E431" s="274">
        <v>1.001</v>
      </c>
      <c r="F431" s="266">
        <v>49</v>
      </c>
      <c r="G431" s="472">
        <v>3</v>
      </c>
      <c r="H431" s="284" t="s">
        <v>11</v>
      </c>
      <c r="I431" s="275" t="s">
        <v>125</v>
      </c>
      <c r="J431" s="574">
        <f t="shared" si="16"/>
        <v>49.04899999999999</v>
      </c>
      <c r="K431" s="473">
        <f t="shared" si="17"/>
        <v>20.019999999999996</v>
      </c>
    </row>
    <row r="432" spans="1:11" ht="12.75">
      <c r="A432" s="275" t="s">
        <v>119</v>
      </c>
      <c r="B432" s="376" t="s">
        <v>972</v>
      </c>
      <c r="C432" s="284" t="s">
        <v>61</v>
      </c>
      <c r="D432" s="472"/>
      <c r="E432" s="274">
        <v>1.004</v>
      </c>
      <c r="F432" s="266">
        <v>49</v>
      </c>
      <c r="G432" s="472">
        <v>3</v>
      </c>
      <c r="H432" s="284" t="s">
        <v>11</v>
      </c>
      <c r="I432" s="275" t="s">
        <v>125</v>
      </c>
      <c r="J432" s="574">
        <f t="shared" si="16"/>
        <v>49.196</v>
      </c>
      <c r="K432" s="473">
        <f t="shared" si="17"/>
        <v>20.08</v>
      </c>
    </row>
    <row r="433" spans="1:11" ht="12.75">
      <c r="A433" s="275" t="s">
        <v>119</v>
      </c>
      <c r="B433" s="376" t="s">
        <v>973</v>
      </c>
      <c r="C433" s="284" t="s">
        <v>61</v>
      </c>
      <c r="D433" s="472"/>
      <c r="E433" s="274">
        <v>1.005</v>
      </c>
      <c r="F433" s="266">
        <v>49</v>
      </c>
      <c r="G433" s="472">
        <v>3</v>
      </c>
      <c r="H433" s="284" t="s">
        <v>11</v>
      </c>
      <c r="I433" s="275" t="s">
        <v>125</v>
      </c>
      <c r="J433" s="574">
        <f t="shared" si="16"/>
        <v>49.245</v>
      </c>
      <c r="K433" s="473">
        <f t="shared" si="17"/>
        <v>20.099999999999998</v>
      </c>
    </row>
    <row r="434" spans="1:11" ht="12.75">
      <c r="A434" s="275" t="s">
        <v>119</v>
      </c>
      <c r="B434" s="376" t="s">
        <v>974</v>
      </c>
      <c r="C434" s="284" t="s">
        <v>61</v>
      </c>
      <c r="D434" s="472"/>
      <c r="E434" s="274">
        <v>1.004</v>
      </c>
      <c r="F434" s="266">
        <v>49</v>
      </c>
      <c r="G434" s="472">
        <v>3</v>
      </c>
      <c r="H434" s="284" t="s">
        <v>11</v>
      </c>
      <c r="I434" s="275" t="s">
        <v>125</v>
      </c>
      <c r="J434" s="574">
        <f t="shared" si="16"/>
        <v>49.196</v>
      </c>
      <c r="K434" s="473">
        <f t="shared" si="17"/>
        <v>20.08</v>
      </c>
    </row>
    <row r="435" spans="1:11" ht="12.75">
      <c r="A435" s="275" t="s">
        <v>119</v>
      </c>
      <c r="B435" s="376" t="s">
        <v>975</v>
      </c>
      <c r="C435" s="284" t="s">
        <v>61</v>
      </c>
      <c r="D435" s="472"/>
      <c r="E435" s="274">
        <v>1.004</v>
      </c>
      <c r="F435" s="266">
        <v>49</v>
      </c>
      <c r="G435" s="472">
        <v>3</v>
      </c>
      <c r="H435" s="284" t="s">
        <v>11</v>
      </c>
      <c r="I435" s="275" t="s">
        <v>125</v>
      </c>
      <c r="J435" s="574">
        <f t="shared" si="16"/>
        <v>49.196</v>
      </c>
      <c r="K435" s="473">
        <f t="shared" si="17"/>
        <v>20.08</v>
      </c>
    </row>
    <row r="436" spans="1:11" ht="12.75">
      <c r="A436" s="275" t="s">
        <v>119</v>
      </c>
      <c r="B436" s="376" t="s">
        <v>976</v>
      </c>
      <c r="C436" s="284" t="s">
        <v>61</v>
      </c>
      <c r="D436" s="472"/>
      <c r="E436" s="274">
        <v>0.995</v>
      </c>
      <c r="F436" s="266">
        <v>49</v>
      </c>
      <c r="G436" s="472">
        <v>3</v>
      </c>
      <c r="H436" s="284" t="s">
        <v>11</v>
      </c>
      <c r="I436" s="275" t="s">
        <v>125</v>
      </c>
      <c r="J436" s="574">
        <f aca="true" t="shared" si="18" ref="J436:J499">E436*F436</f>
        <v>48.755</v>
      </c>
      <c r="K436" s="473">
        <f t="shared" si="17"/>
        <v>19.9</v>
      </c>
    </row>
    <row r="437" spans="1:11" ht="12.75">
      <c r="A437" s="275" t="s">
        <v>119</v>
      </c>
      <c r="B437" s="376" t="s">
        <v>977</v>
      </c>
      <c r="C437" s="284" t="s">
        <v>61</v>
      </c>
      <c r="D437" s="472"/>
      <c r="E437" s="274">
        <v>0.997</v>
      </c>
      <c r="F437" s="266">
        <v>49</v>
      </c>
      <c r="G437" s="472">
        <v>3</v>
      </c>
      <c r="H437" s="284" t="s">
        <v>11</v>
      </c>
      <c r="I437" s="275" t="s">
        <v>125</v>
      </c>
      <c r="J437" s="574">
        <f t="shared" si="18"/>
        <v>48.853</v>
      </c>
      <c r="K437" s="473">
        <f aca="true" t="shared" si="19" ref="K437:K500">E437*20</f>
        <v>19.94</v>
      </c>
    </row>
    <row r="438" spans="1:11" ht="12.75">
      <c r="A438" s="275" t="s">
        <v>119</v>
      </c>
      <c r="B438" s="376" t="s">
        <v>978</v>
      </c>
      <c r="C438" s="284" t="s">
        <v>61</v>
      </c>
      <c r="D438" s="472"/>
      <c r="E438" s="274">
        <v>0.998</v>
      </c>
      <c r="F438" s="266">
        <v>49</v>
      </c>
      <c r="G438" s="472">
        <v>3</v>
      </c>
      <c r="H438" s="284" t="s">
        <v>11</v>
      </c>
      <c r="I438" s="275" t="s">
        <v>125</v>
      </c>
      <c r="J438" s="574">
        <f t="shared" si="18"/>
        <v>48.902</v>
      </c>
      <c r="K438" s="473">
        <f t="shared" si="19"/>
        <v>19.96</v>
      </c>
    </row>
    <row r="439" spans="1:11" ht="12.75">
      <c r="A439" s="275" t="s">
        <v>119</v>
      </c>
      <c r="B439" s="376" t="s">
        <v>979</v>
      </c>
      <c r="C439" s="284" t="s">
        <v>61</v>
      </c>
      <c r="D439" s="472"/>
      <c r="E439" s="274">
        <v>1.958</v>
      </c>
      <c r="F439" s="266">
        <v>49</v>
      </c>
      <c r="G439" s="472">
        <v>3</v>
      </c>
      <c r="H439" s="284" t="s">
        <v>11</v>
      </c>
      <c r="I439" s="275" t="s">
        <v>125</v>
      </c>
      <c r="J439" s="574">
        <f t="shared" si="18"/>
        <v>95.942</v>
      </c>
      <c r="K439" s="473">
        <f t="shared" si="19"/>
        <v>39.16</v>
      </c>
    </row>
    <row r="440" spans="1:11" ht="12.75">
      <c r="A440" s="275" t="s">
        <v>119</v>
      </c>
      <c r="B440" s="376" t="s">
        <v>980</v>
      </c>
      <c r="C440" s="284" t="s">
        <v>61</v>
      </c>
      <c r="D440" s="472"/>
      <c r="E440" s="274">
        <v>1.005</v>
      </c>
      <c r="F440" s="266">
        <v>49</v>
      </c>
      <c r="G440" s="472">
        <v>3</v>
      </c>
      <c r="H440" s="284" t="s">
        <v>11</v>
      </c>
      <c r="I440" s="275" t="s">
        <v>125</v>
      </c>
      <c r="J440" s="574">
        <f t="shared" si="18"/>
        <v>49.245</v>
      </c>
      <c r="K440" s="473">
        <f t="shared" si="19"/>
        <v>20.099999999999998</v>
      </c>
    </row>
    <row r="441" spans="1:11" ht="12.75">
      <c r="A441" s="275" t="s">
        <v>119</v>
      </c>
      <c r="B441" s="376" t="s">
        <v>981</v>
      </c>
      <c r="C441" s="284" t="s">
        <v>61</v>
      </c>
      <c r="D441" s="472"/>
      <c r="E441" s="274">
        <v>1.004</v>
      </c>
      <c r="F441" s="266">
        <v>49</v>
      </c>
      <c r="G441" s="472">
        <v>3</v>
      </c>
      <c r="H441" s="284" t="s">
        <v>11</v>
      </c>
      <c r="I441" s="275" t="s">
        <v>125</v>
      </c>
      <c r="J441" s="574">
        <f t="shared" si="18"/>
        <v>49.196</v>
      </c>
      <c r="K441" s="473">
        <f t="shared" si="19"/>
        <v>20.08</v>
      </c>
    </row>
    <row r="442" spans="1:11" ht="12.75">
      <c r="A442" s="275" t="s">
        <v>119</v>
      </c>
      <c r="B442" s="376" t="s">
        <v>982</v>
      </c>
      <c r="C442" s="284" t="s">
        <v>61</v>
      </c>
      <c r="D442" s="472"/>
      <c r="E442" s="274">
        <v>1.004</v>
      </c>
      <c r="F442" s="266">
        <v>49</v>
      </c>
      <c r="G442" s="472">
        <v>3</v>
      </c>
      <c r="H442" s="284" t="s">
        <v>11</v>
      </c>
      <c r="I442" s="275" t="s">
        <v>125</v>
      </c>
      <c r="J442" s="574">
        <f t="shared" si="18"/>
        <v>49.196</v>
      </c>
      <c r="K442" s="473">
        <f t="shared" si="19"/>
        <v>20.08</v>
      </c>
    </row>
    <row r="443" spans="1:11" ht="12.75">
      <c r="A443" s="275" t="s">
        <v>119</v>
      </c>
      <c r="B443" s="376" t="s">
        <v>983</v>
      </c>
      <c r="C443" s="284" t="s">
        <v>61</v>
      </c>
      <c r="D443" s="472"/>
      <c r="E443" s="274">
        <v>0.998</v>
      </c>
      <c r="F443" s="266">
        <v>49</v>
      </c>
      <c r="G443" s="472">
        <v>3</v>
      </c>
      <c r="H443" s="284" t="s">
        <v>11</v>
      </c>
      <c r="I443" s="275" t="s">
        <v>125</v>
      </c>
      <c r="J443" s="574">
        <f t="shared" si="18"/>
        <v>48.902</v>
      </c>
      <c r="K443" s="473">
        <f t="shared" si="19"/>
        <v>19.96</v>
      </c>
    </row>
    <row r="444" spans="1:11" ht="12.75">
      <c r="A444" s="275" t="s">
        <v>119</v>
      </c>
      <c r="B444" s="376" t="s">
        <v>984</v>
      </c>
      <c r="C444" s="284" t="s">
        <v>61</v>
      </c>
      <c r="D444" s="472"/>
      <c r="E444" s="274">
        <v>1.011</v>
      </c>
      <c r="F444" s="266">
        <v>49</v>
      </c>
      <c r="G444" s="472">
        <v>3</v>
      </c>
      <c r="H444" s="284" t="s">
        <v>11</v>
      </c>
      <c r="I444" s="275" t="s">
        <v>125</v>
      </c>
      <c r="J444" s="574">
        <f t="shared" si="18"/>
        <v>49.538999999999994</v>
      </c>
      <c r="K444" s="473">
        <f t="shared" si="19"/>
        <v>20.22</v>
      </c>
    </row>
    <row r="445" spans="1:11" ht="12.75">
      <c r="A445" s="275" t="s">
        <v>119</v>
      </c>
      <c r="B445" s="376" t="s">
        <v>985</v>
      </c>
      <c r="C445" s="284" t="s">
        <v>61</v>
      </c>
      <c r="D445" s="472"/>
      <c r="E445" s="274">
        <v>1.009</v>
      </c>
      <c r="F445" s="266">
        <v>49</v>
      </c>
      <c r="G445" s="472">
        <v>3</v>
      </c>
      <c r="H445" s="284" t="s">
        <v>11</v>
      </c>
      <c r="I445" s="275" t="s">
        <v>125</v>
      </c>
      <c r="J445" s="574">
        <f t="shared" si="18"/>
        <v>49.440999999999995</v>
      </c>
      <c r="K445" s="473">
        <f t="shared" si="19"/>
        <v>20.18</v>
      </c>
    </row>
    <row r="446" spans="1:11" ht="12.75">
      <c r="A446" s="275" t="s">
        <v>119</v>
      </c>
      <c r="B446" s="376" t="s">
        <v>986</v>
      </c>
      <c r="C446" s="284" t="s">
        <v>61</v>
      </c>
      <c r="D446" s="472"/>
      <c r="E446" s="274">
        <v>1.007</v>
      </c>
      <c r="F446" s="266">
        <v>49</v>
      </c>
      <c r="G446" s="472">
        <v>3</v>
      </c>
      <c r="H446" s="284" t="s">
        <v>11</v>
      </c>
      <c r="I446" s="275" t="s">
        <v>125</v>
      </c>
      <c r="J446" s="574">
        <f t="shared" si="18"/>
        <v>49.342999999999996</v>
      </c>
      <c r="K446" s="473">
        <f t="shared" si="19"/>
        <v>20.139999999999997</v>
      </c>
    </row>
    <row r="447" spans="1:11" ht="12.75">
      <c r="A447" s="275" t="s">
        <v>119</v>
      </c>
      <c r="B447" s="376" t="s">
        <v>987</v>
      </c>
      <c r="C447" s="284" t="s">
        <v>61</v>
      </c>
      <c r="D447" s="472"/>
      <c r="E447" s="274">
        <v>1.008</v>
      </c>
      <c r="F447" s="266">
        <v>49</v>
      </c>
      <c r="G447" s="472">
        <v>3</v>
      </c>
      <c r="H447" s="284" t="s">
        <v>11</v>
      </c>
      <c r="I447" s="275" t="s">
        <v>125</v>
      </c>
      <c r="J447" s="574">
        <f t="shared" si="18"/>
        <v>49.392</v>
      </c>
      <c r="K447" s="473">
        <f t="shared" si="19"/>
        <v>20.16</v>
      </c>
    </row>
    <row r="448" spans="1:11" ht="12.75">
      <c r="A448" s="275" t="s">
        <v>119</v>
      </c>
      <c r="B448" s="376" t="s">
        <v>988</v>
      </c>
      <c r="C448" s="284" t="s">
        <v>61</v>
      </c>
      <c r="D448" s="472"/>
      <c r="E448" s="274">
        <v>1.005</v>
      </c>
      <c r="F448" s="266">
        <v>49</v>
      </c>
      <c r="G448" s="472">
        <v>3</v>
      </c>
      <c r="H448" s="284" t="s">
        <v>11</v>
      </c>
      <c r="I448" s="275" t="s">
        <v>125</v>
      </c>
      <c r="J448" s="574">
        <f t="shared" si="18"/>
        <v>49.245</v>
      </c>
      <c r="K448" s="473">
        <f t="shared" si="19"/>
        <v>20.099999999999998</v>
      </c>
    </row>
    <row r="449" spans="1:11" ht="12.75">
      <c r="A449" s="275" t="s">
        <v>119</v>
      </c>
      <c r="B449" s="376" t="s">
        <v>989</v>
      </c>
      <c r="C449" s="284" t="s">
        <v>61</v>
      </c>
      <c r="D449" s="472"/>
      <c r="E449" s="274">
        <v>1.005</v>
      </c>
      <c r="F449" s="266">
        <v>49</v>
      </c>
      <c r="G449" s="472">
        <v>3</v>
      </c>
      <c r="H449" s="284" t="s">
        <v>11</v>
      </c>
      <c r="I449" s="275" t="s">
        <v>125</v>
      </c>
      <c r="J449" s="574">
        <f t="shared" si="18"/>
        <v>49.245</v>
      </c>
      <c r="K449" s="473">
        <f t="shared" si="19"/>
        <v>20.099999999999998</v>
      </c>
    </row>
    <row r="450" spans="1:11" ht="12.75">
      <c r="A450" s="275" t="s">
        <v>119</v>
      </c>
      <c r="B450" s="376" t="s">
        <v>990</v>
      </c>
      <c r="C450" s="284" t="s">
        <v>61</v>
      </c>
      <c r="D450" s="472"/>
      <c r="E450" s="274">
        <v>1.004</v>
      </c>
      <c r="F450" s="266">
        <v>49</v>
      </c>
      <c r="G450" s="472">
        <v>3</v>
      </c>
      <c r="H450" s="284" t="s">
        <v>11</v>
      </c>
      <c r="I450" s="275" t="s">
        <v>125</v>
      </c>
      <c r="J450" s="574">
        <f t="shared" si="18"/>
        <v>49.196</v>
      </c>
      <c r="K450" s="473">
        <f t="shared" si="19"/>
        <v>20.08</v>
      </c>
    </row>
    <row r="451" spans="1:11" ht="12.75">
      <c r="A451" s="275" t="s">
        <v>119</v>
      </c>
      <c r="B451" s="376" t="s">
        <v>991</v>
      </c>
      <c r="C451" s="284" t="s">
        <v>61</v>
      </c>
      <c r="D451" s="472"/>
      <c r="E451" s="274">
        <v>0.998</v>
      </c>
      <c r="F451" s="266">
        <v>49</v>
      </c>
      <c r="G451" s="472">
        <v>3</v>
      </c>
      <c r="H451" s="284" t="s">
        <v>11</v>
      </c>
      <c r="I451" s="275" t="s">
        <v>125</v>
      </c>
      <c r="J451" s="574">
        <f t="shared" si="18"/>
        <v>48.902</v>
      </c>
      <c r="K451" s="473">
        <f t="shared" si="19"/>
        <v>19.96</v>
      </c>
    </row>
    <row r="452" spans="1:11" ht="12.75">
      <c r="A452" s="275" t="s">
        <v>119</v>
      </c>
      <c r="B452" s="376" t="s">
        <v>992</v>
      </c>
      <c r="C452" s="284" t="s">
        <v>61</v>
      </c>
      <c r="D452" s="472"/>
      <c r="E452" s="274">
        <v>0.993</v>
      </c>
      <c r="F452" s="266">
        <v>49</v>
      </c>
      <c r="G452" s="472">
        <v>3</v>
      </c>
      <c r="H452" s="284" t="s">
        <v>11</v>
      </c>
      <c r="I452" s="275" t="s">
        <v>125</v>
      </c>
      <c r="J452" s="574">
        <f t="shared" si="18"/>
        <v>48.657</v>
      </c>
      <c r="K452" s="473">
        <f t="shared" si="19"/>
        <v>19.86</v>
      </c>
    </row>
    <row r="453" spans="1:11" ht="12.75">
      <c r="A453" s="275" t="s">
        <v>119</v>
      </c>
      <c r="B453" s="376" t="s">
        <v>993</v>
      </c>
      <c r="C453" s="284" t="s">
        <v>61</v>
      </c>
      <c r="D453" s="472"/>
      <c r="E453" s="274">
        <v>1.019</v>
      </c>
      <c r="F453" s="266">
        <v>49</v>
      </c>
      <c r="G453" s="472">
        <v>3</v>
      </c>
      <c r="H453" s="284" t="s">
        <v>11</v>
      </c>
      <c r="I453" s="275" t="s">
        <v>125</v>
      </c>
      <c r="J453" s="574">
        <f t="shared" si="18"/>
        <v>49.931</v>
      </c>
      <c r="K453" s="473">
        <f t="shared" si="19"/>
        <v>20.38</v>
      </c>
    </row>
    <row r="454" spans="1:11" ht="12.75">
      <c r="A454" s="275" t="s">
        <v>119</v>
      </c>
      <c r="B454" s="376" t="s">
        <v>994</v>
      </c>
      <c r="C454" s="284" t="s">
        <v>61</v>
      </c>
      <c r="D454" s="472"/>
      <c r="E454" s="274">
        <v>0.996</v>
      </c>
      <c r="F454" s="266">
        <v>49</v>
      </c>
      <c r="G454" s="472">
        <v>3</v>
      </c>
      <c r="H454" s="284" t="s">
        <v>11</v>
      </c>
      <c r="I454" s="275" t="s">
        <v>125</v>
      </c>
      <c r="J454" s="574">
        <f t="shared" si="18"/>
        <v>48.804</v>
      </c>
      <c r="K454" s="473">
        <f t="shared" si="19"/>
        <v>19.92</v>
      </c>
    </row>
    <row r="455" spans="1:11" ht="12.75">
      <c r="A455" s="275" t="s">
        <v>119</v>
      </c>
      <c r="B455" s="376" t="s">
        <v>995</v>
      </c>
      <c r="C455" s="284" t="s">
        <v>61</v>
      </c>
      <c r="D455" s="472"/>
      <c r="E455" s="274">
        <v>1.002</v>
      </c>
      <c r="F455" s="266">
        <v>49</v>
      </c>
      <c r="G455" s="472">
        <v>3</v>
      </c>
      <c r="H455" s="284" t="s">
        <v>11</v>
      </c>
      <c r="I455" s="275" t="s">
        <v>125</v>
      </c>
      <c r="J455" s="574">
        <f t="shared" si="18"/>
        <v>49.098</v>
      </c>
      <c r="K455" s="473">
        <f t="shared" si="19"/>
        <v>20.04</v>
      </c>
    </row>
    <row r="456" spans="1:11" ht="12.75">
      <c r="A456" s="275" t="s">
        <v>119</v>
      </c>
      <c r="B456" s="376" t="s">
        <v>996</v>
      </c>
      <c r="C456" s="284" t="s">
        <v>61</v>
      </c>
      <c r="D456" s="472"/>
      <c r="E456" s="274">
        <v>1.004</v>
      </c>
      <c r="F456" s="266">
        <v>49</v>
      </c>
      <c r="G456" s="472">
        <v>3</v>
      </c>
      <c r="H456" s="284" t="s">
        <v>11</v>
      </c>
      <c r="I456" s="275" t="s">
        <v>125</v>
      </c>
      <c r="J456" s="574">
        <f t="shared" si="18"/>
        <v>49.196</v>
      </c>
      <c r="K456" s="473">
        <f t="shared" si="19"/>
        <v>20.08</v>
      </c>
    </row>
    <row r="457" spans="1:11" ht="12.75">
      <c r="A457" s="275" t="s">
        <v>119</v>
      </c>
      <c r="B457" s="376" t="s">
        <v>997</v>
      </c>
      <c r="C457" s="284" t="s">
        <v>61</v>
      </c>
      <c r="D457" s="472"/>
      <c r="E457" s="274">
        <v>1.003</v>
      </c>
      <c r="F457" s="266">
        <v>49</v>
      </c>
      <c r="G457" s="472">
        <v>3</v>
      </c>
      <c r="H457" s="284" t="s">
        <v>11</v>
      </c>
      <c r="I457" s="275" t="s">
        <v>125</v>
      </c>
      <c r="J457" s="574">
        <f t="shared" si="18"/>
        <v>49.14699999999999</v>
      </c>
      <c r="K457" s="473">
        <f t="shared" si="19"/>
        <v>20.06</v>
      </c>
    </row>
    <row r="458" spans="1:11" ht="12.75">
      <c r="A458" s="275" t="s">
        <v>119</v>
      </c>
      <c r="B458" s="376" t="s">
        <v>998</v>
      </c>
      <c r="C458" s="284" t="s">
        <v>61</v>
      </c>
      <c r="D458" s="472"/>
      <c r="E458" s="274">
        <v>1.003</v>
      </c>
      <c r="F458" s="266">
        <v>49</v>
      </c>
      <c r="G458" s="472">
        <v>3</v>
      </c>
      <c r="H458" s="284" t="s">
        <v>11</v>
      </c>
      <c r="I458" s="275" t="s">
        <v>125</v>
      </c>
      <c r="J458" s="574">
        <f t="shared" si="18"/>
        <v>49.14699999999999</v>
      </c>
      <c r="K458" s="473">
        <f t="shared" si="19"/>
        <v>20.06</v>
      </c>
    </row>
    <row r="459" spans="1:11" ht="12.75">
      <c r="A459" s="275" t="s">
        <v>119</v>
      </c>
      <c r="B459" s="376" t="s">
        <v>999</v>
      </c>
      <c r="C459" s="284" t="s">
        <v>61</v>
      </c>
      <c r="D459" s="472"/>
      <c r="E459" s="274">
        <v>1.004</v>
      </c>
      <c r="F459" s="266">
        <v>49</v>
      </c>
      <c r="G459" s="472">
        <v>3</v>
      </c>
      <c r="H459" s="284" t="s">
        <v>11</v>
      </c>
      <c r="I459" s="275" t="s">
        <v>125</v>
      </c>
      <c r="J459" s="574">
        <f t="shared" si="18"/>
        <v>49.196</v>
      </c>
      <c r="K459" s="473">
        <f t="shared" si="19"/>
        <v>20.08</v>
      </c>
    </row>
    <row r="460" spans="1:11" ht="12.75">
      <c r="A460" s="275" t="s">
        <v>119</v>
      </c>
      <c r="B460" s="376" t="s">
        <v>1000</v>
      </c>
      <c r="C460" s="284" t="s">
        <v>61</v>
      </c>
      <c r="D460" s="472"/>
      <c r="E460" s="274">
        <v>0.996</v>
      </c>
      <c r="F460" s="266">
        <v>49</v>
      </c>
      <c r="G460" s="472">
        <v>3</v>
      </c>
      <c r="H460" s="284" t="s">
        <v>11</v>
      </c>
      <c r="I460" s="275" t="s">
        <v>125</v>
      </c>
      <c r="J460" s="574">
        <f t="shared" si="18"/>
        <v>48.804</v>
      </c>
      <c r="K460" s="473">
        <f t="shared" si="19"/>
        <v>19.92</v>
      </c>
    </row>
    <row r="461" spans="1:11" ht="12.75">
      <c r="A461" s="275" t="s">
        <v>119</v>
      </c>
      <c r="B461" s="376" t="s">
        <v>1001</v>
      </c>
      <c r="C461" s="284" t="s">
        <v>61</v>
      </c>
      <c r="D461" s="472"/>
      <c r="E461" s="274">
        <v>0.998</v>
      </c>
      <c r="F461" s="266">
        <v>49</v>
      </c>
      <c r="G461" s="472">
        <v>3</v>
      </c>
      <c r="H461" s="284" t="s">
        <v>11</v>
      </c>
      <c r="I461" s="275" t="s">
        <v>125</v>
      </c>
      <c r="J461" s="574">
        <f t="shared" si="18"/>
        <v>48.902</v>
      </c>
      <c r="K461" s="473">
        <f t="shared" si="19"/>
        <v>19.96</v>
      </c>
    </row>
    <row r="462" spans="1:11" ht="12.75">
      <c r="A462" s="275" t="s">
        <v>119</v>
      </c>
      <c r="B462" s="376" t="s">
        <v>1002</v>
      </c>
      <c r="C462" s="284" t="s">
        <v>61</v>
      </c>
      <c r="D462" s="472"/>
      <c r="E462" s="274">
        <v>0.996</v>
      </c>
      <c r="F462" s="266">
        <v>49</v>
      </c>
      <c r="G462" s="472">
        <v>3</v>
      </c>
      <c r="H462" s="284" t="s">
        <v>11</v>
      </c>
      <c r="I462" s="275" t="s">
        <v>125</v>
      </c>
      <c r="J462" s="574">
        <f t="shared" si="18"/>
        <v>48.804</v>
      </c>
      <c r="K462" s="473">
        <f t="shared" si="19"/>
        <v>19.92</v>
      </c>
    </row>
    <row r="463" spans="1:11" ht="12.75">
      <c r="A463" s="275" t="s">
        <v>119</v>
      </c>
      <c r="B463" s="376" t="s">
        <v>1003</v>
      </c>
      <c r="C463" s="284" t="s">
        <v>61</v>
      </c>
      <c r="D463" s="472"/>
      <c r="E463" s="274">
        <v>0.507</v>
      </c>
      <c r="F463" s="266">
        <v>49</v>
      </c>
      <c r="G463" s="472">
        <v>3</v>
      </c>
      <c r="H463" s="284" t="s">
        <v>11</v>
      </c>
      <c r="I463" s="275" t="s">
        <v>125</v>
      </c>
      <c r="J463" s="574">
        <f t="shared" si="18"/>
        <v>24.843</v>
      </c>
      <c r="K463" s="473">
        <f t="shared" si="19"/>
        <v>10.14</v>
      </c>
    </row>
    <row r="464" spans="1:11" ht="12.75">
      <c r="A464" s="275" t="s">
        <v>119</v>
      </c>
      <c r="B464" s="376" t="s">
        <v>1004</v>
      </c>
      <c r="C464" s="284" t="s">
        <v>61</v>
      </c>
      <c r="D464" s="472"/>
      <c r="E464" s="274">
        <v>0.941</v>
      </c>
      <c r="F464" s="266">
        <v>49</v>
      </c>
      <c r="G464" s="472">
        <v>3</v>
      </c>
      <c r="H464" s="284" t="s">
        <v>11</v>
      </c>
      <c r="I464" s="275" t="s">
        <v>125</v>
      </c>
      <c r="J464" s="574">
        <f t="shared" si="18"/>
        <v>46.108999999999995</v>
      </c>
      <c r="K464" s="473">
        <f t="shared" si="19"/>
        <v>18.82</v>
      </c>
    </row>
    <row r="465" spans="1:11" ht="12.75">
      <c r="A465" s="275" t="s">
        <v>119</v>
      </c>
      <c r="B465" s="376" t="s">
        <v>1005</v>
      </c>
      <c r="C465" s="284" t="s">
        <v>61</v>
      </c>
      <c r="D465" s="472"/>
      <c r="E465" s="274">
        <v>0.982</v>
      </c>
      <c r="F465" s="266">
        <v>49</v>
      </c>
      <c r="G465" s="472">
        <v>4</v>
      </c>
      <c r="H465" s="284" t="s">
        <v>11</v>
      </c>
      <c r="I465" s="275" t="s">
        <v>125</v>
      </c>
      <c r="J465" s="574">
        <f t="shared" si="18"/>
        <v>48.118</v>
      </c>
      <c r="K465" s="473">
        <f t="shared" si="19"/>
        <v>19.64</v>
      </c>
    </row>
    <row r="466" spans="1:11" ht="12.75">
      <c r="A466" s="275" t="s">
        <v>119</v>
      </c>
      <c r="B466" s="376" t="s">
        <v>1006</v>
      </c>
      <c r="C466" s="284" t="s">
        <v>61</v>
      </c>
      <c r="D466" s="472"/>
      <c r="E466" s="274">
        <v>0.986</v>
      </c>
      <c r="F466" s="266">
        <v>49</v>
      </c>
      <c r="G466" s="472">
        <v>4</v>
      </c>
      <c r="H466" s="284" t="s">
        <v>11</v>
      </c>
      <c r="I466" s="275" t="s">
        <v>125</v>
      </c>
      <c r="J466" s="574">
        <f t="shared" si="18"/>
        <v>48.314</v>
      </c>
      <c r="K466" s="473">
        <f t="shared" si="19"/>
        <v>19.72</v>
      </c>
    </row>
    <row r="467" spans="1:11" ht="12.75">
      <c r="A467" s="275" t="s">
        <v>119</v>
      </c>
      <c r="B467" s="376" t="s">
        <v>1007</v>
      </c>
      <c r="C467" s="284" t="s">
        <v>61</v>
      </c>
      <c r="D467" s="472"/>
      <c r="E467" s="274">
        <v>1.044</v>
      </c>
      <c r="F467" s="266">
        <v>49</v>
      </c>
      <c r="G467" s="472">
        <v>4</v>
      </c>
      <c r="H467" s="284" t="s">
        <v>11</v>
      </c>
      <c r="I467" s="275" t="s">
        <v>125</v>
      </c>
      <c r="J467" s="574">
        <f t="shared" si="18"/>
        <v>51.156</v>
      </c>
      <c r="K467" s="473">
        <f t="shared" si="19"/>
        <v>20.880000000000003</v>
      </c>
    </row>
    <row r="468" spans="1:11" ht="12.75">
      <c r="A468" s="275" t="s">
        <v>119</v>
      </c>
      <c r="B468" s="376" t="s">
        <v>1008</v>
      </c>
      <c r="C468" s="284" t="s">
        <v>61</v>
      </c>
      <c r="D468" s="472"/>
      <c r="E468" s="274">
        <v>2.001</v>
      </c>
      <c r="F468" s="266">
        <v>49</v>
      </c>
      <c r="G468" s="472">
        <v>4</v>
      </c>
      <c r="H468" s="284" t="s">
        <v>11</v>
      </c>
      <c r="I468" s="275" t="s">
        <v>125</v>
      </c>
      <c r="J468" s="574">
        <f t="shared" si="18"/>
        <v>98.04899999999999</v>
      </c>
      <c r="K468" s="473">
        <f t="shared" si="19"/>
        <v>40.019999999999996</v>
      </c>
    </row>
    <row r="469" spans="1:11" ht="12.75">
      <c r="A469" s="275" t="s">
        <v>119</v>
      </c>
      <c r="B469" s="376" t="s">
        <v>1009</v>
      </c>
      <c r="C469" s="284" t="s">
        <v>61</v>
      </c>
      <c r="D469" s="472"/>
      <c r="E469" s="274">
        <v>1.001</v>
      </c>
      <c r="F469" s="266">
        <v>49</v>
      </c>
      <c r="G469" s="472">
        <v>4</v>
      </c>
      <c r="H469" s="284" t="s">
        <v>11</v>
      </c>
      <c r="I469" s="275" t="s">
        <v>125</v>
      </c>
      <c r="J469" s="574">
        <f t="shared" si="18"/>
        <v>49.04899999999999</v>
      </c>
      <c r="K469" s="473">
        <f t="shared" si="19"/>
        <v>20.019999999999996</v>
      </c>
    </row>
    <row r="470" spans="1:11" ht="12.75">
      <c r="A470" s="275" t="s">
        <v>119</v>
      </c>
      <c r="B470" s="376" t="s">
        <v>1010</v>
      </c>
      <c r="C470" s="284" t="s">
        <v>61</v>
      </c>
      <c r="D470" s="472"/>
      <c r="E470" s="274">
        <v>1</v>
      </c>
      <c r="F470" s="266">
        <v>49</v>
      </c>
      <c r="G470" s="472">
        <v>4</v>
      </c>
      <c r="H470" s="284" t="s">
        <v>11</v>
      </c>
      <c r="I470" s="275" t="s">
        <v>125</v>
      </c>
      <c r="J470" s="574">
        <f t="shared" si="18"/>
        <v>49</v>
      </c>
      <c r="K470" s="473">
        <f t="shared" si="19"/>
        <v>20</v>
      </c>
    </row>
    <row r="471" spans="1:11" ht="12.75">
      <c r="A471" s="275" t="s">
        <v>119</v>
      </c>
      <c r="B471" s="376" t="s">
        <v>1011</v>
      </c>
      <c r="C471" s="284" t="s">
        <v>61</v>
      </c>
      <c r="D471" s="472"/>
      <c r="E471" s="274">
        <v>0.998</v>
      </c>
      <c r="F471" s="266">
        <v>49</v>
      </c>
      <c r="G471" s="472">
        <v>4</v>
      </c>
      <c r="H471" s="284" t="s">
        <v>11</v>
      </c>
      <c r="I471" s="275" t="s">
        <v>125</v>
      </c>
      <c r="J471" s="574">
        <f t="shared" si="18"/>
        <v>48.902</v>
      </c>
      <c r="K471" s="473">
        <f t="shared" si="19"/>
        <v>19.96</v>
      </c>
    </row>
    <row r="472" spans="1:11" ht="12.75">
      <c r="A472" s="275" t="s">
        <v>119</v>
      </c>
      <c r="B472" s="376" t="s">
        <v>1012</v>
      </c>
      <c r="C472" s="284" t="s">
        <v>61</v>
      </c>
      <c r="D472" s="472"/>
      <c r="E472" s="274">
        <v>0.998</v>
      </c>
      <c r="F472" s="266">
        <v>49</v>
      </c>
      <c r="G472" s="472">
        <v>4</v>
      </c>
      <c r="H472" s="284" t="s">
        <v>11</v>
      </c>
      <c r="I472" s="275" t="s">
        <v>125</v>
      </c>
      <c r="J472" s="574">
        <f t="shared" si="18"/>
        <v>48.902</v>
      </c>
      <c r="K472" s="473">
        <f t="shared" si="19"/>
        <v>19.96</v>
      </c>
    </row>
    <row r="473" spans="1:11" ht="12.75">
      <c r="A473" s="275" t="s">
        <v>119</v>
      </c>
      <c r="B473" s="376" t="s">
        <v>1013</v>
      </c>
      <c r="C473" s="284" t="s">
        <v>61</v>
      </c>
      <c r="D473" s="472"/>
      <c r="E473" s="274">
        <v>1.001</v>
      </c>
      <c r="F473" s="266">
        <v>49</v>
      </c>
      <c r="G473" s="472">
        <v>4</v>
      </c>
      <c r="H473" s="284" t="s">
        <v>11</v>
      </c>
      <c r="I473" s="275" t="s">
        <v>125</v>
      </c>
      <c r="J473" s="574">
        <f t="shared" si="18"/>
        <v>49.04899999999999</v>
      </c>
      <c r="K473" s="473">
        <f t="shared" si="19"/>
        <v>20.019999999999996</v>
      </c>
    </row>
    <row r="474" spans="1:11" ht="12.75">
      <c r="A474" s="275" t="s">
        <v>119</v>
      </c>
      <c r="B474" s="376" t="s">
        <v>1014</v>
      </c>
      <c r="C474" s="284" t="s">
        <v>61</v>
      </c>
      <c r="D474" s="472"/>
      <c r="E474" s="274">
        <v>1</v>
      </c>
      <c r="F474" s="266">
        <v>49</v>
      </c>
      <c r="G474" s="472">
        <v>4</v>
      </c>
      <c r="H474" s="284" t="s">
        <v>11</v>
      </c>
      <c r="I474" s="275" t="s">
        <v>125</v>
      </c>
      <c r="J474" s="574">
        <f t="shared" si="18"/>
        <v>49</v>
      </c>
      <c r="K474" s="473">
        <f t="shared" si="19"/>
        <v>20</v>
      </c>
    </row>
    <row r="475" spans="1:11" ht="12.75">
      <c r="A475" s="275" t="s">
        <v>119</v>
      </c>
      <c r="B475" s="376" t="s">
        <v>1015</v>
      </c>
      <c r="C475" s="284" t="s">
        <v>61</v>
      </c>
      <c r="D475" s="472"/>
      <c r="E475" s="274">
        <v>1.001</v>
      </c>
      <c r="F475" s="266">
        <v>49</v>
      </c>
      <c r="G475" s="472">
        <v>4</v>
      </c>
      <c r="H475" s="284" t="s">
        <v>11</v>
      </c>
      <c r="I475" s="275" t="s">
        <v>125</v>
      </c>
      <c r="J475" s="574">
        <f t="shared" si="18"/>
        <v>49.04899999999999</v>
      </c>
      <c r="K475" s="473">
        <f t="shared" si="19"/>
        <v>20.019999999999996</v>
      </c>
    </row>
    <row r="476" spans="1:11" ht="12.75">
      <c r="A476" s="275" t="s">
        <v>119</v>
      </c>
      <c r="B476" s="376" t="s">
        <v>1016</v>
      </c>
      <c r="C476" s="284" t="s">
        <v>61</v>
      </c>
      <c r="D476" s="472"/>
      <c r="E476" s="274">
        <v>1</v>
      </c>
      <c r="F476" s="266">
        <v>49</v>
      </c>
      <c r="G476" s="472">
        <v>4</v>
      </c>
      <c r="H476" s="284" t="s">
        <v>11</v>
      </c>
      <c r="I476" s="275" t="s">
        <v>125</v>
      </c>
      <c r="J476" s="574">
        <f t="shared" si="18"/>
        <v>49</v>
      </c>
      <c r="K476" s="473">
        <f t="shared" si="19"/>
        <v>20</v>
      </c>
    </row>
    <row r="477" spans="1:11" ht="12.75">
      <c r="A477" s="275" t="s">
        <v>119</v>
      </c>
      <c r="B477" s="376" t="s">
        <v>1017</v>
      </c>
      <c r="C477" s="284" t="s">
        <v>61</v>
      </c>
      <c r="D477" s="472"/>
      <c r="E477" s="274">
        <v>0.967</v>
      </c>
      <c r="F477" s="266">
        <v>49</v>
      </c>
      <c r="G477" s="472">
        <v>4</v>
      </c>
      <c r="H477" s="284" t="s">
        <v>11</v>
      </c>
      <c r="I477" s="275" t="s">
        <v>125</v>
      </c>
      <c r="J477" s="574">
        <f t="shared" si="18"/>
        <v>47.382999999999996</v>
      </c>
      <c r="K477" s="473">
        <f t="shared" si="19"/>
        <v>19.34</v>
      </c>
    </row>
    <row r="478" spans="1:11" ht="12.75">
      <c r="A478" s="275" t="s">
        <v>119</v>
      </c>
      <c r="B478" s="376" t="s">
        <v>1018</v>
      </c>
      <c r="C478" s="284" t="s">
        <v>61</v>
      </c>
      <c r="D478" s="472"/>
      <c r="E478" s="274">
        <v>0.964</v>
      </c>
      <c r="F478" s="266">
        <v>49</v>
      </c>
      <c r="G478" s="472">
        <v>4</v>
      </c>
      <c r="H478" s="284" t="s">
        <v>11</v>
      </c>
      <c r="I478" s="275" t="s">
        <v>125</v>
      </c>
      <c r="J478" s="574">
        <f t="shared" si="18"/>
        <v>47.236</v>
      </c>
      <c r="K478" s="473">
        <f t="shared" si="19"/>
        <v>19.28</v>
      </c>
    </row>
    <row r="479" spans="1:11" ht="12.75">
      <c r="A479" s="275" t="s">
        <v>119</v>
      </c>
      <c r="B479" s="376" t="s">
        <v>1019</v>
      </c>
      <c r="C479" s="284" t="s">
        <v>61</v>
      </c>
      <c r="D479" s="472"/>
      <c r="E479" s="274">
        <v>1.02</v>
      </c>
      <c r="F479" s="266">
        <v>49</v>
      </c>
      <c r="G479" s="472">
        <v>4</v>
      </c>
      <c r="H479" s="284" t="s">
        <v>11</v>
      </c>
      <c r="I479" s="275" t="s">
        <v>125</v>
      </c>
      <c r="J479" s="574">
        <f t="shared" si="18"/>
        <v>49.980000000000004</v>
      </c>
      <c r="K479" s="473">
        <f t="shared" si="19"/>
        <v>20.4</v>
      </c>
    </row>
    <row r="480" spans="1:11" ht="12.75">
      <c r="A480" s="275" t="s">
        <v>119</v>
      </c>
      <c r="B480" s="376" t="s">
        <v>1020</v>
      </c>
      <c r="C480" s="284" t="s">
        <v>61</v>
      </c>
      <c r="D480" s="472"/>
      <c r="E480" s="274">
        <v>0.993</v>
      </c>
      <c r="F480" s="266">
        <v>49</v>
      </c>
      <c r="G480" s="472">
        <v>4</v>
      </c>
      <c r="H480" s="284" t="s">
        <v>11</v>
      </c>
      <c r="I480" s="275" t="s">
        <v>125</v>
      </c>
      <c r="J480" s="574">
        <f t="shared" si="18"/>
        <v>48.657</v>
      </c>
      <c r="K480" s="473">
        <f t="shared" si="19"/>
        <v>19.86</v>
      </c>
    </row>
    <row r="481" spans="1:11" ht="12.75">
      <c r="A481" s="275" t="s">
        <v>119</v>
      </c>
      <c r="B481" s="376" t="s">
        <v>1021</v>
      </c>
      <c r="C481" s="284" t="s">
        <v>61</v>
      </c>
      <c r="D481" s="472"/>
      <c r="E481" s="274">
        <v>0.992</v>
      </c>
      <c r="F481" s="266">
        <v>49</v>
      </c>
      <c r="G481" s="472">
        <v>4</v>
      </c>
      <c r="H481" s="284" t="s">
        <v>11</v>
      </c>
      <c r="I481" s="275" t="s">
        <v>125</v>
      </c>
      <c r="J481" s="574">
        <f t="shared" si="18"/>
        <v>48.608</v>
      </c>
      <c r="K481" s="473">
        <f t="shared" si="19"/>
        <v>19.84</v>
      </c>
    </row>
    <row r="482" spans="1:11" ht="12.75">
      <c r="A482" s="275" t="s">
        <v>119</v>
      </c>
      <c r="B482" s="376" t="s">
        <v>1022</v>
      </c>
      <c r="C482" s="284" t="s">
        <v>61</v>
      </c>
      <c r="D482" s="472"/>
      <c r="E482" s="274">
        <v>0.993</v>
      </c>
      <c r="F482" s="266">
        <v>49</v>
      </c>
      <c r="G482" s="472">
        <v>4</v>
      </c>
      <c r="H482" s="284" t="s">
        <v>11</v>
      </c>
      <c r="I482" s="275" t="s">
        <v>125</v>
      </c>
      <c r="J482" s="574">
        <f t="shared" si="18"/>
        <v>48.657</v>
      </c>
      <c r="K482" s="473">
        <f t="shared" si="19"/>
        <v>19.86</v>
      </c>
    </row>
    <row r="483" spans="1:11" ht="12.75">
      <c r="A483" s="275" t="s">
        <v>119</v>
      </c>
      <c r="B483" s="376" t="s">
        <v>1023</v>
      </c>
      <c r="C483" s="284" t="s">
        <v>61</v>
      </c>
      <c r="D483" s="472"/>
      <c r="E483" s="274">
        <v>0.996</v>
      </c>
      <c r="F483" s="266">
        <v>49</v>
      </c>
      <c r="G483" s="472">
        <v>4</v>
      </c>
      <c r="H483" s="284" t="s">
        <v>11</v>
      </c>
      <c r="I483" s="275" t="s">
        <v>125</v>
      </c>
      <c r="J483" s="574">
        <f t="shared" si="18"/>
        <v>48.804</v>
      </c>
      <c r="K483" s="473">
        <f t="shared" si="19"/>
        <v>19.92</v>
      </c>
    </row>
    <row r="484" spans="1:11" ht="12.75">
      <c r="A484" s="275" t="s">
        <v>119</v>
      </c>
      <c r="B484" s="376" t="s">
        <v>1024</v>
      </c>
      <c r="C484" s="284" t="s">
        <v>61</v>
      </c>
      <c r="D484" s="472"/>
      <c r="E484" s="274">
        <v>0.996</v>
      </c>
      <c r="F484" s="266">
        <v>49</v>
      </c>
      <c r="G484" s="472">
        <v>4</v>
      </c>
      <c r="H484" s="284" t="s">
        <v>11</v>
      </c>
      <c r="I484" s="275" t="s">
        <v>125</v>
      </c>
      <c r="J484" s="574">
        <f t="shared" si="18"/>
        <v>48.804</v>
      </c>
      <c r="K484" s="473">
        <f t="shared" si="19"/>
        <v>19.92</v>
      </c>
    </row>
    <row r="485" spans="1:11" ht="12.75">
      <c r="A485" s="275" t="s">
        <v>119</v>
      </c>
      <c r="B485" s="376" t="s">
        <v>1025</v>
      </c>
      <c r="C485" s="284" t="s">
        <v>61</v>
      </c>
      <c r="D485" s="472"/>
      <c r="E485" s="274">
        <v>1.003</v>
      </c>
      <c r="F485" s="266">
        <v>49</v>
      </c>
      <c r="G485" s="472">
        <v>3</v>
      </c>
      <c r="H485" s="284" t="s">
        <v>11</v>
      </c>
      <c r="I485" s="275" t="s">
        <v>125</v>
      </c>
      <c r="J485" s="574">
        <f t="shared" si="18"/>
        <v>49.14699999999999</v>
      </c>
      <c r="K485" s="473">
        <f t="shared" si="19"/>
        <v>20.06</v>
      </c>
    </row>
    <row r="486" spans="1:11" ht="12.75">
      <c r="A486" s="275" t="s">
        <v>119</v>
      </c>
      <c r="B486" s="376" t="s">
        <v>1026</v>
      </c>
      <c r="C486" s="284" t="s">
        <v>61</v>
      </c>
      <c r="D486" s="472"/>
      <c r="E486" s="274">
        <v>1.007</v>
      </c>
      <c r="F486" s="266">
        <v>49</v>
      </c>
      <c r="G486" s="472">
        <v>3</v>
      </c>
      <c r="H486" s="284" t="s">
        <v>11</v>
      </c>
      <c r="I486" s="275" t="s">
        <v>125</v>
      </c>
      <c r="J486" s="574">
        <f t="shared" si="18"/>
        <v>49.342999999999996</v>
      </c>
      <c r="K486" s="473">
        <f t="shared" si="19"/>
        <v>20.139999999999997</v>
      </c>
    </row>
    <row r="487" spans="1:11" ht="12.75">
      <c r="A487" s="275" t="s">
        <v>119</v>
      </c>
      <c r="B487" s="376" t="s">
        <v>1027</v>
      </c>
      <c r="C487" s="284" t="s">
        <v>61</v>
      </c>
      <c r="D487" s="472"/>
      <c r="E487" s="274">
        <v>1.011</v>
      </c>
      <c r="F487" s="266">
        <v>49</v>
      </c>
      <c r="G487" s="472">
        <v>3</v>
      </c>
      <c r="H487" s="284" t="s">
        <v>11</v>
      </c>
      <c r="I487" s="275" t="s">
        <v>125</v>
      </c>
      <c r="J487" s="574">
        <f t="shared" si="18"/>
        <v>49.538999999999994</v>
      </c>
      <c r="K487" s="473">
        <f t="shared" si="19"/>
        <v>20.22</v>
      </c>
    </row>
    <row r="488" spans="1:11" ht="12.75">
      <c r="A488" s="275" t="s">
        <v>119</v>
      </c>
      <c r="B488" s="376" t="s">
        <v>1028</v>
      </c>
      <c r="C488" s="284" t="s">
        <v>61</v>
      </c>
      <c r="D488" s="472"/>
      <c r="E488" s="274">
        <v>0.982</v>
      </c>
      <c r="F488" s="266">
        <v>49</v>
      </c>
      <c r="G488" s="472">
        <v>3</v>
      </c>
      <c r="H488" s="284" t="s">
        <v>11</v>
      </c>
      <c r="I488" s="275" t="s">
        <v>125</v>
      </c>
      <c r="J488" s="574">
        <f t="shared" si="18"/>
        <v>48.118</v>
      </c>
      <c r="K488" s="473">
        <f t="shared" si="19"/>
        <v>19.64</v>
      </c>
    </row>
    <row r="489" spans="1:11" ht="12.75">
      <c r="A489" s="275" t="s">
        <v>119</v>
      </c>
      <c r="B489" s="376" t="s">
        <v>1029</v>
      </c>
      <c r="C489" s="284" t="s">
        <v>61</v>
      </c>
      <c r="D489" s="472"/>
      <c r="E489" s="274">
        <v>0.985</v>
      </c>
      <c r="F489" s="266">
        <v>49</v>
      </c>
      <c r="G489" s="472">
        <v>3</v>
      </c>
      <c r="H489" s="284" t="s">
        <v>11</v>
      </c>
      <c r="I489" s="275" t="s">
        <v>125</v>
      </c>
      <c r="J489" s="574">
        <f t="shared" si="18"/>
        <v>48.265</v>
      </c>
      <c r="K489" s="473">
        <f t="shared" si="19"/>
        <v>19.7</v>
      </c>
    </row>
    <row r="490" spans="1:11" ht="12.75">
      <c r="A490" s="275" t="s">
        <v>119</v>
      </c>
      <c r="B490" s="376" t="s">
        <v>1030</v>
      </c>
      <c r="C490" s="284" t="s">
        <v>61</v>
      </c>
      <c r="D490" s="472"/>
      <c r="E490" s="274">
        <v>0.988</v>
      </c>
      <c r="F490" s="266">
        <v>49</v>
      </c>
      <c r="G490" s="472">
        <v>3</v>
      </c>
      <c r="H490" s="284" t="s">
        <v>11</v>
      </c>
      <c r="I490" s="275" t="s">
        <v>125</v>
      </c>
      <c r="J490" s="574">
        <f t="shared" si="18"/>
        <v>48.412</v>
      </c>
      <c r="K490" s="473">
        <f t="shared" si="19"/>
        <v>19.759999999999998</v>
      </c>
    </row>
    <row r="491" spans="1:11" ht="12.75">
      <c r="A491" s="275" t="s">
        <v>119</v>
      </c>
      <c r="B491" s="376" t="s">
        <v>1031</v>
      </c>
      <c r="C491" s="284" t="s">
        <v>61</v>
      </c>
      <c r="D491" s="472"/>
      <c r="E491" s="274">
        <v>0.991</v>
      </c>
      <c r="F491" s="266">
        <v>49</v>
      </c>
      <c r="G491" s="472">
        <v>3</v>
      </c>
      <c r="H491" s="284" t="s">
        <v>11</v>
      </c>
      <c r="I491" s="275" t="s">
        <v>125</v>
      </c>
      <c r="J491" s="574">
        <f t="shared" si="18"/>
        <v>48.559</v>
      </c>
      <c r="K491" s="473">
        <f t="shared" si="19"/>
        <v>19.82</v>
      </c>
    </row>
    <row r="492" spans="1:11" ht="12.75">
      <c r="A492" s="275" t="s">
        <v>119</v>
      </c>
      <c r="B492" s="376" t="s">
        <v>1032</v>
      </c>
      <c r="C492" s="284" t="s">
        <v>61</v>
      </c>
      <c r="D492" s="472"/>
      <c r="E492" s="274">
        <v>1.004</v>
      </c>
      <c r="F492" s="266">
        <v>49</v>
      </c>
      <c r="G492" s="472">
        <v>4</v>
      </c>
      <c r="H492" s="284" t="s">
        <v>11</v>
      </c>
      <c r="I492" s="275" t="s">
        <v>125</v>
      </c>
      <c r="J492" s="574">
        <f t="shared" si="18"/>
        <v>49.196</v>
      </c>
      <c r="K492" s="473">
        <f t="shared" si="19"/>
        <v>20.08</v>
      </c>
    </row>
    <row r="493" spans="1:11" ht="12.75">
      <c r="A493" s="275" t="s">
        <v>119</v>
      </c>
      <c r="B493" s="376" t="s">
        <v>1033</v>
      </c>
      <c r="C493" s="284" t="s">
        <v>61</v>
      </c>
      <c r="D493" s="472"/>
      <c r="E493" s="274">
        <v>1.005</v>
      </c>
      <c r="F493" s="266">
        <v>49</v>
      </c>
      <c r="G493" s="472">
        <v>4</v>
      </c>
      <c r="H493" s="284" t="s">
        <v>11</v>
      </c>
      <c r="I493" s="275" t="s">
        <v>125</v>
      </c>
      <c r="J493" s="574">
        <f t="shared" si="18"/>
        <v>49.245</v>
      </c>
      <c r="K493" s="473">
        <f t="shared" si="19"/>
        <v>20.099999999999998</v>
      </c>
    </row>
    <row r="494" spans="1:11" ht="12.75">
      <c r="A494" s="275" t="s">
        <v>119</v>
      </c>
      <c r="B494" s="376" t="s">
        <v>1034</v>
      </c>
      <c r="C494" s="284" t="s">
        <v>61</v>
      </c>
      <c r="D494" s="472"/>
      <c r="E494" s="274">
        <v>1.008</v>
      </c>
      <c r="F494" s="266">
        <v>49</v>
      </c>
      <c r="G494" s="472">
        <v>4</v>
      </c>
      <c r="H494" s="284" t="s">
        <v>11</v>
      </c>
      <c r="I494" s="275" t="s">
        <v>125</v>
      </c>
      <c r="J494" s="574">
        <f t="shared" si="18"/>
        <v>49.392</v>
      </c>
      <c r="K494" s="473">
        <f t="shared" si="19"/>
        <v>20.16</v>
      </c>
    </row>
    <row r="495" spans="1:11" ht="12.75">
      <c r="A495" s="275" t="s">
        <v>119</v>
      </c>
      <c r="B495" s="376" t="s">
        <v>1035</v>
      </c>
      <c r="C495" s="284" t="s">
        <v>61</v>
      </c>
      <c r="D495" s="472"/>
      <c r="E495" s="274">
        <v>1.006</v>
      </c>
      <c r="F495" s="266">
        <v>49</v>
      </c>
      <c r="G495" s="472">
        <v>4</v>
      </c>
      <c r="H495" s="284" t="s">
        <v>11</v>
      </c>
      <c r="I495" s="275" t="s">
        <v>125</v>
      </c>
      <c r="J495" s="574">
        <f t="shared" si="18"/>
        <v>49.294</v>
      </c>
      <c r="K495" s="473">
        <f t="shared" si="19"/>
        <v>20.12</v>
      </c>
    </row>
    <row r="496" spans="1:11" ht="12.75">
      <c r="A496" s="275" t="s">
        <v>119</v>
      </c>
      <c r="B496" s="376" t="s">
        <v>1036</v>
      </c>
      <c r="C496" s="284" t="s">
        <v>61</v>
      </c>
      <c r="D496" s="472"/>
      <c r="E496" s="274">
        <v>1.008</v>
      </c>
      <c r="F496" s="266">
        <v>49</v>
      </c>
      <c r="G496" s="472">
        <v>4</v>
      </c>
      <c r="H496" s="284" t="s">
        <v>11</v>
      </c>
      <c r="I496" s="275" t="s">
        <v>125</v>
      </c>
      <c r="J496" s="574">
        <f t="shared" si="18"/>
        <v>49.392</v>
      </c>
      <c r="K496" s="473">
        <f t="shared" si="19"/>
        <v>20.16</v>
      </c>
    </row>
    <row r="497" spans="1:11" ht="12.75">
      <c r="A497" s="275" t="s">
        <v>119</v>
      </c>
      <c r="B497" s="376" t="s">
        <v>1037</v>
      </c>
      <c r="C497" s="284" t="s">
        <v>61</v>
      </c>
      <c r="D497" s="472"/>
      <c r="E497" s="274">
        <v>1.007</v>
      </c>
      <c r="F497" s="266">
        <v>49</v>
      </c>
      <c r="G497" s="472">
        <v>4</v>
      </c>
      <c r="H497" s="284" t="s">
        <v>11</v>
      </c>
      <c r="I497" s="275" t="s">
        <v>125</v>
      </c>
      <c r="J497" s="574">
        <f t="shared" si="18"/>
        <v>49.342999999999996</v>
      </c>
      <c r="K497" s="473">
        <f t="shared" si="19"/>
        <v>20.139999999999997</v>
      </c>
    </row>
    <row r="498" spans="1:11" ht="12.75">
      <c r="A498" s="275" t="s">
        <v>119</v>
      </c>
      <c r="B498" s="376" t="s">
        <v>1038</v>
      </c>
      <c r="C498" s="284" t="s">
        <v>61</v>
      </c>
      <c r="D498" s="472"/>
      <c r="E498" s="274">
        <v>1.007</v>
      </c>
      <c r="F498" s="266">
        <v>49</v>
      </c>
      <c r="G498" s="472">
        <v>4</v>
      </c>
      <c r="H498" s="284" t="s">
        <v>11</v>
      </c>
      <c r="I498" s="275" t="s">
        <v>125</v>
      </c>
      <c r="J498" s="574">
        <f t="shared" si="18"/>
        <v>49.342999999999996</v>
      </c>
      <c r="K498" s="473">
        <f t="shared" si="19"/>
        <v>20.139999999999997</v>
      </c>
    </row>
    <row r="499" spans="1:11" ht="12.75">
      <c r="A499" s="275" t="s">
        <v>119</v>
      </c>
      <c r="B499" s="376" t="s">
        <v>1039</v>
      </c>
      <c r="C499" s="284" t="s">
        <v>61</v>
      </c>
      <c r="D499" s="472"/>
      <c r="E499" s="274">
        <v>0.998</v>
      </c>
      <c r="F499" s="266">
        <v>49</v>
      </c>
      <c r="G499" s="472">
        <v>3</v>
      </c>
      <c r="H499" s="284" t="s">
        <v>11</v>
      </c>
      <c r="I499" s="275" t="s">
        <v>125</v>
      </c>
      <c r="J499" s="574">
        <f t="shared" si="18"/>
        <v>48.902</v>
      </c>
      <c r="K499" s="473">
        <f t="shared" si="19"/>
        <v>19.96</v>
      </c>
    </row>
    <row r="500" spans="1:11" ht="12.75">
      <c r="A500" s="275" t="s">
        <v>119</v>
      </c>
      <c r="B500" s="376" t="s">
        <v>1040</v>
      </c>
      <c r="C500" s="284" t="s">
        <v>61</v>
      </c>
      <c r="D500" s="472"/>
      <c r="E500" s="274">
        <v>1.995</v>
      </c>
      <c r="F500" s="266">
        <v>49</v>
      </c>
      <c r="G500" s="472">
        <v>3</v>
      </c>
      <c r="H500" s="284" t="s">
        <v>11</v>
      </c>
      <c r="I500" s="275" t="s">
        <v>125</v>
      </c>
      <c r="J500" s="574">
        <f aca="true" t="shared" si="20" ref="J500:J519">E500*F500</f>
        <v>97.75500000000001</v>
      </c>
      <c r="K500" s="473">
        <f t="shared" si="19"/>
        <v>39.900000000000006</v>
      </c>
    </row>
    <row r="501" spans="1:11" ht="12.75">
      <c r="A501" s="275" t="s">
        <v>119</v>
      </c>
      <c r="B501" s="376" t="s">
        <v>1041</v>
      </c>
      <c r="C501" s="284" t="s">
        <v>61</v>
      </c>
      <c r="D501" s="472"/>
      <c r="E501" s="274">
        <v>1.002</v>
      </c>
      <c r="F501" s="266">
        <v>49</v>
      </c>
      <c r="G501" s="472">
        <v>3</v>
      </c>
      <c r="H501" s="284" t="s">
        <v>11</v>
      </c>
      <c r="I501" s="275" t="s">
        <v>125</v>
      </c>
      <c r="J501" s="574">
        <f t="shared" si="20"/>
        <v>49.098</v>
      </c>
      <c r="K501" s="473">
        <f aca="true" t="shared" si="21" ref="K501:K519">E501*20</f>
        <v>20.04</v>
      </c>
    </row>
    <row r="502" spans="1:11" ht="12.75">
      <c r="A502" s="275" t="s">
        <v>119</v>
      </c>
      <c r="B502" s="376" t="s">
        <v>1042</v>
      </c>
      <c r="C502" s="284" t="s">
        <v>61</v>
      </c>
      <c r="D502" s="472"/>
      <c r="E502" s="274">
        <v>0.998</v>
      </c>
      <c r="F502" s="266">
        <v>49</v>
      </c>
      <c r="G502" s="472">
        <v>3</v>
      </c>
      <c r="H502" s="284" t="s">
        <v>11</v>
      </c>
      <c r="I502" s="275" t="s">
        <v>125</v>
      </c>
      <c r="J502" s="574">
        <f t="shared" si="20"/>
        <v>48.902</v>
      </c>
      <c r="K502" s="473">
        <f t="shared" si="21"/>
        <v>19.96</v>
      </c>
    </row>
    <row r="503" spans="1:11" ht="12.75">
      <c r="A503" s="275" t="s">
        <v>119</v>
      </c>
      <c r="B503" s="376" t="s">
        <v>1043</v>
      </c>
      <c r="C503" s="284" t="s">
        <v>61</v>
      </c>
      <c r="D503" s="472"/>
      <c r="E503" s="274">
        <v>1</v>
      </c>
      <c r="F503" s="266">
        <v>49</v>
      </c>
      <c r="G503" s="472">
        <v>3</v>
      </c>
      <c r="H503" s="284" t="s">
        <v>11</v>
      </c>
      <c r="I503" s="275" t="s">
        <v>125</v>
      </c>
      <c r="J503" s="574">
        <f t="shared" si="20"/>
        <v>49</v>
      </c>
      <c r="K503" s="473">
        <f t="shared" si="21"/>
        <v>20</v>
      </c>
    </row>
    <row r="504" spans="1:11" ht="12.75">
      <c r="A504" s="275" t="s">
        <v>119</v>
      </c>
      <c r="B504" s="376" t="s">
        <v>1044</v>
      </c>
      <c r="C504" s="284" t="s">
        <v>61</v>
      </c>
      <c r="D504" s="472"/>
      <c r="E504" s="274">
        <v>1.049</v>
      </c>
      <c r="F504" s="266">
        <v>49</v>
      </c>
      <c r="G504" s="472">
        <v>3</v>
      </c>
      <c r="H504" s="284" t="s">
        <v>11</v>
      </c>
      <c r="I504" s="275" t="s">
        <v>125</v>
      </c>
      <c r="J504" s="574">
        <f t="shared" si="20"/>
        <v>51.400999999999996</v>
      </c>
      <c r="K504" s="473">
        <f t="shared" si="21"/>
        <v>20.979999999999997</v>
      </c>
    </row>
    <row r="505" spans="1:11" ht="12.75">
      <c r="A505" s="275" t="s">
        <v>119</v>
      </c>
      <c r="B505" s="376" t="s">
        <v>1045</v>
      </c>
      <c r="C505" s="284" t="s">
        <v>61</v>
      </c>
      <c r="D505" s="472"/>
      <c r="E505" s="274">
        <v>1</v>
      </c>
      <c r="F505" s="266">
        <v>49</v>
      </c>
      <c r="G505" s="472">
        <v>3</v>
      </c>
      <c r="H505" s="284" t="s">
        <v>11</v>
      </c>
      <c r="I505" s="275" t="s">
        <v>125</v>
      </c>
      <c r="J505" s="574">
        <f t="shared" si="20"/>
        <v>49</v>
      </c>
      <c r="K505" s="473">
        <f t="shared" si="21"/>
        <v>20</v>
      </c>
    </row>
    <row r="506" spans="1:11" ht="12.75">
      <c r="A506" s="275" t="s">
        <v>119</v>
      </c>
      <c r="B506" s="376" t="s">
        <v>1046</v>
      </c>
      <c r="C506" s="284" t="s">
        <v>61</v>
      </c>
      <c r="D506" s="472"/>
      <c r="E506" s="274">
        <v>1.001</v>
      </c>
      <c r="F506" s="266">
        <v>49</v>
      </c>
      <c r="G506" s="472">
        <v>3</v>
      </c>
      <c r="H506" s="284" t="s">
        <v>11</v>
      </c>
      <c r="I506" s="275" t="s">
        <v>125</v>
      </c>
      <c r="J506" s="574">
        <f t="shared" si="20"/>
        <v>49.04899999999999</v>
      </c>
      <c r="K506" s="473">
        <f t="shared" si="21"/>
        <v>20.019999999999996</v>
      </c>
    </row>
    <row r="507" spans="1:11" ht="12.75">
      <c r="A507" s="275" t="s">
        <v>119</v>
      </c>
      <c r="B507" s="376" t="s">
        <v>1047</v>
      </c>
      <c r="C507" s="284" t="s">
        <v>61</v>
      </c>
      <c r="D507" s="472"/>
      <c r="E507" s="274">
        <v>0.8</v>
      </c>
      <c r="F507" s="266">
        <v>49</v>
      </c>
      <c r="G507" s="472">
        <v>3</v>
      </c>
      <c r="H507" s="284" t="s">
        <v>11</v>
      </c>
      <c r="I507" s="275" t="s">
        <v>125</v>
      </c>
      <c r="J507" s="574">
        <f t="shared" si="20"/>
        <v>39.2</v>
      </c>
      <c r="K507" s="473">
        <f t="shared" si="21"/>
        <v>16</v>
      </c>
    </row>
    <row r="508" spans="1:11" ht="12.75">
      <c r="A508" s="275" t="s">
        <v>119</v>
      </c>
      <c r="B508" s="376" t="s">
        <v>1048</v>
      </c>
      <c r="C508" s="284" t="s">
        <v>61</v>
      </c>
      <c r="D508" s="472"/>
      <c r="E508" s="274">
        <v>1.101</v>
      </c>
      <c r="F508" s="266">
        <v>49</v>
      </c>
      <c r="G508" s="472">
        <v>3</v>
      </c>
      <c r="H508" s="284" t="s">
        <v>11</v>
      </c>
      <c r="I508" s="275" t="s">
        <v>125</v>
      </c>
      <c r="J508" s="574">
        <f t="shared" si="20"/>
        <v>53.949</v>
      </c>
      <c r="K508" s="473">
        <f t="shared" si="21"/>
        <v>22.02</v>
      </c>
    </row>
    <row r="509" spans="1:11" ht="12.75">
      <c r="A509" s="275" t="s">
        <v>119</v>
      </c>
      <c r="B509" s="376" t="s">
        <v>1049</v>
      </c>
      <c r="C509" s="284" t="s">
        <v>61</v>
      </c>
      <c r="D509" s="472"/>
      <c r="E509" s="274">
        <v>1.001</v>
      </c>
      <c r="F509" s="266">
        <v>49</v>
      </c>
      <c r="G509" s="472">
        <v>3</v>
      </c>
      <c r="H509" s="284" t="s">
        <v>11</v>
      </c>
      <c r="I509" s="275" t="s">
        <v>125</v>
      </c>
      <c r="J509" s="574">
        <f t="shared" si="20"/>
        <v>49.04899999999999</v>
      </c>
      <c r="K509" s="473">
        <f t="shared" si="21"/>
        <v>20.019999999999996</v>
      </c>
    </row>
    <row r="510" spans="1:11" ht="12.75">
      <c r="A510" s="275" t="s">
        <v>119</v>
      </c>
      <c r="B510" s="376" t="s">
        <v>1050</v>
      </c>
      <c r="C510" s="284" t="s">
        <v>61</v>
      </c>
      <c r="D510" s="472"/>
      <c r="E510" s="274">
        <v>1</v>
      </c>
      <c r="F510" s="266">
        <v>49</v>
      </c>
      <c r="G510" s="472">
        <v>3</v>
      </c>
      <c r="H510" s="284" t="s">
        <v>11</v>
      </c>
      <c r="I510" s="275" t="s">
        <v>125</v>
      </c>
      <c r="J510" s="574">
        <f t="shared" si="20"/>
        <v>49</v>
      </c>
      <c r="K510" s="473">
        <f t="shared" si="21"/>
        <v>20</v>
      </c>
    </row>
    <row r="511" spans="1:11" ht="12.75">
      <c r="A511" s="275" t="s">
        <v>119</v>
      </c>
      <c r="B511" s="376" t="s">
        <v>1051</v>
      </c>
      <c r="C511" s="284" t="s">
        <v>61</v>
      </c>
      <c r="D511" s="472"/>
      <c r="E511" s="274">
        <v>1.002</v>
      </c>
      <c r="F511" s="266">
        <v>49</v>
      </c>
      <c r="G511" s="472">
        <v>3</v>
      </c>
      <c r="H511" s="284" t="s">
        <v>11</v>
      </c>
      <c r="I511" s="275" t="s">
        <v>125</v>
      </c>
      <c r="J511" s="574">
        <f t="shared" si="20"/>
        <v>49.098</v>
      </c>
      <c r="K511" s="473">
        <f t="shared" si="21"/>
        <v>20.04</v>
      </c>
    </row>
    <row r="512" spans="1:11" ht="12.75">
      <c r="A512" s="275" t="s">
        <v>119</v>
      </c>
      <c r="B512" s="376" t="s">
        <v>1052</v>
      </c>
      <c r="C512" s="284" t="s">
        <v>61</v>
      </c>
      <c r="D512" s="472"/>
      <c r="E512" s="274">
        <v>0.998</v>
      </c>
      <c r="F512" s="266">
        <v>49</v>
      </c>
      <c r="G512" s="472">
        <v>3</v>
      </c>
      <c r="H512" s="284" t="s">
        <v>11</v>
      </c>
      <c r="I512" s="275" t="s">
        <v>125</v>
      </c>
      <c r="J512" s="574">
        <f t="shared" si="20"/>
        <v>48.902</v>
      </c>
      <c r="K512" s="473">
        <f t="shared" si="21"/>
        <v>19.96</v>
      </c>
    </row>
    <row r="513" spans="1:11" ht="12.75">
      <c r="A513" s="275" t="s">
        <v>119</v>
      </c>
      <c r="B513" s="376" t="s">
        <v>1053</v>
      </c>
      <c r="C513" s="284" t="s">
        <v>61</v>
      </c>
      <c r="D513" s="472"/>
      <c r="E513" s="274">
        <v>0.998</v>
      </c>
      <c r="F513" s="266">
        <v>49</v>
      </c>
      <c r="G513" s="472">
        <v>3</v>
      </c>
      <c r="H513" s="284" t="s">
        <v>11</v>
      </c>
      <c r="I513" s="275" t="s">
        <v>125</v>
      </c>
      <c r="J513" s="574">
        <f t="shared" si="20"/>
        <v>48.902</v>
      </c>
      <c r="K513" s="473">
        <f t="shared" si="21"/>
        <v>19.96</v>
      </c>
    </row>
    <row r="514" spans="1:11" ht="12.75">
      <c r="A514" s="275" t="s">
        <v>119</v>
      </c>
      <c r="B514" s="376" t="s">
        <v>1054</v>
      </c>
      <c r="C514" s="284" t="s">
        <v>61</v>
      </c>
      <c r="D514" s="472"/>
      <c r="E514" s="274">
        <v>0.999</v>
      </c>
      <c r="F514" s="266">
        <v>49</v>
      </c>
      <c r="G514" s="472">
        <v>3</v>
      </c>
      <c r="H514" s="284" t="s">
        <v>11</v>
      </c>
      <c r="I514" s="275" t="s">
        <v>125</v>
      </c>
      <c r="J514" s="574">
        <f t="shared" si="20"/>
        <v>48.951</v>
      </c>
      <c r="K514" s="473">
        <f t="shared" si="21"/>
        <v>19.98</v>
      </c>
    </row>
    <row r="515" spans="1:11" ht="12.75">
      <c r="A515" s="275" t="s">
        <v>119</v>
      </c>
      <c r="B515" s="376" t="s">
        <v>1055</v>
      </c>
      <c r="C515" s="284" t="s">
        <v>61</v>
      </c>
      <c r="D515" s="472"/>
      <c r="E515" s="274">
        <v>0.999</v>
      </c>
      <c r="F515" s="266">
        <v>49</v>
      </c>
      <c r="G515" s="472">
        <v>3</v>
      </c>
      <c r="H515" s="284" t="s">
        <v>11</v>
      </c>
      <c r="I515" s="275" t="s">
        <v>125</v>
      </c>
      <c r="J515" s="574">
        <f t="shared" si="20"/>
        <v>48.951</v>
      </c>
      <c r="K515" s="473">
        <f t="shared" si="21"/>
        <v>19.98</v>
      </c>
    </row>
    <row r="516" spans="1:11" ht="12.75">
      <c r="A516" s="275" t="s">
        <v>119</v>
      </c>
      <c r="B516" s="376" t="s">
        <v>1056</v>
      </c>
      <c r="C516" s="284" t="s">
        <v>61</v>
      </c>
      <c r="D516" s="472"/>
      <c r="E516" s="274">
        <v>1.003</v>
      </c>
      <c r="F516" s="266">
        <v>49</v>
      </c>
      <c r="G516" s="472">
        <v>3</v>
      </c>
      <c r="H516" s="284" t="s">
        <v>11</v>
      </c>
      <c r="I516" s="275" t="s">
        <v>125</v>
      </c>
      <c r="J516" s="574">
        <f t="shared" si="20"/>
        <v>49.14699999999999</v>
      </c>
      <c r="K516" s="473">
        <f t="shared" si="21"/>
        <v>20.06</v>
      </c>
    </row>
    <row r="517" spans="1:11" ht="12.75">
      <c r="A517" s="275" t="s">
        <v>119</v>
      </c>
      <c r="B517" s="376" t="s">
        <v>1057</v>
      </c>
      <c r="C517" s="284" t="s">
        <v>61</v>
      </c>
      <c r="D517" s="472"/>
      <c r="E517" s="274">
        <v>1.002</v>
      </c>
      <c r="F517" s="266">
        <v>49</v>
      </c>
      <c r="G517" s="472">
        <v>3</v>
      </c>
      <c r="H517" s="284" t="s">
        <v>11</v>
      </c>
      <c r="I517" s="275" t="s">
        <v>125</v>
      </c>
      <c r="J517" s="574">
        <f t="shared" si="20"/>
        <v>49.098</v>
      </c>
      <c r="K517" s="473">
        <f t="shared" si="21"/>
        <v>20.04</v>
      </c>
    </row>
    <row r="518" spans="1:11" ht="12.75">
      <c r="A518" s="275" t="s">
        <v>119</v>
      </c>
      <c r="B518" s="376" t="s">
        <v>1058</v>
      </c>
      <c r="C518" s="284" t="s">
        <v>61</v>
      </c>
      <c r="D518" s="472"/>
      <c r="E518" s="274">
        <v>1</v>
      </c>
      <c r="F518" s="266">
        <v>49</v>
      </c>
      <c r="G518" s="472">
        <v>3</v>
      </c>
      <c r="H518" s="284" t="s">
        <v>11</v>
      </c>
      <c r="I518" s="275" t="s">
        <v>125</v>
      </c>
      <c r="J518" s="574">
        <f t="shared" si="20"/>
        <v>49</v>
      </c>
      <c r="K518" s="473">
        <f t="shared" si="21"/>
        <v>20</v>
      </c>
    </row>
    <row r="519" spans="1:11" ht="12.75">
      <c r="A519" s="275" t="s">
        <v>119</v>
      </c>
      <c r="B519" s="376" t="s">
        <v>1059</v>
      </c>
      <c r="C519" s="284" t="s">
        <v>61</v>
      </c>
      <c r="D519" s="472"/>
      <c r="E519" s="274">
        <v>1</v>
      </c>
      <c r="F519" s="266">
        <v>49</v>
      </c>
      <c r="G519" s="472">
        <v>3</v>
      </c>
      <c r="H519" s="284" t="s">
        <v>11</v>
      </c>
      <c r="I519" s="275" t="s">
        <v>125</v>
      </c>
      <c r="J519" s="574">
        <f t="shared" si="20"/>
        <v>49</v>
      </c>
      <c r="K519" s="473">
        <f t="shared" si="21"/>
        <v>20</v>
      </c>
    </row>
    <row r="520" spans="1:11" ht="12.75">
      <c r="A520" s="43" t="s">
        <v>20</v>
      </c>
      <c r="B520" s="42">
        <v>148</v>
      </c>
      <c r="C520" s="43" t="s">
        <v>27</v>
      </c>
      <c r="D520" s="37"/>
      <c r="E520" s="41">
        <f>SUM(E372:E519)</f>
        <v>159.3520000000001</v>
      </c>
      <c r="F520" s="142" t="s">
        <v>47</v>
      </c>
      <c r="G520" s="31"/>
      <c r="H520" s="45"/>
      <c r="I520" s="45"/>
      <c r="J520" s="575"/>
      <c r="K520" s="571"/>
    </row>
    <row r="521" spans="1:11" ht="12.75">
      <c r="A521" s="275" t="s">
        <v>120</v>
      </c>
      <c r="B521" s="491" t="s">
        <v>1060</v>
      </c>
      <c r="C521" s="284" t="s">
        <v>61</v>
      </c>
      <c r="D521" s="471"/>
      <c r="E521" s="274">
        <v>0.52</v>
      </c>
      <c r="F521" s="266">
        <v>49</v>
      </c>
      <c r="G521" s="472">
        <v>5</v>
      </c>
      <c r="H521" s="284" t="s">
        <v>11</v>
      </c>
      <c r="I521" s="275" t="s">
        <v>125</v>
      </c>
      <c r="J521" s="574">
        <f>E521*F521</f>
        <v>25.48</v>
      </c>
      <c r="K521" s="473">
        <f>E521*20</f>
        <v>10.4</v>
      </c>
    </row>
    <row r="522" spans="1:11" ht="12.75">
      <c r="A522" s="275" t="s">
        <v>120</v>
      </c>
      <c r="B522" s="491" t="s">
        <v>1061</v>
      </c>
      <c r="C522" s="284" t="s">
        <v>61</v>
      </c>
      <c r="D522" s="471"/>
      <c r="E522" s="274">
        <v>0.53</v>
      </c>
      <c r="F522" s="266">
        <v>49</v>
      </c>
      <c r="G522" s="472">
        <v>5</v>
      </c>
      <c r="H522" s="284" t="s">
        <v>11</v>
      </c>
      <c r="I522" s="275" t="s">
        <v>125</v>
      </c>
      <c r="J522" s="574">
        <f>E522*F522</f>
        <v>25.970000000000002</v>
      </c>
      <c r="K522" s="473">
        <f>E522*20</f>
        <v>10.600000000000001</v>
      </c>
    </row>
    <row r="523" spans="1:11" ht="12.75">
      <c r="A523" s="275" t="s">
        <v>120</v>
      </c>
      <c r="B523" s="491" t="s">
        <v>1062</v>
      </c>
      <c r="C523" s="284" t="s">
        <v>61</v>
      </c>
      <c r="D523" s="471"/>
      <c r="E523" s="274">
        <v>1.06</v>
      </c>
      <c r="F523" s="266">
        <v>49</v>
      </c>
      <c r="G523" s="472">
        <v>5</v>
      </c>
      <c r="H523" s="284" t="s">
        <v>11</v>
      </c>
      <c r="I523" s="275" t="s">
        <v>125</v>
      </c>
      <c r="J523" s="574">
        <f>E523*F523</f>
        <v>51.940000000000005</v>
      </c>
      <c r="K523" s="473">
        <f>E523*20</f>
        <v>21.200000000000003</v>
      </c>
    </row>
    <row r="524" spans="1:11" ht="12.75">
      <c r="A524" s="43" t="s">
        <v>20</v>
      </c>
      <c r="B524" s="42">
        <v>3</v>
      </c>
      <c r="C524" s="43" t="s">
        <v>27</v>
      </c>
      <c r="D524" s="37"/>
      <c r="E524" s="41">
        <f>SUM(E521:E523)</f>
        <v>2.1100000000000003</v>
      </c>
      <c r="F524" s="142" t="s">
        <v>47</v>
      </c>
      <c r="G524" s="31"/>
      <c r="H524" s="45"/>
      <c r="I524" s="45"/>
      <c r="J524" s="573"/>
      <c r="K524" s="570"/>
    </row>
    <row r="525" spans="1:11" ht="12.75">
      <c r="A525" s="275" t="s">
        <v>121</v>
      </c>
      <c r="B525" s="493" t="s">
        <v>1063</v>
      </c>
      <c r="C525" s="284" t="s">
        <v>126</v>
      </c>
      <c r="D525" s="144"/>
      <c r="E525" s="274">
        <v>1</v>
      </c>
      <c r="F525" s="303">
        <v>66</v>
      </c>
      <c r="G525" s="472">
        <v>5</v>
      </c>
      <c r="H525" s="630" t="s">
        <v>11</v>
      </c>
      <c r="I525" s="264" t="s">
        <v>167</v>
      </c>
      <c r="J525" s="574">
        <f>E525*F525</f>
        <v>66</v>
      </c>
      <c r="K525" s="473">
        <f>E525*20</f>
        <v>20</v>
      </c>
    </row>
    <row r="526" spans="1:11" ht="12.75">
      <c r="A526" s="275" t="s">
        <v>121</v>
      </c>
      <c r="B526" s="493" t="s">
        <v>1064</v>
      </c>
      <c r="C526" s="284" t="s">
        <v>126</v>
      </c>
      <c r="D526" s="144"/>
      <c r="E526" s="274">
        <v>1.492</v>
      </c>
      <c r="F526" s="303">
        <v>66</v>
      </c>
      <c r="G526" s="472">
        <v>5</v>
      </c>
      <c r="H526" s="630" t="s">
        <v>11</v>
      </c>
      <c r="I526" s="264" t="s">
        <v>167</v>
      </c>
      <c r="J526" s="574">
        <f>E526*F526</f>
        <v>98.472</v>
      </c>
      <c r="K526" s="473">
        <f>E526*20</f>
        <v>29.84</v>
      </c>
    </row>
    <row r="527" spans="1:11" ht="12.75">
      <c r="A527" s="43" t="s">
        <v>20</v>
      </c>
      <c r="B527" s="42">
        <v>2</v>
      </c>
      <c r="C527" s="43" t="s">
        <v>27</v>
      </c>
      <c r="D527" s="37"/>
      <c r="E527" s="41">
        <f>SUM(E525:E526)</f>
        <v>2.492</v>
      </c>
      <c r="F527" s="142" t="s">
        <v>47</v>
      </c>
      <c r="G527" s="31"/>
      <c r="H527" s="45"/>
      <c r="I527" s="45"/>
      <c r="J527" s="573"/>
      <c r="K527" s="570"/>
    </row>
    <row r="528" spans="1:11" ht="25.5">
      <c r="A528" s="145" t="s">
        <v>22</v>
      </c>
      <c r="B528" s="147">
        <f>B355+B357+B371+B520+B524+B527</f>
        <v>489</v>
      </c>
      <c r="C528" s="145" t="s">
        <v>27</v>
      </c>
      <c r="D528" s="148"/>
      <c r="E528" s="157">
        <f>SUM(E355,E357,E371,E520,E524,E527)</f>
        <v>1030.4409999999998</v>
      </c>
      <c r="F528" s="146" t="s">
        <v>47</v>
      </c>
      <c r="G528" s="149"/>
      <c r="H528" s="149"/>
      <c r="I528" s="150"/>
      <c r="J528" s="576"/>
      <c r="K528" s="109"/>
    </row>
    <row r="529" spans="1:11" s="176" customFormat="1" ht="14.25">
      <c r="A529" s="682" t="s">
        <v>90</v>
      </c>
      <c r="B529" s="682"/>
      <c r="C529" s="682"/>
      <c r="D529" s="682"/>
      <c r="E529" s="682"/>
      <c r="F529" s="682"/>
      <c r="G529" s="682"/>
      <c r="H529" s="682"/>
      <c r="I529" s="682"/>
      <c r="J529" s="682"/>
      <c r="K529" s="673"/>
    </row>
    <row r="530" spans="1:11" ht="12.75">
      <c r="A530" s="264" t="s">
        <v>43</v>
      </c>
      <c r="B530" s="376" t="s">
        <v>1082</v>
      </c>
      <c r="C530" s="482" t="s">
        <v>64</v>
      </c>
      <c r="D530" s="277"/>
      <c r="E530" s="277">
        <v>2</v>
      </c>
      <c r="F530" s="303">
        <v>66</v>
      </c>
      <c r="G530" s="267">
        <v>6</v>
      </c>
      <c r="H530" s="630" t="s">
        <v>11</v>
      </c>
      <c r="I530" s="278" t="s">
        <v>32</v>
      </c>
      <c r="J530" s="574">
        <f>E530*F530</f>
        <v>132</v>
      </c>
      <c r="K530" s="358">
        <f>E530*20</f>
        <v>40</v>
      </c>
    </row>
    <row r="531" spans="1:11" ht="12.75">
      <c r="A531" s="264" t="s">
        <v>43</v>
      </c>
      <c r="B531" s="376" t="s">
        <v>1083</v>
      </c>
      <c r="C531" s="482" t="s">
        <v>64</v>
      </c>
      <c r="D531" s="277"/>
      <c r="E531" s="277">
        <v>1.5</v>
      </c>
      <c r="F531" s="303">
        <v>66</v>
      </c>
      <c r="G531" s="267">
        <v>6</v>
      </c>
      <c r="H531" s="630" t="s">
        <v>11</v>
      </c>
      <c r="I531" s="278" t="s">
        <v>32</v>
      </c>
      <c r="J531" s="574">
        <f>E531*F531</f>
        <v>99</v>
      </c>
      <c r="K531" s="358">
        <f>E531*20</f>
        <v>30</v>
      </c>
    </row>
    <row r="532" spans="1:11" ht="12.75">
      <c r="A532" s="264" t="s">
        <v>43</v>
      </c>
      <c r="B532" s="376" t="s">
        <v>1084</v>
      </c>
      <c r="C532" s="482" t="s">
        <v>64</v>
      </c>
      <c r="D532" s="277"/>
      <c r="E532" s="277">
        <v>1.799</v>
      </c>
      <c r="F532" s="303">
        <v>66</v>
      </c>
      <c r="G532" s="267">
        <v>6</v>
      </c>
      <c r="H532" s="630" t="s">
        <v>11</v>
      </c>
      <c r="I532" s="278" t="s">
        <v>32</v>
      </c>
      <c r="J532" s="574">
        <f>E532*F532</f>
        <v>118.734</v>
      </c>
      <c r="K532" s="358">
        <f>E532*20</f>
        <v>35.98</v>
      </c>
    </row>
    <row r="533" spans="1:11" s="177" customFormat="1" ht="12.75">
      <c r="A533" s="43" t="s">
        <v>107</v>
      </c>
      <c r="B533" s="89">
        <v>3</v>
      </c>
      <c r="C533" s="125" t="s">
        <v>27</v>
      </c>
      <c r="D533" s="126"/>
      <c r="E533" s="126">
        <f>SUM(E530:E532)</f>
        <v>5.2989999999999995</v>
      </c>
      <c r="F533" s="127" t="s">
        <v>47</v>
      </c>
      <c r="G533" s="31"/>
      <c r="H533" s="98"/>
      <c r="I533" s="16"/>
      <c r="J533" s="577"/>
      <c r="K533" s="99"/>
    </row>
    <row r="534" spans="1:11" s="177" customFormat="1" ht="12.75">
      <c r="A534" s="545" t="s">
        <v>44</v>
      </c>
      <c r="B534" s="494" t="s">
        <v>1085</v>
      </c>
      <c r="C534" s="482" t="s">
        <v>1219</v>
      </c>
      <c r="D534" s="126"/>
      <c r="E534" s="277">
        <v>11.2</v>
      </c>
      <c r="F534" s="382">
        <v>66</v>
      </c>
      <c r="G534" s="350" t="s">
        <v>98</v>
      </c>
      <c r="H534" s="621" t="s">
        <v>11</v>
      </c>
      <c r="I534" s="278" t="s">
        <v>32</v>
      </c>
      <c r="J534" s="565">
        <f>E534*F534</f>
        <v>739.1999999999999</v>
      </c>
      <c r="K534" s="358">
        <f>E534*20</f>
        <v>224</v>
      </c>
    </row>
    <row r="535" spans="1:11" s="177" customFormat="1" ht="12.75">
      <c r="A535" s="43" t="s">
        <v>107</v>
      </c>
      <c r="B535" s="89">
        <v>3</v>
      </c>
      <c r="C535" s="125" t="s">
        <v>27</v>
      </c>
      <c r="D535" s="126"/>
      <c r="E535" s="126">
        <f>SUM(E534:E534)</f>
        <v>11.2</v>
      </c>
      <c r="F535" s="127" t="s">
        <v>47</v>
      </c>
      <c r="G535" s="31"/>
      <c r="H535" s="98"/>
      <c r="I535" s="16"/>
      <c r="J535" s="577"/>
      <c r="K535" s="99"/>
    </row>
    <row r="536" spans="1:11" ht="12.75">
      <c r="A536" s="264" t="s">
        <v>41</v>
      </c>
      <c r="B536" s="376" t="s">
        <v>1086</v>
      </c>
      <c r="C536" s="482" t="s">
        <v>91</v>
      </c>
      <c r="D536" s="319"/>
      <c r="E536" s="319">
        <v>58.292</v>
      </c>
      <c r="F536" s="303">
        <v>66</v>
      </c>
      <c r="G536" s="267">
        <v>4</v>
      </c>
      <c r="H536" s="630" t="s">
        <v>11</v>
      </c>
      <c r="I536" s="278" t="s">
        <v>32</v>
      </c>
      <c r="J536" s="578">
        <f>E536*F536</f>
        <v>3847.272</v>
      </c>
      <c r="K536" s="358">
        <f>E536*20</f>
        <v>1165.8400000000001</v>
      </c>
    </row>
    <row r="537" spans="1:11" s="177" customFormat="1" ht="12.75">
      <c r="A537" s="43" t="s">
        <v>107</v>
      </c>
      <c r="B537" s="89">
        <v>1</v>
      </c>
      <c r="C537" s="125" t="s">
        <v>27</v>
      </c>
      <c r="D537" s="316"/>
      <c r="E537" s="316">
        <f>SUM(E536)</f>
        <v>58.292</v>
      </c>
      <c r="F537" s="127" t="s">
        <v>47</v>
      </c>
      <c r="G537" s="31"/>
      <c r="H537" s="98"/>
      <c r="I537" s="16"/>
      <c r="J537" s="577"/>
      <c r="K537" s="99"/>
    </row>
    <row r="538" spans="1:11" ht="12.75">
      <c r="A538" s="264" t="s">
        <v>40</v>
      </c>
      <c r="B538" s="376" t="s">
        <v>1087</v>
      </c>
      <c r="C538" s="482" t="s">
        <v>65</v>
      </c>
      <c r="D538" s="277"/>
      <c r="E538" s="277">
        <v>1.08</v>
      </c>
      <c r="F538" s="303">
        <v>66</v>
      </c>
      <c r="G538" s="267">
        <v>4</v>
      </c>
      <c r="H538" s="630" t="s">
        <v>11</v>
      </c>
      <c r="I538" s="278" t="s">
        <v>32</v>
      </c>
      <c r="J538" s="578">
        <f>E538*F538</f>
        <v>71.28</v>
      </c>
      <c r="K538" s="358">
        <f>E538*20</f>
        <v>21.6</v>
      </c>
    </row>
    <row r="539" spans="1:11" s="177" customFormat="1" ht="12.75">
      <c r="A539" s="43" t="s">
        <v>107</v>
      </c>
      <c r="B539" s="89">
        <v>1</v>
      </c>
      <c r="C539" s="125" t="s">
        <v>27</v>
      </c>
      <c r="D539" s="126"/>
      <c r="E539" s="126">
        <f>SUM(E538)</f>
        <v>1.08</v>
      </c>
      <c r="F539" s="127" t="s">
        <v>47</v>
      </c>
      <c r="G539" s="31"/>
      <c r="H539" s="31"/>
      <c r="I539" s="16"/>
      <c r="J539" s="577"/>
      <c r="K539" s="99"/>
    </row>
    <row r="540" spans="1:11" s="176" customFormat="1" ht="38.25">
      <c r="A540" s="178" t="s">
        <v>108</v>
      </c>
      <c r="B540" s="128">
        <f>B533+B535+B537+B539</f>
        <v>8</v>
      </c>
      <c r="C540" s="135" t="s">
        <v>27</v>
      </c>
      <c r="D540" s="133"/>
      <c r="E540" s="136">
        <f>E533+E535+E537+E539</f>
        <v>75.871</v>
      </c>
      <c r="F540" s="137" t="s">
        <v>47</v>
      </c>
      <c r="G540" s="130"/>
      <c r="H540" s="130"/>
      <c r="I540" s="131"/>
      <c r="J540" s="579"/>
      <c r="K540" s="68"/>
    </row>
    <row r="541" spans="1:11" ht="14.25">
      <c r="A541" s="682" t="s">
        <v>33</v>
      </c>
      <c r="B541" s="682"/>
      <c r="C541" s="682"/>
      <c r="D541" s="682"/>
      <c r="E541" s="682"/>
      <c r="F541" s="682"/>
      <c r="G541" s="682"/>
      <c r="H541" s="682"/>
      <c r="I541" s="682"/>
      <c r="J541" s="682"/>
      <c r="K541" s="673"/>
    </row>
    <row r="542" spans="1:11" ht="12.75">
      <c r="A542" s="17" t="s">
        <v>112</v>
      </c>
      <c r="B542" s="389" t="s">
        <v>349</v>
      </c>
      <c r="C542" s="139" t="s">
        <v>61</v>
      </c>
      <c r="D542" s="140"/>
      <c r="E542" s="140">
        <v>3.31</v>
      </c>
      <c r="F542" s="162">
        <v>49</v>
      </c>
      <c r="G542" s="141">
        <v>3</v>
      </c>
      <c r="H542" s="630" t="s">
        <v>11</v>
      </c>
      <c r="I542" s="16" t="s">
        <v>32</v>
      </c>
      <c r="J542" s="580">
        <f>E542*F542</f>
        <v>162.19</v>
      </c>
      <c r="K542" s="353">
        <f>E542*20</f>
        <v>66.2</v>
      </c>
    </row>
    <row r="543" spans="1:11" ht="12.75">
      <c r="A543" s="32" t="s">
        <v>20</v>
      </c>
      <c r="B543" s="225" t="s">
        <v>29</v>
      </c>
      <c r="C543" s="226" t="s">
        <v>27</v>
      </c>
      <c r="D543" s="224"/>
      <c r="E543" s="224">
        <v>3.31</v>
      </c>
      <c r="F543" s="127" t="s">
        <v>47</v>
      </c>
      <c r="G543" s="141"/>
      <c r="H543" s="2"/>
      <c r="I543" s="2"/>
      <c r="J543" s="580"/>
      <c r="K543" s="353"/>
    </row>
    <row r="544" spans="1:11" ht="12.75">
      <c r="A544" s="17" t="s">
        <v>110</v>
      </c>
      <c r="B544" s="389" t="s">
        <v>347</v>
      </c>
      <c r="C544" s="139" t="s">
        <v>61</v>
      </c>
      <c r="D544" s="140"/>
      <c r="E544" s="140">
        <v>1.101</v>
      </c>
      <c r="F544" s="162">
        <v>49</v>
      </c>
      <c r="G544" s="141">
        <v>3</v>
      </c>
      <c r="H544" s="630" t="s">
        <v>11</v>
      </c>
      <c r="I544" s="16" t="s">
        <v>32</v>
      </c>
      <c r="J544" s="580">
        <f>E544*F544</f>
        <v>53.949</v>
      </c>
      <c r="K544" s="353">
        <f>E544*20</f>
        <v>22.02</v>
      </c>
    </row>
    <row r="545" spans="1:11" ht="12.75">
      <c r="A545" s="17" t="s">
        <v>110</v>
      </c>
      <c r="B545" s="389" t="s">
        <v>348</v>
      </c>
      <c r="C545" s="139" t="s">
        <v>61</v>
      </c>
      <c r="D545" s="140"/>
      <c r="E545" s="140">
        <v>1.742</v>
      </c>
      <c r="F545" s="162">
        <v>49</v>
      </c>
      <c r="G545" s="141">
        <v>3</v>
      </c>
      <c r="H545" s="630" t="s">
        <v>11</v>
      </c>
      <c r="I545" s="16" t="s">
        <v>32</v>
      </c>
      <c r="J545" s="580">
        <f>E545*F545</f>
        <v>85.358</v>
      </c>
      <c r="K545" s="353">
        <f>E545*20</f>
        <v>34.84</v>
      </c>
    </row>
    <row r="546" spans="1:11" ht="12.75">
      <c r="A546" s="32" t="s">
        <v>20</v>
      </c>
      <c r="B546" s="225" t="s">
        <v>111</v>
      </c>
      <c r="C546" s="226" t="s">
        <v>27</v>
      </c>
      <c r="D546" s="222"/>
      <c r="E546" s="222">
        <f>SUM(E544:E545)</f>
        <v>2.843</v>
      </c>
      <c r="F546" s="127" t="s">
        <v>47</v>
      </c>
      <c r="G546" s="141"/>
      <c r="H546" s="2"/>
      <c r="I546" s="2"/>
      <c r="J546" s="580"/>
      <c r="K546" s="353"/>
    </row>
    <row r="547" spans="1:11" ht="14.25" customHeight="1">
      <c r="A547" s="17" t="s">
        <v>109</v>
      </c>
      <c r="B547" s="389" t="s">
        <v>313</v>
      </c>
      <c r="C547" s="139" t="s">
        <v>61</v>
      </c>
      <c r="D547" s="140"/>
      <c r="E547" s="140">
        <v>1.298</v>
      </c>
      <c r="F547" s="162">
        <v>49</v>
      </c>
      <c r="G547" s="388">
        <v>4</v>
      </c>
      <c r="H547" s="630" t="s">
        <v>11</v>
      </c>
      <c r="I547" s="16" t="s">
        <v>32</v>
      </c>
      <c r="J547" s="580">
        <f>E547*F547</f>
        <v>63.602000000000004</v>
      </c>
      <c r="K547" s="353">
        <f>E547*20</f>
        <v>25.96</v>
      </c>
    </row>
    <row r="548" spans="1:11" ht="12.75">
      <c r="A548" s="17" t="s">
        <v>109</v>
      </c>
      <c r="B548" s="389" t="s">
        <v>314</v>
      </c>
      <c r="C548" s="139" t="s">
        <v>61</v>
      </c>
      <c r="D548" s="140"/>
      <c r="E548" s="140">
        <v>1.09</v>
      </c>
      <c r="F548" s="162">
        <v>49</v>
      </c>
      <c r="G548" s="388">
        <v>4</v>
      </c>
      <c r="H548" s="630" t="s">
        <v>11</v>
      </c>
      <c r="I548" s="16" t="s">
        <v>32</v>
      </c>
      <c r="J548" s="580">
        <f aca="true" t="shared" si="22" ref="J548:J563">E548*F548</f>
        <v>53.410000000000004</v>
      </c>
      <c r="K548" s="353">
        <f aca="true" t="shared" si="23" ref="K548:K563">E548*20</f>
        <v>21.8</v>
      </c>
    </row>
    <row r="549" spans="1:11" ht="12.75">
      <c r="A549" s="17" t="s">
        <v>109</v>
      </c>
      <c r="B549" s="389" t="s">
        <v>315</v>
      </c>
      <c r="C549" s="139" t="s">
        <v>61</v>
      </c>
      <c r="D549" s="140"/>
      <c r="E549" s="140">
        <v>1.5</v>
      </c>
      <c r="F549" s="162">
        <v>49</v>
      </c>
      <c r="G549" s="388">
        <v>4</v>
      </c>
      <c r="H549" s="630" t="s">
        <v>11</v>
      </c>
      <c r="I549" s="16" t="s">
        <v>32</v>
      </c>
      <c r="J549" s="580">
        <f t="shared" si="22"/>
        <v>73.5</v>
      </c>
      <c r="K549" s="353">
        <f t="shared" si="23"/>
        <v>30</v>
      </c>
    </row>
    <row r="550" spans="1:11" ht="12.75">
      <c r="A550" s="17" t="s">
        <v>109</v>
      </c>
      <c r="B550" s="389" t="s">
        <v>316</v>
      </c>
      <c r="C550" s="139" t="s">
        <v>61</v>
      </c>
      <c r="D550" s="140"/>
      <c r="E550" s="140">
        <v>2.001</v>
      </c>
      <c r="F550" s="162">
        <v>49</v>
      </c>
      <c r="G550" s="388">
        <v>4</v>
      </c>
      <c r="H550" s="630" t="s">
        <v>11</v>
      </c>
      <c r="I550" s="16" t="s">
        <v>32</v>
      </c>
      <c r="J550" s="580">
        <f t="shared" si="22"/>
        <v>98.04899999999999</v>
      </c>
      <c r="K550" s="353">
        <f t="shared" si="23"/>
        <v>40.019999999999996</v>
      </c>
    </row>
    <row r="551" spans="1:11" ht="12.75">
      <c r="A551" s="17" t="s">
        <v>109</v>
      </c>
      <c r="B551" s="514" t="s">
        <v>1184</v>
      </c>
      <c r="C551" s="139" t="s">
        <v>61</v>
      </c>
      <c r="D551" s="140"/>
      <c r="E551" s="140">
        <v>1.999</v>
      </c>
      <c r="F551" s="162">
        <v>49</v>
      </c>
      <c r="G551" s="388">
        <v>4</v>
      </c>
      <c r="H551" s="630" t="s">
        <v>11</v>
      </c>
      <c r="I551" s="16" t="s">
        <v>32</v>
      </c>
      <c r="J551" s="580">
        <f t="shared" si="22"/>
        <v>97.95100000000001</v>
      </c>
      <c r="K551" s="353">
        <f t="shared" si="23"/>
        <v>39.980000000000004</v>
      </c>
    </row>
    <row r="552" spans="1:11" ht="12.75">
      <c r="A552" s="17" t="s">
        <v>109</v>
      </c>
      <c r="B552" s="389" t="s">
        <v>317</v>
      </c>
      <c r="C552" s="139" t="s">
        <v>61</v>
      </c>
      <c r="D552" s="140"/>
      <c r="E552" s="140">
        <v>2.5</v>
      </c>
      <c r="F552" s="162">
        <v>49</v>
      </c>
      <c r="G552" s="388">
        <v>4</v>
      </c>
      <c r="H552" s="630" t="s">
        <v>11</v>
      </c>
      <c r="I552" s="16" t="s">
        <v>32</v>
      </c>
      <c r="J552" s="580">
        <f t="shared" si="22"/>
        <v>122.5</v>
      </c>
      <c r="K552" s="353">
        <f t="shared" si="23"/>
        <v>50</v>
      </c>
    </row>
    <row r="553" spans="1:11" ht="12.75">
      <c r="A553" s="17" t="s">
        <v>109</v>
      </c>
      <c r="B553" s="389" t="s">
        <v>318</v>
      </c>
      <c r="C553" s="139" t="s">
        <v>61</v>
      </c>
      <c r="D553" s="140"/>
      <c r="E553" s="140">
        <v>2.498</v>
      </c>
      <c r="F553" s="162">
        <v>49</v>
      </c>
      <c r="G553" s="388">
        <v>4</v>
      </c>
      <c r="H553" s="630" t="s">
        <v>11</v>
      </c>
      <c r="I553" s="16" t="s">
        <v>32</v>
      </c>
      <c r="J553" s="580">
        <f t="shared" si="22"/>
        <v>122.40200000000002</v>
      </c>
      <c r="K553" s="353">
        <f t="shared" si="23"/>
        <v>49.96000000000001</v>
      </c>
    </row>
    <row r="554" spans="1:11" ht="12.75">
      <c r="A554" s="17" t="s">
        <v>109</v>
      </c>
      <c r="B554" s="389" t="s">
        <v>319</v>
      </c>
      <c r="C554" s="139" t="s">
        <v>61</v>
      </c>
      <c r="D554" s="140"/>
      <c r="E554" s="140">
        <v>2.5</v>
      </c>
      <c r="F554" s="162">
        <v>49</v>
      </c>
      <c r="G554" s="388">
        <v>4</v>
      </c>
      <c r="H554" s="630" t="s">
        <v>11</v>
      </c>
      <c r="I554" s="16" t="s">
        <v>32</v>
      </c>
      <c r="J554" s="580">
        <f t="shared" si="22"/>
        <v>122.5</v>
      </c>
      <c r="K554" s="353">
        <f t="shared" si="23"/>
        <v>50</v>
      </c>
    </row>
    <row r="555" spans="1:11" ht="12.75">
      <c r="A555" s="17" t="s">
        <v>109</v>
      </c>
      <c r="B555" s="389" t="s">
        <v>320</v>
      </c>
      <c r="C555" s="139" t="s">
        <v>61</v>
      </c>
      <c r="D555" s="140"/>
      <c r="E555" s="140">
        <v>2.521</v>
      </c>
      <c r="F555" s="162">
        <v>49</v>
      </c>
      <c r="G555" s="388">
        <v>4</v>
      </c>
      <c r="H555" s="630" t="s">
        <v>11</v>
      </c>
      <c r="I555" s="16" t="s">
        <v>32</v>
      </c>
      <c r="J555" s="580">
        <f t="shared" si="22"/>
        <v>123.529</v>
      </c>
      <c r="K555" s="353">
        <f t="shared" si="23"/>
        <v>50.42</v>
      </c>
    </row>
    <row r="556" spans="1:11" ht="12.75">
      <c r="A556" s="17" t="s">
        <v>109</v>
      </c>
      <c r="B556" s="389" t="s">
        <v>321</v>
      </c>
      <c r="C556" s="139" t="s">
        <v>61</v>
      </c>
      <c r="D556" s="140"/>
      <c r="E556" s="140">
        <v>2.575</v>
      </c>
      <c r="F556" s="162">
        <v>49</v>
      </c>
      <c r="G556" s="388">
        <v>4</v>
      </c>
      <c r="H556" s="630" t="s">
        <v>11</v>
      </c>
      <c r="I556" s="16" t="s">
        <v>32</v>
      </c>
      <c r="J556" s="580">
        <f t="shared" si="22"/>
        <v>126.17500000000001</v>
      </c>
      <c r="K556" s="353">
        <f t="shared" si="23"/>
        <v>51.5</v>
      </c>
    </row>
    <row r="557" spans="1:11" ht="12.75">
      <c r="A557" s="17" t="s">
        <v>109</v>
      </c>
      <c r="B557" s="389" t="s">
        <v>322</v>
      </c>
      <c r="C557" s="139" t="s">
        <v>61</v>
      </c>
      <c r="D557" s="140"/>
      <c r="E557" s="140">
        <v>1.5</v>
      </c>
      <c r="F557" s="162">
        <v>49</v>
      </c>
      <c r="G557" s="388">
        <v>4</v>
      </c>
      <c r="H557" s="630" t="s">
        <v>11</v>
      </c>
      <c r="I557" s="16" t="s">
        <v>32</v>
      </c>
      <c r="J557" s="580">
        <f t="shared" si="22"/>
        <v>73.5</v>
      </c>
      <c r="K557" s="353">
        <f t="shared" si="23"/>
        <v>30</v>
      </c>
    </row>
    <row r="558" spans="1:11" ht="12.75">
      <c r="A558" s="17" t="s">
        <v>109</v>
      </c>
      <c r="B558" s="389" t="s">
        <v>323</v>
      </c>
      <c r="C558" s="139" t="s">
        <v>61</v>
      </c>
      <c r="D558" s="140"/>
      <c r="E558" s="140">
        <v>1.5</v>
      </c>
      <c r="F558" s="162">
        <v>49</v>
      </c>
      <c r="G558" s="388">
        <v>4</v>
      </c>
      <c r="H558" s="630" t="s">
        <v>11</v>
      </c>
      <c r="I558" s="16" t="s">
        <v>32</v>
      </c>
      <c r="J558" s="580">
        <f t="shared" si="22"/>
        <v>73.5</v>
      </c>
      <c r="K558" s="353">
        <f t="shared" si="23"/>
        <v>30</v>
      </c>
    </row>
    <row r="559" spans="1:11" ht="12.75">
      <c r="A559" s="17" t="s">
        <v>109</v>
      </c>
      <c r="B559" s="389" t="s">
        <v>324</v>
      </c>
      <c r="C559" s="139" t="s">
        <v>61</v>
      </c>
      <c r="D559" s="140"/>
      <c r="E559" s="140">
        <v>1.501</v>
      </c>
      <c r="F559" s="162">
        <v>49</v>
      </c>
      <c r="G559" s="388">
        <v>4</v>
      </c>
      <c r="H559" s="630" t="s">
        <v>11</v>
      </c>
      <c r="I559" s="16" t="s">
        <v>32</v>
      </c>
      <c r="J559" s="580">
        <f t="shared" si="22"/>
        <v>73.54899999999999</v>
      </c>
      <c r="K559" s="353">
        <f t="shared" si="23"/>
        <v>30.019999999999996</v>
      </c>
    </row>
    <row r="560" spans="1:11" ht="12.75">
      <c r="A560" s="17" t="s">
        <v>109</v>
      </c>
      <c r="B560" s="389" t="s">
        <v>325</v>
      </c>
      <c r="C560" s="139" t="s">
        <v>61</v>
      </c>
      <c r="D560" s="140"/>
      <c r="E560" s="140">
        <v>1.047</v>
      </c>
      <c r="F560" s="162">
        <v>49</v>
      </c>
      <c r="G560" s="388">
        <v>4</v>
      </c>
      <c r="H560" s="630" t="s">
        <v>11</v>
      </c>
      <c r="I560" s="16" t="s">
        <v>32</v>
      </c>
      <c r="J560" s="580">
        <f t="shared" si="22"/>
        <v>51.303</v>
      </c>
      <c r="K560" s="353">
        <f t="shared" si="23"/>
        <v>20.939999999999998</v>
      </c>
    </row>
    <row r="561" spans="1:11" ht="12.75">
      <c r="A561" s="17" t="s">
        <v>109</v>
      </c>
      <c r="B561" s="389" t="s">
        <v>326</v>
      </c>
      <c r="C561" s="139" t="s">
        <v>61</v>
      </c>
      <c r="D561" s="140"/>
      <c r="E561" s="140">
        <v>0.969</v>
      </c>
      <c r="F561" s="162">
        <v>49</v>
      </c>
      <c r="G561" s="388">
        <v>4</v>
      </c>
      <c r="H561" s="630" t="s">
        <v>11</v>
      </c>
      <c r="I561" s="16" t="s">
        <v>32</v>
      </c>
      <c r="J561" s="580">
        <f t="shared" si="22"/>
        <v>47.481</v>
      </c>
      <c r="K561" s="353">
        <f t="shared" si="23"/>
        <v>19.38</v>
      </c>
    </row>
    <row r="562" spans="1:11" ht="12.75">
      <c r="A562" s="17" t="s">
        <v>109</v>
      </c>
      <c r="B562" s="389" t="s">
        <v>327</v>
      </c>
      <c r="C562" s="139" t="s">
        <v>61</v>
      </c>
      <c r="D562" s="140"/>
      <c r="E562" s="140">
        <v>1.122</v>
      </c>
      <c r="F562" s="162">
        <v>49</v>
      </c>
      <c r="G562" s="388">
        <v>4</v>
      </c>
      <c r="H562" s="630" t="s">
        <v>11</v>
      </c>
      <c r="I562" s="16" t="s">
        <v>32</v>
      </c>
      <c r="J562" s="580">
        <f t="shared" si="22"/>
        <v>54.97800000000001</v>
      </c>
      <c r="K562" s="353">
        <f t="shared" si="23"/>
        <v>22.44</v>
      </c>
    </row>
    <row r="563" spans="1:11" ht="12.75">
      <c r="A563" s="17" t="s">
        <v>109</v>
      </c>
      <c r="B563" s="389" t="s">
        <v>328</v>
      </c>
      <c r="C563" s="139" t="s">
        <v>61</v>
      </c>
      <c r="D563" s="140"/>
      <c r="E563" s="140">
        <v>1.076</v>
      </c>
      <c r="F563" s="162">
        <v>49</v>
      </c>
      <c r="G563" s="388">
        <v>4</v>
      </c>
      <c r="H563" s="630" t="s">
        <v>11</v>
      </c>
      <c r="I563" s="16" t="s">
        <v>32</v>
      </c>
      <c r="J563" s="580">
        <f t="shared" si="22"/>
        <v>52.724000000000004</v>
      </c>
      <c r="K563" s="353">
        <f t="shared" si="23"/>
        <v>21.520000000000003</v>
      </c>
    </row>
    <row r="564" spans="1:11" ht="12.75">
      <c r="A564" s="32" t="s">
        <v>20</v>
      </c>
      <c r="B564" s="225" t="s">
        <v>1235</v>
      </c>
      <c r="C564" s="226" t="s">
        <v>27</v>
      </c>
      <c r="D564" s="222"/>
      <c r="E564" s="222">
        <f>SUM(E547:E563)</f>
        <v>29.197000000000003</v>
      </c>
      <c r="F564" s="127" t="s">
        <v>47</v>
      </c>
      <c r="G564" s="141"/>
      <c r="H564" s="141"/>
      <c r="I564" s="2"/>
      <c r="J564" s="581"/>
      <c r="K564" s="461"/>
    </row>
    <row r="565" spans="1:11" s="171" customFormat="1" ht="25.5">
      <c r="A565" s="178" t="s">
        <v>113</v>
      </c>
      <c r="B565" s="28">
        <f>B543+B546+B564</f>
        <v>20</v>
      </c>
      <c r="C565" s="168" t="s">
        <v>27</v>
      </c>
      <c r="D565" s="30"/>
      <c r="E565" s="169">
        <f>E543+E546+E564</f>
        <v>35.35</v>
      </c>
      <c r="F565" s="169" t="s">
        <v>47</v>
      </c>
      <c r="G565" s="65"/>
      <c r="H565" s="65"/>
      <c r="I565" s="76"/>
      <c r="J565" s="582"/>
      <c r="K565" s="68"/>
    </row>
    <row r="566" spans="1:11" ht="14.25">
      <c r="A566" s="682" t="s">
        <v>16</v>
      </c>
      <c r="B566" s="682"/>
      <c r="C566" s="682"/>
      <c r="D566" s="682"/>
      <c r="E566" s="682"/>
      <c r="F566" s="682"/>
      <c r="G566" s="682"/>
      <c r="H566" s="682"/>
      <c r="I566" s="682"/>
      <c r="J566" s="682"/>
      <c r="K566" s="673"/>
    </row>
    <row r="567" spans="1:11" s="95" customFormat="1" ht="12.75">
      <c r="A567" s="264" t="s">
        <v>45</v>
      </c>
      <c r="B567" s="376" t="s">
        <v>1103</v>
      </c>
      <c r="C567" s="482" t="s">
        <v>61</v>
      </c>
      <c r="D567" s="277"/>
      <c r="E567" s="277">
        <v>3.3</v>
      </c>
      <c r="F567" s="162">
        <v>49</v>
      </c>
      <c r="G567" s="267">
        <v>3</v>
      </c>
      <c r="H567" s="278" t="s">
        <v>11</v>
      </c>
      <c r="I567" s="278" t="s">
        <v>32</v>
      </c>
      <c r="J567" s="574">
        <f>E567*F567</f>
        <v>161.7</v>
      </c>
      <c r="K567" s="358">
        <f>E567*20</f>
        <v>66</v>
      </c>
    </row>
    <row r="568" spans="1:11" s="95" customFormat="1" ht="12.75">
      <c r="A568" s="264" t="s">
        <v>45</v>
      </c>
      <c r="B568" s="376" t="s">
        <v>1104</v>
      </c>
      <c r="C568" s="482" t="s">
        <v>61</v>
      </c>
      <c r="D568" s="277"/>
      <c r="E568" s="277">
        <v>2.2</v>
      </c>
      <c r="F568" s="162">
        <v>49</v>
      </c>
      <c r="G568" s="267">
        <v>3</v>
      </c>
      <c r="H568" s="278" t="s">
        <v>11</v>
      </c>
      <c r="I568" s="278" t="s">
        <v>32</v>
      </c>
      <c r="J568" s="574">
        <f>E568*F568</f>
        <v>107.80000000000001</v>
      </c>
      <c r="K568" s="358">
        <f>E568*20</f>
        <v>44</v>
      </c>
    </row>
    <row r="569" spans="1:11" s="95" customFormat="1" ht="12.75">
      <c r="A569" s="56" t="s">
        <v>20</v>
      </c>
      <c r="B569" s="57">
        <v>2</v>
      </c>
      <c r="C569" s="96" t="s">
        <v>27</v>
      </c>
      <c r="D569" s="48"/>
      <c r="E569" s="97">
        <f>SUM(E567:E568)</f>
        <v>5.5</v>
      </c>
      <c r="F569" s="97" t="s">
        <v>47</v>
      </c>
      <c r="G569" s="98"/>
      <c r="H569" s="98"/>
      <c r="I569" s="11"/>
      <c r="J569" s="564"/>
      <c r="K569" s="103"/>
    </row>
    <row r="570" spans="1:11" s="171" customFormat="1" ht="25.5">
      <c r="A570" s="70" t="s">
        <v>23</v>
      </c>
      <c r="B570" s="28">
        <v>2</v>
      </c>
      <c r="C570" s="168" t="s">
        <v>27</v>
      </c>
      <c r="D570" s="30"/>
      <c r="E570" s="169">
        <f>E569</f>
        <v>5.5</v>
      </c>
      <c r="F570" s="169" t="s">
        <v>47</v>
      </c>
      <c r="G570" s="65"/>
      <c r="H570" s="65"/>
      <c r="I570" s="76"/>
      <c r="J570" s="582"/>
      <c r="K570" s="68"/>
    </row>
    <row r="571" spans="1:11" ht="14.25">
      <c r="A571" s="682" t="s">
        <v>17</v>
      </c>
      <c r="B571" s="682"/>
      <c r="C571" s="682"/>
      <c r="D571" s="682"/>
      <c r="E571" s="682"/>
      <c r="F571" s="682"/>
      <c r="G571" s="682"/>
      <c r="H571" s="682"/>
      <c r="I571" s="682"/>
      <c r="J571" s="682"/>
      <c r="K571" s="673"/>
    </row>
    <row r="572" spans="1:11" ht="12.75">
      <c r="A572" s="59" t="s">
        <v>63</v>
      </c>
      <c r="B572" s="218" t="s">
        <v>1148</v>
      </c>
      <c r="C572" s="12" t="s">
        <v>61</v>
      </c>
      <c r="D572" s="140"/>
      <c r="E572" s="140">
        <v>6.601</v>
      </c>
      <c r="F572" s="162">
        <v>49</v>
      </c>
      <c r="G572" s="219">
        <v>3</v>
      </c>
      <c r="H572" s="278" t="s">
        <v>11</v>
      </c>
      <c r="I572" s="16" t="s">
        <v>32</v>
      </c>
      <c r="J572" s="564">
        <f>E572*F572</f>
        <v>323.449</v>
      </c>
      <c r="K572" s="122">
        <f>E572*20</f>
        <v>132.02</v>
      </c>
    </row>
    <row r="573" spans="1:11" ht="12.75">
      <c r="A573" s="21" t="s">
        <v>20</v>
      </c>
      <c r="B573" s="72">
        <v>1</v>
      </c>
      <c r="C573" s="154" t="s">
        <v>27</v>
      </c>
      <c r="D573" s="4"/>
      <c r="E573" s="138">
        <f>SUM(E572:E572)</f>
        <v>6.601</v>
      </c>
      <c r="F573" s="97" t="s">
        <v>47</v>
      </c>
      <c r="G573" s="155"/>
      <c r="H573" s="156"/>
      <c r="I573" s="156"/>
      <c r="J573" s="568"/>
      <c r="K573" s="122"/>
    </row>
    <row r="574" spans="1:11" ht="12.75">
      <c r="A574" s="59" t="s">
        <v>46</v>
      </c>
      <c r="B574" s="218" t="s">
        <v>1149</v>
      </c>
      <c r="C574" s="12" t="s">
        <v>61</v>
      </c>
      <c r="D574" s="140"/>
      <c r="E574" s="140">
        <v>0.795</v>
      </c>
      <c r="F574" s="162">
        <v>49</v>
      </c>
      <c r="G574" s="219">
        <v>4</v>
      </c>
      <c r="H574" s="278" t="s">
        <v>11</v>
      </c>
      <c r="I574" s="16" t="s">
        <v>32</v>
      </c>
      <c r="J574" s="564">
        <f>E574*F574</f>
        <v>38.955000000000005</v>
      </c>
      <c r="K574" s="122">
        <f>E574*20</f>
        <v>15.9</v>
      </c>
    </row>
    <row r="575" spans="1:11" ht="12.75">
      <c r="A575" s="21" t="s">
        <v>20</v>
      </c>
      <c r="B575" s="72">
        <v>1</v>
      </c>
      <c r="C575" s="154" t="s">
        <v>27</v>
      </c>
      <c r="D575" s="4"/>
      <c r="E575" s="138">
        <f>SUM(E574)</f>
        <v>0.795</v>
      </c>
      <c r="F575" s="97" t="s">
        <v>47</v>
      </c>
      <c r="G575" s="155"/>
      <c r="H575" s="155"/>
      <c r="I575" s="156"/>
      <c r="J575" s="568"/>
      <c r="K575" s="122"/>
    </row>
    <row r="576" spans="1:11" ht="25.5">
      <c r="A576" s="178" t="s">
        <v>24</v>
      </c>
      <c r="B576" s="128">
        <f>B573+B575</f>
        <v>2</v>
      </c>
      <c r="C576" s="216" t="s">
        <v>27</v>
      </c>
      <c r="D576" s="3"/>
      <c r="E576" s="220">
        <f>E573+E575</f>
        <v>7.396</v>
      </c>
      <c r="F576" s="221" t="s">
        <v>47</v>
      </c>
      <c r="G576" s="155"/>
      <c r="H576" s="155"/>
      <c r="I576" s="156"/>
      <c r="J576" s="568"/>
      <c r="K576" s="122"/>
    </row>
    <row r="577" spans="1:11" ht="14.25">
      <c r="A577" s="682" t="s">
        <v>18</v>
      </c>
      <c r="B577" s="682"/>
      <c r="C577" s="682"/>
      <c r="D577" s="682"/>
      <c r="E577" s="682"/>
      <c r="F577" s="682"/>
      <c r="G577" s="682"/>
      <c r="H577" s="682"/>
      <c r="I577" s="682"/>
      <c r="J577" s="682"/>
      <c r="K577" s="673"/>
    </row>
    <row r="578" spans="1:11" ht="12.75">
      <c r="A578" s="283" t="s">
        <v>127</v>
      </c>
      <c r="B578" s="478" t="s">
        <v>225</v>
      </c>
      <c r="C578" s="310" t="s">
        <v>61</v>
      </c>
      <c r="D578" s="299"/>
      <c r="E578" s="299">
        <v>1.002</v>
      </c>
      <c r="F578" s="162">
        <v>49</v>
      </c>
      <c r="G578" s="300">
        <v>5</v>
      </c>
      <c r="H578" s="301" t="s">
        <v>11</v>
      </c>
      <c r="I578" s="301" t="s">
        <v>32</v>
      </c>
      <c r="J578" s="565">
        <f>E578*F578</f>
        <v>49.098</v>
      </c>
      <c r="K578" s="358">
        <f>E578*20</f>
        <v>20.04</v>
      </c>
    </row>
    <row r="579" spans="1:11" ht="12.75">
      <c r="A579" s="21" t="s">
        <v>20</v>
      </c>
      <c r="B579" s="72">
        <v>1</v>
      </c>
      <c r="C579" s="154" t="s">
        <v>27</v>
      </c>
      <c r="D579" s="37"/>
      <c r="E579" s="37">
        <v>1.002</v>
      </c>
      <c r="F579" s="138" t="s">
        <v>47</v>
      </c>
      <c r="G579" s="155"/>
      <c r="H579" s="156"/>
      <c r="I579" s="156"/>
      <c r="J579" s="565"/>
      <c r="K579" s="358"/>
    </row>
    <row r="580" spans="1:11" ht="12.75">
      <c r="A580" s="283" t="s">
        <v>58</v>
      </c>
      <c r="B580" s="478" t="s">
        <v>226</v>
      </c>
      <c r="C580" s="310" t="s">
        <v>130</v>
      </c>
      <c r="D580" s="299"/>
      <c r="E580" s="299">
        <v>3.188</v>
      </c>
      <c r="F580" s="382">
        <v>66</v>
      </c>
      <c r="G580" s="300">
        <v>6</v>
      </c>
      <c r="H580" s="301" t="s">
        <v>11</v>
      </c>
      <c r="I580" s="301" t="s">
        <v>32</v>
      </c>
      <c r="J580" s="565">
        <f aca="true" t="shared" si="24" ref="J580:J586">E580*F580</f>
        <v>210.40800000000002</v>
      </c>
      <c r="K580" s="358">
        <f>E580*20</f>
        <v>63.760000000000005</v>
      </c>
    </row>
    <row r="581" spans="1:11" ht="12.75">
      <c r="A581" s="283" t="s">
        <v>58</v>
      </c>
      <c r="B581" s="478" t="s">
        <v>227</v>
      </c>
      <c r="C581" s="310" t="s">
        <v>130</v>
      </c>
      <c r="D581" s="299"/>
      <c r="E581" s="299">
        <v>0.268</v>
      </c>
      <c r="F581" s="382">
        <v>66</v>
      </c>
      <c r="G581" s="300">
        <v>6</v>
      </c>
      <c r="H581" s="301" t="s">
        <v>11</v>
      </c>
      <c r="I581" s="301" t="s">
        <v>32</v>
      </c>
      <c r="J581" s="565">
        <f t="shared" si="24"/>
        <v>17.688000000000002</v>
      </c>
      <c r="K581" s="358">
        <f aca="true" t="shared" si="25" ref="K581:K586">E581*20</f>
        <v>5.36</v>
      </c>
    </row>
    <row r="582" spans="1:11" ht="12.75">
      <c r="A582" s="283" t="s">
        <v>58</v>
      </c>
      <c r="B582" s="478" t="s">
        <v>228</v>
      </c>
      <c r="C582" s="310" t="s">
        <v>130</v>
      </c>
      <c r="D582" s="299"/>
      <c r="E582" s="299">
        <v>2.44</v>
      </c>
      <c r="F582" s="382">
        <v>66</v>
      </c>
      <c r="G582" s="300">
        <v>6</v>
      </c>
      <c r="H582" s="301" t="s">
        <v>11</v>
      </c>
      <c r="I582" s="301" t="s">
        <v>32</v>
      </c>
      <c r="J582" s="565">
        <f t="shared" si="24"/>
        <v>161.04</v>
      </c>
      <c r="K582" s="358">
        <f t="shared" si="25"/>
        <v>48.8</v>
      </c>
    </row>
    <row r="583" spans="1:11" ht="12.75">
      <c r="A583" s="283" t="s">
        <v>58</v>
      </c>
      <c r="B583" s="478" t="s">
        <v>229</v>
      </c>
      <c r="C583" s="310" t="s">
        <v>164</v>
      </c>
      <c r="D583" s="299"/>
      <c r="E583" s="299">
        <v>11.557</v>
      </c>
      <c r="F583" s="266">
        <v>49</v>
      </c>
      <c r="G583" s="300">
        <v>3</v>
      </c>
      <c r="H583" s="301" t="s">
        <v>11</v>
      </c>
      <c r="I583" s="301" t="s">
        <v>32</v>
      </c>
      <c r="J583" s="565">
        <f t="shared" si="24"/>
        <v>566.293</v>
      </c>
      <c r="K583" s="358">
        <f t="shared" si="25"/>
        <v>231.14000000000001</v>
      </c>
    </row>
    <row r="584" spans="1:11" ht="12.75">
      <c r="A584" s="283" t="s">
        <v>58</v>
      </c>
      <c r="B584" s="479" t="s">
        <v>230</v>
      </c>
      <c r="C584" s="304" t="s">
        <v>130</v>
      </c>
      <c r="D584" s="298"/>
      <c r="E584" s="302">
        <v>1.168</v>
      </c>
      <c r="F584" s="382">
        <v>66</v>
      </c>
      <c r="G584" s="267">
        <v>6</v>
      </c>
      <c r="H584" s="266" t="s">
        <v>11</v>
      </c>
      <c r="I584" s="267" t="s">
        <v>32</v>
      </c>
      <c r="J584" s="565">
        <f t="shared" si="24"/>
        <v>77.088</v>
      </c>
      <c r="K584" s="358">
        <f t="shared" si="25"/>
        <v>23.36</v>
      </c>
    </row>
    <row r="585" spans="1:11" ht="12.75">
      <c r="A585" s="283" t="s">
        <v>58</v>
      </c>
      <c r="B585" s="439" t="s">
        <v>231</v>
      </c>
      <c r="C585" s="304" t="s">
        <v>61</v>
      </c>
      <c r="D585" s="298"/>
      <c r="E585" s="302">
        <v>13.763</v>
      </c>
      <c r="F585" s="266">
        <v>49</v>
      </c>
      <c r="G585" s="267">
        <v>4</v>
      </c>
      <c r="H585" s="266" t="s">
        <v>11</v>
      </c>
      <c r="I585" s="267" t="s">
        <v>32</v>
      </c>
      <c r="J585" s="565">
        <f t="shared" si="24"/>
        <v>674.387</v>
      </c>
      <c r="K585" s="358">
        <f t="shared" si="25"/>
        <v>275.26</v>
      </c>
    </row>
    <row r="586" spans="1:11" ht="12.75">
      <c r="A586" s="283" t="s">
        <v>58</v>
      </c>
      <c r="B586" s="439" t="s">
        <v>232</v>
      </c>
      <c r="C586" s="304" t="s">
        <v>61</v>
      </c>
      <c r="D586" s="298"/>
      <c r="E586" s="302">
        <v>4.109</v>
      </c>
      <c r="F586" s="266">
        <v>49</v>
      </c>
      <c r="G586" s="267">
        <v>4</v>
      </c>
      <c r="H586" s="266" t="s">
        <v>11</v>
      </c>
      <c r="I586" s="267" t="s">
        <v>32</v>
      </c>
      <c r="J586" s="565">
        <f t="shared" si="24"/>
        <v>201.341</v>
      </c>
      <c r="K586" s="358">
        <f t="shared" si="25"/>
        <v>82.18</v>
      </c>
    </row>
    <row r="587" spans="1:11" ht="12.75">
      <c r="A587" s="21" t="s">
        <v>20</v>
      </c>
      <c r="B587" s="72">
        <v>7</v>
      </c>
      <c r="C587" s="154" t="s">
        <v>27</v>
      </c>
      <c r="D587" s="37"/>
      <c r="E587" s="37">
        <f>SUM(E580:E586)</f>
        <v>36.493</v>
      </c>
      <c r="F587" s="138" t="s">
        <v>47</v>
      </c>
      <c r="G587" s="155"/>
      <c r="H587" s="156"/>
      <c r="I587" s="156"/>
      <c r="J587" s="564"/>
      <c r="K587" s="122"/>
    </row>
    <row r="588" spans="1:11" ht="12.75">
      <c r="A588" s="305" t="s">
        <v>131</v>
      </c>
      <c r="B588" s="479" t="s">
        <v>284</v>
      </c>
      <c r="C588" s="304" t="s">
        <v>130</v>
      </c>
      <c r="D588" s="298"/>
      <c r="E588" s="302">
        <v>7.032</v>
      </c>
      <c r="F588" s="179">
        <v>66</v>
      </c>
      <c r="G588" s="267">
        <v>5</v>
      </c>
      <c r="H588" s="266" t="s">
        <v>11</v>
      </c>
      <c r="I588" s="267" t="s">
        <v>32</v>
      </c>
      <c r="J588" s="565">
        <f>E588*F588</f>
        <v>464.112</v>
      </c>
      <c r="K588" s="358">
        <f>E588*20</f>
        <v>140.64</v>
      </c>
    </row>
    <row r="589" spans="1:11" ht="12.75">
      <c r="A589" s="21" t="s">
        <v>20</v>
      </c>
      <c r="B589" s="72">
        <v>1</v>
      </c>
      <c r="C589" s="154" t="s">
        <v>27</v>
      </c>
      <c r="D589" s="37"/>
      <c r="E589" s="37">
        <v>7.032</v>
      </c>
      <c r="F589" s="138" t="s">
        <v>47</v>
      </c>
      <c r="G589" s="155"/>
      <c r="H589" s="156"/>
      <c r="I589" s="156"/>
      <c r="J589" s="565"/>
      <c r="K589" s="358"/>
    </row>
    <row r="590" spans="1:11" ht="12.75">
      <c r="A590" s="60" t="s">
        <v>83</v>
      </c>
      <c r="B590" s="479" t="s">
        <v>233</v>
      </c>
      <c r="C590" s="495" t="s">
        <v>84</v>
      </c>
      <c r="D590" s="61"/>
      <c r="E590" s="160">
        <v>1</v>
      </c>
      <c r="F590" s="179">
        <v>66</v>
      </c>
      <c r="G590" s="18">
        <v>4</v>
      </c>
      <c r="H590" s="266" t="s">
        <v>11</v>
      </c>
      <c r="I590" s="18" t="s">
        <v>32</v>
      </c>
      <c r="J590" s="565">
        <f>E590*F590</f>
        <v>66</v>
      </c>
      <c r="K590" s="358">
        <f>E590*20</f>
        <v>20</v>
      </c>
    </row>
    <row r="591" spans="1:11" ht="12.75">
      <c r="A591" s="21" t="s">
        <v>20</v>
      </c>
      <c r="B591" s="72">
        <v>1</v>
      </c>
      <c r="C591" s="154" t="s">
        <v>27</v>
      </c>
      <c r="D591" s="37"/>
      <c r="E591" s="37">
        <f>SUM(E590:E590)</f>
        <v>1</v>
      </c>
      <c r="F591" s="138" t="s">
        <v>47</v>
      </c>
      <c r="G591" s="155"/>
      <c r="H591" s="156"/>
      <c r="I591" s="156"/>
      <c r="J591" s="564"/>
      <c r="K591" s="122"/>
    </row>
    <row r="592" spans="1:11" ht="12.75">
      <c r="A592" s="60" t="s">
        <v>85</v>
      </c>
      <c r="B592" s="479" t="s">
        <v>234</v>
      </c>
      <c r="C592" s="495" t="s">
        <v>61</v>
      </c>
      <c r="D592" s="61"/>
      <c r="E592" s="160">
        <v>1.001</v>
      </c>
      <c r="F592" s="162">
        <v>49</v>
      </c>
      <c r="G592" s="18">
        <v>3</v>
      </c>
      <c r="H592" s="266" t="s">
        <v>11</v>
      </c>
      <c r="I592" s="18" t="s">
        <v>32</v>
      </c>
      <c r="J592" s="564">
        <f>E592*F592</f>
        <v>49.04899999999999</v>
      </c>
      <c r="K592" s="122">
        <f>E592*20</f>
        <v>20.019999999999996</v>
      </c>
    </row>
    <row r="593" spans="1:11" ht="12.75">
      <c r="A593" s="60" t="s">
        <v>85</v>
      </c>
      <c r="B593" s="479" t="s">
        <v>235</v>
      </c>
      <c r="C593" s="495" t="s">
        <v>61</v>
      </c>
      <c r="D593" s="61"/>
      <c r="E593" s="160">
        <v>1.299</v>
      </c>
      <c r="F593" s="162">
        <v>49</v>
      </c>
      <c r="G593" s="18">
        <v>3</v>
      </c>
      <c r="H593" s="266" t="s">
        <v>11</v>
      </c>
      <c r="I593" s="18" t="s">
        <v>32</v>
      </c>
      <c r="J593" s="564">
        <f>E593*F593</f>
        <v>63.650999999999996</v>
      </c>
      <c r="K593" s="122">
        <f>E593*20</f>
        <v>25.979999999999997</v>
      </c>
    </row>
    <row r="594" spans="1:11" ht="12.75">
      <c r="A594" s="60" t="s">
        <v>85</v>
      </c>
      <c r="B594" s="439" t="s">
        <v>236</v>
      </c>
      <c r="C594" s="495" t="s">
        <v>61</v>
      </c>
      <c r="D594" s="61"/>
      <c r="E594" s="160">
        <v>1.001</v>
      </c>
      <c r="F594" s="162">
        <v>49</v>
      </c>
      <c r="G594" s="18">
        <v>4</v>
      </c>
      <c r="H594" s="266" t="s">
        <v>11</v>
      </c>
      <c r="I594" s="18" t="s">
        <v>32</v>
      </c>
      <c r="J594" s="564">
        <f>E594*F594</f>
        <v>49.04899999999999</v>
      </c>
      <c r="K594" s="122">
        <f>E594*20</f>
        <v>20.019999999999996</v>
      </c>
    </row>
    <row r="595" spans="1:11" ht="12.75">
      <c r="A595" s="21" t="s">
        <v>20</v>
      </c>
      <c r="B595" s="72">
        <v>3</v>
      </c>
      <c r="C595" s="154" t="s">
        <v>27</v>
      </c>
      <c r="D595" s="37"/>
      <c r="E595" s="37">
        <f>SUM(E592:E594)</f>
        <v>3.3009999999999997</v>
      </c>
      <c r="F595" s="138" t="s">
        <v>47</v>
      </c>
      <c r="G595" s="155"/>
      <c r="H595" s="156"/>
      <c r="I595" s="156"/>
      <c r="J595" s="564"/>
      <c r="K595" s="122"/>
    </row>
    <row r="596" spans="1:11" ht="12.75">
      <c r="A596" s="306" t="s">
        <v>48</v>
      </c>
      <c r="B596" s="479" t="s">
        <v>237</v>
      </c>
      <c r="C596" s="304" t="s">
        <v>72</v>
      </c>
      <c r="D596" s="298"/>
      <c r="E596" s="306">
        <v>4.002</v>
      </c>
      <c r="F596" s="382">
        <v>66</v>
      </c>
      <c r="G596" s="267">
        <v>3</v>
      </c>
      <c r="H596" s="266" t="s">
        <v>11</v>
      </c>
      <c r="I596" s="267" t="s">
        <v>32</v>
      </c>
      <c r="J596" s="565">
        <f>E596*F596</f>
        <v>264.132</v>
      </c>
      <c r="K596" s="358">
        <f>E596*20</f>
        <v>80.03999999999999</v>
      </c>
    </row>
    <row r="597" spans="1:11" ht="12.75">
      <c r="A597" s="21" t="s">
        <v>20</v>
      </c>
      <c r="B597" s="72">
        <v>1</v>
      </c>
      <c r="C597" s="154" t="s">
        <v>27</v>
      </c>
      <c r="D597" s="37"/>
      <c r="E597" s="37">
        <f>SUM(E596:E596)</f>
        <v>4.002</v>
      </c>
      <c r="F597" s="138" t="s">
        <v>47</v>
      </c>
      <c r="G597" s="155"/>
      <c r="H597" s="156"/>
      <c r="I597" s="156"/>
      <c r="J597" s="564"/>
      <c r="K597" s="122"/>
    </row>
    <row r="598" spans="1:11" ht="12.75">
      <c r="A598" s="283" t="s">
        <v>158</v>
      </c>
      <c r="B598" s="480" t="s">
        <v>238</v>
      </c>
      <c r="C598" s="304" t="s">
        <v>61</v>
      </c>
      <c r="D598" s="37"/>
      <c r="E598" s="299">
        <v>64.267</v>
      </c>
      <c r="F598" s="266">
        <v>49</v>
      </c>
      <c r="G598" s="205" t="s">
        <v>97</v>
      </c>
      <c r="H598" s="266" t="s">
        <v>11</v>
      </c>
      <c r="I598" s="267" t="s">
        <v>32</v>
      </c>
      <c r="J598" s="565">
        <f>E598*F598</f>
        <v>3149.0829999999996</v>
      </c>
      <c r="K598" s="358">
        <f>E598*20</f>
        <v>1285.34</v>
      </c>
    </row>
    <row r="599" spans="1:11" ht="12.75">
      <c r="A599" s="21" t="s">
        <v>20</v>
      </c>
      <c r="B599" s="72">
        <v>1</v>
      </c>
      <c r="C599" s="154" t="s">
        <v>27</v>
      </c>
      <c r="D599" s="37"/>
      <c r="E599" s="37">
        <v>64.267</v>
      </c>
      <c r="F599" s="138" t="s">
        <v>47</v>
      </c>
      <c r="G599" s="155"/>
      <c r="H599" s="156"/>
      <c r="I599" s="156"/>
      <c r="J599" s="564"/>
      <c r="K599" s="122"/>
    </row>
    <row r="600" spans="1:11" ht="12.75">
      <c r="A600" s="159" t="s">
        <v>49</v>
      </c>
      <c r="B600" s="479" t="s">
        <v>239</v>
      </c>
      <c r="C600" s="495" t="s">
        <v>86</v>
      </c>
      <c r="D600" s="61"/>
      <c r="E600" s="160">
        <v>10.345</v>
      </c>
      <c r="F600" s="179">
        <v>66</v>
      </c>
      <c r="G600" s="18">
        <v>6</v>
      </c>
      <c r="H600" s="266" t="s">
        <v>11</v>
      </c>
      <c r="I600" s="18" t="s">
        <v>32</v>
      </c>
      <c r="J600" s="564">
        <f>E600*F600</f>
        <v>682.7700000000001</v>
      </c>
      <c r="K600" s="122">
        <f>E600*20</f>
        <v>206.9</v>
      </c>
    </row>
    <row r="601" spans="1:11" ht="12.75">
      <c r="A601" s="159" t="s">
        <v>49</v>
      </c>
      <c r="B601" s="479" t="s">
        <v>240</v>
      </c>
      <c r="C601" s="495" t="s">
        <v>86</v>
      </c>
      <c r="D601" s="61"/>
      <c r="E601" s="160">
        <v>4.108</v>
      </c>
      <c r="F601" s="179">
        <v>66</v>
      </c>
      <c r="G601" s="18">
        <v>6</v>
      </c>
      <c r="H601" s="266" t="s">
        <v>11</v>
      </c>
      <c r="I601" s="18" t="s">
        <v>32</v>
      </c>
      <c r="J601" s="564">
        <f>E601*F601</f>
        <v>271.128</v>
      </c>
      <c r="K601" s="122">
        <f>E601*20</f>
        <v>82.16</v>
      </c>
    </row>
    <row r="602" spans="1:11" ht="12.75">
      <c r="A602" s="21" t="s">
        <v>20</v>
      </c>
      <c r="B602" s="72">
        <v>2</v>
      </c>
      <c r="C602" s="154" t="s">
        <v>27</v>
      </c>
      <c r="D602" s="37"/>
      <c r="E602" s="37">
        <f>SUM(E600:E601)</f>
        <v>14.453</v>
      </c>
      <c r="F602" s="138" t="s">
        <v>47</v>
      </c>
      <c r="G602" s="155"/>
      <c r="H602" s="156"/>
      <c r="I602" s="156"/>
      <c r="J602" s="567"/>
      <c r="K602" s="181"/>
    </row>
    <row r="603" spans="1:11" ht="12.75">
      <c r="A603" s="306" t="s">
        <v>87</v>
      </c>
      <c r="B603" s="479" t="s">
        <v>241</v>
      </c>
      <c r="C603" s="304" t="s">
        <v>61</v>
      </c>
      <c r="D603" s="298"/>
      <c r="E603" s="302">
        <v>3.011</v>
      </c>
      <c r="F603" s="266">
        <v>49</v>
      </c>
      <c r="G603" s="267">
        <v>5</v>
      </c>
      <c r="H603" s="266" t="s">
        <v>11</v>
      </c>
      <c r="I603" s="267" t="s">
        <v>32</v>
      </c>
      <c r="J603" s="565">
        <f>E603*F603</f>
        <v>147.53900000000002</v>
      </c>
      <c r="K603" s="358">
        <f>E603*20</f>
        <v>60.22</v>
      </c>
    </row>
    <row r="604" spans="1:11" ht="12.75">
      <c r="A604" s="306" t="s">
        <v>87</v>
      </c>
      <c r="B604" s="479" t="s">
        <v>242</v>
      </c>
      <c r="C604" s="304" t="s">
        <v>61</v>
      </c>
      <c r="D604" s="298"/>
      <c r="E604" s="302">
        <v>2.744</v>
      </c>
      <c r="F604" s="266">
        <v>49</v>
      </c>
      <c r="G604" s="267">
        <v>5</v>
      </c>
      <c r="H604" s="266" t="s">
        <v>11</v>
      </c>
      <c r="I604" s="267" t="s">
        <v>32</v>
      </c>
      <c r="J604" s="565">
        <f>E604*F604</f>
        <v>134.45600000000002</v>
      </c>
      <c r="K604" s="358">
        <f>E604*20</f>
        <v>54.88</v>
      </c>
    </row>
    <row r="605" spans="1:11" ht="12.75">
      <c r="A605" s="21" t="s">
        <v>20</v>
      </c>
      <c r="B605" s="72">
        <v>2</v>
      </c>
      <c r="C605" s="154" t="s">
        <v>27</v>
      </c>
      <c r="D605" s="37"/>
      <c r="E605" s="37">
        <f>SUM(E603:E604)</f>
        <v>5.755000000000001</v>
      </c>
      <c r="F605" s="138" t="s">
        <v>47</v>
      </c>
      <c r="G605" s="155"/>
      <c r="H605" s="156"/>
      <c r="I605" s="156"/>
      <c r="J605" s="567"/>
      <c r="K605" s="181"/>
    </row>
    <row r="606" spans="1:11" s="95" customFormat="1" ht="12.75">
      <c r="A606" s="306" t="s">
        <v>42</v>
      </c>
      <c r="B606" s="439" t="s">
        <v>66</v>
      </c>
      <c r="C606" s="304" t="s">
        <v>61</v>
      </c>
      <c r="D606" s="307"/>
      <c r="E606" s="302">
        <v>8.501</v>
      </c>
      <c r="F606" s="266">
        <v>49</v>
      </c>
      <c r="G606" s="300">
        <v>5</v>
      </c>
      <c r="H606" s="266" t="s">
        <v>11</v>
      </c>
      <c r="I606" s="267" t="s">
        <v>32</v>
      </c>
      <c r="J606" s="565">
        <f>E606*F606</f>
        <v>416.549</v>
      </c>
      <c r="K606" s="358">
        <f>E606*20</f>
        <v>170.01999999999998</v>
      </c>
    </row>
    <row r="607" spans="1:11" s="95" customFormat="1" ht="12.75">
      <c r="A607" s="306" t="s">
        <v>42</v>
      </c>
      <c r="B607" s="439" t="s">
        <v>67</v>
      </c>
      <c r="C607" s="304" t="s">
        <v>61</v>
      </c>
      <c r="D607" s="307"/>
      <c r="E607" s="302">
        <v>2.511</v>
      </c>
      <c r="F607" s="266">
        <v>49</v>
      </c>
      <c r="G607" s="300">
        <v>5</v>
      </c>
      <c r="H607" s="266" t="s">
        <v>11</v>
      </c>
      <c r="I607" s="267" t="s">
        <v>32</v>
      </c>
      <c r="J607" s="565">
        <f aca="true" t="shared" si="26" ref="J607:J635">E607*F607</f>
        <v>123.039</v>
      </c>
      <c r="K607" s="358">
        <f aca="true" t="shared" si="27" ref="K607:K635">E607*20</f>
        <v>50.22</v>
      </c>
    </row>
    <row r="608" spans="1:11" ht="12.75">
      <c r="A608" s="306" t="s">
        <v>42</v>
      </c>
      <c r="B608" s="439" t="s">
        <v>68</v>
      </c>
      <c r="C608" s="304" t="s">
        <v>61</v>
      </c>
      <c r="D608" s="308"/>
      <c r="E608" s="302">
        <v>2.55</v>
      </c>
      <c r="F608" s="266">
        <v>49</v>
      </c>
      <c r="G608" s="300">
        <v>5</v>
      </c>
      <c r="H608" s="266" t="s">
        <v>11</v>
      </c>
      <c r="I608" s="267" t="s">
        <v>32</v>
      </c>
      <c r="J608" s="565">
        <f t="shared" si="26"/>
        <v>124.94999999999999</v>
      </c>
      <c r="K608" s="358">
        <f t="shared" si="27"/>
        <v>51</v>
      </c>
    </row>
    <row r="609" spans="1:11" ht="12.75">
      <c r="A609" s="306" t="s">
        <v>42</v>
      </c>
      <c r="B609" s="439" t="s">
        <v>69</v>
      </c>
      <c r="C609" s="304" t="s">
        <v>61</v>
      </c>
      <c r="D609" s="308"/>
      <c r="E609" s="302">
        <v>4.25</v>
      </c>
      <c r="F609" s="266">
        <v>49</v>
      </c>
      <c r="G609" s="300">
        <v>5</v>
      </c>
      <c r="H609" s="266" t="s">
        <v>11</v>
      </c>
      <c r="I609" s="267" t="s">
        <v>32</v>
      </c>
      <c r="J609" s="565">
        <f t="shared" si="26"/>
        <v>208.25</v>
      </c>
      <c r="K609" s="358">
        <f t="shared" si="27"/>
        <v>85</v>
      </c>
    </row>
    <row r="610" spans="1:11" s="95" customFormat="1" ht="12.75">
      <c r="A610" s="306" t="s">
        <v>42</v>
      </c>
      <c r="B610" s="439" t="s">
        <v>70</v>
      </c>
      <c r="C610" s="304" t="s">
        <v>61</v>
      </c>
      <c r="D610" s="276"/>
      <c r="E610" s="302">
        <v>1.701</v>
      </c>
      <c r="F610" s="266">
        <v>49</v>
      </c>
      <c r="G610" s="300">
        <v>5</v>
      </c>
      <c r="H610" s="266" t="s">
        <v>11</v>
      </c>
      <c r="I610" s="267" t="s">
        <v>32</v>
      </c>
      <c r="J610" s="565">
        <f t="shared" si="26"/>
        <v>83.349</v>
      </c>
      <c r="K610" s="358">
        <f t="shared" si="27"/>
        <v>34.02</v>
      </c>
    </row>
    <row r="611" spans="1:11" s="95" customFormat="1" ht="12.75">
      <c r="A611" s="306" t="s">
        <v>42</v>
      </c>
      <c r="B611" s="439" t="s">
        <v>76</v>
      </c>
      <c r="C611" s="304" t="s">
        <v>61</v>
      </c>
      <c r="D611" s="161"/>
      <c r="E611" s="302">
        <v>3</v>
      </c>
      <c r="F611" s="266">
        <v>49</v>
      </c>
      <c r="G611" s="300">
        <v>5</v>
      </c>
      <c r="H611" s="266" t="s">
        <v>11</v>
      </c>
      <c r="I611" s="267" t="s">
        <v>32</v>
      </c>
      <c r="J611" s="565">
        <f t="shared" si="26"/>
        <v>147</v>
      </c>
      <c r="K611" s="358">
        <f t="shared" si="27"/>
        <v>60</v>
      </c>
    </row>
    <row r="612" spans="1:11" s="95" customFormat="1" ht="12.75">
      <c r="A612" s="306" t="s">
        <v>42</v>
      </c>
      <c r="B612" s="439" t="s">
        <v>77</v>
      </c>
      <c r="C612" s="304" t="s">
        <v>61</v>
      </c>
      <c r="D612" s="298"/>
      <c r="E612" s="302">
        <v>2.551</v>
      </c>
      <c r="F612" s="266">
        <v>49</v>
      </c>
      <c r="G612" s="300">
        <v>5</v>
      </c>
      <c r="H612" s="266" t="s">
        <v>11</v>
      </c>
      <c r="I612" s="267" t="s">
        <v>32</v>
      </c>
      <c r="J612" s="565">
        <f t="shared" si="26"/>
        <v>124.99900000000001</v>
      </c>
      <c r="K612" s="358">
        <f t="shared" si="27"/>
        <v>51.02</v>
      </c>
    </row>
    <row r="613" spans="1:11" ht="12.75">
      <c r="A613" s="306" t="s">
        <v>42</v>
      </c>
      <c r="B613" s="439" t="s">
        <v>78</v>
      </c>
      <c r="C613" s="304" t="s">
        <v>61</v>
      </c>
      <c r="D613" s="298"/>
      <c r="E613" s="302">
        <v>2.631</v>
      </c>
      <c r="F613" s="266">
        <v>49</v>
      </c>
      <c r="G613" s="205" t="s">
        <v>97</v>
      </c>
      <c r="H613" s="266" t="s">
        <v>11</v>
      </c>
      <c r="I613" s="267" t="s">
        <v>32</v>
      </c>
      <c r="J613" s="565">
        <f t="shared" si="26"/>
        <v>128.91899999999998</v>
      </c>
      <c r="K613" s="358">
        <f t="shared" si="27"/>
        <v>52.62</v>
      </c>
    </row>
    <row r="614" spans="1:11" ht="12.75">
      <c r="A614" s="306" t="s">
        <v>42</v>
      </c>
      <c r="B614" s="439" t="s">
        <v>79</v>
      </c>
      <c r="C614" s="304" t="s">
        <v>72</v>
      </c>
      <c r="D614" s="298"/>
      <c r="E614" s="302">
        <v>9.351</v>
      </c>
      <c r="F614" s="382">
        <v>66</v>
      </c>
      <c r="G614" s="205" t="s">
        <v>97</v>
      </c>
      <c r="H614" s="266" t="s">
        <v>11</v>
      </c>
      <c r="I614" s="267" t="s">
        <v>32</v>
      </c>
      <c r="J614" s="565">
        <f t="shared" si="26"/>
        <v>617.166</v>
      </c>
      <c r="K614" s="358">
        <f t="shared" si="27"/>
        <v>187.02</v>
      </c>
    </row>
    <row r="615" spans="1:11" ht="12.75">
      <c r="A615" s="306" t="s">
        <v>42</v>
      </c>
      <c r="B615" s="439" t="s">
        <v>80</v>
      </c>
      <c r="C615" s="304" t="s">
        <v>72</v>
      </c>
      <c r="D615" s="298"/>
      <c r="E615" s="302">
        <v>10.37</v>
      </c>
      <c r="F615" s="382">
        <v>66</v>
      </c>
      <c r="G615" s="205" t="s">
        <v>97</v>
      </c>
      <c r="H615" s="266" t="s">
        <v>11</v>
      </c>
      <c r="I615" s="267" t="s">
        <v>32</v>
      </c>
      <c r="J615" s="565">
        <f t="shared" si="26"/>
        <v>684.42</v>
      </c>
      <c r="K615" s="358">
        <f t="shared" si="27"/>
        <v>207.39999999999998</v>
      </c>
    </row>
    <row r="616" spans="1:11" ht="12.75">
      <c r="A616" s="306" t="s">
        <v>42</v>
      </c>
      <c r="B616" s="439" t="s">
        <v>81</v>
      </c>
      <c r="C616" s="304" t="s">
        <v>61</v>
      </c>
      <c r="D616" s="298"/>
      <c r="E616" s="302">
        <v>2.078</v>
      </c>
      <c r="F616" s="266">
        <v>49</v>
      </c>
      <c r="G616" s="205" t="s">
        <v>97</v>
      </c>
      <c r="H616" s="266" t="s">
        <v>11</v>
      </c>
      <c r="I616" s="267" t="s">
        <v>32</v>
      </c>
      <c r="J616" s="565">
        <f t="shared" si="26"/>
        <v>101.82199999999999</v>
      </c>
      <c r="K616" s="358">
        <f t="shared" si="27"/>
        <v>41.559999999999995</v>
      </c>
    </row>
    <row r="617" spans="1:11" ht="12.75">
      <c r="A617" s="306" t="s">
        <v>42</v>
      </c>
      <c r="B617" s="439" t="s">
        <v>82</v>
      </c>
      <c r="C617" s="304" t="s">
        <v>72</v>
      </c>
      <c r="D617" s="298"/>
      <c r="E617" s="302">
        <v>4.6</v>
      </c>
      <c r="F617" s="382">
        <v>66</v>
      </c>
      <c r="G617" s="205" t="s">
        <v>97</v>
      </c>
      <c r="H617" s="266" t="s">
        <v>11</v>
      </c>
      <c r="I617" s="267" t="s">
        <v>32</v>
      </c>
      <c r="J617" s="565">
        <f t="shared" si="26"/>
        <v>303.59999999999997</v>
      </c>
      <c r="K617" s="358">
        <f t="shared" si="27"/>
        <v>92</v>
      </c>
    </row>
    <row r="618" spans="1:11" ht="12.75">
      <c r="A618" s="306" t="s">
        <v>42</v>
      </c>
      <c r="B618" s="439" t="s">
        <v>132</v>
      </c>
      <c r="C618" s="304" t="s">
        <v>61</v>
      </c>
      <c r="D618" s="298"/>
      <c r="E618" s="302">
        <v>1.682</v>
      </c>
      <c r="F618" s="266">
        <v>49</v>
      </c>
      <c r="G618" s="335" t="s">
        <v>98</v>
      </c>
      <c r="H618" s="266" t="s">
        <v>11</v>
      </c>
      <c r="I618" s="267" t="s">
        <v>32</v>
      </c>
      <c r="J618" s="565">
        <f t="shared" si="26"/>
        <v>82.41799999999999</v>
      </c>
      <c r="K618" s="358">
        <f t="shared" si="27"/>
        <v>33.64</v>
      </c>
    </row>
    <row r="619" spans="1:11" ht="12.75">
      <c r="A619" s="306" t="s">
        <v>42</v>
      </c>
      <c r="B619" s="481" t="s">
        <v>149</v>
      </c>
      <c r="C619" s="304" t="s">
        <v>61</v>
      </c>
      <c r="D619" s="298"/>
      <c r="E619" s="302">
        <v>24.526</v>
      </c>
      <c r="F619" s="266">
        <v>49</v>
      </c>
      <c r="G619" s="335" t="s">
        <v>100</v>
      </c>
      <c r="H619" s="266" t="s">
        <v>11</v>
      </c>
      <c r="I619" s="267" t="s">
        <v>32</v>
      </c>
      <c r="J619" s="565">
        <f t="shared" si="26"/>
        <v>1201.774</v>
      </c>
      <c r="K619" s="358">
        <f t="shared" si="27"/>
        <v>490.52</v>
      </c>
    </row>
    <row r="620" spans="1:11" ht="12.75">
      <c r="A620" s="306" t="s">
        <v>42</v>
      </c>
      <c r="B620" s="481" t="s">
        <v>155</v>
      </c>
      <c r="C620" s="304" t="s">
        <v>61</v>
      </c>
      <c r="D620" s="298"/>
      <c r="E620" s="302">
        <v>18.081</v>
      </c>
      <c r="F620" s="266">
        <v>49</v>
      </c>
      <c r="G620" s="335" t="s">
        <v>100</v>
      </c>
      <c r="H620" s="266" t="s">
        <v>11</v>
      </c>
      <c r="I620" s="267" t="s">
        <v>32</v>
      </c>
      <c r="J620" s="565">
        <f t="shared" si="26"/>
        <v>885.9689999999999</v>
      </c>
      <c r="K620" s="358">
        <f t="shared" si="27"/>
        <v>361.62</v>
      </c>
    </row>
    <row r="621" spans="1:11" ht="12.75">
      <c r="A621" s="306" t="s">
        <v>42</v>
      </c>
      <c r="B621" s="481" t="s">
        <v>151</v>
      </c>
      <c r="C621" s="304" t="s">
        <v>61</v>
      </c>
      <c r="D621" s="298"/>
      <c r="E621" s="302">
        <v>18.878</v>
      </c>
      <c r="F621" s="266">
        <v>49</v>
      </c>
      <c r="G621" s="335" t="s">
        <v>100</v>
      </c>
      <c r="H621" s="266" t="s">
        <v>11</v>
      </c>
      <c r="I621" s="267" t="s">
        <v>32</v>
      </c>
      <c r="J621" s="565">
        <f t="shared" si="26"/>
        <v>925.022</v>
      </c>
      <c r="K621" s="358">
        <f t="shared" si="27"/>
        <v>377.56</v>
      </c>
    </row>
    <row r="622" spans="1:11" ht="12.75">
      <c r="A622" s="306" t="s">
        <v>42</v>
      </c>
      <c r="B622" s="481" t="s">
        <v>153</v>
      </c>
      <c r="C622" s="304" t="s">
        <v>61</v>
      </c>
      <c r="D622" s="298"/>
      <c r="E622" s="302">
        <v>21.38</v>
      </c>
      <c r="F622" s="266">
        <v>49</v>
      </c>
      <c r="G622" s="335" t="s">
        <v>100</v>
      </c>
      <c r="H622" s="266" t="s">
        <v>11</v>
      </c>
      <c r="I622" s="267" t="s">
        <v>32</v>
      </c>
      <c r="J622" s="565">
        <f t="shared" si="26"/>
        <v>1047.62</v>
      </c>
      <c r="K622" s="358">
        <f t="shared" si="27"/>
        <v>427.59999999999997</v>
      </c>
    </row>
    <row r="623" spans="1:11" ht="12.75">
      <c r="A623" s="306" t="s">
        <v>42</v>
      </c>
      <c r="B623" s="481" t="s">
        <v>157</v>
      </c>
      <c r="C623" s="304" t="s">
        <v>61</v>
      </c>
      <c r="D623" s="298"/>
      <c r="E623" s="302">
        <v>15.629</v>
      </c>
      <c r="F623" s="266">
        <v>49</v>
      </c>
      <c r="G623" s="335" t="s">
        <v>100</v>
      </c>
      <c r="H623" s="266" t="s">
        <v>11</v>
      </c>
      <c r="I623" s="267" t="s">
        <v>32</v>
      </c>
      <c r="J623" s="565">
        <f t="shared" si="26"/>
        <v>765.821</v>
      </c>
      <c r="K623" s="358">
        <f t="shared" si="27"/>
        <v>312.58</v>
      </c>
    </row>
    <row r="624" spans="1:11" ht="12.75">
      <c r="A624" s="306" t="s">
        <v>42</v>
      </c>
      <c r="B624" s="439" t="s">
        <v>133</v>
      </c>
      <c r="C624" s="304" t="s">
        <v>134</v>
      </c>
      <c r="D624" s="298"/>
      <c r="E624" s="302">
        <v>8.859</v>
      </c>
      <c r="F624" s="382">
        <v>66</v>
      </c>
      <c r="G624" s="335" t="s">
        <v>100</v>
      </c>
      <c r="H624" s="266" t="s">
        <v>11</v>
      </c>
      <c r="I624" s="267" t="s">
        <v>32</v>
      </c>
      <c r="J624" s="565">
        <f t="shared" si="26"/>
        <v>584.694</v>
      </c>
      <c r="K624" s="358">
        <f t="shared" si="27"/>
        <v>177.18</v>
      </c>
    </row>
    <row r="625" spans="1:11" ht="12.75">
      <c r="A625" s="306" t="s">
        <v>42</v>
      </c>
      <c r="B625" s="481" t="s">
        <v>156</v>
      </c>
      <c r="C625" s="304" t="s">
        <v>61</v>
      </c>
      <c r="D625" s="298"/>
      <c r="E625" s="302">
        <v>6.634</v>
      </c>
      <c r="F625" s="266">
        <v>49</v>
      </c>
      <c r="G625" s="335" t="s">
        <v>100</v>
      </c>
      <c r="H625" s="266" t="s">
        <v>11</v>
      </c>
      <c r="I625" s="267" t="s">
        <v>32</v>
      </c>
      <c r="J625" s="565">
        <f t="shared" si="26"/>
        <v>325.06600000000003</v>
      </c>
      <c r="K625" s="358">
        <f t="shared" si="27"/>
        <v>132.68</v>
      </c>
    </row>
    <row r="626" spans="1:11" ht="12.75">
      <c r="A626" s="306" t="s">
        <v>42</v>
      </c>
      <c r="B626" s="481" t="s">
        <v>152</v>
      </c>
      <c r="C626" s="304" t="s">
        <v>61</v>
      </c>
      <c r="D626" s="298"/>
      <c r="E626" s="302">
        <v>6.549</v>
      </c>
      <c r="F626" s="266">
        <v>49</v>
      </c>
      <c r="G626" s="335" t="s">
        <v>100</v>
      </c>
      <c r="H626" s="266" t="s">
        <v>11</v>
      </c>
      <c r="I626" s="267" t="s">
        <v>32</v>
      </c>
      <c r="J626" s="565">
        <f t="shared" si="26"/>
        <v>320.901</v>
      </c>
      <c r="K626" s="358">
        <f t="shared" si="27"/>
        <v>130.98000000000002</v>
      </c>
    </row>
    <row r="627" spans="1:11" ht="12.75">
      <c r="A627" s="306" t="s">
        <v>42</v>
      </c>
      <c r="B627" s="481" t="s">
        <v>150</v>
      </c>
      <c r="C627" s="304" t="s">
        <v>61</v>
      </c>
      <c r="D627" s="298"/>
      <c r="E627" s="302">
        <v>8.029</v>
      </c>
      <c r="F627" s="266">
        <v>49</v>
      </c>
      <c r="G627" s="335" t="s">
        <v>100</v>
      </c>
      <c r="H627" s="266" t="s">
        <v>11</v>
      </c>
      <c r="I627" s="267" t="s">
        <v>32</v>
      </c>
      <c r="J627" s="565">
        <f t="shared" si="26"/>
        <v>393.421</v>
      </c>
      <c r="K627" s="358">
        <f t="shared" si="27"/>
        <v>160.57999999999998</v>
      </c>
    </row>
    <row r="628" spans="1:11" ht="12.75">
      <c r="A628" s="306" t="s">
        <v>42</v>
      </c>
      <c r="B628" s="481" t="s">
        <v>154</v>
      </c>
      <c r="C628" s="304" t="s">
        <v>61</v>
      </c>
      <c r="D628" s="298"/>
      <c r="E628" s="302">
        <v>13.483</v>
      </c>
      <c r="F628" s="266">
        <v>49</v>
      </c>
      <c r="G628" s="335" t="s">
        <v>100</v>
      </c>
      <c r="H628" s="266" t="s">
        <v>11</v>
      </c>
      <c r="I628" s="267" t="s">
        <v>32</v>
      </c>
      <c r="J628" s="565">
        <f t="shared" si="26"/>
        <v>660.667</v>
      </c>
      <c r="K628" s="358">
        <f t="shared" si="27"/>
        <v>269.66</v>
      </c>
    </row>
    <row r="629" spans="1:11" ht="12.75">
      <c r="A629" s="306" t="s">
        <v>42</v>
      </c>
      <c r="B629" s="481" t="s">
        <v>148</v>
      </c>
      <c r="C629" s="304" t="s">
        <v>61</v>
      </c>
      <c r="D629" s="298"/>
      <c r="E629" s="302">
        <v>12.15</v>
      </c>
      <c r="F629" s="266">
        <v>49</v>
      </c>
      <c r="G629" s="335" t="s">
        <v>100</v>
      </c>
      <c r="H629" s="266" t="s">
        <v>11</v>
      </c>
      <c r="I629" s="267" t="s">
        <v>32</v>
      </c>
      <c r="J629" s="565">
        <f t="shared" si="26"/>
        <v>595.35</v>
      </c>
      <c r="K629" s="358">
        <f t="shared" si="27"/>
        <v>243</v>
      </c>
    </row>
    <row r="630" spans="1:11" ht="12.75">
      <c r="A630" s="306" t="s">
        <v>42</v>
      </c>
      <c r="B630" s="439" t="s">
        <v>136</v>
      </c>
      <c r="C630" s="304" t="s">
        <v>72</v>
      </c>
      <c r="D630" s="298"/>
      <c r="E630" s="302">
        <v>8.5</v>
      </c>
      <c r="F630" s="382">
        <v>66</v>
      </c>
      <c r="G630" s="300">
        <v>5</v>
      </c>
      <c r="H630" s="266" t="s">
        <v>11</v>
      </c>
      <c r="I630" s="267" t="s">
        <v>32</v>
      </c>
      <c r="J630" s="565">
        <f t="shared" si="26"/>
        <v>561</v>
      </c>
      <c r="K630" s="358">
        <f t="shared" si="27"/>
        <v>170</v>
      </c>
    </row>
    <row r="631" spans="1:11" ht="12.75">
      <c r="A631" s="306" t="s">
        <v>42</v>
      </c>
      <c r="B631" s="439" t="s">
        <v>135</v>
      </c>
      <c r="C631" s="304" t="s">
        <v>72</v>
      </c>
      <c r="D631" s="298"/>
      <c r="E631" s="302">
        <v>8.5</v>
      </c>
      <c r="F631" s="382">
        <v>66</v>
      </c>
      <c r="G631" s="300">
        <v>5</v>
      </c>
      <c r="H631" s="266" t="s">
        <v>11</v>
      </c>
      <c r="I631" s="267" t="s">
        <v>32</v>
      </c>
      <c r="J631" s="565">
        <f t="shared" si="26"/>
        <v>561</v>
      </c>
      <c r="K631" s="358">
        <f t="shared" si="27"/>
        <v>170</v>
      </c>
    </row>
    <row r="632" spans="1:11" ht="12.75">
      <c r="A632" s="306" t="s">
        <v>42</v>
      </c>
      <c r="B632" s="439" t="s">
        <v>71</v>
      </c>
      <c r="C632" s="304" t="s">
        <v>72</v>
      </c>
      <c r="D632" s="172"/>
      <c r="E632" s="302">
        <v>13.175</v>
      </c>
      <c r="F632" s="382">
        <v>66</v>
      </c>
      <c r="G632" s="205" t="s">
        <v>97</v>
      </c>
      <c r="H632" s="266" t="s">
        <v>11</v>
      </c>
      <c r="I632" s="267" t="s">
        <v>32</v>
      </c>
      <c r="J632" s="565">
        <f t="shared" si="26"/>
        <v>869.5500000000001</v>
      </c>
      <c r="K632" s="358">
        <f t="shared" si="27"/>
        <v>263.5</v>
      </c>
    </row>
    <row r="633" spans="1:11" ht="12.75">
      <c r="A633" s="306" t="s">
        <v>42</v>
      </c>
      <c r="B633" s="439" t="s">
        <v>73</v>
      </c>
      <c r="C633" s="304" t="s">
        <v>72</v>
      </c>
      <c r="D633" s="299"/>
      <c r="E633" s="302">
        <v>38.907</v>
      </c>
      <c r="F633" s="382">
        <v>66</v>
      </c>
      <c r="G633" s="205" t="s">
        <v>97</v>
      </c>
      <c r="H633" s="266" t="s">
        <v>11</v>
      </c>
      <c r="I633" s="267" t="s">
        <v>32</v>
      </c>
      <c r="J633" s="565">
        <f t="shared" si="26"/>
        <v>2567.8619999999996</v>
      </c>
      <c r="K633" s="358">
        <f t="shared" si="27"/>
        <v>778.1399999999999</v>
      </c>
    </row>
    <row r="634" spans="1:11" ht="12.75">
      <c r="A634" s="306" t="s">
        <v>42</v>
      </c>
      <c r="B634" s="439" t="s">
        <v>74</v>
      </c>
      <c r="C634" s="304" t="s">
        <v>72</v>
      </c>
      <c r="D634" s="161"/>
      <c r="E634" s="302">
        <v>5.95</v>
      </c>
      <c r="F634" s="382">
        <v>66</v>
      </c>
      <c r="G634" s="205" t="s">
        <v>97</v>
      </c>
      <c r="H634" s="266" t="s">
        <v>11</v>
      </c>
      <c r="I634" s="267" t="s">
        <v>32</v>
      </c>
      <c r="J634" s="565">
        <f t="shared" si="26"/>
        <v>392.7</v>
      </c>
      <c r="K634" s="358">
        <f t="shared" si="27"/>
        <v>119</v>
      </c>
    </row>
    <row r="635" spans="1:11" ht="12.75">
      <c r="A635" s="306" t="s">
        <v>42</v>
      </c>
      <c r="B635" s="439" t="s">
        <v>75</v>
      </c>
      <c r="C635" s="304" t="s">
        <v>72</v>
      </c>
      <c r="D635" s="161"/>
      <c r="E635" s="302">
        <v>1.275</v>
      </c>
      <c r="F635" s="382">
        <v>66</v>
      </c>
      <c r="G635" s="205" t="s">
        <v>97</v>
      </c>
      <c r="H635" s="266" t="s">
        <v>11</v>
      </c>
      <c r="I635" s="267" t="s">
        <v>32</v>
      </c>
      <c r="J635" s="565">
        <f t="shared" si="26"/>
        <v>84.14999999999999</v>
      </c>
      <c r="K635" s="358">
        <f t="shared" si="27"/>
        <v>25.5</v>
      </c>
    </row>
    <row r="636" spans="1:11" ht="12.75">
      <c r="A636" s="21" t="s">
        <v>20</v>
      </c>
      <c r="B636" s="72">
        <v>30</v>
      </c>
      <c r="C636" s="154" t="s">
        <v>27</v>
      </c>
      <c r="D636" s="37"/>
      <c r="E636" s="37">
        <f>SUM(E606:E635)</f>
        <v>286.281</v>
      </c>
      <c r="F636" s="138" t="s">
        <v>47</v>
      </c>
      <c r="G636" s="155"/>
      <c r="H636" s="156"/>
      <c r="I636" s="156"/>
      <c r="J636" s="567"/>
      <c r="K636" s="181"/>
    </row>
    <row r="637" spans="1:11" s="40" customFormat="1" ht="12.75">
      <c r="A637" s="476" t="s">
        <v>57</v>
      </c>
      <c r="B637" s="439" t="s">
        <v>243</v>
      </c>
      <c r="C637" s="304" t="s">
        <v>96</v>
      </c>
      <c r="D637" s="404"/>
      <c r="E637" s="404">
        <v>1.352</v>
      </c>
      <c r="F637" s="382">
        <v>66</v>
      </c>
      <c r="G637" s="267">
        <v>4</v>
      </c>
      <c r="H637" s="268" t="s">
        <v>11</v>
      </c>
      <c r="I637" s="269" t="s">
        <v>32</v>
      </c>
      <c r="J637" s="565">
        <f>E637*F637</f>
        <v>89.232</v>
      </c>
      <c r="K637" s="358">
        <f>E637*20</f>
        <v>27.040000000000003</v>
      </c>
    </row>
    <row r="638" spans="1:11" s="40" customFormat="1" ht="12.75">
      <c r="A638" s="476" t="s">
        <v>57</v>
      </c>
      <c r="B638" s="439" t="s">
        <v>244</v>
      </c>
      <c r="C638" s="304" t="s">
        <v>160</v>
      </c>
      <c r="D638" s="404"/>
      <c r="E638" s="404">
        <v>13.41</v>
      </c>
      <c r="F638" s="382">
        <v>66</v>
      </c>
      <c r="G638" s="267">
        <v>4</v>
      </c>
      <c r="H638" s="268" t="s">
        <v>11</v>
      </c>
      <c r="I638" s="269" t="s">
        <v>32</v>
      </c>
      <c r="J638" s="565">
        <f>E638*F638</f>
        <v>885.0600000000001</v>
      </c>
      <c r="K638" s="358">
        <f>E638*20</f>
        <v>268.2</v>
      </c>
    </row>
    <row r="639" spans="1:11" s="40" customFormat="1" ht="12.75">
      <c r="A639" s="476" t="s">
        <v>57</v>
      </c>
      <c r="B639" s="439" t="s">
        <v>245</v>
      </c>
      <c r="C639" s="304" t="s">
        <v>160</v>
      </c>
      <c r="D639" s="404"/>
      <c r="E639" s="404">
        <v>45.554</v>
      </c>
      <c r="F639" s="382">
        <v>66</v>
      </c>
      <c r="G639" s="267">
        <v>4</v>
      </c>
      <c r="H639" s="268" t="s">
        <v>11</v>
      </c>
      <c r="I639" s="269" t="s">
        <v>32</v>
      </c>
      <c r="J639" s="565">
        <f>E639*F639</f>
        <v>3006.5640000000003</v>
      </c>
      <c r="K639" s="358">
        <f>E639*20</f>
        <v>911.08</v>
      </c>
    </row>
    <row r="640" spans="1:11" s="40" customFormat="1" ht="12.75">
      <c r="A640" s="476" t="s">
        <v>57</v>
      </c>
      <c r="B640" s="439" t="s">
        <v>246</v>
      </c>
      <c r="C640" s="304" t="s">
        <v>96</v>
      </c>
      <c r="D640" s="404"/>
      <c r="E640" s="404">
        <v>1.179</v>
      </c>
      <c r="F640" s="382">
        <v>66</v>
      </c>
      <c r="G640" s="267">
        <v>4</v>
      </c>
      <c r="H640" s="268" t="s">
        <v>11</v>
      </c>
      <c r="I640" s="269" t="s">
        <v>32</v>
      </c>
      <c r="J640" s="565">
        <f>E640*F640</f>
        <v>77.81400000000001</v>
      </c>
      <c r="K640" s="358">
        <f>E640*20</f>
        <v>23.580000000000002</v>
      </c>
    </row>
    <row r="641" spans="1:11" s="40" customFormat="1" ht="12.75">
      <c r="A641" s="21" t="s">
        <v>20</v>
      </c>
      <c r="B641" s="72">
        <v>4</v>
      </c>
      <c r="C641" s="154" t="s">
        <v>27</v>
      </c>
      <c r="D641" s="37"/>
      <c r="E641" s="37">
        <f>SUM(E637:E640)</f>
        <v>61.495000000000005</v>
      </c>
      <c r="F641" s="138" t="s">
        <v>47</v>
      </c>
      <c r="G641" s="18"/>
      <c r="H641" s="156"/>
      <c r="I641" s="156"/>
      <c r="J641" s="567"/>
      <c r="K641" s="181"/>
    </row>
    <row r="642" spans="1:11" ht="12.75">
      <c r="A642" s="306" t="s">
        <v>50</v>
      </c>
      <c r="B642" s="479" t="s">
        <v>247</v>
      </c>
      <c r="C642" s="304" t="s">
        <v>61</v>
      </c>
      <c r="D642" s="298"/>
      <c r="E642" s="302">
        <v>1.087</v>
      </c>
      <c r="F642" s="266">
        <v>49</v>
      </c>
      <c r="G642" s="267">
        <v>3</v>
      </c>
      <c r="H642" s="266" t="s">
        <v>11</v>
      </c>
      <c r="I642" s="267" t="s">
        <v>32</v>
      </c>
      <c r="J642" s="565">
        <f>E642*F642</f>
        <v>53.263</v>
      </c>
      <c r="K642" s="358">
        <f>E642*20</f>
        <v>21.74</v>
      </c>
    </row>
    <row r="643" spans="1:11" ht="12.75">
      <c r="A643" s="306" t="s">
        <v>50</v>
      </c>
      <c r="B643" s="479" t="s">
        <v>248</v>
      </c>
      <c r="C643" s="304" t="s">
        <v>61</v>
      </c>
      <c r="D643" s="298"/>
      <c r="E643" s="302">
        <v>1</v>
      </c>
      <c r="F643" s="266">
        <v>49</v>
      </c>
      <c r="G643" s="267">
        <v>3</v>
      </c>
      <c r="H643" s="266" t="s">
        <v>11</v>
      </c>
      <c r="I643" s="267" t="s">
        <v>32</v>
      </c>
      <c r="J643" s="565">
        <f aca="true" t="shared" si="28" ref="J643:J649">E643*F643</f>
        <v>49</v>
      </c>
      <c r="K643" s="358">
        <f aca="true" t="shared" si="29" ref="K643:K649">E643*20</f>
        <v>20</v>
      </c>
    </row>
    <row r="644" spans="1:11" ht="12.75">
      <c r="A644" s="306" t="s">
        <v>50</v>
      </c>
      <c r="B644" s="479" t="s">
        <v>249</v>
      </c>
      <c r="C644" s="304" t="s">
        <v>61</v>
      </c>
      <c r="D644" s="298"/>
      <c r="E644" s="302">
        <v>1.999</v>
      </c>
      <c r="F644" s="266">
        <v>49</v>
      </c>
      <c r="G644" s="267">
        <v>3</v>
      </c>
      <c r="H644" s="266" t="s">
        <v>11</v>
      </c>
      <c r="I644" s="267" t="s">
        <v>32</v>
      </c>
      <c r="J644" s="565">
        <f t="shared" si="28"/>
        <v>97.95100000000001</v>
      </c>
      <c r="K644" s="358">
        <f t="shared" si="29"/>
        <v>39.980000000000004</v>
      </c>
    </row>
    <row r="645" spans="1:11" ht="12.75">
      <c r="A645" s="306" t="s">
        <v>50</v>
      </c>
      <c r="B645" s="479" t="s">
        <v>250</v>
      </c>
      <c r="C645" s="304" t="s">
        <v>61</v>
      </c>
      <c r="D645" s="298"/>
      <c r="E645" s="302">
        <v>0.998</v>
      </c>
      <c r="F645" s="266">
        <v>49</v>
      </c>
      <c r="G645" s="267">
        <v>3</v>
      </c>
      <c r="H645" s="266" t="s">
        <v>11</v>
      </c>
      <c r="I645" s="267" t="s">
        <v>32</v>
      </c>
      <c r="J645" s="565">
        <f t="shared" si="28"/>
        <v>48.902</v>
      </c>
      <c r="K645" s="358">
        <f t="shared" si="29"/>
        <v>19.96</v>
      </c>
    </row>
    <row r="646" spans="1:11" ht="12.75">
      <c r="A646" s="306" t="s">
        <v>50</v>
      </c>
      <c r="B646" s="479" t="s">
        <v>251</v>
      </c>
      <c r="C646" s="304" t="s">
        <v>61</v>
      </c>
      <c r="D646" s="298"/>
      <c r="E646" s="302">
        <v>1</v>
      </c>
      <c r="F646" s="266">
        <v>49</v>
      </c>
      <c r="G646" s="267">
        <v>3</v>
      </c>
      <c r="H646" s="266" t="s">
        <v>11</v>
      </c>
      <c r="I646" s="267" t="s">
        <v>32</v>
      </c>
      <c r="J646" s="565">
        <f t="shared" si="28"/>
        <v>49</v>
      </c>
      <c r="K646" s="358">
        <f t="shared" si="29"/>
        <v>20</v>
      </c>
    </row>
    <row r="647" spans="1:11" ht="12.75">
      <c r="A647" s="306" t="s">
        <v>50</v>
      </c>
      <c r="B647" s="479" t="s">
        <v>252</v>
      </c>
      <c r="C647" s="304" t="s">
        <v>61</v>
      </c>
      <c r="D647" s="298"/>
      <c r="E647" s="302">
        <v>0.999</v>
      </c>
      <c r="F647" s="266">
        <v>49</v>
      </c>
      <c r="G647" s="267">
        <v>3</v>
      </c>
      <c r="H647" s="266" t="s">
        <v>11</v>
      </c>
      <c r="I647" s="267" t="s">
        <v>32</v>
      </c>
      <c r="J647" s="565">
        <f t="shared" si="28"/>
        <v>48.951</v>
      </c>
      <c r="K647" s="358">
        <f t="shared" si="29"/>
        <v>19.98</v>
      </c>
    </row>
    <row r="648" spans="1:11" ht="12.75">
      <c r="A648" s="306" t="s">
        <v>50</v>
      </c>
      <c r="B648" s="479" t="s">
        <v>253</v>
      </c>
      <c r="C648" s="304" t="s">
        <v>61</v>
      </c>
      <c r="D648" s="298"/>
      <c r="E648" s="302">
        <v>1.501</v>
      </c>
      <c r="F648" s="266">
        <v>49</v>
      </c>
      <c r="G648" s="267">
        <v>3</v>
      </c>
      <c r="H648" s="266" t="s">
        <v>11</v>
      </c>
      <c r="I648" s="267" t="s">
        <v>32</v>
      </c>
      <c r="J648" s="565">
        <f t="shared" si="28"/>
        <v>73.54899999999999</v>
      </c>
      <c r="K648" s="358">
        <f t="shared" si="29"/>
        <v>30.019999999999996</v>
      </c>
    </row>
    <row r="649" spans="1:11" ht="12.75">
      <c r="A649" s="306" t="s">
        <v>50</v>
      </c>
      <c r="B649" s="479" t="s">
        <v>254</v>
      </c>
      <c r="C649" s="304" t="s">
        <v>61</v>
      </c>
      <c r="D649" s="298"/>
      <c r="E649" s="302">
        <v>2.5</v>
      </c>
      <c r="F649" s="266">
        <v>49</v>
      </c>
      <c r="G649" s="267">
        <v>3</v>
      </c>
      <c r="H649" s="266" t="s">
        <v>11</v>
      </c>
      <c r="I649" s="267" t="s">
        <v>32</v>
      </c>
      <c r="J649" s="565">
        <f t="shared" si="28"/>
        <v>122.5</v>
      </c>
      <c r="K649" s="358">
        <f t="shared" si="29"/>
        <v>50</v>
      </c>
    </row>
    <row r="650" spans="1:11" ht="12.75">
      <c r="A650" s="21" t="s">
        <v>20</v>
      </c>
      <c r="B650" s="227">
        <v>8</v>
      </c>
      <c r="C650" s="154" t="s">
        <v>27</v>
      </c>
      <c r="D650" s="37"/>
      <c r="E650" s="37">
        <f>SUM(E642:E649)</f>
        <v>11.084</v>
      </c>
      <c r="F650" s="138" t="s">
        <v>47</v>
      </c>
      <c r="G650" s="155"/>
      <c r="H650" s="156"/>
      <c r="I650" s="156"/>
      <c r="J650" s="564"/>
      <c r="K650" s="122"/>
    </row>
    <row r="651" spans="1:11" ht="12.75">
      <c r="A651" s="159" t="s">
        <v>51</v>
      </c>
      <c r="B651" s="479" t="s">
        <v>255</v>
      </c>
      <c r="C651" s="495" t="s">
        <v>61</v>
      </c>
      <c r="D651" s="61"/>
      <c r="E651" s="160">
        <v>0.572</v>
      </c>
      <c r="F651" s="162">
        <v>49</v>
      </c>
      <c r="G651" s="18">
        <v>3</v>
      </c>
      <c r="H651" s="266" t="s">
        <v>11</v>
      </c>
      <c r="I651" s="18" t="s">
        <v>32</v>
      </c>
      <c r="J651" s="564">
        <f>E651*F651</f>
        <v>28.028</v>
      </c>
      <c r="K651" s="122">
        <f>E651*20</f>
        <v>11.44</v>
      </c>
    </row>
    <row r="652" spans="1:11" ht="12.75">
      <c r="A652" s="21" t="s">
        <v>20</v>
      </c>
      <c r="B652" s="227">
        <v>1</v>
      </c>
      <c r="C652" s="154" t="s">
        <v>27</v>
      </c>
      <c r="D652" s="37"/>
      <c r="E652" s="37">
        <v>0.572</v>
      </c>
      <c r="F652" s="138" t="s">
        <v>47</v>
      </c>
      <c r="G652" s="155"/>
      <c r="H652" s="156"/>
      <c r="I652" s="156"/>
      <c r="J652" s="564"/>
      <c r="K652" s="122"/>
    </row>
    <row r="653" spans="1:11" ht="12.75">
      <c r="A653" s="306" t="s">
        <v>52</v>
      </c>
      <c r="B653" s="479" t="s">
        <v>256</v>
      </c>
      <c r="C653" s="304" t="s">
        <v>61</v>
      </c>
      <c r="D653" s="298"/>
      <c r="E653" s="302">
        <v>1.033</v>
      </c>
      <c r="F653" s="266">
        <v>49</v>
      </c>
      <c r="G653" s="267">
        <v>3</v>
      </c>
      <c r="H653" s="266" t="s">
        <v>11</v>
      </c>
      <c r="I653" s="267" t="s">
        <v>32</v>
      </c>
      <c r="J653" s="565">
        <f>E653*F653</f>
        <v>50.617</v>
      </c>
      <c r="K653" s="358">
        <f>E653*20</f>
        <v>20.659999999999997</v>
      </c>
    </row>
    <row r="654" spans="1:11" ht="12.75">
      <c r="A654" s="306" t="s">
        <v>52</v>
      </c>
      <c r="B654" s="479" t="s">
        <v>257</v>
      </c>
      <c r="C654" s="304" t="s">
        <v>61</v>
      </c>
      <c r="D654" s="298"/>
      <c r="E654" s="302">
        <v>1.14</v>
      </c>
      <c r="F654" s="266">
        <v>49</v>
      </c>
      <c r="G654" s="267">
        <v>3</v>
      </c>
      <c r="H654" s="266" t="s">
        <v>11</v>
      </c>
      <c r="I654" s="267" t="s">
        <v>32</v>
      </c>
      <c r="J654" s="565">
        <f>E654*F654</f>
        <v>55.85999999999999</v>
      </c>
      <c r="K654" s="358">
        <f>E654*20</f>
        <v>22.799999999999997</v>
      </c>
    </row>
    <row r="655" spans="1:11" ht="12.75">
      <c r="A655" s="306" t="s">
        <v>52</v>
      </c>
      <c r="B655" s="439" t="s">
        <v>258</v>
      </c>
      <c r="C655" s="304" t="s">
        <v>61</v>
      </c>
      <c r="D655" s="298"/>
      <c r="E655" s="302">
        <v>1.011</v>
      </c>
      <c r="F655" s="266">
        <v>49</v>
      </c>
      <c r="G655" s="267">
        <v>3</v>
      </c>
      <c r="H655" s="266" t="s">
        <v>11</v>
      </c>
      <c r="I655" s="267" t="s">
        <v>32</v>
      </c>
      <c r="J655" s="565">
        <f>E655*F655</f>
        <v>49.538999999999994</v>
      </c>
      <c r="K655" s="358">
        <f>E655*20</f>
        <v>20.22</v>
      </c>
    </row>
    <row r="656" spans="1:11" ht="12.75">
      <c r="A656" s="306" t="s">
        <v>52</v>
      </c>
      <c r="B656" s="439" t="s">
        <v>259</v>
      </c>
      <c r="C656" s="304" t="s">
        <v>61</v>
      </c>
      <c r="D656" s="298"/>
      <c r="E656" s="302">
        <v>1.031</v>
      </c>
      <c r="F656" s="266">
        <v>49</v>
      </c>
      <c r="G656" s="267">
        <v>4</v>
      </c>
      <c r="H656" s="266" t="s">
        <v>11</v>
      </c>
      <c r="I656" s="267" t="s">
        <v>32</v>
      </c>
      <c r="J656" s="565">
        <f>E656*F656</f>
        <v>50.519</v>
      </c>
      <c r="K656" s="358">
        <f>E656*20</f>
        <v>20.619999999999997</v>
      </c>
    </row>
    <row r="657" spans="1:11" ht="12.75">
      <c r="A657" s="56" t="s">
        <v>20</v>
      </c>
      <c r="B657" s="57">
        <v>4</v>
      </c>
      <c r="C657" s="154" t="s">
        <v>27</v>
      </c>
      <c r="E657" s="138">
        <f>SUM(E653:E656)</f>
        <v>4.215</v>
      </c>
      <c r="F657" s="138" t="s">
        <v>47</v>
      </c>
      <c r="G657" s="98"/>
      <c r="H657" s="99"/>
      <c r="I657" s="11"/>
      <c r="J657" s="564"/>
      <c r="K657" s="103"/>
    </row>
    <row r="658" spans="1:11" ht="25.5">
      <c r="A658" s="178" t="s">
        <v>88</v>
      </c>
      <c r="B658" s="128">
        <f>B579+B587+B589+B591+B595+B597+B599+B602+B605+B636+B641+B650+B652+B657</f>
        <v>66</v>
      </c>
      <c r="C658" s="135" t="s">
        <v>27</v>
      </c>
      <c r="D658" s="133"/>
      <c r="E658" s="136">
        <f>E579+E587+E589+E591+E595+E597+E599+E602+E605+E636+E641+E650+E652+E657</f>
        <v>500.952</v>
      </c>
      <c r="F658" s="137" t="s">
        <v>47</v>
      </c>
      <c r="G658" s="130"/>
      <c r="H658" s="130"/>
      <c r="I658" s="131"/>
      <c r="J658" s="579"/>
      <c r="K658" s="68"/>
    </row>
    <row r="659" spans="1:11" ht="15">
      <c r="A659" s="682" t="s">
        <v>129</v>
      </c>
      <c r="B659" s="682"/>
      <c r="C659" s="682"/>
      <c r="D659" s="682"/>
      <c r="E659" s="682"/>
      <c r="F659" s="682"/>
      <c r="G659" s="682"/>
      <c r="H659" s="682"/>
      <c r="I659" s="682"/>
      <c r="J659" s="682"/>
      <c r="K659" s="683"/>
    </row>
    <row r="660" spans="1:11" ht="12.75">
      <c r="A660" s="264" t="s">
        <v>128</v>
      </c>
      <c r="B660" s="376" t="s">
        <v>1150</v>
      </c>
      <c r="C660" s="482" t="s">
        <v>166</v>
      </c>
      <c r="D660" s="277"/>
      <c r="E660" s="277">
        <v>1.009</v>
      </c>
      <c r="F660" s="382">
        <v>66</v>
      </c>
      <c r="G660" s="267">
        <v>6</v>
      </c>
      <c r="H660" s="278" t="s">
        <v>11</v>
      </c>
      <c r="I660" s="278" t="s">
        <v>32</v>
      </c>
      <c r="J660" s="574">
        <f>E660*F660</f>
        <v>66.594</v>
      </c>
      <c r="K660" s="358">
        <f>E660*20</f>
        <v>20.18</v>
      </c>
    </row>
    <row r="661" spans="1:11" ht="12.75">
      <c r="A661" s="264" t="s">
        <v>128</v>
      </c>
      <c r="B661" s="376" t="s">
        <v>1151</v>
      </c>
      <c r="C661" s="482" t="s">
        <v>166</v>
      </c>
      <c r="D661" s="277"/>
      <c r="E661" s="277">
        <v>2.001</v>
      </c>
      <c r="F661" s="382">
        <v>66</v>
      </c>
      <c r="G661" s="267">
        <v>6</v>
      </c>
      <c r="H661" s="278" t="s">
        <v>11</v>
      </c>
      <c r="I661" s="278" t="s">
        <v>32</v>
      </c>
      <c r="J661" s="574">
        <f>E661*F661</f>
        <v>132.066</v>
      </c>
      <c r="K661" s="358">
        <f>E661*20</f>
        <v>40.019999999999996</v>
      </c>
    </row>
    <row r="662" spans="1:11" ht="12.75">
      <c r="A662" s="264" t="s">
        <v>128</v>
      </c>
      <c r="B662" s="376" t="s">
        <v>1152</v>
      </c>
      <c r="C662" s="482" t="s">
        <v>166</v>
      </c>
      <c r="D662" s="277"/>
      <c r="E662" s="277">
        <v>0.991</v>
      </c>
      <c r="F662" s="382">
        <v>66</v>
      </c>
      <c r="G662" s="267">
        <v>6</v>
      </c>
      <c r="H662" s="278" t="s">
        <v>11</v>
      </c>
      <c r="I662" s="278" t="s">
        <v>32</v>
      </c>
      <c r="J662" s="574">
        <f>E662*F662</f>
        <v>65.406</v>
      </c>
      <c r="K662" s="358">
        <f>E662*20</f>
        <v>19.82</v>
      </c>
    </row>
    <row r="663" spans="1:11" ht="12.75">
      <c r="A663" s="56" t="s">
        <v>20</v>
      </c>
      <c r="B663" s="89">
        <v>3</v>
      </c>
      <c r="C663" s="154" t="s">
        <v>27</v>
      </c>
      <c r="D663" s="277"/>
      <c r="E663" s="126">
        <f>SUM(E660:E662)</f>
        <v>4.0009999999999994</v>
      </c>
      <c r="F663" s="138" t="s">
        <v>47</v>
      </c>
      <c r="G663" s="267"/>
      <c r="H663" s="267"/>
      <c r="I663" s="278"/>
      <c r="J663" s="578"/>
      <c r="K663" s="358"/>
    </row>
    <row r="664" spans="1:11" ht="25.5">
      <c r="A664" s="170" t="s">
        <v>55</v>
      </c>
      <c r="B664" s="279">
        <v>3</v>
      </c>
      <c r="C664" s="280" t="s">
        <v>27</v>
      </c>
      <c r="D664" s="133"/>
      <c r="E664" s="281">
        <f>SUM(E663)</f>
        <v>4.0009999999999994</v>
      </c>
      <c r="F664" s="282" t="s">
        <v>47</v>
      </c>
      <c r="G664" s="130"/>
      <c r="H664" s="130"/>
      <c r="I664" s="131"/>
      <c r="J664" s="579"/>
      <c r="K664" s="68"/>
    </row>
    <row r="665" spans="1:11" s="40" customFormat="1" ht="15.75">
      <c r="A665" s="651" t="s">
        <v>19</v>
      </c>
      <c r="B665" s="651"/>
      <c r="C665" s="651"/>
      <c r="D665" s="651"/>
      <c r="E665" s="651"/>
      <c r="F665" s="651"/>
      <c r="G665" s="651"/>
      <c r="H665" s="651"/>
      <c r="I665" s="651"/>
      <c r="J665" s="651"/>
      <c r="K665" s="651"/>
    </row>
    <row r="666" spans="1:11" s="110" customFormat="1" ht="12.75">
      <c r="A666" s="633" t="s">
        <v>137</v>
      </c>
      <c r="B666" s="479" t="s">
        <v>350</v>
      </c>
      <c r="C666" s="634" t="s">
        <v>61</v>
      </c>
      <c r="D666" s="359"/>
      <c r="E666" s="359">
        <v>0.658</v>
      </c>
      <c r="F666" s="371">
        <v>49</v>
      </c>
      <c r="G666" s="141">
        <v>3</v>
      </c>
      <c r="H666" s="635" t="s">
        <v>11</v>
      </c>
      <c r="I666" s="382" t="s">
        <v>32</v>
      </c>
      <c r="J666" s="636">
        <f>E666*F666</f>
        <v>32.242000000000004</v>
      </c>
      <c r="K666" s="358">
        <f>E666*20</f>
        <v>13.16</v>
      </c>
    </row>
    <row r="667" spans="1:11" s="110" customFormat="1" ht="12.75">
      <c r="A667" s="633" t="s">
        <v>137</v>
      </c>
      <c r="B667" s="479" t="s">
        <v>351</v>
      </c>
      <c r="C667" s="634" t="s">
        <v>64</v>
      </c>
      <c r="D667" s="359"/>
      <c r="E667" s="359">
        <v>6.023</v>
      </c>
      <c r="F667" s="382">
        <v>66</v>
      </c>
      <c r="G667" s="141">
        <v>3</v>
      </c>
      <c r="H667" s="635" t="s">
        <v>11</v>
      </c>
      <c r="I667" s="382" t="s">
        <v>32</v>
      </c>
      <c r="J667" s="636">
        <f>E667*F667</f>
        <v>397.518</v>
      </c>
      <c r="K667" s="358">
        <f>E667*20</f>
        <v>120.46</v>
      </c>
    </row>
    <row r="668" spans="1:11" s="110" customFormat="1" ht="12.75">
      <c r="A668" s="522" t="s">
        <v>20</v>
      </c>
      <c r="B668" s="227">
        <v>2</v>
      </c>
      <c r="C668" s="611" t="s">
        <v>27</v>
      </c>
      <c r="D668" s="637"/>
      <c r="E668" s="638">
        <f>SUM(E666+E667)</f>
        <v>6.681</v>
      </c>
      <c r="F668" s="638" t="s">
        <v>47</v>
      </c>
      <c r="G668" s="35"/>
      <c r="H668" s="639"/>
      <c r="I668" s="639"/>
      <c r="J668" s="636"/>
      <c r="K668" s="358"/>
    </row>
    <row r="669" spans="1:11" s="110" customFormat="1" ht="12.75">
      <c r="A669" s="633" t="s">
        <v>139</v>
      </c>
      <c r="B669" s="640" t="s">
        <v>352</v>
      </c>
      <c r="C669" s="634" t="s">
        <v>61</v>
      </c>
      <c r="D669" s="359"/>
      <c r="E669" s="359">
        <v>0.644</v>
      </c>
      <c r="F669" s="371">
        <v>49</v>
      </c>
      <c r="G669" s="141">
        <v>6</v>
      </c>
      <c r="H669" s="635" t="s">
        <v>11</v>
      </c>
      <c r="I669" s="382" t="s">
        <v>32</v>
      </c>
      <c r="J669" s="636">
        <f>E669*F669</f>
        <v>31.556</v>
      </c>
      <c r="K669" s="358">
        <f>E669*20</f>
        <v>12.88</v>
      </c>
    </row>
    <row r="670" spans="1:11" s="110" customFormat="1" ht="12.75">
      <c r="A670" s="522" t="s">
        <v>20</v>
      </c>
      <c r="B670" s="227">
        <v>1</v>
      </c>
      <c r="C670" s="611" t="s">
        <v>27</v>
      </c>
      <c r="D670" s="637"/>
      <c r="E670" s="638">
        <v>0.644</v>
      </c>
      <c r="F670" s="638" t="s">
        <v>47</v>
      </c>
      <c r="G670" s="35"/>
      <c r="H670" s="639"/>
      <c r="I670" s="639"/>
      <c r="J670" s="636"/>
      <c r="K670" s="358"/>
    </row>
    <row r="671" spans="1:11" s="110" customFormat="1" ht="12.75">
      <c r="A671" s="633" t="s">
        <v>145</v>
      </c>
      <c r="B671" s="640" t="s">
        <v>353</v>
      </c>
      <c r="C671" s="634" t="s">
        <v>64</v>
      </c>
      <c r="D671" s="359"/>
      <c r="E671" s="359">
        <v>6.999</v>
      </c>
      <c r="F671" s="382">
        <v>66</v>
      </c>
      <c r="G671" s="141">
        <v>4</v>
      </c>
      <c r="H671" s="635" t="s">
        <v>11</v>
      </c>
      <c r="I671" s="382" t="s">
        <v>32</v>
      </c>
      <c r="J671" s="636">
        <f>E671*F671</f>
        <v>461.93399999999997</v>
      </c>
      <c r="K671" s="358">
        <f>E671*20</f>
        <v>139.98</v>
      </c>
    </row>
    <row r="672" spans="1:11" s="110" customFormat="1" ht="12.75">
      <c r="A672" s="522" t="s">
        <v>20</v>
      </c>
      <c r="B672" s="227">
        <v>1</v>
      </c>
      <c r="C672" s="611" t="s">
        <v>27</v>
      </c>
      <c r="D672" s="637"/>
      <c r="E672" s="638">
        <f>SUM(E671:E671)</f>
        <v>6.999</v>
      </c>
      <c r="F672" s="638" t="s">
        <v>47</v>
      </c>
      <c r="G672" s="35"/>
      <c r="H672" s="639"/>
      <c r="I672" s="639"/>
      <c r="J672" s="636"/>
      <c r="K672" s="358"/>
    </row>
    <row r="673" spans="1:11" s="110" customFormat="1" ht="12.75">
      <c r="A673" s="633" t="s">
        <v>146</v>
      </c>
      <c r="B673" s="479" t="s">
        <v>354</v>
      </c>
      <c r="C673" s="634" t="s">
        <v>65</v>
      </c>
      <c r="D673" s="359"/>
      <c r="E673" s="359">
        <v>1.912</v>
      </c>
      <c r="F673" s="382">
        <v>66</v>
      </c>
      <c r="G673" s="141">
        <v>6</v>
      </c>
      <c r="H673" s="635" t="s">
        <v>11</v>
      </c>
      <c r="I673" s="382" t="s">
        <v>32</v>
      </c>
      <c r="J673" s="636">
        <f>E673*F673</f>
        <v>126.192</v>
      </c>
      <c r="K673" s="358">
        <f>E673*20</f>
        <v>38.239999999999995</v>
      </c>
    </row>
    <row r="674" spans="1:11" s="110" customFormat="1" ht="12.75">
      <c r="A674" s="633" t="s">
        <v>146</v>
      </c>
      <c r="B674" s="479" t="s">
        <v>355</v>
      </c>
      <c r="C674" s="634" t="s">
        <v>65</v>
      </c>
      <c r="D674" s="359"/>
      <c r="E674" s="359">
        <v>0.284</v>
      </c>
      <c r="F674" s="382">
        <v>66</v>
      </c>
      <c r="G674" s="141">
        <v>6</v>
      </c>
      <c r="H674" s="635" t="s">
        <v>11</v>
      </c>
      <c r="I674" s="382" t="s">
        <v>32</v>
      </c>
      <c r="J674" s="636">
        <f>E674*F674</f>
        <v>18.744</v>
      </c>
      <c r="K674" s="358">
        <f>E674*20</f>
        <v>5.68</v>
      </c>
    </row>
    <row r="675" spans="1:11" s="110" customFormat="1" ht="12.75">
      <c r="A675" s="633" t="s">
        <v>146</v>
      </c>
      <c r="B675" s="479" t="s">
        <v>356</v>
      </c>
      <c r="C675" s="634" t="s">
        <v>65</v>
      </c>
      <c r="D675" s="359"/>
      <c r="E675" s="359">
        <v>0.89</v>
      </c>
      <c r="F675" s="382">
        <v>66</v>
      </c>
      <c r="G675" s="141">
        <v>6</v>
      </c>
      <c r="H675" s="635" t="s">
        <v>11</v>
      </c>
      <c r="I675" s="382" t="s">
        <v>32</v>
      </c>
      <c r="J675" s="636">
        <f>E675*F675</f>
        <v>58.74</v>
      </c>
      <c r="K675" s="358">
        <f>E675*20</f>
        <v>17.8</v>
      </c>
    </row>
    <row r="676" spans="1:11" s="110" customFormat="1" ht="12.75">
      <c r="A676" s="633" t="s">
        <v>146</v>
      </c>
      <c r="B676" s="479" t="s">
        <v>357</v>
      </c>
      <c r="C676" s="634" t="s">
        <v>65</v>
      </c>
      <c r="D676" s="359"/>
      <c r="E676" s="359">
        <v>0.413</v>
      </c>
      <c r="F676" s="382">
        <v>66</v>
      </c>
      <c r="G676" s="141">
        <v>4</v>
      </c>
      <c r="H676" s="635" t="s">
        <v>11</v>
      </c>
      <c r="I676" s="382" t="s">
        <v>32</v>
      </c>
      <c r="J676" s="636">
        <f>E676*F676</f>
        <v>27.258</v>
      </c>
      <c r="K676" s="358">
        <f>E676*20</f>
        <v>8.26</v>
      </c>
    </row>
    <row r="677" spans="1:11" s="110" customFormat="1" ht="12.75">
      <c r="A677" s="633" t="s">
        <v>146</v>
      </c>
      <c r="B677" s="479" t="s">
        <v>358</v>
      </c>
      <c r="C677" s="634" t="s">
        <v>65</v>
      </c>
      <c r="D677" s="359"/>
      <c r="E677" s="359">
        <v>2.628</v>
      </c>
      <c r="F677" s="382">
        <v>66</v>
      </c>
      <c r="G677" s="141">
        <v>4</v>
      </c>
      <c r="H677" s="635" t="s">
        <v>11</v>
      </c>
      <c r="I677" s="382" t="s">
        <v>32</v>
      </c>
      <c r="J677" s="636">
        <f>E677*F677</f>
        <v>173.448</v>
      </c>
      <c r="K677" s="358">
        <f>E677*20</f>
        <v>52.56</v>
      </c>
    </row>
    <row r="678" spans="1:11" s="110" customFormat="1" ht="12.75">
      <c r="A678" s="522" t="s">
        <v>20</v>
      </c>
      <c r="B678" s="227">
        <v>5</v>
      </c>
      <c r="C678" s="611" t="s">
        <v>27</v>
      </c>
      <c r="D678" s="637"/>
      <c r="E678" s="638">
        <f>SUM(E673:E677)</f>
        <v>6.127</v>
      </c>
      <c r="F678" s="638" t="s">
        <v>47</v>
      </c>
      <c r="G678" s="35"/>
      <c r="H678" s="639"/>
      <c r="I678" s="639"/>
      <c r="J678" s="636"/>
      <c r="K678" s="358"/>
    </row>
    <row r="679" spans="1:11" s="110" customFormat="1" ht="12.75">
      <c r="A679" s="633" t="s">
        <v>140</v>
      </c>
      <c r="B679" s="640" t="s">
        <v>359</v>
      </c>
      <c r="C679" s="634" t="s">
        <v>61</v>
      </c>
      <c r="D679" s="359"/>
      <c r="E679" s="359">
        <v>1.2</v>
      </c>
      <c r="F679" s="371">
        <v>49</v>
      </c>
      <c r="G679" s="141">
        <v>6</v>
      </c>
      <c r="H679" s="635" t="s">
        <v>11</v>
      </c>
      <c r="I679" s="382" t="s">
        <v>32</v>
      </c>
      <c r="J679" s="636">
        <f>E679*F679</f>
        <v>58.8</v>
      </c>
      <c r="K679" s="358">
        <f>E679*20</f>
        <v>24</v>
      </c>
    </row>
    <row r="680" spans="1:11" s="110" customFormat="1" ht="12.75">
      <c r="A680" s="633" t="s">
        <v>140</v>
      </c>
      <c r="B680" s="640" t="s">
        <v>360</v>
      </c>
      <c r="C680" s="634" t="s">
        <v>61</v>
      </c>
      <c r="D680" s="359"/>
      <c r="E680" s="359">
        <v>0.613</v>
      </c>
      <c r="F680" s="371">
        <v>49</v>
      </c>
      <c r="G680" s="141">
        <v>6</v>
      </c>
      <c r="H680" s="635" t="s">
        <v>11</v>
      </c>
      <c r="I680" s="382" t="s">
        <v>32</v>
      </c>
      <c r="J680" s="636">
        <f aca="true" t="shared" si="30" ref="J680:J689">E680*F680</f>
        <v>30.037</v>
      </c>
      <c r="K680" s="358">
        <f aca="true" t="shared" si="31" ref="K680:K689">E680*20</f>
        <v>12.26</v>
      </c>
    </row>
    <row r="681" spans="1:11" s="110" customFormat="1" ht="12.75">
      <c r="A681" s="633" t="s">
        <v>140</v>
      </c>
      <c r="B681" s="640" t="s">
        <v>361</v>
      </c>
      <c r="C681" s="634" t="s">
        <v>61</v>
      </c>
      <c r="D681" s="359"/>
      <c r="E681" s="359">
        <v>0.958</v>
      </c>
      <c r="F681" s="371">
        <v>49</v>
      </c>
      <c r="G681" s="141">
        <v>6</v>
      </c>
      <c r="H681" s="635" t="s">
        <v>11</v>
      </c>
      <c r="I681" s="382" t="s">
        <v>32</v>
      </c>
      <c r="J681" s="636">
        <f t="shared" si="30"/>
        <v>46.942</v>
      </c>
      <c r="K681" s="358">
        <f t="shared" si="31"/>
        <v>19.16</v>
      </c>
    </row>
    <row r="682" spans="1:11" s="110" customFormat="1" ht="12.75">
      <c r="A682" s="633" t="s">
        <v>140</v>
      </c>
      <c r="B682" s="640" t="s">
        <v>362</v>
      </c>
      <c r="C682" s="634" t="s">
        <v>61</v>
      </c>
      <c r="D682" s="359"/>
      <c r="E682" s="359">
        <v>0.868</v>
      </c>
      <c r="F682" s="371">
        <v>49</v>
      </c>
      <c r="G682" s="141">
        <v>6</v>
      </c>
      <c r="H682" s="635" t="s">
        <v>11</v>
      </c>
      <c r="I682" s="382" t="s">
        <v>32</v>
      </c>
      <c r="J682" s="636">
        <f t="shared" si="30"/>
        <v>42.532</v>
      </c>
      <c r="K682" s="358">
        <f t="shared" si="31"/>
        <v>17.36</v>
      </c>
    </row>
    <row r="683" spans="1:11" s="110" customFormat="1" ht="12.75">
      <c r="A683" s="633" t="s">
        <v>140</v>
      </c>
      <c r="B683" s="640" t="s">
        <v>363</v>
      </c>
      <c r="C683" s="634" t="s">
        <v>61</v>
      </c>
      <c r="D683" s="359"/>
      <c r="E683" s="359">
        <v>1.007</v>
      </c>
      <c r="F683" s="371">
        <v>49</v>
      </c>
      <c r="G683" s="141">
        <v>6</v>
      </c>
      <c r="H683" s="635" t="s">
        <v>11</v>
      </c>
      <c r="I683" s="382" t="s">
        <v>32</v>
      </c>
      <c r="J683" s="636">
        <f t="shared" si="30"/>
        <v>49.342999999999996</v>
      </c>
      <c r="K683" s="358">
        <f t="shared" si="31"/>
        <v>20.139999999999997</v>
      </c>
    </row>
    <row r="684" spans="1:11" s="110" customFormat="1" ht="12.75">
      <c r="A684" s="633" t="s">
        <v>140</v>
      </c>
      <c r="B684" s="640" t="s">
        <v>364</v>
      </c>
      <c r="C684" s="634" t="s">
        <v>61</v>
      </c>
      <c r="D684" s="359"/>
      <c r="E684" s="359">
        <v>1.386</v>
      </c>
      <c r="F684" s="371">
        <v>49</v>
      </c>
      <c r="G684" s="141">
        <v>6</v>
      </c>
      <c r="H684" s="635" t="s">
        <v>11</v>
      </c>
      <c r="I684" s="382" t="s">
        <v>32</v>
      </c>
      <c r="J684" s="636">
        <f t="shared" si="30"/>
        <v>67.914</v>
      </c>
      <c r="K684" s="358">
        <f t="shared" si="31"/>
        <v>27.72</v>
      </c>
    </row>
    <row r="685" spans="1:11" s="110" customFormat="1" ht="12.75">
      <c r="A685" s="633" t="s">
        <v>140</v>
      </c>
      <c r="B685" s="640" t="s">
        <v>365</v>
      </c>
      <c r="C685" s="634" t="s">
        <v>61</v>
      </c>
      <c r="D685" s="359"/>
      <c r="E685" s="359">
        <v>1.063</v>
      </c>
      <c r="F685" s="371">
        <v>49</v>
      </c>
      <c r="G685" s="141">
        <v>6</v>
      </c>
      <c r="H685" s="635" t="s">
        <v>11</v>
      </c>
      <c r="I685" s="382" t="s">
        <v>32</v>
      </c>
      <c r="J685" s="636">
        <f t="shared" si="30"/>
        <v>52.086999999999996</v>
      </c>
      <c r="K685" s="358">
        <f t="shared" si="31"/>
        <v>21.259999999999998</v>
      </c>
    </row>
    <row r="686" spans="1:11" s="110" customFormat="1" ht="12.75">
      <c r="A686" s="633" t="s">
        <v>140</v>
      </c>
      <c r="B686" s="640" t="s">
        <v>366</v>
      </c>
      <c r="C686" s="634" t="s">
        <v>61</v>
      </c>
      <c r="D686" s="359"/>
      <c r="E686" s="359">
        <v>1.09</v>
      </c>
      <c r="F686" s="371">
        <v>49</v>
      </c>
      <c r="G686" s="141">
        <v>5</v>
      </c>
      <c r="H686" s="635" t="s">
        <v>11</v>
      </c>
      <c r="I686" s="382" t="s">
        <v>32</v>
      </c>
      <c r="J686" s="636">
        <f t="shared" si="30"/>
        <v>53.410000000000004</v>
      </c>
      <c r="K686" s="358">
        <f t="shared" si="31"/>
        <v>21.8</v>
      </c>
    </row>
    <row r="687" spans="1:11" s="110" customFormat="1" ht="12.75">
      <c r="A687" s="633" t="s">
        <v>140</v>
      </c>
      <c r="B687" s="640" t="s">
        <v>367</v>
      </c>
      <c r="C687" s="634" t="s">
        <v>61</v>
      </c>
      <c r="D687" s="359"/>
      <c r="E687" s="359">
        <v>4</v>
      </c>
      <c r="F687" s="371">
        <v>49</v>
      </c>
      <c r="G687" s="141">
        <v>5</v>
      </c>
      <c r="H687" s="635" t="s">
        <v>11</v>
      </c>
      <c r="I687" s="382" t="s">
        <v>32</v>
      </c>
      <c r="J687" s="636">
        <f t="shared" si="30"/>
        <v>196</v>
      </c>
      <c r="K687" s="358">
        <f t="shared" si="31"/>
        <v>80</v>
      </c>
    </row>
    <row r="688" spans="1:11" s="110" customFormat="1" ht="12.75">
      <c r="A688" s="633" t="s">
        <v>140</v>
      </c>
      <c r="B688" s="640" t="s">
        <v>368</v>
      </c>
      <c r="C688" s="634" t="s">
        <v>61</v>
      </c>
      <c r="D688" s="359"/>
      <c r="E688" s="359">
        <v>0.7</v>
      </c>
      <c r="F688" s="371">
        <v>49</v>
      </c>
      <c r="G688" s="141">
        <v>6</v>
      </c>
      <c r="H688" s="635" t="s">
        <v>11</v>
      </c>
      <c r="I688" s="382" t="s">
        <v>32</v>
      </c>
      <c r="J688" s="636">
        <f t="shared" si="30"/>
        <v>34.3</v>
      </c>
      <c r="K688" s="358">
        <f t="shared" si="31"/>
        <v>14</v>
      </c>
    </row>
    <row r="689" spans="1:11" s="110" customFormat="1" ht="12.75">
      <c r="A689" s="633" t="s">
        <v>140</v>
      </c>
      <c r="B689" s="640" t="s">
        <v>369</v>
      </c>
      <c r="C689" s="634" t="s">
        <v>61</v>
      </c>
      <c r="D689" s="359"/>
      <c r="E689" s="359">
        <v>0.6</v>
      </c>
      <c r="F689" s="371">
        <v>49</v>
      </c>
      <c r="G689" s="141">
        <v>6</v>
      </c>
      <c r="H689" s="635" t="s">
        <v>11</v>
      </c>
      <c r="I689" s="382" t="s">
        <v>32</v>
      </c>
      <c r="J689" s="636">
        <f t="shared" si="30"/>
        <v>29.4</v>
      </c>
      <c r="K689" s="358">
        <f t="shared" si="31"/>
        <v>12</v>
      </c>
    </row>
    <row r="690" spans="1:11" s="110" customFormat="1" ht="12.75">
      <c r="A690" s="522" t="s">
        <v>20</v>
      </c>
      <c r="B690" s="227">
        <v>11</v>
      </c>
      <c r="C690" s="611" t="s">
        <v>27</v>
      </c>
      <c r="D690" s="637"/>
      <c r="E690" s="638">
        <f>SUM(E679:E689)</f>
        <v>13.485</v>
      </c>
      <c r="F690" s="638" t="s">
        <v>47</v>
      </c>
      <c r="G690" s="35"/>
      <c r="H690" s="639"/>
      <c r="I690" s="639"/>
      <c r="J690" s="636"/>
      <c r="K690" s="358"/>
    </row>
    <row r="691" spans="1:11" s="110" customFormat="1" ht="12.75">
      <c r="A691" s="633" t="s">
        <v>141</v>
      </c>
      <c r="B691" s="640" t="s">
        <v>370</v>
      </c>
      <c r="C691" s="634" t="s">
        <v>64</v>
      </c>
      <c r="D691" s="359"/>
      <c r="E691" s="359">
        <v>6.008</v>
      </c>
      <c r="F691" s="382">
        <v>66</v>
      </c>
      <c r="G691" s="141">
        <v>4</v>
      </c>
      <c r="H691" s="635" t="s">
        <v>11</v>
      </c>
      <c r="I691" s="382" t="s">
        <v>32</v>
      </c>
      <c r="J691" s="636">
        <f>E691*F691</f>
        <v>396.528</v>
      </c>
      <c r="K691" s="358">
        <f>E691*20</f>
        <v>120.16</v>
      </c>
    </row>
    <row r="692" spans="1:11" s="110" customFormat="1" ht="12.75">
      <c r="A692" s="522" t="s">
        <v>20</v>
      </c>
      <c r="B692" s="227">
        <v>1</v>
      </c>
      <c r="C692" s="611" t="s">
        <v>27</v>
      </c>
      <c r="D692" s="637"/>
      <c r="E692" s="638">
        <v>6.008</v>
      </c>
      <c r="F692" s="638" t="s">
        <v>47</v>
      </c>
      <c r="G692" s="35"/>
      <c r="H692" s="639"/>
      <c r="I692" s="639"/>
      <c r="J692" s="636"/>
      <c r="K692" s="358"/>
    </row>
    <row r="693" spans="1:11" s="110" customFormat="1" ht="12.75">
      <c r="A693" s="633" t="s">
        <v>143</v>
      </c>
      <c r="B693" s="479" t="s">
        <v>371</v>
      </c>
      <c r="C693" s="634" t="s">
        <v>65</v>
      </c>
      <c r="D693" s="359"/>
      <c r="E693" s="359">
        <v>1.895</v>
      </c>
      <c r="F693" s="382">
        <v>66</v>
      </c>
      <c r="G693" s="141">
        <v>5</v>
      </c>
      <c r="H693" s="635" t="s">
        <v>11</v>
      </c>
      <c r="I693" s="382" t="s">
        <v>32</v>
      </c>
      <c r="J693" s="636">
        <f>E693*F693</f>
        <v>125.07000000000001</v>
      </c>
      <c r="K693" s="358">
        <f>E693*20</f>
        <v>37.9</v>
      </c>
    </row>
    <row r="694" spans="1:11" s="110" customFormat="1" ht="12.75">
      <c r="A694" s="522" t="s">
        <v>20</v>
      </c>
      <c r="B694" s="227">
        <v>1</v>
      </c>
      <c r="C694" s="611" t="s">
        <v>27</v>
      </c>
      <c r="D694" s="637"/>
      <c r="E694" s="638">
        <f>SUM(E693)</f>
        <v>1.895</v>
      </c>
      <c r="F694" s="638" t="s">
        <v>47</v>
      </c>
      <c r="G694" s="35"/>
      <c r="H694" s="639"/>
      <c r="I694" s="639"/>
      <c r="J694" s="636"/>
      <c r="K694" s="358"/>
    </row>
    <row r="695" spans="1:11" s="110" customFormat="1" ht="12.75">
      <c r="A695" s="633" t="s">
        <v>147</v>
      </c>
      <c r="B695" s="479" t="s">
        <v>372</v>
      </c>
      <c r="C695" s="634" t="s">
        <v>61</v>
      </c>
      <c r="D695" s="359"/>
      <c r="E695" s="359">
        <v>0.879</v>
      </c>
      <c r="F695" s="371">
        <v>49</v>
      </c>
      <c r="G695" s="141">
        <v>4</v>
      </c>
      <c r="H695" s="635" t="s">
        <v>11</v>
      </c>
      <c r="I695" s="382" t="s">
        <v>32</v>
      </c>
      <c r="J695" s="636">
        <f>E695*F695</f>
        <v>43.071</v>
      </c>
      <c r="K695" s="358">
        <f>E695*20</f>
        <v>17.58</v>
      </c>
    </row>
    <row r="696" spans="1:11" s="110" customFormat="1" ht="12.75">
      <c r="A696" s="633" t="s">
        <v>147</v>
      </c>
      <c r="B696" s="479" t="s">
        <v>374</v>
      </c>
      <c r="C696" s="634" t="s">
        <v>64</v>
      </c>
      <c r="D696" s="359"/>
      <c r="E696" s="359">
        <v>0.388</v>
      </c>
      <c r="F696" s="382">
        <v>66</v>
      </c>
      <c r="G696" s="141">
        <v>6</v>
      </c>
      <c r="H696" s="635" t="s">
        <v>11</v>
      </c>
      <c r="I696" s="382" t="s">
        <v>32</v>
      </c>
      <c r="J696" s="636">
        <f>E696*F696</f>
        <v>25.608</v>
      </c>
      <c r="K696" s="358">
        <f>E696*20</f>
        <v>7.76</v>
      </c>
    </row>
    <row r="697" spans="1:11" s="110" customFormat="1" ht="12.75">
      <c r="A697" s="633" t="s">
        <v>147</v>
      </c>
      <c r="B697" s="640" t="s">
        <v>373</v>
      </c>
      <c r="C697" s="634" t="s">
        <v>61</v>
      </c>
      <c r="D697" s="359"/>
      <c r="E697" s="359">
        <v>0.46</v>
      </c>
      <c r="F697" s="371">
        <v>49</v>
      </c>
      <c r="G697" s="141">
        <v>5</v>
      </c>
      <c r="H697" s="635" t="s">
        <v>11</v>
      </c>
      <c r="I697" s="382" t="s">
        <v>32</v>
      </c>
      <c r="J697" s="636">
        <f>E697*F697</f>
        <v>22.540000000000003</v>
      </c>
      <c r="K697" s="358">
        <f>E697*20</f>
        <v>9.200000000000001</v>
      </c>
    </row>
    <row r="698" spans="1:11" s="110" customFormat="1" ht="12.75">
      <c r="A698" s="522" t="s">
        <v>20</v>
      </c>
      <c r="B698" s="227">
        <v>3</v>
      </c>
      <c r="C698" s="611" t="s">
        <v>27</v>
      </c>
      <c r="D698" s="637"/>
      <c r="E698" s="638">
        <f>SUM(E695:E697)</f>
        <v>1.7269999999999999</v>
      </c>
      <c r="F698" s="638" t="s">
        <v>47</v>
      </c>
      <c r="G698" s="35"/>
      <c r="H698" s="639"/>
      <c r="I698" s="639"/>
      <c r="J698" s="636"/>
      <c r="K698" s="358"/>
    </row>
    <row r="699" spans="1:11" s="110" customFormat="1" ht="12.75">
      <c r="A699" s="633" t="s">
        <v>142</v>
      </c>
      <c r="B699" s="479" t="s">
        <v>1234</v>
      </c>
      <c r="C699" s="634" t="s">
        <v>61</v>
      </c>
      <c r="D699" s="359"/>
      <c r="E699" s="359">
        <v>1.329</v>
      </c>
      <c r="F699" s="371">
        <v>49</v>
      </c>
      <c r="G699" s="141">
        <v>4</v>
      </c>
      <c r="H699" s="635" t="s">
        <v>11</v>
      </c>
      <c r="I699" s="382" t="s">
        <v>32</v>
      </c>
      <c r="J699" s="636">
        <f>E699*F699</f>
        <v>65.121</v>
      </c>
      <c r="K699" s="358">
        <f>E699*20</f>
        <v>26.58</v>
      </c>
    </row>
    <row r="700" spans="1:11" s="110" customFormat="1" ht="12.75">
      <c r="A700" s="522" t="s">
        <v>20</v>
      </c>
      <c r="B700" s="227">
        <v>1</v>
      </c>
      <c r="C700" s="611" t="s">
        <v>27</v>
      </c>
      <c r="D700" s="637"/>
      <c r="E700" s="638">
        <f>SUM(E699:E699)</f>
        <v>1.329</v>
      </c>
      <c r="F700" s="638" t="s">
        <v>47</v>
      </c>
      <c r="G700" s="35"/>
      <c r="H700" s="639"/>
      <c r="I700" s="639"/>
      <c r="J700" s="636"/>
      <c r="K700" s="358"/>
    </row>
    <row r="701" spans="1:11" s="110" customFormat="1" ht="12.75">
      <c r="A701" s="633" t="s">
        <v>144</v>
      </c>
      <c r="B701" s="640" t="s">
        <v>380</v>
      </c>
      <c r="C701" s="634" t="s">
        <v>65</v>
      </c>
      <c r="D701" s="359"/>
      <c r="E701" s="359">
        <v>12.602</v>
      </c>
      <c r="F701" s="382">
        <v>66</v>
      </c>
      <c r="G701" s="141">
        <v>4</v>
      </c>
      <c r="H701" s="635" t="s">
        <v>11</v>
      </c>
      <c r="I701" s="382" t="s">
        <v>32</v>
      </c>
      <c r="J701" s="636">
        <f>E701*F701</f>
        <v>831.732</v>
      </c>
      <c r="K701" s="358">
        <f>E701*20</f>
        <v>252.04000000000002</v>
      </c>
    </row>
    <row r="702" spans="1:11" s="110" customFormat="1" ht="12.75">
      <c r="A702" s="633" t="s">
        <v>144</v>
      </c>
      <c r="B702" s="640" t="s">
        <v>379</v>
      </c>
      <c r="C702" s="634" t="s">
        <v>64</v>
      </c>
      <c r="D702" s="359"/>
      <c r="E702" s="359">
        <v>6.299</v>
      </c>
      <c r="F702" s="382">
        <v>66</v>
      </c>
      <c r="G702" s="141">
        <v>3</v>
      </c>
      <c r="H702" s="635" t="s">
        <v>11</v>
      </c>
      <c r="I702" s="382" t="s">
        <v>32</v>
      </c>
      <c r="J702" s="636">
        <f>E702*F702</f>
        <v>415.73400000000004</v>
      </c>
      <c r="K702" s="358">
        <f>E702*20</f>
        <v>125.98</v>
      </c>
    </row>
    <row r="703" spans="1:11" s="110" customFormat="1" ht="12.75">
      <c r="A703" s="522" t="s">
        <v>20</v>
      </c>
      <c r="B703" s="227">
        <v>2</v>
      </c>
      <c r="C703" s="611" t="s">
        <v>27</v>
      </c>
      <c r="D703" s="637"/>
      <c r="E703" s="638">
        <f>SUM(E701:E702)</f>
        <v>18.901</v>
      </c>
      <c r="F703" s="638" t="s">
        <v>47</v>
      </c>
      <c r="G703" s="35"/>
      <c r="H703" s="639"/>
      <c r="I703" s="639"/>
      <c r="J703" s="636"/>
      <c r="K703" s="358"/>
    </row>
    <row r="704" spans="1:11" s="110" customFormat="1" ht="12.75">
      <c r="A704" s="633" t="s">
        <v>138</v>
      </c>
      <c r="B704" s="479" t="s">
        <v>375</v>
      </c>
      <c r="C704" s="634" t="s">
        <v>61</v>
      </c>
      <c r="D704" s="359"/>
      <c r="E704" s="359">
        <v>0.542</v>
      </c>
      <c r="F704" s="371">
        <v>49</v>
      </c>
      <c r="G704" s="141">
        <v>6</v>
      </c>
      <c r="H704" s="635" t="s">
        <v>11</v>
      </c>
      <c r="I704" s="382" t="s">
        <v>32</v>
      </c>
      <c r="J704" s="636">
        <f>E704*F704</f>
        <v>26.558000000000003</v>
      </c>
      <c r="K704" s="358">
        <f>E704*20</f>
        <v>10.84</v>
      </c>
    </row>
    <row r="705" spans="1:11" s="110" customFormat="1" ht="12.75">
      <c r="A705" s="633" t="s">
        <v>138</v>
      </c>
      <c r="B705" s="479" t="s">
        <v>376</v>
      </c>
      <c r="C705" s="634" t="s">
        <v>61</v>
      </c>
      <c r="D705" s="359"/>
      <c r="E705" s="359">
        <v>0.324</v>
      </c>
      <c r="F705" s="371">
        <v>49</v>
      </c>
      <c r="G705" s="141">
        <v>6</v>
      </c>
      <c r="H705" s="635" t="s">
        <v>11</v>
      </c>
      <c r="I705" s="382" t="s">
        <v>32</v>
      </c>
      <c r="J705" s="636">
        <f>E705*F705</f>
        <v>15.876000000000001</v>
      </c>
      <c r="K705" s="358">
        <f>E705*20</f>
        <v>6.48</v>
      </c>
    </row>
    <row r="706" spans="1:11" s="110" customFormat="1" ht="12.75">
      <c r="A706" s="633" t="s">
        <v>138</v>
      </c>
      <c r="B706" s="479" t="s">
        <v>377</v>
      </c>
      <c r="C706" s="634" t="s">
        <v>65</v>
      </c>
      <c r="D706" s="359"/>
      <c r="E706" s="359">
        <v>1.342</v>
      </c>
      <c r="F706" s="382">
        <v>66</v>
      </c>
      <c r="G706" s="141">
        <v>4</v>
      </c>
      <c r="H706" s="635" t="s">
        <v>11</v>
      </c>
      <c r="I706" s="382" t="s">
        <v>32</v>
      </c>
      <c r="J706" s="636">
        <f>E706*F706</f>
        <v>88.572</v>
      </c>
      <c r="K706" s="358">
        <f>E706*20</f>
        <v>26.840000000000003</v>
      </c>
    </row>
    <row r="707" spans="1:11" s="110" customFormat="1" ht="12.75">
      <c r="A707" s="633" t="s">
        <v>138</v>
      </c>
      <c r="B707" s="640" t="s">
        <v>378</v>
      </c>
      <c r="C707" s="634" t="s">
        <v>65</v>
      </c>
      <c r="D707" s="359"/>
      <c r="E707" s="359">
        <v>0.647</v>
      </c>
      <c r="F707" s="382">
        <v>66</v>
      </c>
      <c r="G707" s="141">
        <v>3</v>
      </c>
      <c r="H707" s="635" t="s">
        <v>11</v>
      </c>
      <c r="I707" s="382" t="s">
        <v>32</v>
      </c>
      <c r="J707" s="636">
        <f>E707*F707</f>
        <v>42.702</v>
      </c>
      <c r="K707" s="358">
        <f>E707*20</f>
        <v>12.940000000000001</v>
      </c>
    </row>
    <row r="708" spans="1:11" s="110" customFormat="1" ht="12.75">
      <c r="A708" s="21" t="s">
        <v>20</v>
      </c>
      <c r="B708" s="72">
        <v>4</v>
      </c>
      <c r="C708" s="154" t="s">
        <v>27</v>
      </c>
      <c r="D708" s="322"/>
      <c r="E708" s="138">
        <f>SUM(E704:E707)</f>
        <v>2.8550000000000004</v>
      </c>
      <c r="F708" s="138" t="s">
        <v>47</v>
      </c>
      <c r="G708" s="155"/>
      <c r="H708" s="155"/>
      <c r="I708" s="156"/>
      <c r="J708" s="566"/>
      <c r="K708" s="120"/>
    </row>
    <row r="709" spans="1:11" s="110" customFormat="1" ht="25.5">
      <c r="A709" s="145" t="s">
        <v>26</v>
      </c>
      <c r="B709" s="147">
        <f>B668+B670+B672+B678+B690+B692+B694+B698+B700+B703+B708</f>
        <v>32</v>
      </c>
      <c r="C709" s="145" t="s">
        <v>27</v>
      </c>
      <c r="D709" s="148"/>
      <c r="E709" s="157">
        <f>E668+E670+E672+E678+E690+E692+E694+E698+E700+E703+E708</f>
        <v>66.65100000000001</v>
      </c>
      <c r="F709" s="146" t="s">
        <v>47</v>
      </c>
      <c r="G709" s="149"/>
      <c r="H709" s="149"/>
      <c r="I709" s="150"/>
      <c r="J709" s="576"/>
      <c r="K709" s="109"/>
    </row>
    <row r="710" spans="1:11" s="87" customFormat="1" ht="34.5" customHeight="1">
      <c r="A710" s="77" t="s">
        <v>31</v>
      </c>
      <c r="B710" s="78">
        <f>B31+B528+B540+B565+B570+B576+B658+B664+B709</f>
        <v>639</v>
      </c>
      <c r="C710" s="79" t="s">
        <v>27</v>
      </c>
      <c r="D710" s="78"/>
      <c r="E710" s="80">
        <f>E31+E528+E540+E565+E570+E576+E658+E664+E709</f>
        <v>1857.8379999999997</v>
      </c>
      <c r="F710" s="81" t="s">
        <v>47</v>
      </c>
      <c r="G710" s="83"/>
      <c r="H710" s="83"/>
      <c r="I710" s="84"/>
      <c r="J710" s="583"/>
      <c r="K710" s="85"/>
    </row>
    <row r="711" ht="12.75">
      <c r="K711" s="631"/>
    </row>
    <row r="712" spans="1:11" ht="12.75">
      <c r="A712" s="684" t="s">
        <v>329</v>
      </c>
      <c r="B712" s="685"/>
      <c r="C712" s="685"/>
      <c r="D712" s="685"/>
      <c r="E712" s="685"/>
      <c r="F712" s="685"/>
      <c r="G712" s="685"/>
      <c r="H712" s="685"/>
      <c r="I712" s="685"/>
      <c r="K712" s="631"/>
    </row>
    <row r="713" spans="1:11" ht="12.75">
      <c r="A713" s="685"/>
      <c r="B713" s="685"/>
      <c r="C713" s="685"/>
      <c r="D713" s="685"/>
      <c r="E713" s="685"/>
      <c r="F713" s="685"/>
      <c r="G713" s="685"/>
      <c r="H713" s="685"/>
      <c r="I713" s="685"/>
      <c r="K713" s="631"/>
    </row>
    <row r="714" spans="1:11" ht="12.75">
      <c r="A714" s="13" t="s">
        <v>94</v>
      </c>
      <c r="K714" s="631"/>
    </row>
    <row r="715" ht="12.75">
      <c r="K715" s="631"/>
    </row>
    <row r="716" spans="1:11" ht="12.75">
      <c r="A716" s="320"/>
      <c r="F716" s="40"/>
      <c r="G716" s="51"/>
      <c r="H716" s="51"/>
      <c r="I716" s="55"/>
      <c r="K716" s="631"/>
    </row>
    <row r="717" spans="1:11" ht="12.75">
      <c r="A717" s="320"/>
      <c r="F717" s="52"/>
      <c r="G717" s="642" t="s">
        <v>30</v>
      </c>
      <c r="H717" s="642"/>
      <c r="I717" s="642"/>
      <c r="J717" s="642"/>
      <c r="K717" s="631"/>
    </row>
    <row r="718" spans="1:11" ht="12.75">
      <c r="A718" s="23"/>
      <c r="B718" s="24"/>
      <c r="C718" s="27"/>
      <c r="D718" s="25"/>
      <c r="E718" s="40"/>
      <c r="F718" s="40"/>
      <c r="G718" s="642" t="s">
        <v>1240</v>
      </c>
      <c r="H718" s="642"/>
      <c r="I718" s="642"/>
      <c r="J718" s="642"/>
      <c r="K718" s="631"/>
    </row>
    <row r="719" spans="1:11" ht="12.75">
      <c r="A719" s="23"/>
      <c r="B719" s="24"/>
      <c r="C719" s="27"/>
      <c r="D719" s="25"/>
      <c r="E719" s="40"/>
      <c r="F719" s="40"/>
      <c r="G719" s="642" t="s">
        <v>59</v>
      </c>
      <c r="H719" s="642"/>
      <c r="I719" s="642"/>
      <c r="J719" s="642"/>
      <c r="K719" s="631"/>
    </row>
    <row r="720" ht="12.75">
      <c r="K720" s="631"/>
    </row>
    <row r="721" ht="12.75">
      <c r="K721" s="631"/>
    </row>
    <row r="722" spans="6:11" ht="12.75">
      <c r="F722" s="642"/>
      <c r="G722" s="642"/>
      <c r="H722" s="642"/>
      <c r="I722" s="642"/>
      <c r="J722" s="642"/>
      <c r="K722" s="631"/>
    </row>
    <row r="723" spans="6:11" ht="12.75">
      <c r="F723" s="642"/>
      <c r="G723" s="642"/>
      <c r="H723" s="642"/>
      <c r="I723" s="642"/>
      <c r="J723" s="642"/>
      <c r="K723" s="631"/>
    </row>
    <row r="724" spans="6:11" ht="12.75">
      <c r="F724" s="642"/>
      <c r="G724" s="642"/>
      <c r="H724" s="642"/>
      <c r="I724" s="642"/>
      <c r="J724" s="642"/>
      <c r="K724" s="631"/>
    </row>
    <row r="725" spans="6:11" ht="12.75">
      <c r="F725" s="23"/>
      <c r="G725" s="23"/>
      <c r="H725" s="23"/>
      <c r="I725" s="23"/>
      <c r="J725" s="460"/>
      <c r="K725" s="631"/>
    </row>
    <row r="726" ht="12.75">
      <c r="K726" s="631"/>
    </row>
    <row r="727" ht="12.75">
      <c r="K727" s="631"/>
    </row>
    <row r="728" ht="12.75">
      <c r="K728" s="631"/>
    </row>
    <row r="729" ht="12.75">
      <c r="K729" s="631"/>
    </row>
    <row r="730" ht="12.75">
      <c r="K730" s="631"/>
    </row>
    <row r="731" ht="12.75">
      <c r="K731" s="631"/>
    </row>
    <row r="732" ht="12.75">
      <c r="K732" s="631"/>
    </row>
    <row r="733" ht="12.75">
      <c r="K733" s="631"/>
    </row>
    <row r="734" ht="12.75">
      <c r="K734" s="631"/>
    </row>
    <row r="735" ht="12.75">
      <c r="K735" s="631"/>
    </row>
    <row r="736" ht="12.75">
      <c r="K736" s="631"/>
    </row>
    <row r="737" ht="12.75">
      <c r="K737" s="631"/>
    </row>
    <row r="738" ht="12.75">
      <c r="K738" s="631"/>
    </row>
    <row r="739" ht="12.75">
      <c r="K739" s="631"/>
    </row>
    <row r="740" ht="12.75">
      <c r="K740" s="631"/>
    </row>
    <row r="741" ht="12.75">
      <c r="K741" s="631"/>
    </row>
    <row r="742" ht="12.75">
      <c r="K742" s="631"/>
    </row>
    <row r="743" ht="12.75">
      <c r="K743" s="631"/>
    </row>
    <row r="744" ht="12.75">
      <c r="K744" s="631"/>
    </row>
    <row r="745" ht="12.75">
      <c r="K745" s="631"/>
    </row>
    <row r="746" ht="12.75">
      <c r="K746" s="631"/>
    </row>
    <row r="747" ht="12.75">
      <c r="K747" s="631"/>
    </row>
    <row r="748" ht="12.75">
      <c r="K748" s="631"/>
    </row>
    <row r="749" ht="12.75">
      <c r="K749" s="631"/>
    </row>
    <row r="750" ht="12.75">
      <c r="K750" s="631"/>
    </row>
    <row r="751" ht="12.75">
      <c r="K751" s="631"/>
    </row>
    <row r="752" ht="12.75">
      <c r="K752" s="631"/>
    </row>
    <row r="753" ht="12.75">
      <c r="K753" s="631"/>
    </row>
    <row r="754" ht="12.75">
      <c r="K754" s="631"/>
    </row>
    <row r="755" ht="12.75">
      <c r="K755" s="631"/>
    </row>
    <row r="756" ht="12.75">
      <c r="K756" s="631"/>
    </row>
    <row r="757" ht="12.75">
      <c r="K757" s="631"/>
    </row>
    <row r="758" ht="12.75">
      <c r="K758" s="631"/>
    </row>
    <row r="759" ht="12.75">
      <c r="K759" s="631"/>
    </row>
    <row r="760" ht="12.75">
      <c r="K760" s="631"/>
    </row>
    <row r="761" ht="12.75">
      <c r="K761" s="631"/>
    </row>
    <row r="762" ht="12.75">
      <c r="K762" s="631"/>
    </row>
    <row r="763" ht="12.75">
      <c r="K763" s="631"/>
    </row>
    <row r="764" ht="12.75">
      <c r="K764" s="631"/>
    </row>
    <row r="765" ht="12.75">
      <c r="K765" s="631"/>
    </row>
    <row r="766" ht="12.75">
      <c r="K766" s="631"/>
    </row>
    <row r="767" ht="12.75">
      <c r="K767" s="631"/>
    </row>
    <row r="768" ht="12.75">
      <c r="K768" s="631"/>
    </row>
    <row r="769" ht="12.75">
      <c r="K769" s="631"/>
    </row>
    <row r="770" ht="12.75">
      <c r="K770" s="631"/>
    </row>
    <row r="771" ht="12.75">
      <c r="K771" s="631"/>
    </row>
    <row r="772" ht="12.75">
      <c r="K772" s="631"/>
    </row>
    <row r="773" ht="12.75">
      <c r="K773" s="631"/>
    </row>
    <row r="774" ht="12.75">
      <c r="K774" s="631"/>
    </row>
    <row r="775" ht="12.75">
      <c r="K775" s="631"/>
    </row>
    <row r="776" ht="12.75">
      <c r="K776" s="631"/>
    </row>
    <row r="777" ht="12.75">
      <c r="K777" s="631"/>
    </row>
    <row r="778" ht="12.75">
      <c r="K778" s="631"/>
    </row>
    <row r="779" ht="12.75">
      <c r="K779" s="631"/>
    </row>
    <row r="780" ht="12.75">
      <c r="K780" s="631"/>
    </row>
    <row r="781" ht="12.75">
      <c r="K781" s="631"/>
    </row>
    <row r="782" ht="12.75">
      <c r="K782" s="631"/>
    </row>
    <row r="783" ht="12.75">
      <c r="K783" s="631"/>
    </row>
    <row r="784" ht="12.75">
      <c r="K784" s="631"/>
    </row>
    <row r="785" ht="12.75">
      <c r="K785" s="631"/>
    </row>
    <row r="786" ht="12.75">
      <c r="K786" s="631"/>
    </row>
    <row r="787" ht="12.75">
      <c r="K787" s="631"/>
    </row>
    <row r="788" ht="12.75">
      <c r="K788" s="631"/>
    </row>
    <row r="789" ht="12.75">
      <c r="K789" s="631"/>
    </row>
    <row r="790" ht="12.75">
      <c r="K790" s="631"/>
    </row>
    <row r="791" ht="12.75">
      <c r="K791" s="631"/>
    </row>
    <row r="792" ht="12.75">
      <c r="K792" s="631"/>
    </row>
    <row r="793" ht="12.75">
      <c r="K793" s="631"/>
    </row>
    <row r="794" ht="12.75">
      <c r="K794" s="631"/>
    </row>
    <row r="795" ht="12.75">
      <c r="K795" s="631"/>
    </row>
    <row r="796" ht="12.75">
      <c r="K796" s="631"/>
    </row>
    <row r="797" ht="12.75">
      <c r="K797" s="631"/>
    </row>
    <row r="798" ht="12.75">
      <c r="K798" s="631"/>
    </row>
    <row r="799" ht="12.75">
      <c r="K799" s="631"/>
    </row>
    <row r="800" ht="12.75">
      <c r="K800" s="631"/>
    </row>
    <row r="801" ht="12.75">
      <c r="K801" s="631"/>
    </row>
    <row r="802" ht="12.75">
      <c r="K802" s="631"/>
    </row>
    <row r="803" ht="12.75">
      <c r="K803" s="631"/>
    </row>
    <row r="804" ht="12.75">
      <c r="K804" s="631"/>
    </row>
    <row r="805" ht="12.75">
      <c r="K805" s="631"/>
    </row>
    <row r="806" ht="12.75">
      <c r="K806" s="631"/>
    </row>
    <row r="807" ht="12.75">
      <c r="K807" s="631"/>
    </row>
    <row r="808" ht="12.75">
      <c r="K808" s="631"/>
    </row>
    <row r="809" ht="12.75">
      <c r="K809" s="631"/>
    </row>
    <row r="810" ht="12.75">
      <c r="K810" s="631"/>
    </row>
    <row r="811" ht="12.75">
      <c r="K811" s="631"/>
    </row>
    <row r="812" ht="12.75">
      <c r="K812" s="631"/>
    </row>
    <row r="813" ht="12.75">
      <c r="K813" s="631"/>
    </row>
    <row r="814" ht="12.75">
      <c r="K814" s="631"/>
    </row>
    <row r="815" ht="12.75">
      <c r="K815" s="631"/>
    </row>
    <row r="816" ht="12.75">
      <c r="K816" s="631"/>
    </row>
    <row r="817" ht="12.75">
      <c r="K817" s="631"/>
    </row>
    <row r="818" ht="12.75">
      <c r="K818" s="631"/>
    </row>
    <row r="819" ht="12.75">
      <c r="K819" s="631"/>
    </row>
    <row r="820" ht="12.75">
      <c r="K820" s="631"/>
    </row>
    <row r="821" ht="12.75">
      <c r="K821" s="631"/>
    </row>
    <row r="822" ht="12.75">
      <c r="K822" s="631"/>
    </row>
    <row r="823" ht="12.75">
      <c r="K823" s="631"/>
    </row>
    <row r="824" ht="12.75">
      <c r="K824" s="631"/>
    </row>
    <row r="825" ht="12.75">
      <c r="K825" s="631"/>
    </row>
    <row r="826" ht="12.75">
      <c r="K826" s="631"/>
    </row>
    <row r="827" ht="12.75">
      <c r="K827" s="631"/>
    </row>
    <row r="828" ht="12.75">
      <c r="K828" s="631"/>
    </row>
    <row r="829" ht="12.75">
      <c r="K829" s="631"/>
    </row>
    <row r="830" ht="12.75">
      <c r="K830" s="631"/>
    </row>
    <row r="831" ht="12.75">
      <c r="K831" s="631"/>
    </row>
    <row r="832" ht="12.75">
      <c r="K832" s="631"/>
    </row>
    <row r="833" ht="12.75">
      <c r="K833" s="631"/>
    </row>
    <row r="834" ht="12.75">
      <c r="K834" s="631"/>
    </row>
    <row r="835" ht="12.75">
      <c r="K835" s="631"/>
    </row>
    <row r="836" ht="12.75">
      <c r="K836" s="631"/>
    </row>
    <row r="837" ht="12.75">
      <c r="K837" s="631"/>
    </row>
    <row r="838" ht="12.75">
      <c r="K838" s="631"/>
    </row>
    <row r="839" ht="12.75">
      <c r="K839" s="631"/>
    </row>
    <row r="840" ht="12.75">
      <c r="K840" s="631"/>
    </row>
    <row r="841" ht="12.75">
      <c r="K841" s="631"/>
    </row>
    <row r="842" ht="12.75">
      <c r="K842" s="631"/>
    </row>
    <row r="843" ht="12.75">
      <c r="K843" s="631"/>
    </row>
    <row r="844" ht="12.75">
      <c r="K844" s="631"/>
    </row>
    <row r="845" ht="12.75">
      <c r="K845" s="631"/>
    </row>
    <row r="846" ht="12.75">
      <c r="K846" s="631"/>
    </row>
    <row r="847" ht="12.75">
      <c r="K847" s="631"/>
    </row>
    <row r="848" ht="12.75">
      <c r="K848" s="631"/>
    </row>
    <row r="849" ht="12.75">
      <c r="K849" s="631"/>
    </row>
    <row r="850" ht="12.75">
      <c r="K850" s="631"/>
    </row>
    <row r="851" ht="12.75">
      <c r="K851" s="631"/>
    </row>
    <row r="852" ht="12.75">
      <c r="K852" s="631"/>
    </row>
    <row r="853" ht="12.75">
      <c r="K853" s="631"/>
    </row>
    <row r="854" ht="12.75">
      <c r="K854" s="631"/>
    </row>
    <row r="855" ht="12.75">
      <c r="K855" s="631"/>
    </row>
    <row r="856" ht="12.75">
      <c r="K856" s="631"/>
    </row>
    <row r="857" ht="12.75">
      <c r="K857" s="631"/>
    </row>
    <row r="858" ht="12.75">
      <c r="K858" s="631"/>
    </row>
    <row r="859" ht="12.75">
      <c r="K859" s="631"/>
    </row>
    <row r="860" ht="12.75">
      <c r="K860" s="631"/>
    </row>
    <row r="861" ht="12.75">
      <c r="K861" s="631"/>
    </row>
    <row r="862" ht="12.75">
      <c r="K862" s="631"/>
    </row>
    <row r="863" ht="12.75">
      <c r="K863" s="631"/>
    </row>
    <row r="864" ht="12.75">
      <c r="K864" s="631"/>
    </row>
    <row r="865" ht="12.75">
      <c r="K865" s="631"/>
    </row>
    <row r="866" ht="12.75">
      <c r="K866" s="631"/>
    </row>
    <row r="867" ht="12.75">
      <c r="K867" s="631"/>
    </row>
    <row r="868" ht="12.75">
      <c r="K868" s="631"/>
    </row>
    <row r="869" ht="12.75">
      <c r="K869" s="631"/>
    </row>
    <row r="870" ht="12.75">
      <c r="K870" s="631"/>
    </row>
    <row r="871" ht="12.75">
      <c r="K871" s="631"/>
    </row>
    <row r="872" ht="12.75">
      <c r="K872" s="631"/>
    </row>
    <row r="873" ht="12.75">
      <c r="K873" s="631"/>
    </row>
    <row r="874" ht="12.75">
      <c r="K874" s="631"/>
    </row>
    <row r="875" ht="12.75">
      <c r="K875" s="631"/>
    </row>
    <row r="876" ht="12.75">
      <c r="K876" s="631"/>
    </row>
    <row r="877" ht="12.75">
      <c r="K877" s="631"/>
    </row>
    <row r="878" ht="12.75">
      <c r="K878" s="631"/>
    </row>
    <row r="879" ht="12.75">
      <c r="K879" s="631"/>
    </row>
    <row r="880" ht="12.75">
      <c r="K880" s="631"/>
    </row>
    <row r="881" ht="12.75">
      <c r="K881" s="631"/>
    </row>
    <row r="882" ht="12.75">
      <c r="K882" s="631"/>
    </row>
    <row r="883" ht="12.75">
      <c r="K883" s="631"/>
    </row>
    <row r="884" ht="12.75">
      <c r="K884" s="631"/>
    </row>
    <row r="885" ht="12.75">
      <c r="K885" s="631"/>
    </row>
    <row r="886" ht="12.75">
      <c r="K886" s="631"/>
    </row>
    <row r="887" ht="12.75">
      <c r="K887" s="631"/>
    </row>
    <row r="888" ht="12.75">
      <c r="K888" s="631"/>
    </row>
    <row r="889" ht="12.75">
      <c r="K889" s="631"/>
    </row>
    <row r="890" ht="12.75">
      <c r="K890" s="631"/>
    </row>
    <row r="891" ht="12.75">
      <c r="K891" s="631"/>
    </row>
    <row r="892" ht="12.75">
      <c r="K892" s="631"/>
    </row>
    <row r="893" ht="12.75">
      <c r="K893" s="631"/>
    </row>
    <row r="894" ht="12.75">
      <c r="K894" s="631"/>
    </row>
    <row r="895" ht="12.75">
      <c r="K895" s="631"/>
    </row>
    <row r="896" ht="12.75">
      <c r="K896" s="631"/>
    </row>
    <row r="897" ht="12.75">
      <c r="K897" s="631"/>
    </row>
    <row r="898" ht="12.75">
      <c r="K898" s="631"/>
    </row>
    <row r="899" ht="12.75">
      <c r="K899" s="631"/>
    </row>
    <row r="900" ht="12.75">
      <c r="K900" s="631"/>
    </row>
    <row r="901" ht="12.75">
      <c r="K901" s="631"/>
    </row>
    <row r="902" ht="12.75">
      <c r="K902" s="631"/>
    </row>
    <row r="903" ht="12.75">
      <c r="K903" s="631"/>
    </row>
    <row r="904" ht="12.75">
      <c r="K904" s="631"/>
    </row>
    <row r="905" ht="12.75">
      <c r="K905" s="631"/>
    </row>
    <row r="906" ht="12.75">
      <c r="K906" s="631"/>
    </row>
    <row r="907" ht="12.75">
      <c r="K907" s="631"/>
    </row>
    <row r="908" ht="12.75">
      <c r="K908" s="631"/>
    </row>
    <row r="909" ht="12.75">
      <c r="K909" s="631"/>
    </row>
    <row r="910" ht="12.75">
      <c r="K910" s="631"/>
    </row>
    <row r="911" ht="12.75">
      <c r="K911" s="631"/>
    </row>
    <row r="912" ht="12.75">
      <c r="K912" s="631"/>
    </row>
    <row r="913" ht="12.75">
      <c r="K913" s="631"/>
    </row>
    <row r="914" ht="12.75">
      <c r="K914" s="631"/>
    </row>
    <row r="915" ht="12.75">
      <c r="K915" s="631"/>
    </row>
    <row r="916" ht="12.75">
      <c r="K916" s="631"/>
    </row>
    <row r="917" ht="12.75">
      <c r="K917" s="631"/>
    </row>
    <row r="918" ht="12.75">
      <c r="K918" s="631"/>
    </row>
    <row r="919" ht="12.75">
      <c r="K919" s="631"/>
    </row>
    <row r="920" ht="12.75">
      <c r="K920" s="631"/>
    </row>
    <row r="921" ht="12.75">
      <c r="K921" s="631"/>
    </row>
    <row r="922" ht="12.75">
      <c r="K922" s="631"/>
    </row>
    <row r="923" ht="12.75">
      <c r="K923" s="631"/>
    </row>
    <row r="924" ht="12.75">
      <c r="K924" s="631"/>
    </row>
    <row r="925" ht="12.75">
      <c r="K925" s="631"/>
    </row>
    <row r="926" ht="12.75">
      <c r="K926" s="631"/>
    </row>
    <row r="927" ht="12.75">
      <c r="K927" s="631"/>
    </row>
    <row r="928" ht="12.75">
      <c r="K928" s="631"/>
    </row>
    <row r="929" ht="12.75">
      <c r="K929" s="631"/>
    </row>
    <row r="930" ht="12.75">
      <c r="K930" s="631"/>
    </row>
    <row r="931" ht="12.75">
      <c r="K931" s="631"/>
    </row>
    <row r="932" ht="12.75">
      <c r="K932" s="631"/>
    </row>
    <row r="933" ht="12.75">
      <c r="K933" s="631"/>
    </row>
    <row r="934" ht="12.75">
      <c r="K934" s="631"/>
    </row>
    <row r="935" ht="12.75">
      <c r="K935" s="631"/>
    </row>
    <row r="936" ht="12.75">
      <c r="K936" s="631"/>
    </row>
    <row r="937" ht="12.75">
      <c r="K937" s="631"/>
    </row>
    <row r="938" ht="12.75">
      <c r="K938" s="631"/>
    </row>
    <row r="939" ht="12.75">
      <c r="K939" s="631"/>
    </row>
    <row r="940" ht="12.75">
      <c r="K940" s="631"/>
    </row>
    <row r="941" ht="12.75">
      <c r="K941" s="631"/>
    </row>
    <row r="942" ht="12.75">
      <c r="K942" s="631"/>
    </row>
    <row r="943" ht="12.75">
      <c r="K943" s="631"/>
    </row>
    <row r="944" ht="12.75">
      <c r="K944" s="631"/>
    </row>
    <row r="945" ht="12.75">
      <c r="K945" s="631"/>
    </row>
    <row r="946" ht="12.75">
      <c r="K946" s="631"/>
    </row>
    <row r="947" ht="12.75">
      <c r="K947" s="631"/>
    </row>
    <row r="948" ht="12.75">
      <c r="K948" s="631"/>
    </row>
    <row r="949" ht="12.75">
      <c r="K949" s="631"/>
    </row>
    <row r="950" ht="12.75">
      <c r="K950" s="631"/>
    </row>
    <row r="951" ht="12.75">
      <c r="K951" s="631"/>
    </row>
    <row r="952" ht="12.75">
      <c r="K952" s="631"/>
    </row>
    <row r="953" ht="12.75">
      <c r="K953" s="631"/>
    </row>
    <row r="954" ht="12.75">
      <c r="K954" s="631"/>
    </row>
    <row r="955" ht="12.75">
      <c r="K955" s="631"/>
    </row>
    <row r="956" ht="12.75">
      <c r="K956" s="631"/>
    </row>
    <row r="957" ht="12.75">
      <c r="K957" s="631"/>
    </row>
    <row r="958" ht="12.75">
      <c r="K958" s="631"/>
    </row>
    <row r="959" ht="12.75">
      <c r="K959" s="631"/>
    </row>
    <row r="960" ht="12.75">
      <c r="K960" s="631"/>
    </row>
    <row r="961" ht="12.75">
      <c r="K961" s="631"/>
    </row>
    <row r="962" ht="12.75">
      <c r="K962" s="631"/>
    </row>
    <row r="963" ht="12.75">
      <c r="K963" s="631"/>
    </row>
    <row r="964" ht="12.75">
      <c r="K964" s="631"/>
    </row>
    <row r="965" ht="12.75">
      <c r="K965" s="631"/>
    </row>
    <row r="966" ht="12.75">
      <c r="K966" s="631"/>
    </row>
    <row r="967" ht="12.75">
      <c r="K967" s="631"/>
    </row>
    <row r="968" ht="12.75">
      <c r="K968" s="631"/>
    </row>
    <row r="969" ht="12.75">
      <c r="K969" s="631"/>
    </row>
    <row r="970" ht="12.75">
      <c r="K970" s="631"/>
    </row>
    <row r="971" ht="12.75">
      <c r="K971" s="631"/>
    </row>
    <row r="972" ht="12.75">
      <c r="K972" s="631"/>
    </row>
    <row r="973" ht="12.75">
      <c r="K973" s="631"/>
    </row>
    <row r="974" ht="12.75">
      <c r="K974" s="631"/>
    </row>
    <row r="975" ht="12.75">
      <c r="K975" s="631"/>
    </row>
    <row r="976" ht="12.75">
      <c r="K976" s="631"/>
    </row>
    <row r="977" ht="12.75">
      <c r="K977" s="631"/>
    </row>
    <row r="978" ht="12.75">
      <c r="K978" s="631"/>
    </row>
    <row r="979" ht="12.75">
      <c r="K979" s="631"/>
    </row>
    <row r="980" ht="12.75">
      <c r="K980" s="631"/>
    </row>
    <row r="981" ht="12.75">
      <c r="K981" s="631"/>
    </row>
    <row r="982" ht="12.75">
      <c r="K982" s="631"/>
    </row>
    <row r="983" ht="12.75">
      <c r="K983" s="631"/>
    </row>
    <row r="984" ht="12.75">
      <c r="K984" s="631"/>
    </row>
    <row r="985" ht="12.75">
      <c r="K985" s="631"/>
    </row>
    <row r="986" ht="12.75">
      <c r="K986" s="631"/>
    </row>
    <row r="987" ht="12.75">
      <c r="K987" s="631"/>
    </row>
    <row r="988" ht="12.75">
      <c r="K988" s="631"/>
    </row>
    <row r="989" ht="12.75">
      <c r="K989" s="631"/>
    </row>
    <row r="990" ht="12.75">
      <c r="K990" s="631"/>
    </row>
    <row r="991" ht="12.75">
      <c r="K991" s="631"/>
    </row>
    <row r="992" ht="12.75">
      <c r="K992" s="631"/>
    </row>
    <row r="993" ht="12.75">
      <c r="K993" s="631"/>
    </row>
    <row r="994" ht="12.75">
      <c r="K994" s="631"/>
    </row>
    <row r="995" ht="12.75">
      <c r="K995" s="631"/>
    </row>
    <row r="996" ht="12.75">
      <c r="K996" s="631"/>
    </row>
    <row r="997" ht="12.75">
      <c r="K997" s="631"/>
    </row>
    <row r="998" ht="12.75">
      <c r="K998" s="631"/>
    </row>
    <row r="999" ht="12.75">
      <c r="K999" s="631"/>
    </row>
    <row r="1000" ht="12.75">
      <c r="K1000" s="631"/>
    </row>
    <row r="1001" ht="12.75">
      <c r="K1001" s="631"/>
    </row>
    <row r="1002" ht="12.75">
      <c r="K1002" s="631"/>
    </row>
    <row r="1003" ht="12.75">
      <c r="K1003" s="631"/>
    </row>
    <row r="1004" ht="12.75">
      <c r="K1004" s="631"/>
    </row>
    <row r="1005" ht="12.75">
      <c r="K1005" s="631"/>
    </row>
    <row r="1006" ht="12.75">
      <c r="K1006" s="631"/>
    </row>
    <row r="1007" ht="12.75">
      <c r="K1007" s="631"/>
    </row>
    <row r="1008" ht="12.75">
      <c r="K1008" s="631"/>
    </row>
    <row r="1009" ht="12.75">
      <c r="K1009" s="631"/>
    </row>
    <row r="1010" ht="12.75">
      <c r="K1010" s="631"/>
    </row>
    <row r="1011" ht="12.75">
      <c r="K1011" s="631"/>
    </row>
    <row r="1012" ht="12.75">
      <c r="K1012" s="631"/>
    </row>
    <row r="1013" ht="12.75">
      <c r="K1013" s="631"/>
    </row>
    <row r="1014" ht="12.75">
      <c r="K1014" s="631"/>
    </row>
    <row r="1015" ht="12.75">
      <c r="K1015" s="631"/>
    </row>
    <row r="1016" ht="12.75">
      <c r="K1016" s="631"/>
    </row>
    <row r="1017" ht="12.75">
      <c r="K1017" s="631"/>
    </row>
    <row r="1018" ht="12.75">
      <c r="K1018" s="631"/>
    </row>
    <row r="1019" ht="12.75">
      <c r="K1019" s="631"/>
    </row>
    <row r="1020" ht="12.75">
      <c r="K1020" s="631"/>
    </row>
    <row r="1021" ht="12.75">
      <c r="K1021" s="631"/>
    </row>
    <row r="1022" ht="12.75">
      <c r="K1022" s="631"/>
    </row>
    <row r="1023" ht="12.75">
      <c r="K1023" s="631"/>
    </row>
    <row r="1024" ht="12.75">
      <c r="K1024" s="631"/>
    </row>
    <row r="1025" ht="12.75">
      <c r="K1025" s="631"/>
    </row>
    <row r="1026" ht="12.75">
      <c r="K1026" s="631"/>
    </row>
    <row r="1027" ht="12.75">
      <c r="K1027" s="631"/>
    </row>
    <row r="1028" ht="12.75">
      <c r="K1028" s="631"/>
    </row>
    <row r="1029" ht="12.75">
      <c r="K1029" s="631"/>
    </row>
    <row r="1030" ht="12.75">
      <c r="K1030" s="631"/>
    </row>
    <row r="1031" ht="12.75">
      <c r="K1031" s="631"/>
    </row>
    <row r="1032" ht="12.75">
      <c r="K1032" s="631"/>
    </row>
    <row r="1033" ht="12.75">
      <c r="K1033" s="631"/>
    </row>
    <row r="1034" ht="12.75">
      <c r="K1034" s="631"/>
    </row>
    <row r="1035" ht="12.75">
      <c r="K1035" s="631"/>
    </row>
    <row r="1036" ht="12.75">
      <c r="K1036" s="631"/>
    </row>
    <row r="1037" ht="12.75">
      <c r="K1037" s="631"/>
    </row>
    <row r="1038" ht="12.75">
      <c r="K1038" s="631"/>
    </row>
    <row r="1039" ht="12.75">
      <c r="K1039" s="631"/>
    </row>
    <row r="1040" ht="12.75">
      <c r="K1040" s="631"/>
    </row>
    <row r="1041" ht="12.75">
      <c r="K1041" s="631"/>
    </row>
    <row r="1042" ht="12.75">
      <c r="K1042" s="631"/>
    </row>
    <row r="1043" ht="12.75">
      <c r="K1043" s="631"/>
    </row>
    <row r="1044" ht="12.75">
      <c r="K1044" s="631"/>
    </row>
    <row r="1045" ht="12.75">
      <c r="K1045" s="631"/>
    </row>
    <row r="1046" ht="12.75">
      <c r="K1046" s="631"/>
    </row>
    <row r="1047" ht="12.75">
      <c r="K1047" s="631"/>
    </row>
    <row r="1048" ht="12.75">
      <c r="K1048" s="631"/>
    </row>
    <row r="1049" ht="12.75">
      <c r="K1049" s="631"/>
    </row>
    <row r="1050" ht="12.75">
      <c r="K1050" s="631"/>
    </row>
    <row r="1051" ht="12.75">
      <c r="K1051" s="631"/>
    </row>
    <row r="1052" ht="12.75">
      <c r="K1052" s="631"/>
    </row>
    <row r="1053" ht="12.75">
      <c r="K1053" s="631"/>
    </row>
    <row r="1054" ht="12.75">
      <c r="K1054" s="631"/>
    </row>
    <row r="1055" ht="12.75">
      <c r="K1055" s="631"/>
    </row>
    <row r="1056" ht="12.75">
      <c r="K1056" s="631"/>
    </row>
    <row r="1057" ht="12.75">
      <c r="K1057" s="631"/>
    </row>
    <row r="1058" ht="12.75">
      <c r="K1058" s="631"/>
    </row>
    <row r="1059" ht="12.75">
      <c r="K1059" s="631"/>
    </row>
    <row r="1060" ht="12.75">
      <c r="K1060" s="631"/>
    </row>
    <row r="1061" ht="12.75">
      <c r="K1061" s="631"/>
    </row>
    <row r="1062" ht="12.75">
      <c r="K1062" s="631"/>
    </row>
    <row r="1063" ht="12.75">
      <c r="K1063" s="631"/>
    </row>
    <row r="1064" ht="12.75">
      <c r="K1064" s="631"/>
    </row>
    <row r="1065" ht="12.75">
      <c r="K1065" s="631"/>
    </row>
    <row r="1066" ht="12.75">
      <c r="K1066" s="631"/>
    </row>
    <row r="1067" ht="12.75">
      <c r="K1067" s="631"/>
    </row>
    <row r="1068" ht="12.75">
      <c r="K1068" s="631"/>
    </row>
    <row r="1069" ht="12.75">
      <c r="K1069" s="631"/>
    </row>
    <row r="1070" ht="12.75">
      <c r="K1070" s="631"/>
    </row>
    <row r="1071" ht="12.75">
      <c r="K1071" s="631"/>
    </row>
    <row r="1072" ht="12.75">
      <c r="K1072" s="631"/>
    </row>
    <row r="1073" ht="12.75">
      <c r="K1073" s="631"/>
    </row>
    <row r="1074" ht="12.75">
      <c r="K1074" s="631"/>
    </row>
    <row r="1075" ht="12.75">
      <c r="K1075" s="631"/>
    </row>
    <row r="1076" ht="12.75">
      <c r="K1076" s="631"/>
    </row>
    <row r="1077" ht="12.75">
      <c r="K1077" s="631"/>
    </row>
    <row r="1078" ht="12.75">
      <c r="K1078" s="631"/>
    </row>
    <row r="1079" ht="12.75">
      <c r="K1079" s="631"/>
    </row>
    <row r="1080" ht="12.75">
      <c r="K1080" s="631"/>
    </row>
    <row r="1081" ht="12.75">
      <c r="K1081" s="631"/>
    </row>
    <row r="1082" ht="12.75">
      <c r="K1082" s="631"/>
    </row>
    <row r="1083" ht="12.75">
      <c r="K1083" s="631"/>
    </row>
    <row r="1084" ht="12.75">
      <c r="K1084" s="631"/>
    </row>
    <row r="1085" ht="12.75">
      <c r="K1085" s="631"/>
    </row>
    <row r="1086" ht="12.75">
      <c r="K1086" s="631"/>
    </row>
    <row r="1087" ht="12.75">
      <c r="K1087" s="631"/>
    </row>
    <row r="1088" ht="12.75">
      <c r="K1088" s="631"/>
    </row>
    <row r="1089" ht="12.75">
      <c r="K1089" s="631"/>
    </row>
    <row r="1090" ht="12.75">
      <c r="K1090" s="631"/>
    </row>
    <row r="1091" ht="12.75">
      <c r="K1091" s="631"/>
    </row>
    <row r="1092" ht="12.75">
      <c r="K1092" s="631"/>
    </row>
    <row r="1093" ht="12.75">
      <c r="K1093" s="631"/>
    </row>
    <row r="1094" ht="12.75">
      <c r="K1094" s="631"/>
    </row>
    <row r="1095" ht="12.75">
      <c r="K1095" s="631"/>
    </row>
    <row r="1096" ht="12.75">
      <c r="K1096" s="631"/>
    </row>
    <row r="1097" ht="12.75">
      <c r="K1097" s="631"/>
    </row>
    <row r="1098" ht="12.75">
      <c r="K1098" s="631"/>
    </row>
    <row r="1099" ht="12.75">
      <c r="K1099" s="631"/>
    </row>
    <row r="1100" ht="12.75">
      <c r="K1100" s="631"/>
    </row>
    <row r="1101" ht="12.75">
      <c r="K1101" s="631"/>
    </row>
    <row r="1102" ht="12.75">
      <c r="K1102" s="631"/>
    </row>
    <row r="1103" ht="12.75">
      <c r="K1103" s="631"/>
    </row>
    <row r="1104" ht="12.75">
      <c r="K1104" s="631"/>
    </row>
    <row r="1105" ht="12.75">
      <c r="K1105" s="631"/>
    </row>
    <row r="1106" ht="12.75">
      <c r="K1106" s="631"/>
    </row>
    <row r="1107" ht="12.75">
      <c r="K1107" s="631"/>
    </row>
    <row r="1108" ht="12.75">
      <c r="K1108" s="631"/>
    </row>
    <row r="1109" ht="12.75">
      <c r="K1109" s="631"/>
    </row>
    <row r="1110" ht="12.75">
      <c r="K1110" s="631"/>
    </row>
    <row r="1111" ht="12.75">
      <c r="K1111" s="631"/>
    </row>
    <row r="1112" ht="12.75">
      <c r="K1112" s="631"/>
    </row>
    <row r="1113" ht="12.75">
      <c r="K1113" s="631"/>
    </row>
    <row r="1114" ht="12.75">
      <c r="K1114" s="631"/>
    </row>
    <row r="1115" ht="12.75">
      <c r="K1115" s="631"/>
    </row>
    <row r="1116" ht="12.75">
      <c r="K1116" s="631"/>
    </row>
    <row r="1117" ht="12.75">
      <c r="K1117" s="631"/>
    </row>
    <row r="1118" ht="12.75">
      <c r="K1118" s="631"/>
    </row>
    <row r="1119" ht="12.75">
      <c r="K1119" s="631"/>
    </row>
    <row r="1120" ht="12.75">
      <c r="K1120" s="631"/>
    </row>
    <row r="1121" ht="12.75">
      <c r="K1121" s="631"/>
    </row>
    <row r="1122" ht="12.75">
      <c r="K1122" s="631"/>
    </row>
    <row r="1123" ht="12.75">
      <c r="K1123" s="631"/>
    </row>
    <row r="1124" ht="12.75">
      <c r="K1124" s="631"/>
    </row>
    <row r="1125" ht="12.75">
      <c r="K1125" s="631"/>
    </row>
    <row r="1126" ht="12.75">
      <c r="K1126" s="631"/>
    </row>
    <row r="1127" ht="12.75">
      <c r="K1127" s="631"/>
    </row>
    <row r="1128" ht="12.75">
      <c r="K1128" s="631"/>
    </row>
    <row r="1129" ht="12.75">
      <c r="K1129" s="631"/>
    </row>
    <row r="1130" ht="12.75">
      <c r="K1130" s="631"/>
    </row>
    <row r="1131" ht="12.75">
      <c r="K1131" s="631"/>
    </row>
    <row r="1132" ht="12.75">
      <c r="K1132" s="631"/>
    </row>
    <row r="1133" ht="12.75">
      <c r="K1133" s="631"/>
    </row>
    <row r="1134" ht="12.75">
      <c r="K1134" s="631"/>
    </row>
    <row r="1135" ht="12.75">
      <c r="K1135" s="631"/>
    </row>
    <row r="1136" ht="12.75">
      <c r="K1136" s="631"/>
    </row>
    <row r="1137" ht="12.75">
      <c r="K1137" s="631"/>
    </row>
    <row r="1138" ht="12.75">
      <c r="K1138" s="631"/>
    </row>
    <row r="1139" ht="12.75">
      <c r="K1139" s="631"/>
    </row>
    <row r="1140" ht="12.75">
      <c r="K1140" s="631"/>
    </row>
    <row r="1141" ht="12.75">
      <c r="K1141" s="631"/>
    </row>
    <row r="1142" ht="12.75">
      <c r="K1142" s="631"/>
    </row>
    <row r="1143" ht="12.75">
      <c r="K1143" s="631"/>
    </row>
    <row r="1144" ht="12.75">
      <c r="K1144" s="631"/>
    </row>
    <row r="1145" ht="12.75">
      <c r="K1145" s="631"/>
    </row>
    <row r="1146" ht="12.75">
      <c r="K1146" s="631"/>
    </row>
    <row r="1147" ht="12.75">
      <c r="K1147" s="631"/>
    </row>
    <row r="1148" ht="12.75">
      <c r="K1148" s="631"/>
    </row>
    <row r="1149" ht="12.75">
      <c r="K1149" s="631"/>
    </row>
    <row r="1150" ht="12.75">
      <c r="K1150" s="631"/>
    </row>
    <row r="1151" ht="12.75">
      <c r="K1151" s="631"/>
    </row>
    <row r="1152" ht="12.75">
      <c r="K1152" s="631"/>
    </row>
    <row r="1153" ht="12.75">
      <c r="K1153" s="631"/>
    </row>
    <row r="1154" ht="12.75">
      <c r="K1154" s="631"/>
    </row>
    <row r="1155" ht="12.75">
      <c r="K1155" s="631"/>
    </row>
    <row r="1156" ht="12.75">
      <c r="K1156" s="631"/>
    </row>
    <row r="1157" ht="12.75">
      <c r="K1157" s="631"/>
    </row>
    <row r="1158" ht="12.75">
      <c r="K1158" s="631"/>
    </row>
    <row r="1159" ht="12.75">
      <c r="K1159" s="631"/>
    </row>
    <row r="1160" ht="12.75">
      <c r="K1160" s="631"/>
    </row>
    <row r="1161" ht="12.75">
      <c r="K1161" s="631"/>
    </row>
    <row r="1162" ht="12.75">
      <c r="K1162" s="631"/>
    </row>
    <row r="1163" ht="12.75">
      <c r="K1163" s="631"/>
    </row>
    <row r="1164" ht="12.75">
      <c r="K1164" s="631"/>
    </row>
    <row r="1165" ht="12.75">
      <c r="K1165" s="631"/>
    </row>
    <row r="1166" ht="12.75">
      <c r="K1166" s="631"/>
    </row>
    <row r="1167" ht="12.75">
      <c r="K1167" s="631"/>
    </row>
    <row r="1168" ht="12.75">
      <c r="K1168" s="631"/>
    </row>
    <row r="1169" ht="12.75">
      <c r="K1169" s="631"/>
    </row>
    <row r="1170" ht="12.75">
      <c r="K1170" s="631"/>
    </row>
    <row r="1171" ht="12.75">
      <c r="K1171" s="631"/>
    </row>
    <row r="1172" ht="12.75">
      <c r="K1172" s="631"/>
    </row>
    <row r="1173" ht="12.75">
      <c r="K1173" s="631"/>
    </row>
    <row r="1174" ht="12.75">
      <c r="K1174" s="631"/>
    </row>
    <row r="1175" ht="12.75">
      <c r="K1175" s="631"/>
    </row>
    <row r="1176" ht="12.75">
      <c r="K1176" s="631"/>
    </row>
    <row r="1177" ht="12.75">
      <c r="K1177" s="631"/>
    </row>
    <row r="1178" ht="12.75">
      <c r="K1178" s="631"/>
    </row>
    <row r="1179" ht="12.75">
      <c r="K1179" s="631"/>
    </row>
    <row r="1180" ht="12.75">
      <c r="K1180" s="631"/>
    </row>
    <row r="1181" ht="12.75">
      <c r="K1181" s="631"/>
    </row>
    <row r="1182" ht="12.75">
      <c r="K1182" s="631"/>
    </row>
    <row r="1183" ht="12.75">
      <c r="K1183" s="631"/>
    </row>
    <row r="1184" ht="12.75">
      <c r="K1184" s="631"/>
    </row>
    <row r="1185" ht="12.75">
      <c r="K1185" s="631"/>
    </row>
    <row r="1186" ht="12.75">
      <c r="K1186" s="631"/>
    </row>
    <row r="1187" ht="12.75">
      <c r="K1187" s="631"/>
    </row>
    <row r="1188" ht="12.75">
      <c r="K1188" s="631"/>
    </row>
    <row r="1189" ht="12.75">
      <c r="K1189" s="631"/>
    </row>
    <row r="1190" ht="12.75">
      <c r="K1190" s="631"/>
    </row>
    <row r="1191" ht="12.75">
      <c r="K1191" s="631"/>
    </row>
    <row r="1192" ht="12.75">
      <c r="K1192" s="631"/>
    </row>
    <row r="1193" ht="12.75">
      <c r="K1193" s="631"/>
    </row>
    <row r="1194" ht="12.75">
      <c r="K1194" s="631"/>
    </row>
    <row r="1195" ht="12.75">
      <c r="K1195" s="631"/>
    </row>
    <row r="1196" ht="12.75">
      <c r="K1196" s="631"/>
    </row>
    <row r="1197" ht="12.75">
      <c r="K1197" s="631"/>
    </row>
    <row r="1198" ht="12.75">
      <c r="K1198" s="631"/>
    </row>
    <row r="1199" ht="12.75">
      <c r="K1199" s="631"/>
    </row>
    <row r="1200" ht="12.75">
      <c r="K1200" s="631"/>
    </row>
    <row r="1201" ht="12.75">
      <c r="K1201" s="631"/>
    </row>
    <row r="1202" ht="12.75">
      <c r="K1202" s="631"/>
    </row>
    <row r="1203" ht="12.75">
      <c r="K1203" s="631"/>
    </row>
    <row r="1204" ht="12.75">
      <c r="K1204" s="631"/>
    </row>
    <row r="1205" ht="12.75">
      <c r="K1205" s="631"/>
    </row>
    <row r="1206" ht="12.75">
      <c r="K1206" s="631"/>
    </row>
    <row r="1207" ht="12.75">
      <c r="K1207" s="631"/>
    </row>
    <row r="1208" ht="12.75">
      <c r="K1208" s="631"/>
    </row>
    <row r="1209" ht="12.75">
      <c r="K1209" s="631"/>
    </row>
    <row r="1210" ht="12.75">
      <c r="K1210" s="631"/>
    </row>
    <row r="1211" ht="12.75">
      <c r="K1211" s="631"/>
    </row>
    <row r="1212" ht="12.75">
      <c r="K1212" s="631"/>
    </row>
    <row r="1213" ht="12.75">
      <c r="K1213" s="631"/>
    </row>
    <row r="1214" ht="12.75">
      <c r="K1214" s="631"/>
    </row>
    <row r="1215" ht="12.75">
      <c r="K1215" s="631"/>
    </row>
    <row r="1216" ht="12.75">
      <c r="K1216" s="631"/>
    </row>
    <row r="1217" ht="12.75">
      <c r="K1217" s="631"/>
    </row>
    <row r="1218" ht="12.75">
      <c r="K1218" s="631"/>
    </row>
    <row r="1219" ht="12.75">
      <c r="K1219" s="631"/>
    </row>
    <row r="1220" ht="12.75">
      <c r="K1220" s="631"/>
    </row>
    <row r="1221" ht="12.75">
      <c r="K1221" s="631"/>
    </row>
    <row r="1222" ht="12.75">
      <c r="K1222" s="631"/>
    </row>
    <row r="1223" ht="12.75">
      <c r="K1223" s="631"/>
    </row>
    <row r="1224" ht="12.75">
      <c r="K1224" s="631"/>
    </row>
    <row r="1225" ht="12.75">
      <c r="K1225" s="631"/>
    </row>
    <row r="1226" ht="12.75">
      <c r="K1226" s="631"/>
    </row>
    <row r="1227" ht="12.75">
      <c r="K1227" s="631"/>
    </row>
    <row r="1228" ht="12.75">
      <c r="K1228" s="631"/>
    </row>
    <row r="1229" ht="12.75">
      <c r="K1229" s="631"/>
    </row>
    <row r="1230" ht="12.75">
      <c r="K1230" s="631"/>
    </row>
    <row r="1231" ht="12.75">
      <c r="K1231" s="631"/>
    </row>
    <row r="1232" ht="12.75">
      <c r="K1232" s="631"/>
    </row>
    <row r="1233" ht="12.75">
      <c r="K1233" s="631"/>
    </row>
    <row r="1234" ht="12.75">
      <c r="K1234" s="631"/>
    </row>
    <row r="1235" ht="12.75">
      <c r="K1235" s="631"/>
    </row>
    <row r="1236" ht="12.75">
      <c r="K1236" s="631"/>
    </row>
    <row r="1237" ht="12.75">
      <c r="K1237" s="631"/>
    </row>
    <row r="1238" ht="12.75">
      <c r="K1238" s="631"/>
    </row>
    <row r="1239" ht="12.75">
      <c r="K1239" s="631"/>
    </row>
    <row r="1240" ht="12.75">
      <c r="K1240" s="631"/>
    </row>
    <row r="1241" ht="12.75">
      <c r="K1241" s="631"/>
    </row>
    <row r="1242" ht="12.75">
      <c r="K1242" s="631"/>
    </row>
    <row r="1243" ht="12.75">
      <c r="K1243" s="631"/>
    </row>
    <row r="1244" ht="12.75">
      <c r="K1244" s="631"/>
    </row>
    <row r="1245" ht="12.75">
      <c r="K1245" s="631"/>
    </row>
    <row r="1246" ht="12.75">
      <c r="K1246" s="631"/>
    </row>
    <row r="1247" ht="12.75">
      <c r="K1247" s="631"/>
    </row>
    <row r="1248" ht="12.75">
      <c r="K1248" s="631"/>
    </row>
    <row r="1249" ht="12.75">
      <c r="K1249" s="631"/>
    </row>
    <row r="1250" ht="12.75">
      <c r="K1250" s="631"/>
    </row>
    <row r="1251" ht="12.75">
      <c r="K1251" s="631"/>
    </row>
    <row r="1252" ht="12.75">
      <c r="K1252" s="631"/>
    </row>
    <row r="1253" ht="12.75">
      <c r="K1253" s="631"/>
    </row>
    <row r="1254" ht="12.75">
      <c r="K1254" s="631"/>
    </row>
    <row r="1255" ht="12.75">
      <c r="K1255" s="631"/>
    </row>
    <row r="1256" ht="12.75">
      <c r="K1256" s="631"/>
    </row>
    <row r="1257" ht="12.75">
      <c r="K1257" s="631"/>
    </row>
    <row r="1258" ht="12.75">
      <c r="K1258" s="631"/>
    </row>
    <row r="1259" ht="12.75">
      <c r="K1259" s="631"/>
    </row>
    <row r="1260" ht="12.75">
      <c r="K1260" s="631"/>
    </row>
    <row r="1261" ht="12.75">
      <c r="K1261" s="631"/>
    </row>
    <row r="1262" ht="12.75">
      <c r="K1262" s="631"/>
    </row>
    <row r="1263" ht="12.75">
      <c r="K1263" s="631"/>
    </row>
    <row r="1264" ht="12.75">
      <c r="K1264" s="631"/>
    </row>
    <row r="1265" ht="12.75">
      <c r="K1265" s="631"/>
    </row>
    <row r="1266" ht="12.75">
      <c r="K1266" s="631"/>
    </row>
    <row r="1267" ht="12.75">
      <c r="K1267" s="631"/>
    </row>
    <row r="1268" ht="12.75">
      <c r="K1268" s="631"/>
    </row>
    <row r="1269" ht="12.75">
      <c r="K1269" s="631"/>
    </row>
    <row r="1270" ht="12.75">
      <c r="K1270" s="631"/>
    </row>
    <row r="1271" ht="12.75">
      <c r="K1271" s="631"/>
    </row>
    <row r="1272" ht="12.75">
      <c r="K1272" s="631"/>
    </row>
    <row r="1273" ht="12.75">
      <c r="K1273" s="631"/>
    </row>
    <row r="1274" ht="12.75">
      <c r="K1274" s="631"/>
    </row>
    <row r="1275" ht="12.75">
      <c r="K1275" s="631"/>
    </row>
    <row r="1276" ht="12.75">
      <c r="K1276" s="631"/>
    </row>
    <row r="1277" ht="12.75">
      <c r="K1277" s="631"/>
    </row>
    <row r="1278" ht="12.75">
      <c r="K1278" s="631"/>
    </row>
    <row r="1279" ht="12.75">
      <c r="K1279" s="631"/>
    </row>
    <row r="1280" ht="12.75">
      <c r="K1280" s="631"/>
    </row>
    <row r="1281" ht="12.75">
      <c r="K1281" s="631"/>
    </row>
    <row r="1282" ht="12.75">
      <c r="K1282" s="631"/>
    </row>
    <row r="1283" ht="12.75">
      <c r="K1283" s="631"/>
    </row>
    <row r="1284" ht="12.75">
      <c r="K1284" s="631"/>
    </row>
    <row r="1285" ht="12.75">
      <c r="K1285" s="631"/>
    </row>
    <row r="1286" ht="12.75">
      <c r="K1286" s="631"/>
    </row>
    <row r="1287" ht="12.75">
      <c r="K1287" s="631"/>
    </row>
    <row r="1288" ht="12.75">
      <c r="K1288" s="631"/>
    </row>
    <row r="1289" ht="12.75">
      <c r="K1289" s="631"/>
    </row>
    <row r="1290" ht="12.75">
      <c r="K1290" s="631"/>
    </row>
    <row r="1291" ht="12.75">
      <c r="K1291" s="631"/>
    </row>
    <row r="1292" ht="12.75">
      <c r="K1292" s="631"/>
    </row>
    <row r="1293" ht="12.75">
      <c r="K1293" s="631"/>
    </row>
    <row r="1294" ht="12.75">
      <c r="K1294" s="631"/>
    </row>
    <row r="1295" ht="12.75">
      <c r="K1295" s="631"/>
    </row>
    <row r="1296" ht="12.75">
      <c r="K1296" s="631"/>
    </row>
    <row r="1297" ht="12.75">
      <c r="K1297" s="631"/>
    </row>
    <row r="1298" ht="12.75">
      <c r="K1298" s="631"/>
    </row>
    <row r="1299" ht="12.75">
      <c r="K1299" s="631"/>
    </row>
    <row r="1300" ht="12.75">
      <c r="K1300" s="631"/>
    </row>
    <row r="1301" ht="12.75">
      <c r="K1301" s="631"/>
    </row>
    <row r="1302" ht="12.75">
      <c r="K1302" s="631"/>
    </row>
    <row r="1303" ht="12.75">
      <c r="K1303" s="631"/>
    </row>
    <row r="1304" ht="12.75">
      <c r="K1304" s="631"/>
    </row>
    <row r="1305" ht="12.75">
      <c r="K1305" s="631"/>
    </row>
    <row r="1306" ht="12.75">
      <c r="K1306" s="631"/>
    </row>
    <row r="1307" ht="12.75">
      <c r="K1307" s="631"/>
    </row>
    <row r="1308" ht="12.75">
      <c r="K1308" s="631"/>
    </row>
    <row r="1309" ht="12.75">
      <c r="K1309" s="631"/>
    </row>
    <row r="1310" ht="12.75">
      <c r="K1310" s="631"/>
    </row>
    <row r="1311" ht="12.75">
      <c r="K1311" s="631"/>
    </row>
    <row r="1312" ht="12.75">
      <c r="K1312" s="631"/>
    </row>
    <row r="1313" ht="12.75">
      <c r="K1313" s="631"/>
    </row>
    <row r="1314" ht="12.75">
      <c r="K1314" s="631"/>
    </row>
    <row r="1315" ht="12.75">
      <c r="K1315" s="631"/>
    </row>
    <row r="1316" ht="12.75">
      <c r="K1316" s="631"/>
    </row>
    <row r="1317" ht="12.75">
      <c r="K1317" s="631"/>
    </row>
    <row r="1318" ht="12.75">
      <c r="K1318" s="631"/>
    </row>
    <row r="1319" ht="12.75">
      <c r="K1319" s="631"/>
    </row>
    <row r="1320" ht="12.75">
      <c r="K1320" s="631"/>
    </row>
    <row r="1321" ht="12.75">
      <c r="K1321" s="631"/>
    </row>
    <row r="1322" ht="12.75">
      <c r="K1322" s="631"/>
    </row>
    <row r="1323" ht="12.75">
      <c r="K1323" s="631"/>
    </row>
    <row r="1324" ht="12.75">
      <c r="K1324" s="631"/>
    </row>
    <row r="1325" ht="12.75">
      <c r="K1325" s="631"/>
    </row>
    <row r="1326" ht="12.75">
      <c r="K1326" s="631"/>
    </row>
    <row r="1327" ht="12.75">
      <c r="K1327" s="631"/>
    </row>
    <row r="1328" ht="12.75">
      <c r="K1328" s="631"/>
    </row>
    <row r="1329" ht="12.75">
      <c r="K1329" s="631"/>
    </row>
    <row r="1330" ht="12.75">
      <c r="K1330" s="631"/>
    </row>
    <row r="1331" ht="12.75">
      <c r="K1331" s="631"/>
    </row>
    <row r="1332" ht="12.75">
      <c r="K1332" s="631"/>
    </row>
    <row r="1333" ht="12.75">
      <c r="K1333" s="631"/>
    </row>
    <row r="1334" ht="12.75">
      <c r="K1334" s="631"/>
    </row>
    <row r="1335" ht="12.75">
      <c r="K1335" s="631"/>
    </row>
    <row r="1336" ht="12.75">
      <c r="K1336" s="631"/>
    </row>
    <row r="1337" ht="12.75">
      <c r="K1337" s="631"/>
    </row>
    <row r="1338" ht="12.75">
      <c r="K1338" s="631"/>
    </row>
    <row r="1339" ht="12.75">
      <c r="K1339" s="631"/>
    </row>
    <row r="1340" ht="12.75">
      <c r="K1340" s="631"/>
    </row>
    <row r="1341" ht="12.75">
      <c r="K1341" s="631"/>
    </row>
    <row r="1342" ht="12.75">
      <c r="K1342" s="631"/>
    </row>
    <row r="1343" ht="12.75">
      <c r="K1343" s="631"/>
    </row>
    <row r="1344" ht="12.75">
      <c r="K1344" s="631"/>
    </row>
    <row r="1345" ht="12.75">
      <c r="K1345" s="631"/>
    </row>
    <row r="1346" ht="12.75">
      <c r="K1346" s="631"/>
    </row>
    <row r="1347" ht="12.75">
      <c r="K1347" s="631"/>
    </row>
    <row r="1348" ht="12.75">
      <c r="K1348" s="631"/>
    </row>
    <row r="1349" ht="12.75">
      <c r="K1349" s="631"/>
    </row>
    <row r="1350" ht="12.75">
      <c r="K1350" s="631"/>
    </row>
    <row r="1351" ht="12.75">
      <c r="K1351" s="631"/>
    </row>
    <row r="1352" ht="12.75">
      <c r="K1352" s="631"/>
    </row>
    <row r="1353" ht="12.75">
      <c r="K1353" s="631"/>
    </row>
    <row r="1354" ht="12.75">
      <c r="K1354" s="631"/>
    </row>
    <row r="1355" ht="12.75">
      <c r="K1355" s="631"/>
    </row>
    <row r="1356" ht="12.75">
      <c r="K1356" s="631"/>
    </row>
    <row r="1357" ht="12.75">
      <c r="K1357" s="631"/>
    </row>
    <row r="1358" ht="12.75">
      <c r="K1358" s="631"/>
    </row>
    <row r="1359" ht="12.75">
      <c r="K1359" s="631"/>
    </row>
    <row r="1360" ht="12.75">
      <c r="K1360" s="631"/>
    </row>
    <row r="1361" ht="12.75">
      <c r="K1361" s="631"/>
    </row>
    <row r="1362" ht="12.75">
      <c r="K1362" s="631"/>
    </row>
    <row r="1363" ht="12.75">
      <c r="K1363" s="631"/>
    </row>
    <row r="1364" ht="12.75">
      <c r="K1364" s="631"/>
    </row>
    <row r="1365" ht="12.75">
      <c r="K1365" s="631"/>
    </row>
    <row r="1366" ht="12.75">
      <c r="K1366" s="631"/>
    </row>
    <row r="1367" ht="12.75">
      <c r="K1367" s="631"/>
    </row>
    <row r="1368" ht="12.75">
      <c r="K1368" s="631"/>
    </row>
    <row r="1369" ht="12.75">
      <c r="K1369" s="631"/>
    </row>
    <row r="1370" ht="12.75">
      <c r="K1370" s="631"/>
    </row>
    <row r="1371" ht="12.75">
      <c r="K1371" s="631"/>
    </row>
    <row r="1372" ht="12.75">
      <c r="K1372" s="631"/>
    </row>
    <row r="1373" ht="12.75">
      <c r="K1373" s="631"/>
    </row>
    <row r="1374" ht="12.75">
      <c r="K1374" s="631"/>
    </row>
    <row r="1375" ht="12.75">
      <c r="K1375" s="631"/>
    </row>
    <row r="1376" ht="12.75">
      <c r="K1376" s="631"/>
    </row>
    <row r="1377" ht="12.75">
      <c r="K1377" s="631"/>
    </row>
    <row r="1378" ht="12.75">
      <c r="K1378" s="631"/>
    </row>
    <row r="1379" ht="12.75">
      <c r="K1379" s="631"/>
    </row>
    <row r="1380" ht="12.75">
      <c r="K1380" s="631"/>
    </row>
    <row r="1381" ht="12.75">
      <c r="K1381" s="631"/>
    </row>
    <row r="1382" ht="12.75">
      <c r="K1382" s="631"/>
    </row>
    <row r="1383" ht="12.75">
      <c r="K1383" s="631"/>
    </row>
    <row r="1384" ht="12.75">
      <c r="K1384" s="631"/>
    </row>
    <row r="1385" ht="12.75">
      <c r="K1385" s="631"/>
    </row>
    <row r="1386" ht="12.75">
      <c r="K1386" s="631"/>
    </row>
    <row r="1387" ht="12.75">
      <c r="K1387" s="631"/>
    </row>
    <row r="1388" ht="12.75">
      <c r="K1388" s="631"/>
    </row>
    <row r="1389" ht="12.75">
      <c r="K1389" s="631"/>
    </row>
    <row r="1390" ht="12.75">
      <c r="K1390" s="631"/>
    </row>
    <row r="1391" ht="12.75">
      <c r="K1391" s="631"/>
    </row>
    <row r="1392" ht="12.75">
      <c r="K1392" s="631"/>
    </row>
    <row r="1393" ht="12.75">
      <c r="K1393" s="631"/>
    </row>
    <row r="1394" ht="12.75">
      <c r="K1394" s="631"/>
    </row>
    <row r="1395" ht="12.75">
      <c r="K1395" s="631"/>
    </row>
    <row r="1396" ht="12.75">
      <c r="K1396" s="631"/>
    </row>
    <row r="1397" ht="12.75">
      <c r="K1397" s="631"/>
    </row>
    <row r="1398" ht="12.75">
      <c r="K1398" s="631"/>
    </row>
    <row r="1399" ht="12.75">
      <c r="K1399" s="631"/>
    </row>
    <row r="1400" ht="12.75">
      <c r="K1400" s="631"/>
    </row>
    <row r="1401" ht="12.75">
      <c r="K1401" s="631"/>
    </row>
    <row r="1402" ht="12.75">
      <c r="K1402" s="631"/>
    </row>
    <row r="1403" ht="12.75">
      <c r="K1403" s="631"/>
    </row>
    <row r="1404" ht="12.75">
      <c r="K1404" s="631"/>
    </row>
    <row r="1405" ht="12.75">
      <c r="K1405" s="631"/>
    </row>
    <row r="1406" ht="12.75">
      <c r="K1406" s="631"/>
    </row>
    <row r="1407" ht="12.75">
      <c r="K1407" s="631"/>
    </row>
    <row r="1408" ht="12.75">
      <c r="K1408" s="631"/>
    </row>
    <row r="1409" ht="12.75">
      <c r="K1409" s="631"/>
    </row>
    <row r="1410" ht="12.75">
      <c r="K1410" s="631"/>
    </row>
    <row r="1411" ht="12.75">
      <c r="K1411" s="631"/>
    </row>
    <row r="1412" ht="12.75">
      <c r="K1412" s="631"/>
    </row>
    <row r="1413" ht="12.75">
      <c r="K1413" s="631"/>
    </row>
    <row r="1414" ht="12.75">
      <c r="K1414" s="631"/>
    </row>
    <row r="1415" ht="12.75">
      <c r="K1415" s="631"/>
    </row>
    <row r="1416" ht="12.75">
      <c r="K1416" s="631"/>
    </row>
    <row r="1417" ht="12.75">
      <c r="K1417" s="631"/>
    </row>
    <row r="1418" ht="12.75">
      <c r="K1418" s="631"/>
    </row>
    <row r="1419" ht="12.75">
      <c r="K1419" s="631"/>
    </row>
    <row r="1420" ht="12.75">
      <c r="K1420" s="631"/>
    </row>
    <row r="1421" ht="12.75">
      <c r="K1421" s="631"/>
    </row>
    <row r="1422" ht="12.75">
      <c r="K1422" s="631"/>
    </row>
    <row r="1423" ht="12.75">
      <c r="K1423" s="631"/>
    </row>
    <row r="1424" ht="12.75">
      <c r="K1424" s="631"/>
    </row>
    <row r="1425" ht="12.75">
      <c r="K1425" s="631"/>
    </row>
    <row r="1426" ht="12.75">
      <c r="K1426" s="631"/>
    </row>
    <row r="1427" ht="12.75">
      <c r="K1427" s="631"/>
    </row>
    <row r="1428" ht="12.75">
      <c r="K1428" s="631"/>
    </row>
    <row r="1429" ht="12.75">
      <c r="K1429" s="631"/>
    </row>
    <row r="1430" ht="12.75">
      <c r="K1430" s="631"/>
    </row>
    <row r="1431" ht="12.75">
      <c r="K1431" s="631"/>
    </row>
    <row r="1432" ht="12.75">
      <c r="K1432" s="631"/>
    </row>
    <row r="1433" ht="12.75">
      <c r="K1433" s="631"/>
    </row>
    <row r="1434" ht="12.75">
      <c r="K1434" s="631"/>
    </row>
    <row r="1435" ht="12.75">
      <c r="K1435" s="631"/>
    </row>
    <row r="1436" ht="12.75">
      <c r="K1436" s="631"/>
    </row>
    <row r="1437" ht="12.75">
      <c r="K1437" s="631"/>
    </row>
    <row r="1438" ht="12.75">
      <c r="K1438" s="631"/>
    </row>
    <row r="1439" ht="12.75">
      <c r="K1439" s="631"/>
    </row>
    <row r="1440" ht="12.75">
      <c r="K1440" s="631"/>
    </row>
    <row r="1441" ht="12.75">
      <c r="K1441" s="631"/>
    </row>
    <row r="1442" ht="12.75">
      <c r="K1442" s="631"/>
    </row>
    <row r="1443" ht="12.75">
      <c r="K1443" s="631"/>
    </row>
    <row r="1444" ht="12.75">
      <c r="K1444" s="631"/>
    </row>
    <row r="1445" ht="12.75">
      <c r="K1445" s="631"/>
    </row>
    <row r="1446" ht="12.75">
      <c r="K1446" s="631"/>
    </row>
    <row r="1447" ht="12.75">
      <c r="K1447" s="631"/>
    </row>
    <row r="1448" ht="12.75">
      <c r="K1448" s="631"/>
    </row>
    <row r="1449" ht="12.75">
      <c r="K1449" s="631"/>
    </row>
    <row r="1450" ht="12.75">
      <c r="K1450" s="631"/>
    </row>
    <row r="1451" ht="12.75">
      <c r="K1451" s="631"/>
    </row>
    <row r="1452" ht="12.75">
      <c r="K1452" s="631"/>
    </row>
    <row r="1453" ht="12.75">
      <c r="K1453" s="631"/>
    </row>
    <row r="1454" ht="12.75">
      <c r="K1454" s="631"/>
    </row>
    <row r="1455" ht="12.75">
      <c r="K1455" s="631"/>
    </row>
    <row r="1456" ht="12.75">
      <c r="K1456" s="631"/>
    </row>
    <row r="1457" ht="12.75">
      <c r="K1457" s="631"/>
    </row>
    <row r="1458" ht="12.75">
      <c r="K1458" s="631"/>
    </row>
    <row r="1459" ht="12.75">
      <c r="K1459" s="631"/>
    </row>
    <row r="1460" ht="12.75">
      <c r="K1460" s="631"/>
    </row>
    <row r="1461" ht="12.75">
      <c r="K1461" s="631"/>
    </row>
    <row r="1462" ht="12.75">
      <c r="K1462" s="631"/>
    </row>
    <row r="1463" ht="12.75">
      <c r="K1463" s="631"/>
    </row>
    <row r="1464" ht="12.75">
      <c r="K1464" s="631"/>
    </row>
    <row r="1465" ht="12.75">
      <c r="K1465" s="631"/>
    </row>
    <row r="1466" ht="12.75">
      <c r="K1466" s="631"/>
    </row>
    <row r="1467" ht="12.75">
      <c r="K1467" s="631"/>
    </row>
    <row r="1468" ht="12.75">
      <c r="K1468" s="631"/>
    </row>
    <row r="1469" ht="12.75">
      <c r="K1469" s="631"/>
    </row>
    <row r="1470" ht="12.75">
      <c r="K1470" s="631"/>
    </row>
    <row r="1471" ht="12.75">
      <c r="K1471" s="631"/>
    </row>
    <row r="1472" ht="12.75">
      <c r="K1472" s="631"/>
    </row>
    <row r="1473" ht="12.75">
      <c r="K1473" s="631"/>
    </row>
    <row r="1474" ht="12.75">
      <c r="K1474" s="631"/>
    </row>
    <row r="1475" ht="12.75">
      <c r="K1475" s="631"/>
    </row>
    <row r="1476" ht="12.75">
      <c r="K1476" s="631"/>
    </row>
    <row r="1477" ht="12.75">
      <c r="K1477" s="631"/>
    </row>
    <row r="1478" ht="12.75">
      <c r="K1478" s="631"/>
    </row>
    <row r="1479" ht="12.75">
      <c r="K1479" s="631"/>
    </row>
    <row r="1480" ht="12.75">
      <c r="K1480" s="631"/>
    </row>
    <row r="1481" ht="12.75">
      <c r="K1481" s="631"/>
    </row>
    <row r="1482" ht="12.75">
      <c r="K1482" s="631"/>
    </row>
    <row r="1483" ht="12.75">
      <c r="K1483" s="631"/>
    </row>
    <row r="1484" ht="12.75">
      <c r="K1484" s="631"/>
    </row>
    <row r="1485" ht="12.75">
      <c r="K1485" s="631"/>
    </row>
    <row r="1486" ht="12.75">
      <c r="K1486" s="631"/>
    </row>
    <row r="1487" ht="12.75">
      <c r="K1487" s="631"/>
    </row>
    <row r="1488" ht="12.75">
      <c r="K1488" s="631"/>
    </row>
    <row r="1489" ht="12.75">
      <c r="K1489" s="631"/>
    </row>
    <row r="1490" ht="12.75">
      <c r="K1490" s="631"/>
    </row>
    <row r="1491" ht="12.75">
      <c r="K1491" s="631"/>
    </row>
    <row r="1492" ht="12.75">
      <c r="K1492" s="631"/>
    </row>
    <row r="1493" ht="12.75">
      <c r="K1493" s="631"/>
    </row>
    <row r="1494" ht="12.75">
      <c r="K1494" s="631"/>
    </row>
    <row r="1495" ht="12.75">
      <c r="K1495" s="631"/>
    </row>
    <row r="1496" ht="12.75">
      <c r="K1496" s="631"/>
    </row>
    <row r="1497" ht="12.75">
      <c r="K1497" s="631"/>
    </row>
    <row r="1498" ht="12.75">
      <c r="K1498" s="631"/>
    </row>
    <row r="1499" ht="12.75">
      <c r="K1499" s="631"/>
    </row>
    <row r="1500" ht="12.75">
      <c r="K1500" s="631"/>
    </row>
    <row r="1501" ht="12.75">
      <c r="K1501" s="631"/>
    </row>
    <row r="1502" ht="12.75">
      <c r="K1502" s="631"/>
    </row>
    <row r="1503" ht="12.75">
      <c r="K1503" s="631"/>
    </row>
    <row r="1504" ht="12.75">
      <c r="K1504" s="631"/>
    </row>
    <row r="1505" ht="12.75">
      <c r="K1505" s="631"/>
    </row>
    <row r="1506" ht="12.75">
      <c r="K1506" s="631"/>
    </row>
    <row r="1507" ht="12.75">
      <c r="K1507" s="631"/>
    </row>
    <row r="1508" ht="12.75">
      <c r="K1508" s="631"/>
    </row>
    <row r="1509" ht="12.75">
      <c r="K1509" s="631"/>
    </row>
    <row r="1510" ht="12.75">
      <c r="K1510" s="631"/>
    </row>
    <row r="1511" ht="12.75">
      <c r="K1511" s="631"/>
    </row>
    <row r="1512" ht="12.75">
      <c r="K1512" s="631"/>
    </row>
    <row r="1513" ht="12.75">
      <c r="K1513" s="631"/>
    </row>
    <row r="1514" ht="12.75">
      <c r="K1514" s="631"/>
    </row>
    <row r="1515" ht="12.75">
      <c r="K1515" s="631"/>
    </row>
    <row r="1516" ht="12.75">
      <c r="K1516" s="631"/>
    </row>
    <row r="1517" ht="12.75">
      <c r="K1517" s="631"/>
    </row>
    <row r="1518" ht="12.75">
      <c r="K1518" s="631"/>
    </row>
    <row r="1519" ht="12.75">
      <c r="K1519" s="631"/>
    </row>
    <row r="1520" ht="12.75">
      <c r="K1520" s="631"/>
    </row>
    <row r="1521" ht="12.75">
      <c r="K1521" s="631"/>
    </row>
    <row r="1522" ht="12.75">
      <c r="K1522" s="631"/>
    </row>
    <row r="1523" ht="12.75">
      <c r="K1523" s="631"/>
    </row>
    <row r="1524" ht="12.75">
      <c r="K1524" s="631"/>
    </row>
    <row r="1525" ht="12.75">
      <c r="K1525" s="631"/>
    </row>
    <row r="1526" ht="12.75">
      <c r="K1526" s="631"/>
    </row>
    <row r="1527" ht="12.75">
      <c r="K1527" s="631"/>
    </row>
    <row r="1528" ht="12.75">
      <c r="K1528" s="631"/>
    </row>
    <row r="1529" ht="12.75">
      <c r="K1529" s="631"/>
    </row>
    <row r="1530" ht="12.75">
      <c r="K1530" s="631"/>
    </row>
    <row r="1531" ht="12.75">
      <c r="K1531" s="631"/>
    </row>
    <row r="1532" ht="12.75">
      <c r="K1532" s="631"/>
    </row>
    <row r="1533" ht="12.75">
      <c r="K1533" s="631"/>
    </row>
    <row r="1534" ht="12.75">
      <c r="K1534" s="631"/>
    </row>
    <row r="1535" ht="12.75">
      <c r="K1535" s="631"/>
    </row>
    <row r="1536" ht="12.75">
      <c r="K1536" s="631"/>
    </row>
    <row r="1537" ht="12.75">
      <c r="K1537" s="631"/>
    </row>
    <row r="1538" ht="12.75">
      <c r="K1538" s="631"/>
    </row>
    <row r="1539" ht="12.75">
      <c r="K1539" s="631"/>
    </row>
    <row r="1540" ht="12.75">
      <c r="K1540" s="631"/>
    </row>
    <row r="1541" ht="12.75">
      <c r="K1541" s="631"/>
    </row>
    <row r="1542" ht="12.75">
      <c r="K1542" s="631"/>
    </row>
    <row r="1543" ht="12.75">
      <c r="K1543" s="631"/>
    </row>
    <row r="1544" ht="12.75">
      <c r="K1544" s="631"/>
    </row>
    <row r="1545" ht="12.75">
      <c r="K1545" s="631"/>
    </row>
    <row r="1546" ht="12.75">
      <c r="K1546" s="631"/>
    </row>
    <row r="1547" ht="12.75">
      <c r="K1547" s="631"/>
    </row>
    <row r="1548" ht="12.75">
      <c r="K1548" s="631"/>
    </row>
    <row r="1549" ht="12.75">
      <c r="K1549" s="631"/>
    </row>
    <row r="1550" ht="12.75">
      <c r="K1550" s="631"/>
    </row>
    <row r="1551" ht="12.75">
      <c r="K1551" s="631"/>
    </row>
    <row r="1552" ht="12.75">
      <c r="K1552" s="631"/>
    </row>
    <row r="1553" ht="12.75">
      <c r="K1553" s="631"/>
    </row>
    <row r="1554" ht="12.75">
      <c r="K1554" s="631"/>
    </row>
    <row r="1555" ht="12.75">
      <c r="K1555" s="631"/>
    </row>
    <row r="1556" ht="12.75">
      <c r="K1556" s="631"/>
    </row>
    <row r="1557" ht="12.75">
      <c r="K1557" s="631"/>
    </row>
    <row r="1558" ht="12.75">
      <c r="K1558" s="631"/>
    </row>
    <row r="1559" ht="12.75">
      <c r="K1559" s="631"/>
    </row>
    <row r="1560" ht="12.75">
      <c r="K1560" s="631"/>
    </row>
    <row r="1561" ht="12.75">
      <c r="K1561" s="631"/>
    </row>
    <row r="1562" ht="12.75">
      <c r="K1562" s="631"/>
    </row>
    <row r="1563" ht="12.75">
      <c r="K1563" s="631"/>
    </row>
    <row r="1564" ht="12.75">
      <c r="K1564" s="631"/>
    </row>
    <row r="1565" ht="12.75">
      <c r="K1565" s="631"/>
    </row>
    <row r="1566" ht="12.75">
      <c r="K1566" s="631"/>
    </row>
    <row r="1567" ht="12.75">
      <c r="K1567" s="631"/>
    </row>
    <row r="1568" ht="12.75">
      <c r="K1568" s="631"/>
    </row>
    <row r="1569" ht="12.75">
      <c r="K1569" s="631"/>
    </row>
    <row r="1570" ht="12.75">
      <c r="K1570" s="631"/>
    </row>
    <row r="1571" ht="12.75">
      <c r="K1571" s="631"/>
    </row>
    <row r="1572" ht="12.75">
      <c r="K1572" s="631"/>
    </row>
    <row r="1573" ht="12.75">
      <c r="K1573" s="631"/>
    </row>
    <row r="1574" ht="12.75">
      <c r="K1574" s="631"/>
    </row>
    <row r="1575" ht="12.75">
      <c r="K1575" s="631"/>
    </row>
    <row r="1576" ht="12.75">
      <c r="K1576" s="631"/>
    </row>
    <row r="1577" ht="12.75">
      <c r="K1577" s="631"/>
    </row>
    <row r="1578" ht="12.75">
      <c r="K1578" s="631"/>
    </row>
    <row r="1579" ht="12.75">
      <c r="K1579" s="631"/>
    </row>
    <row r="1580" ht="12.75">
      <c r="K1580" s="631"/>
    </row>
    <row r="1581" ht="12.75">
      <c r="K1581" s="631"/>
    </row>
    <row r="1582" ht="12.75">
      <c r="K1582" s="631"/>
    </row>
    <row r="1583" ht="12.75">
      <c r="K1583" s="631"/>
    </row>
    <row r="1584" ht="12.75">
      <c r="K1584" s="631"/>
    </row>
    <row r="1585" ht="12.75">
      <c r="K1585" s="631"/>
    </row>
    <row r="1586" ht="12.75">
      <c r="K1586" s="631"/>
    </row>
    <row r="1587" ht="12.75">
      <c r="K1587" s="631"/>
    </row>
    <row r="1588" ht="12.75">
      <c r="K1588" s="631"/>
    </row>
    <row r="1589" ht="12.75">
      <c r="K1589" s="631"/>
    </row>
    <row r="1590" ht="12.75">
      <c r="K1590" s="631"/>
    </row>
    <row r="1591" ht="12.75">
      <c r="K1591" s="631"/>
    </row>
    <row r="1592" ht="12.75">
      <c r="K1592" s="631"/>
    </row>
    <row r="1593" ht="12.75">
      <c r="K1593" s="631"/>
    </row>
    <row r="1594" ht="12.75">
      <c r="K1594" s="631"/>
    </row>
    <row r="1595" ht="12.75">
      <c r="K1595" s="631"/>
    </row>
    <row r="1596" ht="12.75">
      <c r="K1596" s="631"/>
    </row>
    <row r="1597" ht="12.75">
      <c r="K1597" s="631"/>
    </row>
    <row r="1598" ht="12.75">
      <c r="K1598" s="631"/>
    </row>
    <row r="1599" ht="12.75">
      <c r="K1599" s="631"/>
    </row>
    <row r="1600" ht="12.75">
      <c r="K1600" s="631"/>
    </row>
    <row r="1601" ht="12.75">
      <c r="K1601" s="631"/>
    </row>
    <row r="1602" ht="12.75">
      <c r="K1602" s="631"/>
    </row>
    <row r="1603" ht="12.75">
      <c r="K1603" s="631"/>
    </row>
    <row r="1604" ht="12.75">
      <c r="K1604" s="631"/>
    </row>
    <row r="1605" ht="12.75">
      <c r="K1605" s="631"/>
    </row>
    <row r="1606" ht="12.75">
      <c r="K1606" s="631"/>
    </row>
    <row r="1607" ht="12.75">
      <c r="K1607" s="631"/>
    </row>
    <row r="1608" ht="12.75">
      <c r="K1608" s="631"/>
    </row>
    <row r="1609" ht="12.75">
      <c r="K1609" s="631"/>
    </row>
    <row r="1610" ht="12.75">
      <c r="K1610" s="631"/>
    </row>
    <row r="1611" ht="12.75">
      <c r="K1611" s="631"/>
    </row>
    <row r="1612" ht="12.75">
      <c r="K1612" s="631"/>
    </row>
    <row r="1613" ht="12.75">
      <c r="K1613" s="631"/>
    </row>
    <row r="1614" ht="12.75">
      <c r="K1614" s="631"/>
    </row>
    <row r="1615" ht="12.75">
      <c r="K1615" s="631"/>
    </row>
    <row r="1616" ht="12.75">
      <c r="K1616" s="631"/>
    </row>
    <row r="1617" ht="12.75">
      <c r="K1617" s="631"/>
    </row>
    <row r="1618" ht="12.75">
      <c r="K1618" s="631"/>
    </row>
    <row r="1619" ht="12.75">
      <c r="K1619" s="631"/>
    </row>
    <row r="1620" ht="12.75">
      <c r="K1620" s="631"/>
    </row>
    <row r="1621" ht="12.75">
      <c r="K1621" s="631"/>
    </row>
    <row r="1622" ht="12.75">
      <c r="K1622" s="631"/>
    </row>
    <row r="1623" ht="12.75">
      <c r="K1623" s="631"/>
    </row>
    <row r="1624" ht="12.75">
      <c r="K1624" s="631"/>
    </row>
    <row r="1625" ht="12.75">
      <c r="K1625" s="631"/>
    </row>
    <row r="1626" ht="12.75">
      <c r="K1626" s="631"/>
    </row>
    <row r="1627" ht="12.75">
      <c r="K1627" s="631"/>
    </row>
    <row r="1628" ht="12.75">
      <c r="K1628" s="631"/>
    </row>
    <row r="1629" ht="12.75">
      <c r="K1629" s="631"/>
    </row>
    <row r="1630" ht="12.75">
      <c r="K1630" s="631"/>
    </row>
    <row r="1631" ht="12.75">
      <c r="K1631" s="631"/>
    </row>
    <row r="1632" ht="12.75">
      <c r="K1632" s="631"/>
    </row>
    <row r="1633" ht="12.75">
      <c r="K1633" s="631"/>
    </row>
    <row r="1634" ht="12.75">
      <c r="K1634" s="631"/>
    </row>
    <row r="1635" ht="12.75">
      <c r="K1635" s="631"/>
    </row>
    <row r="1636" ht="12.75">
      <c r="K1636" s="631"/>
    </row>
    <row r="1637" ht="12.75">
      <c r="K1637" s="631"/>
    </row>
    <row r="1638" ht="12.75">
      <c r="K1638" s="631"/>
    </row>
    <row r="1639" ht="12.75">
      <c r="K1639" s="631"/>
    </row>
    <row r="1640" ht="12.75">
      <c r="K1640" s="631"/>
    </row>
    <row r="1641" ht="12.75">
      <c r="K1641" s="631"/>
    </row>
    <row r="1642" ht="12.75">
      <c r="K1642" s="631"/>
    </row>
    <row r="1643" ht="12.75">
      <c r="K1643" s="631"/>
    </row>
    <row r="1644" ht="12.75">
      <c r="K1644" s="631"/>
    </row>
    <row r="1645" ht="12.75">
      <c r="K1645" s="631"/>
    </row>
    <row r="1646" ht="12.75">
      <c r="K1646" s="631"/>
    </row>
    <row r="1647" ht="12.75">
      <c r="K1647" s="631"/>
    </row>
    <row r="1648" ht="12.75">
      <c r="K1648" s="631"/>
    </row>
    <row r="1649" ht="12.75">
      <c r="K1649" s="631"/>
    </row>
    <row r="1650" ht="12.75">
      <c r="K1650" s="631"/>
    </row>
    <row r="1651" ht="12.75">
      <c r="K1651" s="631"/>
    </row>
    <row r="1652" ht="12.75">
      <c r="K1652" s="631"/>
    </row>
    <row r="1653" ht="12.75">
      <c r="K1653" s="631"/>
    </row>
    <row r="1654" ht="12.75">
      <c r="K1654" s="631"/>
    </row>
    <row r="1655" ht="12.75">
      <c r="K1655" s="631"/>
    </row>
    <row r="1656" ht="12.75">
      <c r="K1656" s="631"/>
    </row>
    <row r="1657" ht="12.75">
      <c r="K1657" s="631"/>
    </row>
    <row r="1658" ht="12.75">
      <c r="K1658" s="631"/>
    </row>
    <row r="1659" ht="12.75">
      <c r="K1659" s="631"/>
    </row>
    <row r="1660" ht="12.75">
      <c r="K1660" s="631"/>
    </row>
    <row r="1661" ht="12.75">
      <c r="K1661" s="631"/>
    </row>
    <row r="1662" ht="12.75">
      <c r="K1662" s="631"/>
    </row>
    <row r="1663" ht="12.75">
      <c r="K1663" s="631"/>
    </row>
    <row r="1664" ht="12.75">
      <c r="K1664" s="631"/>
    </row>
    <row r="1665" ht="12.75">
      <c r="K1665" s="631"/>
    </row>
    <row r="1666" ht="12.75">
      <c r="K1666" s="631"/>
    </row>
    <row r="1667" ht="12.75">
      <c r="K1667" s="631"/>
    </row>
    <row r="1668" ht="12.75">
      <c r="K1668" s="631"/>
    </row>
    <row r="1669" ht="12.75">
      <c r="K1669" s="631"/>
    </row>
    <row r="1670" ht="12.75">
      <c r="K1670" s="631"/>
    </row>
    <row r="1671" ht="12.75">
      <c r="K1671" s="631"/>
    </row>
    <row r="1672" ht="12.75">
      <c r="K1672" s="631"/>
    </row>
    <row r="1673" ht="12.75">
      <c r="K1673" s="631"/>
    </row>
    <row r="1674" ht="12.75">
      <c r="K1674" s="631"/>
    </row>
    <row r="1675" ht="12.75">
      <c r="K1675" s="631"/>
    </row>
    <row r="1676" ht="12.75">
      <c r="K1676" s="631"/>
    </row>
    <row r="1677" ht="12.75">
      <c r="K1677" s="631"/>
    </row>
    <row r="1678" ht="12.75">
      <c r="K1678" s="631"/>
    </row>
    <row r="1679" ht="12.75">
      <c r="K1679" s="631"/>
    </row>
    <row r="1680" ht="12.75">
      <c r="K1680" s="631"/>
    </row>
    <row r="1681" ht="12.75">
      <c r="K1681" s="631"/>
    </row>
    <row r="1682" ht="12.75">
      <c r="K1682" s="631"/>
    </row>
    <row r="1683" ht="12.75">
      <c r="K1683" s="631"/>
    </row>
    <row r="1684" ht="12.75">
      <c r="K1684" s="631"/>
    </row>
    <row r="1685" ht="12.75">
      <c r="K1685" s="631"/>
    </row>
    <row r="1686" ht="12.75">
      <c r="K1686" s="631"/>
    </row>
    <row r="1687" ht="12.75">
      <c r="K1687" s="631"/>
    </row>
    <row r="1688" ht="12.75">
      <c r="K1688" s="631"/>
    </row>
    <row r="1689" ht="12.75">
      <c r="K1689" s="631"/>
    </row>
    <row r="1690" ht="12.75">
      <c r="K1690" s="631"/>
    </row>
    <row r="1691" ht="12.75">
      <c r="K1691" s="631"/>
    </row>
    <row r="1692" ht="12.75">
      <c r="K1692" s="631"/>
    </row>
    <row r="1693" ht="12.75">
      <c r="K1693" s="631"/>
    </row>
    <row r="1694" ht="12.75">
      <c r="K1694" s="631"/>
    </row>
    <row r="1695" ht="12.75">
      <c r="K1695" s="631"/>
    </row>
    <row r="1696" ht="12.75">
      <c r="K1696" s="631"/>
    </row>
    <row r="1697" ht="12.75">
      <c r="K1697" s="631"/>
    </row>
    <row r="1698" ht="12.75">
      <c r="K1698" s="631"/>
    </row>
    <row r="1699" ht="12.75">
      <c r="K1699" s="631"/>
    </row>
    <row r="1700" ht="12.75">
      <c r="K1700" s="631"/>
    </row>
    <row r="1701" ht="12.75">
      <c r="K1701" s="631"/>
    </row>
    <row r="1702" ht="12.75">
      <c r="K1702" s="631"/>
    </row>
    <row r="1703" ht="12.75">
      <c r="K1703" s="631"/>
    </row>
    <row r="1704" ht="12.75">
      <c r="K1704" s="631"/>
    </row>
    <row r="1705" ht="12.75">
      <c r="K1705" s="631"/>
    </row>
    <row r="1706" ht="12.75">
      <c r="K1706" s="631"/>
    </row>
    <row r="1707" ht="12.75">
      <c r="K1707" s="631"/>
    </row>
    <row r="1708" ht="12.75">
      <c r="K1708" s="631"/>
    </row>
    <row r="1709" ht="12.75">
      <c r="K1709" s="631"/>
    </row>
    <row r="1710" ht="12.75">
      <c r="K1710" s="631"/>
    </row>
    <row r="1711" ht="12.75">
      <c r="K1711" s="631"/>
    </row>
    <row r="1712" ht="12.75">
      <c r="K1712" s="631"/>
    </row>
    <row r="1713" ht="12.75">
      <c r="K1713" s="631"/>
    </row>
    <row r="1714" ht="12.75">
      <c r="K1714" s="631"/>
    </row>
    <row r="1715" ht="12.75">
      <c r="K1715" s="631"/>
    </row>
    <row r="1716" ht="12.75">
      <c r="K1716" s="631"/>
    </row>
    <row r="1717" ht="12.75">
      <c r="K1717" s="631"/>
    </row>
    <row r="1718" ht="12.75">
      <c r="K1718" s="631"/>
    </row>
    <row r="1719" ht="12.75">
      <c r="K1719" s="631"/>
    </row>
    <row r="1720" ht="12.75">
      <c r="K1720" s="631"/>
    </row>
    <row r="1721" ht="12.75">
      <c r="K1721" s="631"/>
    </row>
    <row r="1722" ht="12.75">
      <c r="K1722" s="631"/>
    </row>
    <row r="1723" ht="12.75">
      <c r="K1723" s="631"/>
    </row>
    <row r="1724" ht="12.75">
      <c r="K1724" s="631"/>
    </row>
    <row r="1725" ht="12.75">
      <c r="K1725" s="631"/>
    </row>
    <row r="1726" ht="12.75">
      <c r="K1726" s="631"/>
    </row>
    <row r="1727" ht="12.75">
      <c r="K1727" s="631"/>
    </row>
    <row r="1728" ht="12.75">
      <c r="K1728" s="631"/>
    </row>
    <row r="1729" ht="12.75">
      <c r="K1729" s="631"/>
    </row>
    <row r="1730" ht="12.75">
      <c r="K1730" s="631"/>
    </row>
    <row r="1731" ht="12.75">
      <c r="K1731" s="631"/>
    </row>
    <row r="1732" ht="12.75">
      <c r="K1732" s="631"/>
    </row>
    <row r="1733" ht="12.75">
      <c r="K1733" s="631"/>
    </row>
    <row r="1734" ht="12.75">
      <c r="K1734" s="631"/>
    </row>
    <row r="1735" ht="12.75">
      <c r="K1735" s="631"/>
    </row>
    <row r="1736" ht="12.75">
      <c r="K1736" s="631"/>
    </row>
    <row r="1737" ht="12.75">
      <c r="K1737" s="631"/>
    </row>
    <row r="1738" ht="12.75">
      <c r="K1738" s="631"/>
    </row>
    <row r="1739" ht="12.75">
      <c r="K1739" s="631"/>
    </row>
    <row r="1740" ht="12.75">
      <c r="K1740" s="631"/>
    </row>
    <row r="1741" ht="12.75">
      <c r="K1741" s="631"/>
    </row>
    <row r="1742" ht="12.75">
      <c r="K1742" s="631"/>
    </row>
    <row r="1743" ht="12.75">
      <c r="K1743" s="631"/>
    </row>
    <row r="1744" ht="12.75">
      <c r="K1744" s="631"/>
    </row>
    <row r="1745" ht="12.75">
      <c r="K1745" s="631"/>
    </row>
    <row r="1746" ht="12.75">
      <c r="K1746" s="631"/>
    </row>
    <row r="1747" ht="12.75">
      <c r="K1747" s="631"/>
    </row>
    <row r="1748" ht="12.75">
      <c r="K1748" s="631"/>
    </row>
    <row r="1749" ht="12.75">
      <c r="K1749" s="631"/>
    </row>
    <row r="1750" ht="12.75">
      <c r="K1750" s="631"/>
    </row>
    <row r="1751" ht="12.75">
      <c r="K1751" s="631"/>
    </row>
    <row r="1752" ht="12.75">
      <c r="K1752" s="631"/>
    </row>
    <row r="1753" ht="12.75">
      <c r="K1753" s="631"/>
    </row>
    <row r="1754" ht="12.75">
      <c r="K1754" s="631"/>
    </row>
    <row r="1755" ht="12.75">
      <c r="K1755" s="631"/>
    </row>
    <row r="1756" ht="12.75">
      <c r="K1756" s="631"/>
    </row>
    <row r="1757" ht="12.75">
      <c r="K1757" s="631"/>
    </row>
    <row r="1758" ht="12.75">
      <c r="K1758" s="631"/>
    </row>
    <row r="1759" ht="12.75">
      <c r="K1759" s="631"/>
    </row>
    <row r="1760" ht="12.75">
      <c r="K1760" s="631"/>
    </row>
    <row r="1761" ht="12.75">
      <c r="K1761" s="631"/>
    </row>
    <row r="1762" ht="12.75">
      <c r="K1762" s="631"/>
    </row>
    <row r="1763" ht="12.75">
      <c r="K1763" s="631"/>
    </row>
    <row r="1764" ht="12.75">
      <c r="K1764" s="631"/>
    </row>
    <row r="1765" ht="12.75">
      <c r="K1765" s="631"/>
    </row>
    <row r="1766" ht="12.75">
      <c r="K1766" s="631"/>
    </row>
    <row r="1767" ht="12.75">
      <c r="K1767" s="631"/>
    </row>
    <row r="1768" ht="12.75">
      <c r="K1768" s="631"/>
    </row>
    <row r="1769" ht="12.75">
      <c r="K1769" s="631"/>
    </row>
    <row r="1770" ht="12.75">
      <c r="K1770" s="631"/>
    </row>
    <row r="1771" ht="12.75">
      <c r="K1771" s="631"/>
    </row>
    <row r="1772" ht="12.75">
      <c r="K1772" s="631"/>
    </row>
    <row r="1773" ht="12.75">
      <c r="K1773" s="631"/>
    </row>
    <row r="1774" ht="12.75">
      <c r="K1774" s="631"/>
    </row>
    <row r="1775" ht="12.75">
      <c r="K1775" s="631"/>
    </row>
    <row r="1776" ht="12.75">
      <c r="K1776" s="631"/>
    </row>
    <row r="1777" ht="12.75">
      <c r="K1777" s="631"/>
    </row>
    <row r="1778" ht="12.75">
      <c r="K1778" s="631"/>
    </row>
    <row r="1779" ht="12.75">
      <c r="K1779" s="631"/>
    </row>
    <row r="1780" ht="12.75">
      <c r="K1780" s="631"/>
    </row>
    <row r="1781" ht="12.75">
      <c r="K1781" s="631"/>
    </row>
    <row r="1782" ht="12.75">
      <c r="K1782" s="631"/>
    </row>
    <row r="1783" ht="12.75">
      <c r="K1783" s="631"/>
    </row>
    <row r="1784" ht="12.75">
      <c r="K1784" s="631"/>
    </row>
    <row r="1785" ht="12.75">
      <c r="K1785" s="631"/>
    </row>
    <row r="1786" ht="12.75">
      <c r="K1786" s="631"/>
    </row>
    <row r="1787" ht="12.75">
      <c r="K1787" s="631"/>
    </row>
    <row r="1788" ht="12.75">
      <c r="K1788" s="631"/>
    </row>
    <row r="1789" ht="12.75">
      <c r="K1789" s="631"/>
    </row>
    <row r="1790" ht="12.75">
      <c r="K1790" s="631"/>
    </row>
    <row r="1791" ht="12.75">
      <c r="K1791" s="631"/>
    </row>
    <row r="1792" ht="12.75">
      <c r="K1792" s="631"/>
    </row>
    <row r="1793" ht="12.75">
      <c r="K1793" s="631"/>
    </row>
    <row r="1794" ht="12.75">
      <c r="K1794" s="631"/>
    </row>
    <row r="1795" ht="12.75">
      <c r="K1795" s="631"/>
    </row>
    <row r="1796" ht="12.75">
      <c r="K1796" s="631"/>
    </row>
    <row r="1797" ht="12.75">
      <c r="K1797" s="631"/>
    </row>
    <row r="1798" ht="12.75">
      <c r="K1798" s="631"/>
    </row>
    <row r="1799" ht="12.75">
      <c r="K1799" s="631"/>
    </row>
    <row r="1800" ht="12.75">
      <c r="K1800" s="631"/>
    </row>
    <row r="1801" ht="12.75">
      <c r="K1801" s="631"/>
    </row>
    <row r="1802" ht="12.75">
      <c r="K1802" s="631"/>
    </row>
    <row r="1803" ht="12.75">
      <c r="K1803" s="631"/>
    </row>
    <row r="1804" ht="12.75">
      <c r="K1804" s="631"/>
    </row>
    <row r="1805" ht="12.75">
      <c r="K1805" s="631"/>
    </row>
    <row r="1806" ht="12.75">
      <c r="K1806" s="631"/>
    </row>
    <row r="1807" ht="12.75">
      <c r="K1807" s="631"/>
    </row>
    <row r="1808" ht="12.75">
      <c r="K1808" s="631"/>
    </row>
    <row r="1809" ht="12.75">
      <c r="K1809" s="631"/>
    </row>
    <row r="1810" ht="12.75">
      <c r="K1810" s="631"/>
    </row>
    <row r="1811" ht="12.75">
      <c r="K1811" s="631"/>
    </row>
    <row r="1812" ht="12.75">
      <c r="K1812" s="631"/>
    </row>
    <row r="1813" ht="12.75">
      <c r="K1813" s="631"/>
    </row>
    <row r="1814" ht="12.75">
      <c r="K1814" s="631"/>
    </row>
    <row r="1815" ht="12.75">
      <c r="K1815" s="631"/>
    </row>
    <row r="1816" ht="12.75">
      <c r="K1816" s="631"/>
    </row>
    <row r="1817" ht="12.75">
      <c r="K1817" s="631"/>
    </row>
    <row r="1818" ht="12.75">
      <c r="K1818" s="631"/>
    </row>
    <row r="1819" ht="12.75">
      <c r="K1819" s="631"/>
    </row>
    <row r="1820" ht="12.75">
      <c r="K1820" s="631"/>
    </row>
    <row r="1821" ht="12.75">
      <c r="K1821" s="631"/>
    </row>
    <row r="1822" ht="12.75">
      <c r="K1822" s="631"/>
    </row>
    <row r="1823" ht="12.75">
      <c r="K1823" s="631"/>
    </row>
    <row r="1824" ht="12.75">
      <c r="K1824" s="631"/>
    </row>
    <row r="1825" ht="12.75">
      <c r="K1825" s="631"/>
    </row>
    <row r="1826" ht="12.75">
      <c r="K1826" s="631"/>
    </row>
    <row r="1827" ht="12.75">
      <c r="K1827" s="631"/>
    </row>
    <row r="1828" ht="12.75">
      <c r="K1828" s="631"/>
    </row>
    <row r="1829" ht="12.75">
      <c r="K1829" s="631"/>
    </row>
    <row r="1830" ht="12.75">
      <c r="K1830" s="631"/>
    </row>
    <row r="1831" ht="12.75">
      <c r="K1831" s="631"/>
    </row>
    <row r="1832" ht="12.75">
      <c r="K1832" s="631"/>
    </row>
    <row r="1833" ht="12.75">
      <c r="K1833" s="631"/>
    </row>
    <row r="1834" ht="12.75">
      <c r="K1834" s="631"/>
    </row>
    <row r="1835" ht="12.75">
      <c r="K1835" s="631"/>
    </row>
    <row r="1836" ht="12.75">
      <c r="K1836" s="631"/>
    </row>
    <row r="1837" ht="12.75">
      <c r="K1837" s="631"/>
    </row>
    <row r="1838" ht="12.75">
      <c r="K1838" s="631"/>
    </row>
    <row r="1839" ht="12.75">
      <c r="K1839" s="631"/>
    </row>
    <row r="1840" ht="12.75">
      <c r="K1840" s="631"/>
    </row>
    <row r="1841" ht="12.75">
      <c r="K1841" s="631"/>
    </row>
    <row r="1842" ht="12.75">
      <c r="K1842" s="631"/>
    </row>
    <row r="1843" ht="12.75">
      <c r="K1843" s="631"/>
    </row>
    <row r="1844" ht="12.75">
      <c r="K1844" s="631"/>
    </row>
    <row r="1845" ht="12.75">
      <c r="K1845" s="631"/>
    </row>
    <row r="1846" ht="12.75">
      <c r="K1846" s="631"/>
    </row>
    <row r="1847" ht="12.75">
      <c r="K1847" s="631"/>
    </row>
    <row r="1848" ht="12.75">
      <c r="K1848" s="631"/>
    </row>
    <row r="1849" ht="12.75">
      <c r="K1849" s="631"/>
    </row>
    <row r="1850" ht="12.75">
      <c r="K1850" s="631"/>
    </row>
    <row r="1851" ht="12.75">
      <c r="K1851" s="631"/>
    </row>
    <row r="1852" ht="12.75">
      <c r="K1852" s="631"/>
    </row>
    <row r="1853" ht="12.75">
      <c r="K1853" s="631"/>
    </row>
    <row r="1854" ht="12.75">
      <c r="K1854" s="631"/>
    </row>
    <row r="1855" ht="12.75">
      <c r="K1855" s="631"/>
    </row>
    <row r="1856" ht="12.75">
      <c r="K1856" s="631"/>
    </row>
    <row r="1857" ht="12.75">
      <c r="K1857" s="631"/>
    </row>
    <row r="1858" ht="12.75">
      <c r="K1858" s="631"/>
    </row>
    <row r="1859" ht="12.75">
      <c r="K1859" s="631"/>
    </row>
    <row r="1860" ht="12.75">
      <c r="K1860" s="631"/>
    </row>
    <row r="1861" ht="12.75">
      <c r="K1861" s="631"/>
    </row>
    <row r="1862" ht="12.75">
      <c r="K1862" s="631"/>
    </row>
    <row r="1863" ht="12.75">
      <c r="K1863" s="631"/>
    </row>
    <row r="1864" ht="12.75">
      <c r="K1864" s="631"/>
    </row>
    <row r="1865" ht="12.75">
      <c r="K1865" s="631"/>
    </row>
    <row r="1866" ht="12.75">
      <c r="K1866" s="631"/>
    </row>
    <row r="1867" ht="12.75">
      <c r="K1867" s="631"/>
    </row>
    <row r="1868" ht="12.75">
      <c r="K1868" s="631"/>
    </row>
    <row r="1869" ht="12.75">
      <c r="K1869" s="631"/>
    </row>
    <row r="1870" ht="12.75">
      <c r="K1870" s="631"/>
    </row>
    <row r="1871" ht="12.75">
      <c r="K1871" s="631"/>
    </row>
    <row r="1872" ht="12.75">
      <c r="K1872" s="631"/>
    </row>
    <row r="1873" ht="12.75">
      <c r="K1873" s="631"/>
    </row>
    <row r="1874" ht="12.75">
      <c r="K1874" s="631"/>
    </row>
    <row r="1875" ht="12.75">
      <c r="K1875" s="631"/>
    </row>
    <row r="1876" ht="12.75">
      <c r="K1876" s="631"/>
    </row>
    <row r="1877" ht="12.75">
      <c r="K1877" s="631"/>
    </row>
    <row r="1878" ht="12.75">
      <c r="K1878" s="631"/>
    </row>
    <row r="1879" ht="12.75">
      <c r="K1879" s="631"/>
    </row>
    <row r="1880" ht="12.75">
      <c r="K1880" s="631"/>
    </row>
    <row r="1881" ht="12.75">
      <c r="K1881" s="631"/>
    </row>
    <row r="1882" ht="12.75">
      <c r="K1882" s="631"/>
    </row>
    <row r="1883" ht="12.75">
      <c r="K1883" s="631"/>
    </row>
    <row r="1884" ht="12.75">
      <c r="K1884" s="631"/>
    </row>
    <row r="1885" ht="12.75">
      <c r="K1885" s="631"/>
    </row>
    <row r="1886" ht="12.75">
      <c r="K1886" s="631"/>
    </row>
    <row r="1887" ht="12.75">
      <c r="K1887" s="631"/>
    </row>
    <row r="1888" ht="12.75">
      <c r="K1888" s="631"/>
    </row>
    <row r="1889" ht="12.75">
      <c r="K1889" s="631"/>
    </row>
    <row r="1890" ht="12.75">
      <c r="K1890" s="631"/>
    </row>
    <row r="1891" ht="12.75">
      <c r="K1891" s="631"/>
    </row>
    <row r="1892" ht="12.75">
      <c r="K1892" s="631"/>
    </row>
    <row r="1893" ht="12.75">
      <c r="K1893" s="631"/>
    </row>
    <row r="1894" ht="12.75">
      <c r="K1894" s="631"/>
    </row>
    <row r="1895" ht="12.75">
      <c r="K1895" s="631"/>
    </row>
    <row r="1896" ht="12.75">
      <c r="K1896" s="631"/>
    </row>
    <row r="1897" ht="12.75">
      <c r="K1897" s="631"/>
    </row>
    <row r="1898" ht="12.75">
      <c r="K1898" s="631"/>
    </row>
    <row r="1899" ht="12.75">
      <c r="K1899" s="631"/>
    </row>
    <row r="1900" ht="12.75">
      <c r="K1900" s="631"/>
    </row>
    <row r="1901" ht="12.75">
      <c r="K1901" s="631"/>
    </row>
    <row r="1902" ht="12.75">
      <c r="K1902" s="631"/>
    </row>
    <row r="1903" ht="12.75">
      <c r="K1903" s="631"/>
    </row>
    <row r="1904" ht="12.75">
      <c r="K1904" s="631"/>
    </row>
    <row r="1905" ht="12.75">
      <c r="K1905" s="631"/>
    </row>
    <row r="1906" ht="12.75">
      <c r="K1906" s="631"/>
    </row>
    <row r="1907" ht="12.75">
      <c r="K1907" s="631"/>
    </row>
    <row r="1908" ht="12.75">
      <c r="K1908" s="631"/>
    </row>
    <row r="1909" ht="12.75">
      <c r="K1909" s="631"/>
    </row>
    <row r="1910" ht="12.75">
      <c r="K1910" s="631"/>
    </row>
    <row r="1911" ht="12.75">
      <c r="K1911" s="631"/>
    </row>
    <row r="1912" ht="12.75">
      <c r="K1912" s="631"/>
    </row>
    <row r="1913" ht="12.75">
      <c r="K1913" s="631"/>
    </row>
    <row r="1914" ht="12.75">
      <c r="K1914" s="631"/>
    </row>
    <row r="1915" ht="12.75">
      <c r="K1915" s="631"/>
    </row>
    <row r="1916" ht="12.75">
      <c r="K1916" s="631"/>
    </row>
    <row r="1917" ht="12.75">
      <c r="K1917" s="631"/>
    </row>
    <row r="1918" ht="12.75">
      <c r="K1918" s="631"/>
    </row>
    <row r="1919" ht="12.75">
      <c r="K1919" s="631"/>
    </row>
    <row r="1920" ht="12.75">
      <c r="K1920" s="631"/>
    </row>
    <row r="1921" ht="12.75">
      <c r="K1921" s="631"/>
    </row>
    <row r="1922" ht="12.75">
      <c r="K1922" s="631"/>
    </row>
    <row r="1923" ht="12.75">
      <c r="K1923" s="631"/>
    </row>
    <row r="1924" ht="12.75">
      <c r="K1924" s="631"/>
    </row>
    <row r="1925" ht="12.75">
      <c r="K1925" s="631"/>
    </row>
    <row r="1926" ht="12.75">
      <c r="K1926" s="631"/>
    </row>
    <row r="1927" ht="12.75">
      <c r="K1927" s="631"/>
    </row>
    <row r="1928" ht="12.75">
      <c r="K1928" s="631"/>
    </row>
    <row r="1929" ht="12.75">
      <c r="K1929" s="631"/>
    </row>
    <row r="1930" ht="12.75">
      <c r="K1930" s="631"/>
    </row>
    <row r="1931" ht="12.75">
      <c r="K1931" s="631"/>
    </row>
    <row r="1932" ht="12.75">
      <c r="K1932" s="631"/>
    </row>
    <row r="1933" ht="12.75">
      <c r="K1933" s="631"/>
    </row>
    <row r="1934" ht="12.75">
      <c r="K1934" s="631"/>
    </row>
    <row r="1935" ht="12.75">
      <c r="K1935" s="631"/>
    </row>
    <row r="1936" ht="12.75">
      <c r="K1936" s="631"/>
    </row>
    <row r="1937" ht="12.75">
      <c r="K1937" s="631"/>
    </row>
    <row r="1938" ht="12.75">
      <c r="K1938" s="631"/>
    </row>
    <row r="1939" ht="12.75">
      <c r="K1939" s="631"/>
    </row>
    <row r="1940" ht="12.75">
      <c r="K1940" s="631"/>
    </row>
    <row r="1941" ht="12.75">
      <c r="K1941" s="631"/>
    </row>
    <row r="1942" ht="12.75">
      <c r="K1942" s="631"/>
    </row>
    <row r="1943" ht="12.75">
      <c r="K1943" s="631"/>
    </row>
    <row r="1944" ht="12.75">
      <c r="K1944" s="631"/>
    </row>
    <row r="1945" ht="12.75">
      <c r="K1945" s="631"/>
    </row>
    <row r="1946" ht="12.75">
      <c r="K1946" s="631"/>
    </row>
    <row r="1947" ht="12.75">
      <c r="K1947" s="631"/>
    </row>
    <row r="1948" ht="12.75">
      <c r="K1948" s="631"/>
    </row>
    <row r="1949" ht="12.75">
      <c r="K1949" s="631"/>
    </row>
    <row r="1950" ht="12.75">
      <c r="K1950" s="631"/>
    </row>
    <row r="1951" ht="12.75">
      <c r="K1951" s="631"/>
    </row>
    <row r="1952" ht="12.75">
      <c r="K1952" s="631"/>
    </row>
    <row r="1953" ht="12.75">
      <c r="K1953" s="631"/>
    </row>
    <row r="1954" ht="12.75">
      <c r="K1954" s="631"/>
    </row>
    <row r="1955" ht="12.75">
      <c r="K1955" s="631"/>
    </row>
    <row r="1956" ht="12.75">
      <c r="K1956" s="631"/>
    </row>
    <row r="1957" ht="12.75">
      <c r="K1957" s="631"/>
    </row>
    <row r="1958" ht="12.75">
      <c r="K1958" s="631"/>
    </row>
    <row r="1959" ht="12.75">
      <c r="K1959" s="631"/>
    </row>
    <row r="1960" ht="12.75">
      <c r="K1960" s="631"/>
    </row>
    <row r="1961" ht="12.75">
      <c r="K1961" s="631"/>
    </row>
    <row r="1962" ht="12.75">
      <c r="K1962" s="631"/>
    </row>
    <row r="1963" ht="12.75">
      <c r="K1963" s="631"/>
    </row>
    <row r="1964" ht="12.75">
      <c r="K1964" s="631"/>
    </row>
    <row r="1965" ht="12.75">
      <c r="K1965" s="631"/>
    </row>
    <row r="1966" ht="12.75">
      <c r="K1966" s="631"/>
    </row>
    <row r="1967" ht="12.75">
      <c r="K1967" s="631"/>
    </row>
    <row r="1968" ht="12.75">
      <c r="K1968" s="631"/>
    </row>
    <row r="1969" ht="12.75">
      <c r="K1969" s="631"/>
    </row>
    <row r="1970" ht="12.75">
      <c r="K1970" s="631"/>
    </row>
    <row r="1971" ht="12.75">
      <c r="K1971" s="631"/>
    </row>
    <row r="1972" ht="12.75">
      <c r="K1972" s="631"/>
    </row>
    <row r="1973" ht="12.75">
      <c r="K1973" s="631"/>
    </row>
  </sheetData>
  <sheetProtection/>
  <mergeCells count="31">
    <mergeCell ref="A10:K10"/>
    <mergeCell ref="I7:I8"/>
    <mergeCell ref="B7:B8"/>
    <mergeCell ref="F7:F8"/>
    <mergeCell ref="D7:E7"/>
    <mergeCell ref="A7:A8"/>
    <mergeCell ref="G7:G8"/>
    <mergeCell ref="C7:C8"/>
    <mergeCell ref="A1:K1"/>
    <mergeCell ref="A2:K2"/>
    <mergeCell ref="A3:K3"/>
    <mergeCell ref="A4:K4"/>
    <mergeCell ref="K7:K8"/>
    <mergeCell ref="F724:J724"/>
    <mergeCell ref="A571:K571"/>
    <mergeCell ref="A577:K577"/>
    <mergeCell ref="A665:K665"/>
    <mergeCell ref="A712:I713"/>
    <mergeCell ref="G718:J718"/>
    <mergeCell ref="F723:J723"/>
    <mergeCell ref="G719:J719"/>
    <mergeCell ref="A6:K6"/>
    <mergeCell ref="J7:J8"/>
    <mergeCell ref="F722:J722"/>
    <mergeCell ref="A659:K659"/>
    <mergeCell ref="A529:K529"/>
    <mergeCell ref="A32:K32"/>
    <mergeCell ref="A566:K566"/>
    <mergeCell ref="G717:J717"/>
    <mergeCell ref="A541:K541"/>
    <mergeCell ref="H7:H8"/>
  </mergeCells>
  <printOptions/>
  <pageMargins left="0.7480314960629921" right="0.7480314960629921" top="0.4724409448818898" bottom="0.6692913385826772" header="0.3937007874015748" footer="0.1968503937007874"/>
  <pageSetup horizontalDpi="600" verticalDpi="600" orientation="landscape" paperSize="9" r:id="rId1"/>
  <headerFooter alignWithMargins="0">
    <oddFooter>&amp;CСтр. &amp;P от &amp;[19&amp;RДИРЕКТОР НА ОД "ЗЕМЕДЕЛИЕ" - ПЛЕВЕН: ..............
/НОРА СТОЕВА/</oddFooter>
  </headerFooter>
  <ignoredErrors>
    <ignoredError sqref="E19 E657 E595 E591 E690 E672 E602 E546 E587" formulaRange="1"/>
    <ignoredError sqref="B543 F9 I9 A9 B546 G30 G534 G613:G615 G11:G29 G598 G616:G63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N25" sqref="N25"/>
    </sheetView>
  </sheetViews>
  <sheetFormatPr defaultColWidth="9.140625" defaultRowHeight="12.75"/>
  <cols>
    <col min="1" max="1" width="13.7109375" style="0" customWidth="1"/>
    <col min="2" max="2" width="12.140625" style="0" customWidth="1"/>
    <col min="3" max="3" width="20.57421875" style="0" customWidth="1"/>
    <col min="9" max="9" width="9.140625" style="463" customWidth="1"/>
    <col min="10" max="10" width="14.00390625" style="463" customWidth="1"/>
  </cols>
  <sheetData>
    <row r="1" spans="1:10" ht="15.75">
      <c r="A1" s="643" t="s">
        <v>28</v>
      </c>
      <c r="B1" s="643"/>
      <c r="C1" s="643"/>
      <c r="D1" s="643"/>
      <c r="E1" s="643"/>
      <c r="F1" s="643"/>
      <c r="G1" s="643"/>
      <c r="H1" s="643"/>
      <c r="I1" s="643"/>
      <c r="J1" s="643"/>
    </row>
    <row r="2" spans="1:10" ht="15">
      <c r="A2" s="644" t="s">
        <v>288</v>
      </c>
      <c r="B2" s="644"/>
      <c r="C2" s="644"/>
      <c r="D2" s="644"/>
      <c r="E2" s="644"/>
      <c r="F2" s="644"/>
      <c r="G2" s="644"/>
      <c r="H2" s="644"/>
      <c r="I2" s="644"/>
      <c r="J2" s="644"/>
    </row>
    <row r="3" spans="1:10" ht="15">
      <c r="A3" s="644" t="s">
        <v>1193</v>
      </c>
      <c r="B3" s="644"/>
      <c r="C3" s="644"/>
      <c r="D3" s="644"/>
      <c r="E3" s="644"/>
      <c r="F3" s="644"/>
      <c r="G3" s="644"/>
      <c r="H3" s="644"/>
      <c r="I3" s="644"/>
      <c r="J3" s="644"/>
    </row>
    <row r="4" spans="1:10" ht="15">
      <c r="A4" s="645" t="s">
        <v>1485</v>
      </c>
      <c r="B4" s="645"/>
      <c r="C4" s="645"/>
      <c r="D4" s="645"/>
      <c r="E4" s="645"/>
      <c r="F4" s="645"/>
      <c r="G4" s="645"/>
      <c r="H4" s="645"/>
      <c r="I4" s="645"/>
      <c r="J4" s="645"/>
    </row>
    <row r="5" spans="1:10" ht="15">
      <c r="A5" s="90"/>
      <c r="B5" s="91"/>
      <c r="C5" s="90"/>
      <c r="D5" s="92"/>
      <c r="E5" s="90"/>
      <c r="F5" s="90"/>
      <c r="G5" s="93"/>
      <c r="H5" s="90"/>
      <c r="I5" s="94"/>
      <c r="J5" s="94"/>
    </row>
    <row r="6" spans="1:10" ht="12.75">
      <c r="A6" s="647" t="s">
        <v>0</v>
      </c>
      <c r="B6" s="647"/>
      <c r="C6" s="647"/>
      <c r="D6" s="647"/>
      <c r="E6" s="647"/>
      <c r="F6" s="647"/>
      <c r="G6" s="647"/>
      <c r="H6" s="647"/>
      <c r="I6" s="647"/>
      <c r="J6" s="647"/>
    </row>
    <row r="7" spans="1:10" ht="12.75">
      <c r="A7" s="646" t="s">
        <v>1</v>
      </c>
      <c r="B7" s="648" t="s">
        <v>2</v>
      </c>
      <c r="C7" s="646" t="s">
        <v>3</v>
      </c>
      <c r="D7" s="646" t="s">
        <v>4</v>
      </c>
      <c r="E7" s="646"/>
      <c r="F7" s="646" t="s">
        <v>53</v>
      </c>
      <c r="G7" s="652" t="s">
        <v>5</v>
      </c>
      <c r="H7" s="654" t="s">
        <v>6</v>
      </c>
      <c r="I7" s="653" t="s">
        <v>35</v>
      </c>
      <c r="J7" s="650" t="s">
        <v>39</v>
      </c>
    </row>
    <row r="8" spans="1:10" ht="48.75" customHeight="1">
      <c r="A8" s="646"/>
      <c r="B8" s="648"/>
      <c r="C8" s="646"/>
      <c r="D8" s="1" t="s">
        <v>8</v>
      </c>
      <c r="E8" s="1" t="s">
        <v>32</v>
      </c>
      <c r="F8" s="646"/>
      <c r="G8" s="652"/>
      <c r="H8" s="654"/>
      <c r="I8" s="653"/>
      <c r="J8" s="650"/>
    </row>
    <row r="9" spans="1:10" ht="12.75">
      <c r="A9" s="2" t="s">
        <v>29</v>
      </c>
      <c r="B9" s="5">
        <v>2</v>
      </c>
      <c r="C9" s="2">
        <v>3</v>
      </c>
      <c r="D9" s="7" t="s">
        <v>9</v>
      </c>
      <c r="E9" s="2" t="s">
        <v>10</v>
      </c>
      <c r="F9" s="2" t="s">
        <v>36</v>
      </c>
      <c r="G9" s="5">
        <v>6</v>
      </c>
      <c r="H9" s="2" t="s">
        <v>37</v>
      </c>
      <c r="I9" s="5">
        <v>9</v>
      </c>
      <c r="J9" s="6">
        <v>10</v>
      </c>
    </row>
    <row r="10" spans="1:10" ht="15.75">
      <c r="A10" s="659" t="s">
        <v>14</v>
      </c>
      <c r="B10" s="660"/>
      <c r="C10" s="660"/>
      <c r="D10" s="660"/>
      <c r="E10" s="660"/>
      <c r="F10" s="660"/>
      <c r="G10" s="660"/>
      <c r="H10" s="660"/>
      <c r="I10" s="660"/>
      <c r="J10" s="661"/>
    </row>
    <row r="11" spans="1:10" ht="12.75">
      <c r="A11" s="426" t="s">
        <v>115</v>
      </c>
      <c r="B11" s="434" t="s">
        <v>1066</v>
      </c>
      <c r="C11" s="394" t="s">
        <v>1137</v>
      </c>
      <c r="D11" s="427">
        <v>11.251</v>
      </c>
      <c r="E11" s="412"/>
      <c r="F11" s="428">
        <v>46</v>
      </c>
      <c r="G11" s="429">
        <v>5</v>
      </c>
      <c r="H11" s="394" t="s">
        <v>11</v>
      </c>
      <c r="I11" s="356">
        <f>D11*F11</f>
        <v>517.5459999999999</v>
      </c>
      <c r="J11" s="356">
        <f>I11*20%</f>
        <v>103.50919999999999</v>
      </c>
    </row>
    <row r="12" spans="1:10" ht="12.75">
      <c r="A12" s="237" t="s">
        <v>20</v>
      </c>
      <c r="B12" s="238">
        <v>1</v>
      </c>
      <c r="C12" s="239" t="s">
        <v>27</v>
      </c>
      <c r="D12" s="240">
        <f>SUM(D11)</f>
        <v>11.251</v>
      </c>
      <c r="E12" s="241" t="s">
        <v>47</v>
      </c>
      <c r="F12" s="242"/>
      <c r="G12" s="243"/>
      <c r="H12" s="243"/>
      <c r="I12" s="356"/>
      <c r="J12" s="356"/>
    </row>
    <row r="13" spans="1:10" ht="12.75">
      <c r="A13" s="426" t="s">
        <v>118</v>
      </c>
      <c r="B13" s="434" t="s">
        <v>1065</v>
      </c>
      <c r="C13" s="394" t="s">
        <v>283</v>
      </c>
      <c r="D13" s="427">
        <v>14.268</v>
      </c>
      <c r="E13" s="412"/>
      <c r="F13" s="428">
        <v>46</v>
      </c>
      <c r="G13" s="429">
        <v>5</v>
      </c>
      <c r="H13" s="394" t="s">
        <v>11</v>
      </c>
      <c r="I13" s="356">
        <f>D13*F13</f>
        <v>656.328</v>
      </c>
      <c r="J13" s="356">
        <f>I13*20%</f>
        <v>131.2656</v>
      </c>
    </row>
    <row r="14" spans="1:10" ht="12.75">
      <c r="A14" s="237" t="s">
        <v>20</v>
      </c>
      <c r="B14" s="238">
        <v>1</v>
      </c>
      <c r="C14" s="239" t="s">
        <v>27</v>
      </c>
      <c r="D14" s="240">
        <f>SUM(D13)</f>
        <v>14.268</v>
      </c>
      <c r="E14" s="241" t="s">
        <v>47</v>
      </c>
      <c r="F14" s="242"/>
      <c r="G14" s="243"/>
      <c r="H14" s="243"/>
      <c r="I14" s="356"/>
      <c r="J14" s="356"/>
    </row>
    <row r="15" spans="1:10" ht="38.25">
      <c r="A15" s="64" t="s">
        <v>22</v>
      </c>
      <c r="B15" s="71">
        <f>B14+B12</f>
        <v>2</v>
      </c>
      <c r="C15" s="123" t="s">
        <v>27</v>
      </c>
      <c r="D15" s="132">
        <f>D14+D12</f>
        <v>25.519</v>
      </c>
      <c r="E15" s="62" t="s">
        <v>47</v>
      </c>
      <c r="F15" s="102"/>
      <c r="G15" s="65"/>
      <c r="H15" s="66"/>
      <c r="I15" s="67"/>
      <c r="J15" s="68"/>
    </row>
    <row r="16" spans="1:10" ht="15.75">
      <c r="A16" s="651" t="s">
        <v>12</v>
      </c>
      <c r="B16" s="651"/>
      <c r="C16" s="651"/>
      <c r="D16" s="651"/>
      <c r="E16" s="651"/>
      <c r="F16" s="651"/>
      <c r="G16" s="651"/>
      <c r="H16" s="651"/>
      <c r="I16" s="651"/>
      <c r="J16" s="651"/>
    </row>
    <row r="17" spans="1:10" ht="12.75">
      <c r="A17" s="412" t="s">
        <v>270</v>
      </c>
      <c r="B17" s="441" t="s">
        <v>1089</v>
      </c>
      <c r="C17" s="416" t="s">
        <v>283</v>
      </c>
      <c r="D17" s="420">
        <v>1.5</v>
      </c>
      <c r="E17" s="417"/>
      <c r="F17" s="414">
        <v>51</v>
      </c>
      <c r="G17" s="421">
        <v>4</v>
      </c>
      <c r="H17" s="416" t="s">
        <v>11</v>
      </c>
      <c r="I17" s="356">
        <f aca="true" t="shared" si="0" ref="I17:I24">D17*F17</f>
        <v>76.5</v>
      </c>
      <c r="J17" s="356">
        <f>I17*20%</f>
        <v>15.3</v>
      </c>
    </row>
    <row r="18" spans="1:10" ht="12.75">
      <c r="A18" s="412" t="s">
        <v>270</v>
      </c>
      <c r="B18" s="423" t="s">
        <v>1090</v>
      </c>
      <c r="C18" s="416" t="s">
        <v>283</v>
      </c>
      <c r="D18" s="422">
        <v>1</v>
      </c>
      <c r="E18" s="412"/>
      <c r="F18" s="414">
        <v>51</v>
      </c>
      <c r="G18" s="334">
        <v>4</v>
      </c>
      <c r="H18" s="416" t="s">
        <v>11</v>
      </c>
      <c r="I18" s="356">
        <f t="shared" si="0"/>
        <v>51</v>
      </c>
      <c r="J18" s="356">
        <f aca="true" t="shared" si="1" ref="J18:J24">I18*20%</f>
        <v>10.200000000000001</v>
      </c>
    </row>
    <row r="19" spans="1:10" ht="12.75">
      <c r="A19" s="412" t="s">
        <v>270</v>
      </c>
      <c r="B19" s="433" t="s">
        <v>1091</v>
      </c>
      <c r="C19" s="416" t="s">
        <v>283</v>
      </c>
      <c r="D19" s="420">
        <v>1.5</v>
      </c>
      <c r="E19" s="417"/>
      <c r="F19" s="414">
        <v>51</v>
      </c>
      <c r="G19" s="421">
        <v>4</v>
      </c>
      <c r="H19" s="416" t="s">
        <v>11</v>
      </c>
      <c r="I19" s="356">
        <f t="shared" si="0"/>
        <v>76.5</v>
      </c>
      <c r="J19" s="356">
        <f t="shared" si="1"/>
        <v>15.3</v>
      </c>
    </row>
    <row r="20" spans="1:10" ht="12.75">
      <c r="A20" s="412" t="s">
        <v>270</v>
      </c>
      <c r="B20" s="423" t="s">
        <v>1092</v>
      </c>
      <c r="C20" s="416" t="s">
        <v>283</v>
      </c>
      <c r="D20" s="422">
        <v>1.501</v>
      </c>
      <c r="E20" s="412"/>
      <c r="F20" s="414">
        <v>51</v>
      </c>
      <c r="G20" s="334">
        <v>4</v>
      </c>
      <c r="H20" s="416" t="s">
        <v>11</v>
      </c>
      <c r="I20" s="356">
        <f t="shared" si="0"/>
        <v>76.55099999999999</v>
      </c>
      <c r="J20" s="356">
        <f t="shared" si="1"/>
        <v>15.310199999999998</v>
      </c>
    </row>
    <row r="21" spans="1:10" ht="12.75">
      <c r="A21" s="412" t="s">
        <v>270</v>
      </c>
      <c r="B21" s="423" t="s">
        <v>1093</v>
      </c>
      <c r="C21" s="416" t="s">
        <v>283</v>
      </c>
      <c r="D21" s="422">
        <v>1.5</v>
      </c>
      <c r="E21" s="412"/>
      <c r="F21" s="414">
        <v>51</v>
      </c>
      <c r="G21" s="334">
        <v>4</v>
      </c>
      <c r="H21" s="416" t="s">
        <v>11</v>
      </c>
      <c r="I21" s="356">
        <f t="shared" si="0"/>
        <v>76.5</v>
      </c>
      <c r="J21" s="356">
        <f t="shared" si="1"/>
        <v>15.3</v>
      </c>
    </row>
    <row r="22" spans="1:10" ht="12.75">
      <c r="A22" s="412" t="s">
        <v>270</v>
      </c>
      <c r="B22" s="423" t="s">
        <v>1094</v>
      </c>
      <c r="C22" s="416" t="s">
        <v>283</v>
      </c>
      <c r="D22" s="422">
        <v>1.375</v>
      </c>
      <c r="E22" s="412"/>
      <c r="F22" s="414">
        <v>51</v>
      </c>
      <c r="G22" s="334">
        <v>4</v>
      </c>
      <c r="H22" s="416" t="s">
        <v>11</v>
      </c>
      <c r="I22" s="356">
        <f t="shared" si="0"/>
        <v>70.125</v>
      </c>
      <c r="J22" s="356">
        <f t="shared" si="1"/>
        <v>14.025</v>
      </c>
    </row>
    <row r="23" spans="1:10" ht="12.75">
      <c r="A23" s="412" t="s">
        <v>270</v>
      </c>
      <c r="B23" s="423" t="s">
        <v>1095</v>
      </c>
      <c r="C23" s="416" t="s">
        <v>283</v>
      </c>
      <c r="D23" s="422">
        <v>1.5</v>
      </c>
      <c r="E23" s="412"/>
      <c r="F23" s="414">
        <v>51</v>
      </c>
      <c r="G23" s="334">
        <v>4</v>
      </c>
      <c r="H23" s="416" t="s">
        <v>11</v>
      </c>
      <c r="I23" s="356">
        <f t="shared" si="0"/>
        <v>76.5</v>
      </c>
      <c r="J23" s="356">
        <f t="shared" si="1"/>
        <v>15.3</v>
      </c>
    </row>
    <row r="24" spans="1:10" ht="12.75">
      <c r="A24" s="412" t="s">
        <v>270</v>
      </c>
      <c r="B24" s="423" t="s">
        <v>1096</v>
      </c>
      <c r="C24" s="416" t="s">
        <v>283</v>
      </c>
      <c r="D24" s="422">
        <v>1.005</v>
      </c>
      <c r="E24" s="412"/>
      <c r="F24" s="414">
        <v>51</v>
      </c>
      <c r="G24" s="334">
        <v>4</v>
      </c>
      <c r="H24" s="416" t="s">
        <v>11</v>
      </c>
      <c r="I24" s="356">
        <f t="shared" si="0"/>
        <v>51.254999999999995</v>
      </c>
      <c r="J24" s="356">
        <f t="shared" si="1"/>
        <v>10.251</v>
      </c>
    </row>
    <row r="25" spans="1:10" ht="12.75">
      <c r="A25" s="115" t="s">
        <v>107</v>
      </c>
      <c r="B25" s="207">
        <v>8</v>
      </c>
      <c r="C25" s="44" t="s">
        <v>27</v>
      </c>
      <c r="D25" s="44">
        <f>SUM(D17:D24)</f>
        <v>10.881</v>
      </c>
      <c r="E25" s="121" t="s">
        <v>47</v>
      </c>
      <c r="F25" s="414"/>
      <c r="G25" s="334"/>
      <c r="H25" s="416"/>
      <c r="I25" s="356"/>
      <c r="J25" s="356"/>
    </row>
    <row r="26" spans="1:10" ht="12.75">
      <c r="A26" s="412" t="s">
        <v>269</v>
      </c>
      <c r="B26" s="442" t="s">
        <v>1088</v>
      </c>
      <c r="C26" s="394" t="s">
        <v>283</v>
      </c>
      <c r="D26" s="410">
        <v>4.894</v>
      </c>
      <c r="E26" s="413"/>
      <c r="F26" s="414">
        <v>51</v>
      </c>
      <c r="G26" s="415">
        <v>3</v>
      </c>
      <c r="H26" s="394" t="s">
        <v>11</v>
      </c>
      <c r="I26" s="356">
        <f>D26*F26</f>
        <v>249.594</v>
      </c>
      <c r="J26" s="356">
        <f>I26*20%</f>
        <v>49.918800000000005</v>
      </c>
    </row>
    <row r="27" spans="1:10" ht="12.75">
      <c r="A27" s="115" t="s">
        <v>107</v>
      </c>
      <c r="B27" s="207">
        <v>1</v>
      </c>
      <c r="C27" s="44" t="s">
        <v>27</v>
      </c>
      <c r="D27" s="44">
        <f>SUM(D26:D26)</f>
        <v>4.894</v>
      </c>
      <c r="E27" s="121" t="s">
        <v>47</v>
      </c>
      <c r="F27" s="418"/>
      <c r="G27" s="419"/>
      <c r="H27" s="418"/>
      <c r="I27" s="236"/>
      <c r="J27" s="236"/>
    </row>
    <row r="28" spans="1:10" ht="38.25">
      <c r="A28" s="229" t="s">
        <v>92</v>
      </c>
      <c r="B28" s="71">
        <f>B27+B25</f>
        <v>9</v>
      </c>
      <c r="C28" s="29" t="s">
        <v>27</v>
      </c>
      <c r="D28" s="132">
        <f>D27+D25</f>
        <v>15.775</v>
      </c>
      <c r="E28" s="62" t="s">
        <v>47</v>
      </c>
      <c r="F28" s="102"/>
      <c r="G28" s="65"/>
      <c r="H28" s="66"/>
      <c r="I28" s="67"/>
      <c r="J28" s="68"/>
    </row>
    <row r="29" spans="1:10" ht="15.75">
      <c r="A29" s="651" t="s">
        <v>33</v>
      </c>
      <c r="B29" s="651"/>
      <c r="C29" s="651"/>
      <c r="D29" s="651"/>
      <c r="E29" s="651"/>
      <c r="F29" s="651"/>
      <c r="G29" s="651"/>
      <c r="H29" s="651"/>
      <c r="I29" s="651"/>
      <c r="J29" s="651"/>
    </row>
    <row r="30" spans="1:10" ht="12.75" customHeight="1">
      <c r="A30" s="387" t="s">
        <v>112</v>
      </c>
      <c r="B30" s="425" t="s">
        <v>1167</v>
      </c>
      <c r="C30" s="386" t="s">
        <v>170</v>
      </c>
      <c r="D30" s="289">
        <v>0.737</v>
      </c>
      <c r="E30" s="373"/>
      <c r="F30" s="266">
        <v>51</v>
      </c>
      <c r="G30" s="501" t="s">
        <v>100</v>
      </c>
      <c r="H30" s="268" t="s">
        <v>11</v>
      </c>
      <c r="I30" s="515">
        <f>D30*F30</f>
        <v>37.586999999999996</v>
      </c>
      <c r="J30" s="515">
        <f>I30*20%</f>
        <v>7.517399999999999</v>
      </c>
    </row>
    <row r="31" spans="1:10" ht="13.5" customHeight="1">
      <c r="A31" s="387" t="s">
        <v>112</v>
      </c>
      <c r="B31" s="425" t="s">
        <v>1168</v>
      </c>
      <c r="C31" s="386" t="s">
        <v>170</v>
      </c>
      <c r="D31" s="289">
        <v>0.684</v>
      </c>
      <c r="E31" s="373"/>
      <c r="F31" s="266">
        <v>51</v>
      </c>
      <c r="G31" s="501" t="s">
        <v>100</v>
      </c>
      <c r="H31" s="268" t="s">
        <v>11</v>
      </c>
      <c r="I31" s="515">
        <f>D31*F31</f>
        <v>34.884</v>
      </c>
      <c r="J31" s="515">
        <f>I31*20%</f>
        <v>6.976800000000001</v>
      </c>
    </row>
    <row r="32" spans="1:10" ht="12.75" customHeight="1">
      <c r="A32" s="43" t="s">
        <v>20</v>
      </c>
      <c r="B32" s="391">
        <v>2</v>
      </c>
      <c r="C32" s="115" t="s">
        <v>27</v>
      </c>
      <c r="D32" s="392">
        <f>SUM(D30:D31)</f>
        <v>1.421</v>
      </c>
      <c r="E32" s="373" t="s">
        <v>47</v>
      </c>
      <c r="F32" s="336"/>
      <c r="G32" s="336"/>
      <c r="H32" s="336"/>
      <c r="I32" s="355"/>
      <c r="J32" s="355"/>
    </row>
    <row r="33" spans="1:10" ht="12.75">
      <c r="A33" s="375" t="s">
        <v>109</v>
      </c>
      <c r="B33" s="425" t="s">
        <v>289</v>
      </c>
      <c r="C33" s="288" t="s">
        <v>178</v>
      </c>
      <c r="D33" s="289">
        <v>1.364</v>
      </c>
      <c r="E33" s="288"/>
      <c r="F33" s="266">
        <v>51</v>
      </c>
      <c r="G33" s="292"/>
      <c r="H33" s="268" t="s">
        <v>11</v>
      </c>
      <c r="I33" s="358">
        <f aca="true" t="shared" si="2" ref="I33:I60">D33*F33</f>
        <v>69.56400000000001</v>
      </c>
      <c r="J33" s="353">
        <f>I33*20%</f>
        <v>13.912800000000002</v>
      </c>
    </row>
    <row r="34" spans="1:10" ht="12.75">
      <c r="A34" s="375" t="s">
        <v>109</v>
      </c>
      <c r="B34" s="425" t="s">
        <v>290</v>
      </c>
      <c r="C34" s="288" t="s">
        <v>178</v>
      </c>
      <c r="D34" s="289">
        <v>1.367</v>
      </c>
      <c r="E34" s="288"/>
      <c r="F34" s="266">
        <v>51</v>
      </c>
      <c r="G34" s="292"/>
      <c r="H34" s="268" t="s">
        <v>11</v>
      </c>
      <c r="I34" s="358">
        <f t="shared" si="2"/>
        <v>69.717</v>
      </c>
      <c r="J34" s="353">
        <f aca="true" t="shared" si="3" ref="J34:J60">I34*20%</f>
        <v>13.9434</v>
      </c>
    </row>
    <row r="35" spans="1:10" ht="12.75">
      <c r="A35" s="375" t="s">
        <v>109</v>
      </c>
      <c r="B35" s="425" t="s">
        <v>291</v>
      </c>
      <c r="C35" s="288" t="s">
        <v>178</v>
      </c>
      <c r="D35" s="289">
        <v>1.365</v>
      </c>
      <c r="E35" s="288"/>
      <c r="F35" s="266">
        <v>51</v>
      </c>
      <c r="G35" s="292"/>
      <c r="H35" s="268" t="s">
        <v>11</v>
      </c>
      <c r="I35" s="358">
        <f t="shared" si="2"/>
        <v>69.615</v>
      </c>
      <c r="J35" s="353">
        <f t="shared" si="3"/>
        <v>13.923</v>
      </c>
    </row>
    <row r="36" spans="1:10" ht="12.75">
      <c r="A36" s="375" t="s">
        <v>109</v>
      </c>
      <c r="B36" s="425" t="s">
        <v>292</v>
      </c>
      <c r="C36" s="288" t="s">
        <v>178</v>
      </c>
      <c r="D36" s="289">
        <v>1.367</v>
      </c>
      <c r="E36" s="288"/>
      <c r="F36" s="266">
        <v>51</v>
      </c>
      <c r="G36" s="292"/>
      <c r="H36" s="268" t="s">
        <v>11</v>
      </c>
      <c r="I36" s="358">
        <f t="shared" si="2"/>
        <v>69.717</v>
      </c>
      <c r="J36" s="353">
        <f t="shared" si="3"/>
        <v>13.9434</v>
      </c>
    </row>
    <row r="37" spans="1:10" ht="12.75">
      <c r="A37" s="375" t="s">
        <v>109</v>
      </c>
      <c r="B37" s="425" t="s">
        <v>293</v>
      </c>
      <c r="C37" s="265" t="s">
        <v>172</v>
      </c>
      <c r="D37" s="289">
        <v>1.198</v>
      </c>
      <c r="E37" s="288"/>
      <c r="F37" s="266">
        <v>51</v>
      </c>
      <c r="G37" s="292"/>
      <c r="H37" s="268" t="s">
        <v>11</v>
      </c>
      <c r="I37" s="358">
        <f t="shared" si="2"/>
        <v>61.098</v>
      </c>
      <c r="J37" s="353">
        <f t="shared" si="3"/>
        <v>12.2196</v>
      </c>
    </row>
    <row r="38" spans="1:10" ht="12.75">
      <c r="A38" s="375" t="s">
        <v>109</v>
      </c>
      <c r="B38" s="425" t="s">
        <v>294</v>
      </c>
      <c r="C38" s="265" t="s">
        <v>172</v>
      </c>
      <c r="D38" s="289">
        <v>1.063</v>
      </c>
      <c r="E38" s="288"/>
      <c r="F38" s="266">
        <v>51</v>
      </c>
      <c r="G38" s="292"/>
      <c r="H38" s="268" t="s">
        <v>11</v>
      </c>
      <c r="I38" s="358">
        <f t="shared" si="2"/>
        <v>54.212999999999994</v>
      </c>
      <c r="J38" s="353">
        <f t="shared" si="3"/>
        <v>10.8426</v>
      </c>
    </row>
    <row r="39" spans="1:10" ht="12.75">
      <c r="A39" s="375" t="s">
        <v>109</v>
      </c>
      <c r="B39" s="425" t="s">
        <v>295</v>
      </c>
      <c r="C39" s="265" t="s">
        <v>172</v>
      </c>
      <c r="D39" s="289">
        <v>1.177</v>
      </c>
      <c r="E39" s="288"/>
      <c r="F39" s="266">
        <v>51</v>
      </c>
      <c r="G39" s="292"/>
      <c r="H39" s="268" t="s">
        <v>11</v>
      </c>
      <c r="I39" s="358">
        <f t="shared" si="2"/>
        <v>60.027</v>
      </c>
      <c r="J39" s="353">
        <f t="shared" si="3"/>
        <v>12.005400000000002</v>
      </c>
    </row>
    <row r="40" spans="1:10" ht="12.75">
      <c r="A40" s="375" t="s">
        <v>109</v>
      </c>
      <c r="B40" s="425" t="s">
        <v>296</v>
      </c>
      <c r="C40" s="265" t="s">
        <v>172</v>
      </c>
      <c r="D40" s="289">
        <v>1.125</v>
      </c>
      <c r="E40" s="288"/>
      <c r="F40" s="266">
        <v>51</v>
      </c>
      <c r="G40" s="292"/>
      <c r="H40" s="268" t="s">
        <v>11</v>
      </c>
      <c r="I40" s="358">
        <f t="shared" si="2"/>
        <v>57.375</v>
      </c>
      <c r="J40" s="353">
        <f t="shared" si="3"/>
        <v>11.475000000000001</v>
      </c>
    </row>
    <row r="41" spans="1:10" ht="12.75">
      <c r="A41" s="375" t="s">
        <v>109</v>
      </c>
      <c r="B41" s="425" t="s">
        <v>297</v>
      </c>
      <c r="C41" s="265" t="s">
        <v>172</v>
      </c>
      <c r="D41" s="289">
        <v>1.11</v>
      </c>
      <c r="E41" s="288"/>
      <c r="F41" s="266">
        <v>51</v>
      </c>
      <c r="G41" s="292"/>
      <c r="H41" s="268" t="s">
        <v>11</v>
      </c>
      <c r="I41" s="358">
        <f t="shared" si="2"/>
        <v>56.61000000000001</v>
      </c>
      <c r="J41" s="353">
        <f t="shared" si="3"/>
        <v>11.322000000000003</v>
      </c>
    </row>
    <row r="42" spans="1:10" ht="12.75">
      <c r="A42" s="375" t="s">
        <v>109</v>
      </c>
      <c r="B42" s="425" t="s">
        <v>298</v>
      </c>
      <c r="C42" s="265" t="s">
        <v>172</v>
      </c>
      <c r="D42" s="289">
        <v>1.158</v>
      </c>
      <c r="E42" s="288"/>
      <c r="F42" s="266">
        <v>51</v>
      </c>
      <c r="G42" s="292"/>
      <c r="H42" s="268" t="s">
        <v>11</v>
      </c>
      <c r="I42" s="358">
        <f t="shared" si="2"/>
        <v>59.05799999999999</v>
      </c>
      <c r="J42" s="353">
        <f t="shared" si="3"/>
        <v>11.811599999999999</v>
      </c>
    </row>
    <row r="43" spans="1:10" ht="12.75">
      <c r="A43" s="375" t="s">
        <v>109</v>
      </c>
      <c r="B43" s="425" t="s">
        <v>299</v>
      </c>
      <c r="C43" s="265" t="s">
        <v>172</v>
      </c>
      <c r="D43" s="289">
        <v>1.083</v>
      </c>
      <c r="E43" s="288"/>
      <c r="F43" s="266">
        <v>51</v>
      </c>
      <c r="G43" s="292"/>
      <c r="H43" s="268" t="s">
        <v>11</v>
      </c>
      <c r="I43" s="358">
        <f t="shared" si="2"/>
        <v>55.233</v>
      </c>
      <c r="J43" s="353">
        <f t="shared" si="3"/>
        <v>11.0466</v>
      </c>
    </row>
    <row r="44" spans="1:10" ht="12.75">
      <c r="A44" s="375" t="s">
        <v>109</v>
      </c>
      <c r="B44" s="425" t="s">
        <v>300</v>
      </c>
      <c r="C44" s="265" t="s">
        <v>172</v>
      </c>
      <c r="D44" s="289">
        <v>1.043</v>
      </c>
      <c r="E44" s="288"/>
      <c r="F44" s="266">
        <v>51</v>
      </c>
      <c r="G44" s="292"/>
      <c r="H44" s="268" t="s">
        <v>11</v>
      </c>
      <c r="I44" s="358">
        <f t="shared" si="2"/>
        <v>53.193</v>
      </c>
      <c r="J44" s="353">
        <f t="shared" si="3"/>
        <v>10.6386</v>
      </c>
    </row>
    <row r="45" spans="1:10" ht="12.75">
      <c r="A45" s="375" t="s">
        <v>109</v>
      </c>
      <c r="B45" s="425" t="s">
        <v>301</v>
      </c>
      <c r="C45" s="265" t="s">
        <v>172</v>
      </c>
      <c r="D45" s="289">
        <v>1.197</v>
      </c>
      <c r="E45" s="288"/>
      <c r="F45" s="266">
        <v>51</v>
      </c>
      <c r="G45" s="292"/>
      <c r="H45" s="268" t="s">
        <v>11</v>
      </c>
      <c r="I45" s="358">
        <f t="shared" si="2"/>
        <v>61.047000000000004</v>
      </c>
      <c r="J45" s="353">
        <f t="shared" si="3"/>
        <v>12.209400000000002</v>
      </c>
    </row>
    <row r="46" spans="1:10" ht="12.75">
      <c r="A46" s="375" t="s">
        <v>109</v>
      </c>
      <c r="B46" s="425" t="s">
        <v>302</v>
      </c>
      <c r="C46" s="288" t="s">
        <v>178</v>
      </c>
      <c r="D46" s="289">
        <v>1.217</v>
      </c>
      <c r="E46" s="288"/>
      <c r="F46" s="266">
        <v>51</v>
      </c>
      <c r="G46" s="292"/>
      <c r="H46" s="268" t="s">
        <v>11</v>
      </c>
      <c r="I46" s="358">
        <f t="shared" si="2"/>
        <v>62.06700000000001</v>
      </c>
      <c r="J46" s="353">
        <f t="shared" si="3"/>
        <v>12.413400000000003</v>
      </c>
    </row>
    <row r="47" spans="1:10" ht="12.75">
      <c r="A47" s="375" t="s">
        <v>109</v>
      </c>
      <c r="B47" s="425" t="s">
        <v>1169</v>
      </c>
      <c r="C47" s="288" t="s">
        <v>172</v>
      </c>
      <c r="D47" s="289">
        <v>1.254</v>
      </c>
      <c r="E47" s="288"/>
      <c r="F47" s="266">
        <v>51</v>
      </c>
      <c r="G47" s="292"/>
      <c r="H47" s="268" t="s">
        <v>11</v>
      </c>
      <c r="I47" s="358">
        <f t="shared" si="2"/>
        <v>63.954</v>
      </c>
      <c r="J47" s="353">
        <f t="shared" si="3"/>
        <v>12.7908</v>
      </c>
    </row>
    <row r="48" spans="1:10" ht="12.75">
      <c r="A48" s="375" t="s">
        <v>109</v>
      </c>
      <c r="B48" s="425" t="s">
        <v>1170</v>
      </c>
      <c r="C48" s="288" t="s">
        <v>1185</v>
      </c>
      <c r="D48" s="289">
        <v>1.259</v>
      </c>
      <c r="E48" s="288"/>
      <c r="F48" s="266">
        <v>51</v>
      </c>
      <c r="G48" s="292"/>
      <c r="H48" s="268" t="s">
        <v>11</v>
      </c>
      <c r="I48" s="358">
        <f t="shared" si="2"/>
        <v>64.20899999999999</v>
      </c>
      <c r="J48" s="353">
        <f t="shared" si="3"/>
        <v>12.8418</v>
      </c>
    </row>
    <row r="49" spans="1:10" ht="12.75">
      <c r="A49" s="375" t="s">
        <v>109</v>
      </c>
      <c r="B49" s="425" t="s">
        <v>303</v>
      </c>
      <c r="C49" s="288" t="s">
        <v>178</v>
      </c>
      <c r="D49" s="289">
        <v>1.214</v>
      </c>
      <c r="E49" s="288"/>
      <c r="F49" s="266">
        <v>51</v>
      </c>
      <c r="G49" s="292"/>
      <c r="H49" s="268" t="s">
        <v>11</v>
      </c>
      <c r="I49" s="358">
        <f t="shared" si="2"/>
        <v>61.914</v>
      </c>
      <c r="J49" s="353">
        <f t="shared" si="3"/>
        <v>12.382800000000001</v>
      </c>
    </row>
    <row r="50" spans="1:10" ht="12.75">
      <c r="A50" s="375" t="s">
        <v>109</v>
      </c>
      <c r="B50" s="425" t="s">
        <v>1172</v>
      </c>
      <c r="C50" s="288" t="s">
        <v>178</v>
      </c>
      <c r="D50" s="289">
        <v>1.213</v>
      </c>
      <c r="E50" s="288"/>
      <c r="F50" s="266">
        <v>51</v>
      </c>
      <c r="G50" s="292"/>
      <c r="H50" s="268" t="s">
        <v>11</v>
      </c>
      <c r="I50" s="358">
        <f>D50*F50</f>
        <v>61.86300000000001</v>
      </c>
      <c r="J50" s="353">
        <f>I50*20%</f>
        <v>12.372600000000002</v>
      </c>
    </row>
    <row r="51" spans="1:10" ht="12.75">
      <c r="A51" s="375" t="s">
        <v>109</v>
      </c>
      <c r="B51" s="425" t="s">
        <v>304</v>
      </c>
      <c r="C51" s="265" t="s">
        <v>172</v>
      </c>
      <c r="D51" s="289">
        <v>1.214</v>
      </c>
      <c r="E51" s="288"/>
      <c r="F51" s="266">
        <v>51</v>
      </c>
      <c r="G51" s="292"/>
      <c r="H51" s="268" t="s">
        <v>11</v>
      </c>
      <c r="I51" s="358">
        <f t="shared" si="2"/>
        <v>61.914</v>
      </c>
      <c r="J51" s="353">
        <f t="shared" si="3"/>
        <v>12.382800000000001</v>
      </c>
    </row>
    <row r="52" spans="1:10" ht="12.75">
      <c r="A52" s="375" t="s">
        <v>109</v>
      </c>
      <c r="B52" s="425" t="s">
        <v>305</v>
      </c>
      <c r="C52" s="265" t="s">
        <v>172</v>
      </c>
      <c r="D52" s="289">
        <v>1.251</v>
      </c>
      <c r="E52" s="288"/>
      <c r="F52" s="266">
        <v>51</v>
      </c>
      <c r="G52" s="292"/>
      <c r="H52" s="268" t="s">
        <v>11</v>
      </c>
      <c r="I52" s="358">
        <f t="shared" si="2"/>
        <v>63.800999999999995</v>
      </c>
      <c r="J52" s="353">
        <f t="shared" si="3"/>
        <v>12.7602</v>
      </c>
    </row>
    <row r="53" spans="1:10" ht="12.75">
      <c r="A53" s="375" t="s">
        <v>109</v>
      </c>
      <c r="B53" s="425" t="s">
        <v>1171</v>
      </c>
      <c r="C53" s="288" t="s">
        <v>178</v>
      </c>
      <c r="D53" s="289">
        <v>1.152</v>
      </c>
      <c r="E53" s="288"/>
      <c r="F53" s="266">
        <v>51</v>
      </c>
      <c r="G53" s="292"/>
      <c r="H53" s="268" t="s">
        <v>11</v>
      </c>
      <c r="I53" s="358">
        <f t="shared" si="2"/>
        <v>58.751999999999995</v>
      </c>
      <c r="J53" s="353">
        <f t="shared" si="3"/>
        <v>11.750399999999999</v>
      </c>
    </row>
    <row r="54" spans="1:10" ht="12.75">
      <c r="A54" s="375" t="s">
        <v>109</v>
      </c>
      <c r="B54" s="425" t="s">
        <v>306</v>
      </c>
      <c r="C54" s="288" t="s">
        <v>178</v>
      </c>
      <c r="D54" s="289">
        <v>1.323</v>
      </c>
      <c r="E54" s="288"/>
      <c r="F54" s="266">
        <v>51</v>
      </c>
      <c r="G54" s="292"/>
      <c r="H54" s="268" t="s">
        <v>11</v>
      </c>
      <c r="I54" s="358">
        <f t="shared" si="2"/>
        <v>67.473</v>
      </c>
      <c r="J54" s="353">
        <f t="shared" si="3"/>
        <v>13.4946</v>
      </c>
    </row>
    <row r="55" spans="1:10" ht="12.75">
      <c r="A55" s="375" t="s">
        <v>109</v>
      </c>
      <c r="B55" s="425" t="s">
        <v>307</v>
      </c>
      <c r="C55" s="265" t="s">
        <v>172</v>
      </c>
      <c r="D55" s="289">
        <v>1.427</v>
      </c>
      <c r="E55" s="288"/>
      <c r="F55" s="266">
        <v>51</v>
      </c>
      <c r="G55" s="292"/>
      <c r="H55" s="268" t="s">
        <v>11</v>
      </c>
      <c r="I55" s="358">
        <f t="shared" si="2"/>
        <v>72.777</v>
      </c>
      <c r="J55" s="353">
        <f t="shared" si="3"/>
        <v>14.5554</v>
      </c>
    </row>
    <row r="56" spans="1:10" ht="12.75">
      <c r="A56" s="375" t="s">
        <v>109</v>
      </c>
      <c r="B56" s="425" t="s">
        <v>308</v>
      </c>
      <c r="C56" s="265" t="s">
        <v>172</v>
      </c>
      <c r="D56" s="289">
        <v>1.226</v>
      </c>
      <c r="E56" s="288"/>
      <c r="F56" s="266">
        <v>51</v>
      </c>
      <c r="G56" s="292"/>
      <c r="H56" s="268" t="s">
        <v>11</v>
      </c>
      <c r="I56" s="358">
        <f t="shared" si="2"/>
        <v>62.525999999999996</v>
      </c>
      <c r="J56" s="353">
        <f t="shared" si="3"/>
        <v>12.5052</v>
      </c>
    </row>
    <row r="57" spans="1:10" ht="12.75">
      <c r="A57" s="375" t="s">
        <v>109</v>
      </c>
      <c r="B57" s="425" t="s">
        <v>309</v>
      </c>
      <c r="C57" s="288" t="s">
        <v>178</v>
      </c>
      <c r="D57" s="289">
        <v>1.356</v>
      </c>
      <c r="E57" s="288"/>
      <c r="F57" s="266">
        <v>51</v>
      </c>
      <c r="G57" s="292"/>
      <c r="H57" s="268" t="s">
        <v>11</v>
      </c>
      <c r="I57" s="358">
        <f t="shared" si="2"/>
        <v>69.156</v>
      </c>
      <c r="J57" s="353">
        <f t="shared" si="3"/>
        <v>13.831200000000003</v>
      </c>
    </row>
    <row r="58" spans="1:10" ht="12.75">
      <c r="A58" s="375" t="s">
        <v>109</v>
      </c>
      <c r="B58" s="425" t="s">
        <v>310</v>
      </c>
      <c r="C58" s="288" t="s">
        <v>178</v>
      </c>
      <c r="D58" s="289">
        <v>1.296</v>
      </c>
      <c r="E58" s="288"/>
      <c r="F58" s="266">
        <v>51</v>
      </c>
      <c r="G58" s="292"/>
      <c r="H58" s="268" t="s">
        <v>11</v>
      </c>
      <c r="I58" s="358">
        <f t="shared" si="2"/>
        <v>66.096</v>
      </c>
      <c r="J58" s="353">
        <f t="shared" si="3"/>
        <v>13.2192</v>
      </c>
    </row>
    <row r="59" spans="1:10" ht="12.75">
      <c r="A59" s="375" t="s">
        <v>109</v>
      </c>
      <c r="B59" s="425" t="s">
        <v>311</v>
      </c>
      <c r="C59" s="265" t="s">
        <v>172</v>
      </c>
      <c r="D59" s="289">
        <v>1.211</v>
      </c>
      <c r="E59" s="288"/>
      <c r="F59" s="266">
        <v>51</v>
      </c>
      <c r="G59" s="292"/>
      <c r="H59" s="268" t="s">
        <v>11</v>
      </c>
      <c r="I59" s="358">
        <f t="shared" si="2"/>
        <v>61.761</v>
      </c>
      <c r="J59" s="353">
        <f t="shared" si="3"/>
        <v>12.352200000000002</v>
      </c>
    </row>
    <row r="60" spans="1:10" ht="14.25" customHeight="1">
      <c r="A60" s="375" t="s">
        <v>109</v>
      </c>
      <c r="B60" s="425" t="s">
        <v>312</v>
      </c>
      <c r="C60" s="265" t="s">
        <v>172</v>
      </c>
      <c r="D60" s="289">
        <v>1.434</v>
      </c>
      <c r="E60" s="288"/>
      <c r="F60" s="266">
        <v>51</v>
      </c>
      <c r="G60" s="292"/>
      <c r="H60" s="268" t="s">
        <v>11</v>
      </c>
      <c r="I60" s="358">
        <f t="shared" si="2"/>
        <v>73.134</v>
      </c>
      <c r="J60" s="353">
        <f t="shared" si="3"/>
        <v>14.626800000000001</v>
      </c>
    </row>
    <row r="61" spans="1:10" ht="14.25" customHeight="1">
      <c r="A61" s="43" t="s">
        <v>20</v>
      </c>
      <c r="B61" s="227">
        <v>28</v>
      </c>
      <c r="C61" s="115" t="s">
        <v>27</v>
      </c>
      <c r="D61" s="223">
        <f>SUM(D33:D60)</f>
        <v>34.663999999999994</v>
      </c>
      <c r="E61" s="373" t="s">
        <v>47</v>
      </c>
      <c r="F61" s="266"/>
      <c r="G61" s="8"/>
      <c r="H61" s="19"/>
      <c r="I61" s="179"/>
      <c r="J61" s="303"/>
    </row>
    <row r="62" spans="1:10" ht="38.25">
      <c r="A62" s="64" t="s">
        <v>34</v>
      </c>
      <c r="B62" s="71">
        <f>B32+B61</f>
        <v>30</v>
      </c>
      <c r="C62" s="29" t="s">
        <v>27</v>
      </c>
      <c r="D62" s="69">
        <f>D32+D61</f>
        <v>36.084999999999994</v>
      </c>
      <c r="E62" s="62" t="s">
        <v>47</v>
      </c>
      <c r="F62" s="64"/>
      <c r="G62" s="65"/>
      <c r="H62" s="66"/>
      <c r="I62" s="67"/>
      <c r="J62" s="68"/>
    </row>
    <row r="63" spans="1:10" ht="15.75">
      <c r="A63" s="651" t="s">
        <v>16</v>
      </c>
      <c r="B63" s="651"/>
      <c r="C63" s="651"/>
      <c r="D63" s="651"/>
      <c r="E63" s="651"/>
      <c r="F63" s="651"/>
      <c r="G63" s="651"/>
      <c r="H63" s="651"/>
      <c r="I63" s="651"/>
      <c r="J63" s="651"/>
    </row>
    <row r="64" spans="1:10" ht="12.75">
      <c r="A64" s="379" t="s">
        <v>174</v>
      </c>
      <c r="B64" s="383" t="s">
        <v>1195</v>
      </c>
      <c r="C64" s="265" t="s">
        <v>172</v>
      </c>
      <c r="D64" s="470">
        <v>1.2</v>
      </c>
      <c r="E64" s="380"/>
      <c r="F64" s="371">
        <v>51</v>
      </c>
      <c r="G64" s="378" t="s">
        <v>97</v>
      </c>
      <c r="H64" s="268" t="s">
        <v>11</v>
      </c>
      <c r="I64" s="358">
        <f>D64*F64</f>
        <v>61.199999999999996</v>
      </c>
      <c r="J64" s="358">
        <f>I64*20%</f>
        <v>12.24</v>
      </c>
    </row>
    <row r="65" spans="1:10" ht="12.75">
      <c r="A65" s="379" t="s">
        <v>174</v>
      </c>
      <c r="B65" s="383" t="s">
        <v>1196</v>
      </c>
      <c r="C65" s="265" t="s">
        <v>172</v>
      </c>
      <c r="D65" s="470">
        <v>1.2</v>
      </c>
      <c r="E65" s="380"/>
      <c r="F65" s="371">
        <v>51</v>
      </c>
      <c r="G65" s="378" t="s">
        <v>97</v>
      </c>
      <c r="H65" s="268" t="s">
        <v>11</v>
      </c>
      <c r="I65" s="358">
        <f aca="true" t="shared" si="4" ref="I65:I71">D65*F65</f>
        <v>61.199999999999996</v>
      </c>
      <c r="J65" s="358">
        <f aca="true" t="shared" si="5" ref="J65:J71">I65*20%</f>
        <v>12.24</v>
      </c>
    </row>
    <row r="66" spans="1:10" ht="12.75">
      <c r="A66" s="379" t="s">
        <v>174</v>
      </c>
      <c r="B66" s="383" t="s">
        <v>1197</v>
      </c>
      <c r="C66" s="265" t="s">
        <v>172</v>
      </c>
      <c r="D66" s="470">
        <v>0.955</v>
      </c>
      <c r="E66" s="380"/>
      <c r="F66" s="371">
        <v>51</v>
      </c>
      <c r="G66" s="378" t="s">
        <v>97</v>
      </c>
      <c r="H66" s="268" t="s">
        <v>11</v>
      </c>
      <c r="I66" s="358">
        <f t="shared" si="4"/>
        <v>48.705</v>
      </c>
      <c r="J66" s="358">
        <f t="shared" si="5"/>
        <v>9.741</v>
      </c>
    </row>
    <row r="67" spans="1:10" ht="12.75">
      <c r="A67" s="379" t="s">
        <v>174</v>
      </c>
      <c r="B67" s="383" t="s">
        <v>1198</v>
      </c>
      <c r="C67" s="265" t="s">
        <v>172</v>
      </c>
      <c r="D67" s="470">
        <v>1.2</v>
      </c>
      <c r="E67" s="380"/>
      <c r="F67" s="371">
        <v>51</v>
      </c>
      <c r="G67" s="378" t="s">
        <v>97</v>
      </c>
      <c r="H67" s="268" t="s">
        <v>11</v>
      </c>
      <c r="I67" s="358">
        <f t="shared" si="4"/>
        <v>61.199999999999996</v>
      </c>
      <c r="J67" s="358">
        <f t="shared" si="5"/>
        <v>12.24</v>
      </c>
    </row>
    <row r="68" spans="1:10" ht="12.75">
      <c r="A68" s="379" t="s">
        <v>174</v>
      </c>
      <c r="B68" s="383" t="s">
        <v>1199</v>
      </c>
      <c r="C68" s="265" t="s">
        <v>172</v>
      </c>
      <c r="D68" s="470">
        <v>1.2</v>
      </c>
      <c r="E68" s="380"/>
      <c r="F68" s="371">
        <v>51</v>
      </c>
      <c r="G68" s="378" t="s">
        <v>97</v>
      </c>
      <c r="H68" s="268" t="s">
        <v>11</v>
      </c>
      <c r="I68" s="358">
        <f t="shared" si="4"/>
        <v>61.199999999999996</v>
      </c>
      <c r="J68" s="358">
        <f t="shared" si="5"/>
        <v>12.24</v>
      </c>
    </row>
    <row r="69" spans="1:10" ht="12.75">
      <c r="A69" s="379" t="s">
        <v>174</v>
      </c>
      <c r="B69" s="383" t="s">
        <v>1200</v>
      </c>
      <c r="C69" s="265" t="s">
        <v>172</v>
      </c>
      <c r="D69" s="470">
        <v>1.206</v>
      </c>
      <c r="E69" s="380"/>
      <c r="F69" s="371">
        <v>51</v>
      </c>
      <c r="G69" s="378" t="s">
        <v>97</v>
      </c>
      <c r="H69" s="268" t="s">
        <v>11</v>
      </c>
      <c r="I69" s="358">
        <f t="shared" si="4"/>
        <v>61.506</v>
      </c>
      <c r="J69" s="358">
        <f t="shared" si="5"/>
        <v>12.301200000000001</v>
      </c>
    </row>
    <row r="70" spans="1:10" ht="12.75">
      <c r="A70" s="374" t="s">
        <v>174</v>
      </c>
      <c r="B70" s="383" t="s">
        <v>1141</v>
      </c>
      <c r="C70" s="265" t="s">
        <v>172</v>
      </c>
      <c r="D70" s="470">
        <v>5.403</v>
      </c>
      <c r="E70" s="34"/>
      <c r="F70" s="371">
        <v>51</v>
      </c>
      <c r="G70" s="378" t="s">
        <v>97</v>
      </c>
      <c r="H70" s="268" t="s">
        <v>11</v>
      </c>
      <c r="I70" s="358">
        <f t="shared" si="4"/>
        <v>275.553</v>
      </c>
      <c r="J70" s="358">
        <f t="shared" si="5"/>
        <v>55.110600000000005</v>
      </c>
    </row>
    <row r="71" spans="1:10" ht="12.75">
      <c r="A71" s="374" t="s">
        <v>174</v>
      </c>
      <c r="B71" s="383" t="s">
        <v>1142</v>
      </c>
      <c r="C71" s="265" t="s">
        <v>172</v>
      </c>
      <c r="D71" s="470">
        <v>0.909</v>
      </c>
      <c r="E71" s="34"/>
      <c r="F71" s="371">
        <v>51</v>
      </c>
      <c r="G71" s="378" t="s">
        <v>97</v>
      </c>
      <c r="H71" s="268" t="s">
        <v>11</v>
      </c>
      <c r="I71" s="358">
        <f t="shared" si="4"/>
        <v>46.359</v>
      </c>
      <c r="J71" s="358">
        <f t="shared" si="5"/>
        <v>9.2718</v>
      </c>
    </row>
    <row r="72" spans="1:10" ht="12.75">
      <c r="A72" s="43" t="s">
        <v>20</v>
      </c>
      <c r="B72" s="227">
        <v>8</v>
      </c>
      <c r="C72" s="115" t="s">
        <v>27</v>
      </c>
      <c r="D72" s="209">
        <f>SUM(D64:D71)</f>
        <v>13.273000000000001</v>
      </c>
      <c r="E72" s="373" t="s">
        <v>47</v>
      </c>
      <c r="F72" s="266"/>
      <c r="G72" s="381"/>
      <c r="H72" s="268"/>
      <c r="I72" s="270"/>
      <c r="J72" s="358"/>
    </row>
    <row r="73" spans="1:10" ht="12.75">
      <c r="A73" s="264" t="s">
        <v>175</v>
      </c>
      <c r="B73" s="497" t="s">
        <v>1143</v>
      </c>
      <c r="C73" s="265" t="s">
        <v>172</v>
      </c>
      <c r="D73" s="384">
        <v>14.319</v>
      </c>
      <c r="E73" s="498"/>
      <c r="F73" s="266">
        <v>51</v>
      </c>
      <c r="G73" s="378" t="s">
        <v>97</v>
      </c>
      <c r="H73" s="268" t="s">
        <v>11</v>
      </c>
      <c r="I73" s="270">
        <f>D73*F73</f>
        <v>730.269</v>
      </c>
      <c r="J73" s="358">
        <f>I73*20%</f>
        <v>146.0538</v>
      </c>
    </row>
    <row r="74" spans="1:10" ht="12.75">
      <c r="A74" s="264" t="s">
        <v>175</v>
      </c>
      <c r="B74" s="497" t="s">
        <v>1144</v>
      </c>
      <c r="C74" s="265" t="s">
        <v>172</v>
      </c>
      <c r="D74" s="384">
        <v>1.245</v>
      </c>
      <c r="E74" s="498"/>
      <c r="F74" s="266">
        <v>51</v>
      </c>
      <c r="G74" s="378" t="s">
        <v>97</v>
      </c>
      <c r="H74" s="268" t="s">
        <v>11</v>
      </c>
      <c r="I74" s="270">
        <f>D74*F74</f>
        <v>63.495000000000005</v>
      </c>
      <c r="J74" s="358">
        <f>I74*20%</f>
        <v>12.699000000000002</v>
      </c>
    </row>
    <row r="75" spans="1:10" ht="12.75">
      <c r="A75" s="43" t="s">
        <v>20</v>
      </c>
      <c r="B75" s="57">
        <v>4</v>
      </c>
      <c r="C75" s="115" t="s">
        <v>27</v>
      </c>
      <c r="D75" s="48">
        <f>SUM(D73:D74)</f>
        <v>15.564</v>
      </c>
      <c r="E75" s="373" t="s">
        <v>47</v>
      </c>
      <c r="F75" s="98"/>
      <c r="G75" s="98"/>
      <c r="H75" s="99"/>
      <c r="I75" s="358"/>
      <c r="J75" s="287"/>
    </row>
    <row r="76" spans="1:10" ht="12.75">
      <c r="A76" s="264" t="s">
        <v>1100</v>
      </c>
      <c r="B76" s="497" t="s">
        <v>1165</v>
      </c>
      <c r="C76" s="265" t="s">
        <v>172</v>
      </c>
      <c r="D76" s="384">
        <v>30.171</v>
      </c>
      <c r="E76" s="498"/>
      <c r="F76" s="266">
        <v>51</v>
      </c>
      <c r="G76" s="378" t="s">
        <v>98</v>
      </c>
      <c r="H76" s="268" t="s">
        <v>11</v>
      </c>
      <c r="I76" s="270">
        <f>D76*F76</f>
        <v>1538.721</v>
      </c>
      <c r="J76" s="358">
        <f>I76*20%</f>
        <v>307.74420000000003</v>
      </c>
    </row>
    <row r="77" spans="1:10" ht="12.75">
      <c r="A77" s="43" t="s">
        <v>20</v>
      </c>
      <c r="B77" s="57">
        <v>1</v>
      </c>
      <c r="C77" s="115" t="s">
        <v>27</v>
      </c>
      <c r="D77" s="209">
        <v>30.171</v>
      </c>
      <c r="E77" s="373" t="s">
        <v>47</v>
      </c>
      <c r="F77" s="180"/>
      <c r="G77" s="499"/>
      <c r="H77" s="36"/>
      <c r="I77" s="111"/>
      <c r="J77" s="99"/>
    </row>
    <row r="78" spans="1:10" ht="38.25">
      <c r="A78" s="153" t="s">
        <v>23</v>
      </c>
      <c r="B78" s="134">
        <f>B72+B75+B77</f>
        <v>13</v>
      </c>
      <c r="C78" s="135" t="s">
        <v>27</v>
      </c>
      <c r="D78" s="136">
        <f>D72+D75+D77</f>
        <v>59.008</v>
      </c>
      <c r="E78" s="137" t="s">
        <v>47</v>
      </c>
      <c r="F78" s="232"/>
      <c r="G78" s="232"/>
      <c r="H78" s="233"/>
      <c r="I78" s="458"/>
      <c r="J78" s="459"/>
    </row>
    <row r="79" spans="1:10" ht="15.75">
      <c r="A79" s="659" t="s">
        <v>17</v>
      </c>
      <c r="B79" s="660"/>
      <c r="C79" s="660"/>
      <c r="D79" s="660"/>
      <c r="E79" s="660"/>
      <c r="F79" s="660"/>
      <c r="G79" s="660"/>
      <c r="H79" s="660"/>
      <c r="I79" s="660"/>
      <c r="J79" s="661"/>
    </row>
    <row r="80" spans="1:10" ht="12.75">
      <c r="A80" s="406" t="s">
        <v>60</v>
      </c>
      <c r="B80" s="383" t="s">
        <v>1153</v>
      </c>
      <c r="C80" s="265" t="s">
        <v>172</v>
      </c>
      <c r="D80" s="404">
        <v>1.3</v>
      </c>
      <c r="E80" s="360"/>
      <c r="F80" s="403">
        <v>46</v>
      </c>
      <c r="G80" s="405"/>
      <c r="H80" s="401" t="s">
        <v>11</v>
      </c>
      <c r="I80" s="356">
        <f aca="true" t="shared" si="6" ref="I80:I88">D80*F80</f>
        <v>59.800000000000004</v>
      </c>
      <c r="J80" s="356">
        <f aca="true" t="shared" si="7" ref="J80:J88">I80*20%</f>
        <v>11.96</v>
      </c>
    </row>
    <row r="81" spans="1:10" ht="12.75">
      <c r="A81" s="406" t="s">
        <v>60</v>
      </c>
      <c r="B81" s="383" t="s">
        <v>1154</v>
      </c>
      <c r="C81" s="265" t="s">
        <v>172</v>
      </c>
      <c r="D81" s="404">
        <v>1.3</v>
      </c>
      <c r="E81" s="360"/>
      <c r="F81" s="403">
        <v>46</v>
      </c>
      <c r="G81" s="405"/>
      <c r="H81" s="401" t="s">
        <v>11</v>
      </c>
      <c r="I81" s="356">
        <f t="shared" si="6"/>
        <v>59.800000000000004</v>
      </c>
      <c r="J81" s="356">
        <f t="shared" si="7"/>
        <v>11.96</v>
      </c>
    </row>
    <row r="82" spans="1:10" ht="12.75">
      <c r="A82" s="406" t="s">
        <v>60</v>
      </c>
      <c r="B82" s="383" t="s">
        <v>1155</v>
      </c>
      <c r="C82" s="265" t="s">
        <v>172</v>
      </c>
      <c r="D82" s="404">
        <v>1.3</v>
      </c>
      <c r="E82" s="20"/>
      <c r="F82" s="403">
        <v>46</v>
      </c>
      <c r="G82" s="243"/>
      <c r="H82" s="401" t="s">
        <v>11</v>
      </c>
      <c r="I82" s="356">
        <f t="shared" si="6"/>
        <v>59.800000000000004</v>
      </c>
      <c r="J82" s="356">
        <f t="shared" si="7"/>
        <v>11.96</v>
      </c>
    </row>
    <row r="83" spans="1:10" ht="12.75">
      <c r="A83" s="406" t="s">
        <v>60</v>
      </c>
      <c r="B83" s="383" t="s">
        <v>1156</v>
      </c>
      <c r="C83" s="265" t="s">
        <v>172</v>
      </c>
      <c r="D83" s="385">
        <v>1.291</v>
      </c>
      <c r="E83" s="386"/>
      <c r="F83" s="403">
        <v>46</v>
      </c>
      <c r="G83" s="300"/>
      <c r="H83" s="401" t="s">
        <v>11</v>
      </c>
      <c r="I83" s="356">
        <f t="shared" si="6"/>
        <v>59.385999999999996</v>
      </c>
      <c r="J83" s="356">
        <f t="shared" si="7"/>
        <v>11.8772</v>
      </c>
    </row>
    <row r="84" spans="1:10" ht="12.75">
      <c r="A84" s="406" t="s">
        <v>60</v>
      </c>
      <c r="B84" s="383" t="s">
        <v>1157</v>
      </c>
      <c r="C84" s="265" t="s">
        <v>172</v>
      </c>
      <c r="D84" s="289">
        <v>1.641</v>
      </c>
      <c r="E84" s="20"/>
      <c r="F84" s="403">
        <v>46</v>
      </c>
      <c r="G84" s="243"/>
      <c r="H84" s="401" t="s">
        <v>11</v>
      </c>
      <c r="I84" s="356">
        <f t="shared" si="6"/>
        <v>75.486</v>
      </c>
      <c r="J84" s="356">
        <f t="shared" si="7"/>
        <v>15.0972</v>
      </c>
    </row>
    <row r="85" spans="1:10" ht="12.75">
      <c r="A85" s="406" t="s">
        <v>60</v>
      </c>
      <c r="B85" s="383" t="s">
        <v>1158</v>
      </c>
      <c r="C85" s="265" t="s">
        <v>172</v>
      </c>
      <c r="D85" s="299">
        <v>1.147</v>
      </c>
      <c r="E85" s="360"/>
      <c r="F85" s="403">
        <v>46</v>
      </c>
      <c r="G85" s="300"/>
      <c r="H85" s="401" t="s">
        <v>11</v>
      </c>
      <c r="I85" s="356">
        <f t="shared" si="6"/>
        <v>52.762</v>
      </c>
      <c r="J85" s="356">
        <f t="shared" si="7"/>
        <v>10.5524</v>
      </c>
    </row>
    <row r="86" spans="1:10" ht="12.75">
      <c r="A86" s="406" t="s">
        <v>60</v>
      </c>
      <c r="B86" s="383" t="s">
        <v>1159</v>
      </c>
      <c r="C86" s="265" t="s">
        <v>172</v>
      </c>
      <c r="D86" s="299">
        <v>1.085</v>
      </c>
      <c r="E86" s="360"/>
      <c r="F86" s="403">
        <v>46</v>
      </c>
      <c r="G86" s="300">
        <v>6</v>
      </c>
      <c r="H86" s="401" t="s">
        <v>11</v>
      </c>
      <c r="I86" s="356">
        <f t="shared" si="6"/>
        <v>49.91</v>
      </c>
      <c r="J86" s="356">
        <f t="shared" si="7"/>
        <v>9.982</v>
      </c>
    </row>
    <row r="87" spans="1:10" ht="12.75">
      <c r="A87" s="406" t="s">
        <v>60</v>
      </c>
      <c r="B87" s="383" t="s">
        <v>1160</v>
      </c>
      <c r="C87" s="265" t="s">
        <v>172</v>
      </c>
      <c r="D87" s="299">
        <v>1.619</v>
      </c>
      <c r="E87" s="360"/>
      <c r="F87" s="403">
        <v>46</v>
      </c>
      <c r="G87" s="300"/>
      <c r="H87" s="401" t="s">
        <v>11</v>
      </c>
      <c r="I87" s="356">
        <f t="shared" si="6"/>
        <v>74.474</v>
      </c>
      <c r="J87" s="356">
        <f t="shared" si="7"/>
        <v>14.894800000000002</v>
      </c>
    </row>
    <row r="88" spans="1:10" ht="12.75">
      <c r="A88" s="406" t="s">
        <v>60</v>
      </c>
      <c r="B88" s="383" t="s">
        <v>1161</v>
      </c>
      <c r="C88" s="265" t="s">
        <v>172</v>
      </c>
      <c r="D88" s="299">
        <v>1.637</v>
      </c>
      <c r="E88" s="20"/>
      <c r="F88" s="403">
        <v>46</v>
      </c>
      <c r="G88" s="243"/>
      <c r="H88" s="401" t="s">
        <v>11</v>
      </c>
      <c r="I88" s="356">
        <f t="shared" si="6"/>
        <v>75.302</v>
      </c>
      <c r="J88" s="356">
        <f t="shared" si="7"/>
        <v>15.060400000000001</v>
      </c>
    </row>
    <row r="89" spans="1:10" ht="12.75">
      <c r="A89" s="214" t="s">
        <v>20</v>
      </c>
      <c r="B89" s="215">
        <v>9</v>
      </c>
      <c r="C89" s="154" t="s">
        <v>27</v>
      </c>
      <c r="D89" s="117">
        <f>SUM(D80:D88)</f>
        <v>12.32</v>
      </c>
      <c r="E89" s="118" t="s">
        <v>47</v>
      </c>
      <c r="F89" s="303"/>
      <c r="G89" s="114"/>
      <c r="H89" s="112"/>
      <c r="I89" s="399"/>
      <c r="J89" s="116"/>
    </row>
    <row r="90" spans="1:10" ht="12.75">
      <c r="A90" s="406" t="s">
        <v>56</v>
      </c>
      <c r="B90" s="423" t="s">
        <v>1162</v>
      </c>
      <c r="C90" s="265" t="s">
        <v>172</v>
      </c>
      <c r="D90" s="299">
        <v>1.398</v>
      </c>
      <c r="E90" s="360"/>
      <c r="F90" s="403">
        <v>46</v>
      </c>
      <c r="G90" s="398">
        <v>6</v>
      </c>
      <c r="H90" s="401" t="s">
        <v>11</v>
      </c>
      <c r="I90" s="356">
        <f>D90*F90</f>
        <v>64.30799999999999</v>
      </c>
      <c r="J90" s="356">
        <f>I90*20%</f>
        <v>12.8616</v>
      </c>
    </row>
    <row r="91" spans="1:10" ht="12.75">
      <c r="A91" s="406" t="s">
        <v>56</v>
      </c>
      <c r="B91" s="433" t="s">
        <v>1163</v>
      </c>
      <c r="C91" s="304" t="s">
        <v>260</v>
      </c>
      <c r="D91" s="289">
        <v>1.374</v>
      </c>
      <c r="E91" s="386"/>
      <c r="F91" s="403">
        <v>46</v>
      </c>
      <c r="G91" s="398">
        <v>6</v>
      </c>
      <c r="H91" s="401" t="s">
        <v>11</v>
      </c>
      <c r="I91" s="356">
        <f>D91*F91</f>
        <v>63.20400000000001</v>
      </c>
      <c r="J91" s="356">
        <f>I91*20%</f>
        <v>12.640800000000002</v>
      </c>
    </row>
    <row r="92" spans="1:10" ht="12.75">
      <c r="A92" s="406" t="s">
        <v>56</v>
      </c>
      <c r="B92" s="423" t="s">
        <v>1164</v>
      </c>
      <c r="C92" s="304" t="s">
        <v>260</v>
      </c>
      <c r="D92" s="289">
        <v>1.461</v>
      </c>
      <c r="E92" s="496"/>
      <c r="F92" s="403">
        <v>46</v>
      </c>
      <c r="G92" s="398">
        <v>6</v>
      </c>
      <c r="H92" s="401" t="s">
        <v>11</v>
      </c>
      <c r="I92" s="356">
        <f>D92*F92</f>
        <v>67.206</v>
      </c>
      <c r="J92" s="356">
        <f>I92*20%</f>
        <v>13.441200000000002</v>
      </c>
    </row>
    <row r="93" spans="1:10" ht="12.75">
      <c r="A93" s="214" t="s">
        <v>20</v>
      </c>
      <c r="B93" s="215">
        <v>3</v>
      </c>
      <c r="C93" s="154" t="s">
        <v>27</v>
      </c>
      <c r="D93" s="117">
        <f>SUM(D90:D92)</f>
        <v>4.2330000000000005</v>
      </c>
      <c r="E93" s="118" t="s">
        <v>47</v>
      </c>
      <c r="F93" s="303"/>
      <c r="G93" s="114"/>
      <c r="H93" s="112"/>
      <c r="I93" s="399"/>
      <c r="J93" s="116"/>
    </row>
    <row r="94" spans="1:10" ht="38.25">
      <c r="A94" s="229" t="s">
        <v>24</v>
      </c>
      <c r="B94" s="147">
        <f>B89+B93</f>
        <v>12</v>
      </c>
      <c r="C94" s="407" t="s">
        <v>27</v>
      </c>
      <c r="D94" s="408">
        <f>D89+D93</f>
        <v>16.553</v>
      </c>
      <c r="E94" s="197" t="s">
        <v>47</v>
      </c>
      <c r="F94" s="409"/>
      <c r="G94" s="130"/>
      <c r="H94" s="230"/>
      <c r="I94" s="217"/>
      <c r="J94" s="68"/>
    </row>
    <row r="95" spans="1:10" ht="42.75">
      <c r="A95" s="77" t="s">
        <v>31</v>
      </c>
      <c r="B95" s="78">
        <f>B15+B28+B62+B78+B94</f>
        <v>66</v>
      </c>
      <c r="C95" s="79" t="s">
        <v>27</v>
      </c>
      <c r="D95" s="80">
        <f>D15+D28+D62+D78+D94</f>
        <v>152.94</v>
      </c>
      <c r="E95" s="81" t="s">
        <v>47</v>
      </c>
      <c r="F95" s="82"/>
      <c r="G95" s="83"/>
      <c r="H95" s="84"/>
      <c r="I95" s="85"/>
      <c r="J95" s="86"/>
    </row>
    <row r="97" spans="1:10" ht="12.75">
      <c r="A97" s="320"/>
      <c r="B97" s="174"/>
      <c r="C97" s="185"/>
      <c r="D97" s="173"/>
      <c r="E97" s="13"/>
      <c r="F97" s="40"/>
      <c r="G97" s="51"/>
      <c r="H97" s="40"/>
      <c r="I97" s="55"/>
      <c r="J97" s="9"/>
    </row>
    <row r="98" spans="1:10" ht="12.75">
      <c r="A98" s="320"/>
      <c r="B98" s="174"/>
      <c r="C98" s="185"/>
      <c r="D98" s="173"/>
      <c r="E98" s="13"/>
      <c r="F98" s="52"/>
      <c r="G98" s="642" t="s">
        <v>30</v>
      </c>
      <c r="H98" s="642"/>
      <c r="I98" s="642"/>
      <c r="J98" s="642"/>
    </row>
    <row r="99" spans="1:10" ht="12.75">
      <c r="A99" s="23"/>
      <c r="B99" s="24"/>
      <c r="C99" s="27"/>
      <c r="D99" s="25"/>
      <c r="E99" s="40"/>
      <c r="F99" s="40"/>
      <c r="G99" s="642" t="s">
        <v>1239</v>
      </c>
      <c r="H99" s="642"/>
      <c r="I99" s="642"/>
      <c r="J99" s="642"/>
    </row>
    <row r="100" spans="1:10" ht="12.75">
      <c r="A100" s="23"/>
      <c r="B100" s="24"/>
      <c r="C100" s="27"/>
      <c r="D100" s="25"/>
      <c r="E100" s="40"/>
      <c r="F100" s="40"/>
      <c r="G100" s="642" t="s">
        <v>59</v>
      </c>
      <c r="H100" s="642"/>
      <c r="I100" s="642"/>
      <c r="J100" s="642"/>
    </row>
  </sheetData>
  <sheetProtection/>
  <mergeCells count="22">
    <mergeCell ref="A1:J1"/>
    <mergeCell ref="A2:J2"/>
    <mergeCell ref="A3:J3"/>
    <mergeCell ref="A4:J4"/>
    <mergeCell ref="A6:J6"/>
    <mergeCell ref="H7:H8"/>
    <mergeCell ref="I7:I8"/>
    <mergeCell ref="B7:B8"/>
    <mergeCell ref="J7:J8"/>
    <mergeCell ref="A7:A8"/>
    <mergeCell ref="D7:E7"/>
    <mergeCell ref="F7:F8"/>
    <mergeCell ref="A63:J63"/>
    <mergeCell ref="C7:C8"/>
    <mergeCell ref="G98:J98"/>
    <mergeCell ref="G7:G8"/>
    <mergeCell ref="G99:J99"/>
    <mergeCell ref="G100:J100"/>
    <mergeCell ref="A79:J79"/>
    <mergeCell ref="A10:J10"/>
    <mergeCell ref="A16:J16"/>
    <mergeCell ref="A29:J29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  <headerFooter>
    <oddFooter>&amp;CСтр. &amp;P от &amp;N&amp;RДИРЕКТОР НА ОД "ЗЕМЕДЕЛИЕ" - ПЛЕВЕН: ...............
/НОРА СТОЕВА/</oddFooter>
  </headerFooter>
  <ignoredErrors>
    <ignoredError sqref="F9 H9 G30:G31 G70:G74 G75:G77 A9 G64:G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дългосрочни</dc:title>
  <dc:subject/>
  <dc:creator>Малинка Гецова</dc:creator>
  <cp:keywords/>
  <dc:description/>
  <cp:lastModifiedBy>Кристина Андреева</cp:lastModifiedBy>
  <cp:lastPrinted>2021-06-07T14:01:56Z</cp:lastPrinted>
  <dcterms:created xsi:type="dcterms:W3CDTF">2008-10-09T15:17:30Z</dcterms:created>
  <dcterms:modified xsi:type="dcterms:W3CDTF">2021-11-02T07:46:14Z</dcterms:modified>
  <cp:category/>
  <cp:version/>
  <cp:contentType/>
  <cp:contentStatus/>
</cp:coreProperties>
</file>