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12" i="25" l="1"/>
  <c r="G39" i="25" l="1"/>
  <c r="G50" i="6" l="1"/>
  <c r="D12" i="4" l="1"/>
  <c r="E50" i="25" l="1"/>
  <c r="E26" i="19" l="1"/>
  <c r="C68" i="25" l="1"/>
  <c r="C24" i="25" l="1"/>
  <c r="C23" i="25"/>
  <c r="C22" i="25"/>
  <c r="C13" i="25" l="1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C16" i="19" s="1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G16" i="18" s="1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8" l="1"/>
  <c r="G16" i="19"/>
  <c r="G66" i="19" s="1"/>
  <c r="H35" i="2" s="1"/>
  <c r="F16" i="16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B66" i="7" s="1"/>
  <c r="C18" i="2" s="1"/>
  <c r="F16" i="8"/>
  <c r="F66" i="8" s="1"/>
  <c r="G19" i="2" s="1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B16" i="6"/>
  <c r="B66" i="6" s="1"/>
  <c r="C17" i="2" s="1"/>
  <c r="D16" i="10"/>
  <c r="B16" i="14"/>
  <c r="B66" i="14" s="1"/>
  <c r="C25" i="2" s="1"/>
  <c r="D16" i="16"/>
  <c r="D66" i="16" s="1"/>
  <c r="E29" i="2" s="1"/>
  <c r="E28" i="2" s="1"/>
  <c r="D16" i="17"/>
  <c r="D66" i="17" s="1"/>
  <c r="E32" i="2" s="1"/>
  <c r="B16" i="19"/>
  <c r="B16" i="5"/>
  <c r="C16" i="8"/>
  <c r="C66" i="8" s="1"/>
  <c r="D19" i="2" s="1"/>
  <c r="E16" i="10"/>
  <c r="E66" i="10" s="1"/>
  <c r="F21" i="2" s="1"/>
  <c r="F66" i="7"/>
  <c r="G18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G31" i="2" l="1"/>
  <c r="E31" i="2"/>
  <c r="H31" i="2"/>
  <c r="F31" i="2"/>
  <c r="G66" i="25"/>
  <c r="D31" i="2"/>
  <c r="C31" i="2"/>
  <c r="G16" i="4"/>
  <c r="G66" i="4" s="1"/>
  <c r="H15" i="2" s="1"/>
  <c r="H14" i="2" s="1"/>
  <c r="D66" i="25"/>
  <c r="D66" i="6"/>
  <c r="F66" i="4"/>
  <c r="G15" i="2" s="1"/>
  <c r="G14" i="2" s="1"/>
  <c r="G36" i="2" s="1"/>
  <c r="E66" i="4"/>
  <c r="F15" i="2" s="1"/>
  <c r="F14" i="2" s="1"/>
  <c r="B66" i="4"/>
  <c r="C15" i="2" s="1"/>
  <c r="C14" i="2" s="1"/>
  <c r="C66" i="4"/>
  <c r="D15" i="2" s="1"/>
  <c r="D14" i="2" s="1"/>
  <c r="D66" i="4"/>
  <c r="E15" i="2" s="1"/>
  <c r="H36" i="2" l="1"/>
  <c r="F36" i="2"/>
  <c r="C36" i="2"/>
  <c r="D36" i="2"/>
  <c r="E17" i="2"/>
  <c r="E14" i="2" l="1"/>
  <c r="E36" i="2" l="1"/>
</calcChain>
</file>

<file path=xl/sharedStrings.xml><?xml version="1.0" encoding="utf-8"?>
<sst xmlns="http://schemas.openxmlformats.org/spreadsheetml/2006/main" count="1171" uniqueCount="118">
  <si>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</si>
  <si>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</si>
  <si>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</si>
  <si>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</si>
  <si>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</si>
  <si>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</si>
  <si>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</si>
  <si>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</si>
  <si>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</si>
  <si>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</si>
  <si>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</si>
  <si>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</si>
  <si>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</si>
  <si>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</si>
  <si>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</si>
  <si>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</si>
  <si>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</si>
  <si>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</si>
  <si>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</si>
  <si>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</si>
  <si>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</si>
  <si>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</si>
  <si>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</si>
  <si>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</si>
  <si>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</si>
  <si>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</si>
  <si>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</si>
  <si>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</si>
  <si>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</si>
  <si>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</si>
  <si>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</si>
  <si>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</si>
  <si>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</si>
  <si>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</si>
  <si>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</si>
  <si>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</si>
  <si>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</si>
  <si>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</si>
  <si>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</si>
  <si>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</si>
  <si>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</si>
  <si>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</si>
  <si>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</si>
  <si>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</si>
  <si>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</si>
  <si>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</si>
  <si>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</si>
  <si>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</si>
  <si>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</si>
  <si>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</si>
  <si>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</si>
  <si>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</si>
  <si>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</si>
  <si>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</si>
  <si>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</si>
  <si>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</si>
  <si>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</si>
  <si>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</si>
  <si>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</si>
  <si>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</si>
  <si>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</si>
  <si>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</si>
  <si>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</si>
  <si>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</si>
  <si>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</si>
  <si>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</si>
  <si>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</si>
  <si>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</si>
  <si>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</si>
  <si>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</si>
  <si>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</si>
  <si>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</si>
  <si>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</si>
  <si>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</si>
  <si>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</si>
  <si>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</si>
  <si>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</si>
  <si>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</si>
  <si>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</si>
  <si>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</si>
  <si>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</si>
  <si>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</si>
  <si>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</si>
  <si>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</si>
  <si>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</si>
  <si>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</si>
  <si>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</si>
  <si>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</si>
  <si>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</si>
  <si>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</si>
  <si>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</si>
  <si>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</si>
  <si>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</si>
  <si>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</si>
  <si>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</si>
  <si>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</si>
  <si>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</si>
  <si>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</si>
  <si>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</si>
  <si>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</si>
  <si>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</si>
  <si>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</si>
  <si>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</si>
  <si>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</si>
  <si>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</si>
  <si>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</si>
  <si>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</si>
  <si>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* Класификационен код съгласно Решение № 780 на Министерския съвет от 2023 г.</t>
  </si>
  <si>
    <t>Закон 2024</t>
  </si>
  <si>
    <t>Уточнен план 2024 г.</t>
  </si>
  <si>
    <t>31 март 2024 г.</t>
  </si>
  <si>
    <t>30 юни 2024 г.</t>
  </si>
  <si>
    <t>30 септември 2024 г.</t>
  </si>
  <si>
    <t>31 декември 2024 г.</t>
  </si>
  <si>
    <t>на : Министерство на земеделието и храните към 31.12.2024 г.</t>
  </si>
  <si>
    <t>към 31.12.2024 г.</t>
  </si>
  <si>
    <t>Лихви по държавен инвестиционен заем с краен бенефициент - търговско дружество</t>
  </si>
  <si>
    <t>Субсидии за спасителни и неотложни аварийни работи при бедствия (§43-00)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</si>
</sst>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4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164" fontId="8" fillId="0" borderId="6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/>
    <xf numFmtId="0" fontId="8" fillId="0" borderId="11" xfId="0" applyFont="1" applyFill="1" applyBorder="1" applyAlignment="1">
      <alignment vertical="center" wrapText="1"/>
    </xf>
    <xf numFmtId="0" fontId="0" fillId="0" borderId="0" xfId="0" applyFill="1"/>
    <xf numFmtId="164" fontId="13" fillId="0" borderId="1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P44"/>
  <sheetViews>
    <sheetView topLeftCell="A2" zoomScale="110" zoomScaleNormal="110" workbookViewId="0">
      <selection activeCell="J14" sqref="J14:J37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5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5.1640625" style="10" customWidth="1"/>
    <col min="11" max="11" width="12" style="10" bestFit="1" customWidth="1"/>
    <col min="12" max="12" width="11" style="10" customWidth="1"/>
    <col min="13" max="13" width="10.6640625" style="10" bestFit="1" customWidth="1"/>
    <col min="14" max="14" width="11.83203125" style="10" customWidth="1"/>
    <col min="15" max="15" width="9.33203125" style="10"/>
    <col min="16" max="16" width="14.1640625" style="10" customWidth="1"/>
    <col min="17" max="16384" width="9.33203125" style="1"/>
  </cols>
  <sheetData>
    <row r="3" spans="1:14" ht="42" customHeight="1" x14ac:dyDescent="0.2">
      <c r="A3" s="88" t="s">
        <v>14</v>
      </c>
      <c r="B3" s="88"/>
      <c r="C3" s="88"/>
      <c r="D3" s="88"/>
      <c r="E3" s="88"/>
      <c r="F3" s="88"/>
      <c r="G3" s="88"/>
      <c r="H3" s="88"/>
    </row>
    <row r="4" spans="1:14" x14ac:dyDescent="0.2">
      <c r="A4" s="89" t="s">
        <v>114</v>
      </c>
      <c r="B4" s="89"/>
      <c r="C4" s="89"/>
      <c r="D4" s="89"/>
      <c r="E4" s="89"/>
      <c r="F4" s="89"/>
      <c r="G4" s="89"/>
      <c r="H4" s="89"/>
    </row>
    <row r="5" spans="1:14" x14ac:dyDescent="0.2">
      <c r="A5" s="90" t="s">
        <v>20</v>
      </c>
      <c r="B5" s="91"/>
      <c r="C5" s="91"/>
      <c r="D5" s="91"/>
      <c r="E5" s="91"/>
      <c r="F5" s="91"/>
      <c r="G5" s="91"/>
      <c r="H5" s="91"/>
    </row>
    <row r="6" spans="1:14" x14ac:dyDescent="0.2">
      <c r="A6" s="43"/>
    </row>
    <row r="7" spans="1:14" x14ac:dyDescent="0.2">
      <c r="A7" s="89" t="s">
        <v>22</v>
      </c>
      <c r="B7" s="89"/>
      <c r="C7" s="89"/>
      <c r="D7" s="89"/>
      <c r="E7" s="89"/>
      <c r="F7" s="89"/>
      <c r="G7" s="89"/>
      <c r="H7" s="89"/>
    </row>
    <row r="8" spans="1:14" x14ac:dyDescent="0.2">
      <c r="A8" s="89" t="s">
        <v>115</v>
      </c>
      <c r="B8" s="89"/>
      <c r="C8" s="89"/>
      <c r="D8" s="89"/>
      <c r="E8" s="89"/>
      <c r="F8" s="89"/>
      <c r="G8" s="89"/>
      <c r="H8" s="89"/>
    </row>
    <row r="9" spans="1:14" x14ac:dyDescent="0.2">
      <c r="A9" s="91" t="s">
        <v>21</v>
      </c>
      <c r="B9" s="91"/>
      <c r="C9" s="91"/>
      <c r="D9" s="91"/>
      <c r="E9" s="91"/>
      <c r="F9" s="91"/>
      <c r="G9" s="91"/>
      <c r="H9" s="91"/>
    </row>
    <row r="10" spans="1:14" ht="13.5" thickBot="1" x14ac:dyDescent="0.25">
      <c r="A10" s="24" t="s">
        <v>3</v>
      </c>
      <c r="H10" s="25" t="s">
        <v>3</v>
      </c>
      <c r="I10" s="10"/>
    </row>
    <row r="11" spans="1:14" ht="12.75" customHeight="1" x14ac:dyDescent="0.2">
      <c r="A11" s="85" t="s">
        <v>15</v>
      </c>
      <c r="B11" s="85" t="s">
        <v>23</v>
      </c>
      <c r="C11" s="95" t="s">
        <v>108</v>
      </c>
      <c r="D11" s="92" t="s">
        <v>109</v>
      </c>
      <c r="E11" s="26" t="s">
        <v>4</v>
      </c>
      <c r="F11" s="26" t="s">
        <v>4</v>
      </c>
      <c r="G11" s="26" t="s">
        <v>4</v>
      </c>
      <c r="H11" s="26" t="s">
        <v>4</v>
      </c>
      <c r="I11" s="10"/>
      <c r="J11" s="82"/>
    </row>
    <row r="12" spans="1:14" x14ac:dyDescent="0.2">
      <c r="A12" s="86"/>
      <c r="B12" s="86"/>
      <c r="C12" s="96"/>
      <c r="D12" s="93"/>
      <c r="E12" s="27" t="s">
        <v>5</v>
      </c>
      <c r="F12" s="27" t="s">
        <v>5</v>
      </c>
      <c r="G12" s="27" t="s">
        <v>5</v>
      </c>
      <c r="H12" s="27" t="s">
        <v>5</v>
      </c>
      <c r="I12" s="10"/>
    </row>
    <row r="13" spans="1:14" ht="26.25" thickBot="1" x14ac:dyDescent="0.25">
      <c r="A13" s="87"/>
      <c r="B13" s="87"/>
      <c r="C13" s="97"/>
      <c r="D13" s="94"/>
      <c r="E13" s="28" t="s">
        <v>110</v>
      </c>
      <c r="F13" s="29" t="s">
        <v>111</v>
      </c>
      <c r="G13" s="29" t="s">
        <v>112</v>
      </c>
      <c r="H13" s="29" t="s">
        <v>113</v>
      </c>
      <c r="I13" s="10"/>
      <c r="K13" s="9"/>
    </row>
    <row r="14" spans="1:14" ht="26.25" thickBot="1" x14ac:dyDescent="0.25">
      <c r="A14" s="30" t="s">
        <v>51</v>
      </c>
      <c r="B14" s="31" t="s">
        <v>50</v>
      </c>
      <c r="C14" s="46">
        <f>SUM(C15:C26)</f>
        <v>234390600</v>
      </c>
      <c r="D14" s="46">
        <f t="shared" ref="D14:H14" si="0">SUM(D15:D26)</f>
        <v>358616349</v>
      </c>
      <c r="E14" s="46">
        <f t="shared" si="0"/>
        <v>60767647</v>
      </c>
      <c r="F14" s="46">
        <f t="shared" si="0"/>
        <v>170259006</v>
      </c>
      <c r="G14" s="46">
        <f t="shared" si="0"/>
        <v>261902522</v>
      </c>
      <c r="H14" s="46">
        <f t="shared" si="0"/>
        <v>358356417</v>
      </c>
      <c r="I14" s="10"/>
      <c r="J14" s="83"/>
      <c r="K14" s="9"/>
      <c r="N14" s="9"/>
    </row>
    <row r="15" spans="1:14" ht="13.5" thickBot="1" x14ac:dyDescent="0.25">
      <c r="A15" s="32" t="s">
        <v>53</v>
      </c>
      <c r="B15" s="33" t="s">
        <v>52</v>
      </c>
      <c r="C15" s="47">
        <f>'1'!B66</f>
        <v>53009100</v>
      </c>
      <c r="D15" s="47">
        <f>'1'!C66</f>
        <v>66358101</v>
      </c>
      <c r="E15" s="47">
        <f>'1'!D66</f>
        <v>12385924</v>
      </c>
      <c r="F15" s="47">
        <f>'1'!E66</f>
        <v>30023666</v>
      </c>
      <c r="G15" s="47">
        <f>'1'!F66</f>
        <v>46376462</v>
      </c>
      <c r="H15" s="47">
        <f>'1'!G66</f>
        <v>66354495</v>
      </c>
      <c r="I15" s="10"/>
      <c r="J15" s="83"/>
      <c r="K15" s="9"/>
      <c r="N15" s="9"/>
    </row>
    <row r="16" spans="1:14" ht="26.25" thickBot="1" x14ac:dyDescent="0.25">
      <c r="A16" s="32" t="s">
        <v>54</v>
      </c>
      <c r="B16" s="33" t="s">
        <v>55</v>
      </c>
      <c r="C16" s="47">
        <f>'2'!B66</f>
        <v>99000</v>
      </c>
      <c r="D16" s="47">
        <f>'2'!C66</f>
        <v>117249</v>
      </c>
      <c r="E16" s="47">
        <f>'2'!D66</f>
        <v>28058</v>
      </c>
      <c r="F16" s="47">
        <f>'2'!E66</f>
        <v>58597</v>
      </c>
      <c r="G16" s="47">
        <f>'2'!F66</f>
        <v>87906</v>
      </c>
      <c r="H16" s="47">
        <f>'2'!G66</f>
        <v>117249</v>
      </c>
      <c r="I16" s="10"/>
      <c r="J16" s="83"/>
      <c r="K16" s="9"/>
      <c r="N16" s="9"/>
    </row>
    <row r="17" spans="1:14" ht="13.5" thickBot="1" x14ac:dyDescent="0.25">
      <c r="A17" s="32" t="s">
        <v>56</v>
      </c>
      <c r="B17" s="33" t="s">
        <v>57</v>
      </c>
      <c r="C17" s="47">
        <f>'3'!B66</f>
        <v>34039900</v>
      </c>
      <c r="D17" s="47">
        <f>'3'!C66</f>
        <v>55724340</v>
      </c>
      <c r="E17" s="47">
        <f>'3'!D66</f>
        <v>10352650</v>
      </c>
      <c r="F17" s="47">
        <f>'3'!E66</f>
        <v>25241134</v>
      </c>
      <c r="G17" s="47">
        <f>'3'!F66</f>
        <v>38574750</v>
      </c>
      <c r="H17" s="47">
        <f>'3'!G66</f>
        <v>55723761</v>
      </c>
      <c r="I17" s="10"/>
      <c r="J17" s="83"/>
      <c r="K17" s="9"/>
      <c r="N17" s="9"/>
    </row>
    <row r="18" spans="1:14" ht="13.5" thickBot="1" x14ac:dyDescent="0.25">
      <c r="A18" s="32" t="s">
        <v>58</v>
      </c>
      <c r="B18" s="33" t="s">
        <v>59</v>
      </c>
      <c r="C18" s="47">
        <f>'4'!B66</f>
        <v>31279000</v>
      </c>
      <c r="D18" s="47">
        <f>'4'!C66</f>
        <v>34252695</v>
      </c>
      <c r="E18" s="47">
        <f>'4'!D66</f>
        <v>7893857</v>
      </c>
      <c r="F18" s="47">
        <f>'4'!E66</f>
        <v>16024741</v>
      </c>
      <c r="G18" s="47">
        <f>'4'!F66</f>
        <v>23794368</v>
      </c>
      <c r="H18" s="47">
        <f>'4'!G66</f>
        <v>34222208</v>
      </c>
      <c r="I18" s="10"/>
      <c r="J18" s="83"/>
      <c r="K18" s="9"/>
      <c r="N18" s="9"/>
    </row>
    <row r="19" spans="1:14" ht="13.5" thickBot="1" x14ac:dyDescent="0.25">
      <c r="A19" s="32" t="s">
        <v>60</v>
      </c>
      <c r="B19" s="33" t="s">
        <v>61</v>
      </c>
      <c r="C19" s="47">
        <f>'5'!B66</f>
        <v>4263200</v>
      </c>
      <c r="D19" s="47">
        <f>'5'!C66</f>
        <v>7416426</v>
      </c>
      <c r="E19" s="47">
        <f>'5'!D66</f>
        <v>904488</v>
      </c>
      <c r="F19" s="47">
        <f>'5'!E66</f>
        <v>2834425</v>
      </c>
      <c r="G19" s="47">
        <f>'5'!F66</f>
        <v>4074416</v>
      </c>
      <c r="H19" s="47">
        <f>'5'!G66</f>
        <v>7416426</v>
      </c>
      <c r="I19" s="10"/>
      <c r="J19" s="83"/>
      <c r="K19" s="9"/>
      <c r="N19" s="9"/>
    </row>
    <row r="20" spans="1:14" ht="26.25" thickBot="1" x14ac:dyDescent="0.25">
      <c r="A20" s="32" t="s">
        <v>62</v>
      </c>
      <c r="B20" s="33" t="s">
        <v>63</v>
      </c>
      <c r="C20" s="47">
        <f>'6'!B66</f>
        <v>2104600</v>
      </c>
      <c r="D20" s="47">
        <f>'6'!C66</f>
        <v>2373115</v>
      </c>
      <c r="E20" s="47">
        <f>'6'!D66</f>
        <v>639052</v>
      </c>
      <c r="F20" s="47">
        <f>'6'!E66</f>
        <v>1230209</v>
      </c>
      <c r="G20" s="47">
        <f>'6'!F66</f>
        <v>1794601</v>
      </c>
      <c r="H20" s="47">
        <f>'6'!G66</f>
        <v>2373115</v>
      </c>
      <c r="I20" s="10"/>
      <c r="J20" s="83"/>
      <c r="K20" s="9"/>
      <c r="N20" s="9"/>
    </row>
    <row r="21" spans="1:14" ht="26.25" thickBot="1" x14ac:dyDescent="0.25">
      <c r="A21" s="32" t="s">
        <v>64</v>
      </c>
      <c r="B21" s="33" t="s">
        <v>65</v>
      </c>
      <c r="C21" s="47">
        <f>'7'!B66</f>
        <v>1150000</v>
      </c>
      <c r="D21" s="47">
        <f>'7'!C66</f>
        <v>958931</v>
      </c>
      <c r="E21" s="47">
        <f>'7'!D66</f>
        <v>202750</v>
      </c>
      <c r="F21" s="47">
        <f>'7'!E66</f>
        <v>465802</v>
      </c>
      <c r="G21" s="47">
        <f>'7'!F66</f>
        <v>714411</v>
      </c>
      <c r="H21" s="47">
        <f>'7'!G66</f>
        <v>958931</v>
      </c>
      <c r="I21" s="10"/>
      <c r="J21" s="83"/>
      <c r="K21" s="9"/>
      <c r="N21" s="9"/>
    </row>
    <row r="22" spans="1:14" ht="13.5" thickBot="1" x14ac:dyDescent="0.25">
      <c r="A22" s="32" t="s">
        <v>66</v>
      </c>
      <c r="B22" s="33" t="s">
        <v>67</v>
      </c>
      <c r="C22" s="47">
        <f>'8'!B66</f>
        <v>0</v>
      </c>
      <c r="D22" s="47">
        <f>'8'!C66</f>
        <v>0</v>
      </c>
      <c r="E22" s="47">
        <f>'8'!D66</f>
        <v>0</v>
      </c>
      <c r="F22" s="47">
        <f>'8'!E66</f>
        <v>0</v>
      </c>
      <c r="G22" s="47">
        <f>'8'!F66</f>
        <v>0</v>
      </c>
      <c r="H22" s="47">
        <f>'8'!G66</f>
        <v>0</v>
      </c>
      <c r="I22" s="10"/>
      <c r="J22" s="83"/>
      <c r="K22" s="9"/>
      <c r="N22" s="9"/>
    </row>
    <row r="23" spans="1:14" ht="13.5" thickBot="1" x14ac:dyDescent="0.25">
      <c r="A23" s="32" t="s">
        <v>68</v>
      </c>
      <c r="B23" s="33" t="s">
        <v>69</v>
      </c>
      <c r="C23" s="47">
        <f>'9'!B66</f>
        <v>1445000</v>
      </c>
      <c r="D23" s="47">
        <f>'9'!C66</f>
        <v>1837766</v>
      </c>
      <c r="E23" s="47">
        <f>'9'!D66</f>
        <v>441080</v>
      </c>
      <c r="F23" s="47">
        <f>'9'!E66</f>
        <v>924983</v>
      </c>
      <c r="G23" s="47">
        <f>'9'!F66</f>
        <v>1382267</v>
      </c>
      <c r="H23" s="47">
        <f>'9'!G66</f>
        <v>1837766</v>
      </c>
      <c r="I23" s="10"/>
      <c r="J23" s="83"/>
      <c r="K23" s="9"/>
      <c r="N23" s="9"/>
    </row>
    <row r="24" spans="1:14" ht="13.5" thickBot="1" x14ac:dyDescent="0.25">
      <c r="A24" s="32" t="s">
        <v>70</v>
      </c>
      <c r="B24" s="33" t="s">
        <v>71</v>
      </c>
      <c r="C24" s="47">
        <f>'10'!B66</f>
        <v>1139000</v>
      </c>
      <c r="D24" s="47">
        <f>'10'!C66</f>
        <v>828916</v>
      </c>
      <c r="E24" s="47">
        <f>'10'!D66</f>
        <v>193695</v>
      </c>
      <c r="F24" s="47">
        <f>'10'!E66</f>
        <v>475530</v>
      </c>
      <c r="G24" s="47">
        <f>'10'!F66</f>
        <v>650405</v>
      </c>
      <c r="H24" s="47">
        <f>'10'!G66</f>
        <v>828916</v>
      </c>
      <c r="I24" s="10"/>
      <c r="J24" s="83"/>
      <c r="K24" s="9"/>
      <c r="N24" s="9"/>
    </row>
    <row r="25" spans="1:14" ht="26.25" thickBot="1" x14ac:dyDescent="0.25">
      <c r="A25" s="32" t="s">
        <v>72</v>
      </c>
      <c r="B25" s="33" t="s">
        <v>73</v>
      </c>
      <c r="C25" s="47">
        <f>'11'!B66</f>
        <v>104963800</v>
      </c>
      <c r="D25" s="47">
        <f>'11'!C66</f>
        <v>188364617</v>
      </c>
      <c r="E25" s="47">
        <f>'11'!D66</f>
        <v>27625166</v>
      </c>
      <c r="F25" s="47">
        <f>'11'!E66</f>
        <v>92765379</v>
      </c>
      <c r="G25" s="47">
        <f>'11'!F66</f>
        <v>144159398</v>
      </c>
      <c r="H25" s="47">
        <f>'11'!G66</f>
        <v>188139357</v>
      </c>
      <c r="I25" s="10"/>
      <c r="J25" s="83"/>
      <c r="K25" s="9"/>
      <c r="N25" s="9"/>
    </row>
    <row r="26" spans="1:14" ht="26.25" thickBot="1" x14ac:dyDescent="0.25">
      <c r="A26" s="32" t="s">
        <v>74</v>
      </c>
      <c r="B26" s="33" t="s">
        <v>75</v>
      </c>
      <c r="C26" s="47">
        <f>'12'!B66</f>
        <v>898000</v>
      </c>
      <c r="D26" s="47">
        <f>'12'!C66</f>
        <v>384193</v>
      </c>
      <c r="E26" s="47">
        <f>'12'!D66</f>
        <v>100927</v>
      </c>
      <c r="F26" s="47">
        <f>'12'!E66</f>
        <v>214540</v>
      </c>
      <c r="G26" s="47">
        <f>'12'!F66</f>
        <v>293538</v>
      </c>
      <c r="H26" s="47">
        <f>'12'!G66</f>
        <v>384193</v>
      </c>
      <c r="I26" s="10"/>
      <c r="J26" s="83"/>
      <c r="K26" s="9"/>
      <c r="N26" s="9"/>
    </row>
    <row r="27" spans="1:14" s="10" customFormat="1" ht="13.5" thickBot="1" x14ac:dyDescent="0.25">
      <c r="A27" s="34"/>
      <c r="B27" s="35"/>
      <c r="C27" s="48"/>
      <c r="D27" s="48"/>
      <c r="E27" s="48"/>
      <c r="F27" s="48"/>
      <c r="G27" s="48"/>
      <c r="H27" s="48"/>
      <c r="J27" s="83"/>
      <c r="K27" s="9"/>
      <c r="N27" s="9"/>
    </row>
    <row r="28" spans="1:14" ht="26.25" thickBot="1" x14ac:dyDescent="0.25">
      <c r="A28" s="30" t="s">
        <v>76</v>
      </c>
      <c r="B28" s="31" t="s">
        <v>77</v>
      </c>
      <c r="C28" s="46">
        <f>+C29</f>
        <v>7169000</v>
      </c>
      <c r="D28" s="46">
        <f t="shared" ref="D28:H28" si="1">+D29</f>
        <v>10032244</v>
      </c>
      <c r="E28" s="46">
        <f t="shared" si="1"/>
        <v>1848145</v>
      </c>
      <c r="F28" s="46">
        <f t="shared" si="1"/>
        <v>4260776</v>
      </c>
      <c r="G28" s="46">
        <f t="shared" si="1"/>
        <v>6573501</v>
      </c>
      <c r="H28" s="46">
        <f t="shared" si="1"/>
        <v>9994508</v>
      </c>
      <c r="I28" s="10"/>
      <c r="J28" s="83"/>
      <c r="K28" s="9"/>
      <c r="N28" s="9"/>
    </row>
    <row r="29" spans="1:14" ht="13.5" thickBot="1" x14ac:dyDescent="0.25">
      <c r="A29" s="32" t="s">
        <v>78</v>
      </c>
      <c r="B29" s="33" t="s">
        <v>79</v>
      </c>
      <c r="C29" s="47">
        <f>'13'!B66</f>
        <v>7169000</v>
      </c>
      <c r="D29" s="47">
        <f>'13'!C66</f>
        <v>10032244</v>
      </c>
      <c r="E29" s="47">
        <f>'13'!D66</f>
        <v>1848145</v>
      </c>
      <c r="F29" s="47">
        <f>'13'!E66</f>
        <v>4260776</v>
      </c>
      <c r="G29" s="47">
        <f>'13'!F66</f>
        <v>6573501</v>
      </c>
      <c r="H29" s="47">
        <f>'13'!G66</f>
        <v>9994508</v>
      </c>
      <c r="I29" s="10"/>
      <c r="J29" s="83"/>
      <c r="K29" s="9"/>
      <c r="N29" s="9"/>
    </row>
    <row r="30" spans="1:14" s="10" customFormat="1" ht="13.5" thickBot="1" x14ac:dyDescent="0.25">
      <c r="A30" s="36"/>
      <c r="B30" s="37"/>
      <c r="C30" s="48"/>
      <c r="D30" s="48"/>
      <c r="E30" s="48"/>
      <c r="F30" s="48"/>
      <c r="G30" s="48"/>
      <c r="H30" s="48"/>
      <c r="J30" s="83"/>
      <c r="K30" s="9"/>
      <c r="N30" s="9"/>
    </row>
    <row r="31" spans="1:14" ht="26.25" thickBot="1" x14ac:dyDescent="0.25">
      <c r="A31" s="30" t="s">
        <v>80</v>
      </c>
      <c r="B31" s="31" t="s">
        <v>81</v>
      </c>
      <c r="C31" s="46">
        <f>+C32+C33</f>
        <v>40262200</v>
      </c>
      <c r="D31" s="46">
        <f t="shared" ref="D31:H31" si="2">+D32+D33</f>
        <v>48220803</v>
      </c>
      <c r="E31" s="46">
        <f t="shared" si="2"/>
        <v>9443303</v>
      </c>
      <c r="F31" s="46">
        <f t="shared" si="2"/>
        <v>20991484</v>
      </c>
      <c r="G31" s="46">
        <f t="shared" si="2"/>
        <v>32403135</v>
      </c>
      <c r="H31" s="46">
        <f t="shared" si="2"/>
        <v>48220638</v>
      </c>
      <c r="I31" s="10"/>
      <c r="J31" s="83"/>
      <c r="K31" s="9"/>
      <c r="N31" s="9"/>
    </row>
    <row r="32" spans="1:14" ht="26.25" thickBot="1" x14ac:dyDescent="0.25">
      <c r="A32" s="32" t="s">
        <v>82</v>
      </c>
      <c r="B32" s="33" t="s">
        <v>83</v>
      </c>
      <c r="C32" s="47">
        <f>'14'!B66</f>
        <v>35262200</v>
      </c>
      <c r="D32" s="47">
        <f>'14'!C66</f>
        <v>40571369</v>
      </c>
      <c r="E32" s="47">
        <f>'14'!D66</f>
        <v>8553311</v>
      </c>
      <c r="F32" s="47">
        <f>'14'!E66</f>
        <v>18916229</v>
      </c>
      <c r="G32" s="47">
        <f>'14'!F66</f>
        <v>28665655</v>
      </c>
      <c r="H32" s="47">
        <f>'14'!G66</f>
        <v>40571204</v>
      </c>
      <c r="I32" s="10"/>
      <c r="J32" s="83"/>
      <c r="K32" s="9"/>
      <c r="N32" s="9"/>
    </row>
    <row r="33" spans="1:16" ht="26.25" thickBot="1" x14ac:dyDescent="0.25">
      <c r="A33" s="32" t="s">
        <v>84</v>
      </c>
      <c r="B33" s="33" t="s">
        <v>85</v>
      </c>
      <c r="C33" s="47">
        <f>'15'!B66</f>
        <v>5000000</v>
      </c>
      <c r="D33" s="47">
        <f>'15'!C66</f>
        <v>7649434</v>
      </c>
      <c r="E33" s="47">
        <f>'15'!D66</f>
        <v>889992</v>
      </c>
      <c r="F33" s="47">
        <f>'15'!E66</f>
        <v>2075255</v>
      </c>
      <c r="G33" s="47">
        <f>'15'!F66</f>
        <v>3737480</v>
      </c>
      <c r="H33" s="47">
        <f>'15'!G66</f>
        <v>7649434</v>
      </c>
      <c r="I33" s="10"/>
      <c r="J33" s="83"/>
      <c r="K33" s="9"/>
      <c r="N33" s="9"/>
    </row>
    <row r="34" spans="1:16" ht="13.5" thickBot="1" x14ac:dyDescent="0.25">
      <c r="A34" s="38"/>
      <c r="B34" s="39"/>
      <c r="C34" s="47"/>
      <c r="D34" s="47"/>
      <c r="E34" s="47"/>
      <c r="F34" s="47"/>
      <c r="G34" s="47"/>
      <c r="H34" s="47"/>
      <c r="I34" s="10"/>
      <c r="J34" s="83"/>
      <c r="K34" s="9"/>
      <c r="N34" s="9"/>
    </row>
    <row r="35" spans="1:16" ht="13.5" thickBot="1" x14ac:dyDescent="0.25">
      <c r="A35" s="30" t="s">
        <v>86</v>
      </c>
      <c r="B35" s="31" t="s">
        <v>16</v>
      </c>
      <c r="C35" s="49">
        <f>'16'!B66</f>
        <v>21921900</v>
      </c>
      <c r="D35" s="49">
        <f>'16'!C66</f>
        <v>25597924</v>
      </c>
      <c r="E35" s="49">
        <f>'16'!D66</f>
        <v>5665044</v>
      </c>
      <c r="F35" s="49">
        <f>'16'!E66</f>
        <v>11991871</v>
      </c>
      <c r="G35" s="49">
        <f>'16'!F66</f>
        <v>17892575</v>
      </c>
      <c r="H35" s="49">
        <f>'16'!G66</f>
        <v>25553862</v>
      </c>
      <c r="I35" s="10"/>
      <c r="J35" s="83"/>
      <c r="K35" s="9"/>
      <c r="N35" s="9"/>
    </row>
    <row r="36" spans="1:16" ht="13.5" thickBot="1" x14ac:dyDescent="0.25">
      <c r="A36" s="40"/>
      <c r="B36" s="41" t="s">
        <v>17</v>
      </c>
      <c r="C36" s="50">
        <f>+C14+C28+C31+C35</f>
        <v>303743700</v>
      </c>
      <c r="D36" s="50">
        <f t="shared" ref="D36:H36" si="3">+D14+D28+D31+D35</f>
        <v>442467320</v>
      </c>
      <c r="E36" s="50">
        <f t="shared" si="3"/>
        <v>77724139</v>
      </c>
      <c r="F36" s="50">
        <f t="shared" si="3"/>
        <v>207503137</v>
      </c>
      <c r="G36" s="50">
        <f t="shared" si="3"/>
        <v>318771733</v>
      </c>
      <c r="H36" s="50">
        <f t="shared" si="3"/>
        <v>442125425</v>
      </c>
      <c r="I36" s="10"/>
      <c r="J36" s="83"/>
      <c r="K36" s="9"/>
      <c r="N36" s="9"/>
    </row>
    <row r="37" spans="1:16" x14ac:dyDescent="0.2">
      <c r="A37" s="44"/>
      <c r="I37" s="10"/>
      <c r="J37" s="83"/>
      <c r="K37" s="9"/>
    </row>
    <row r="38" spans="1:16" s="10" customFormat="1" ht="12.75" customHeight="1" x14ac:dyDescent="0.2">
      <c r="A38" s="84" t="s">
        <v>107</v>
      </c>
      <c r="B38" s="84"/>
      <c r="C38" s="84"/>
      <c r="D38" s="84"/>
      <c r="E38" s="84"/>
      <c r="F38" s="84"/>
      <c r="G38" s="84"/>
      <c r="H38" s="84"/>
      <c r="K38" s="9"/>
    </row>
    <row r="39" spans="1:16" s="42" customFormat="1" ht="24.75" customHeight="1" x14ac:dyDescent="0.2">
      <c r="A39" s="57"/>
      <c r="B39" s="57"/>
      <c r="C39" s="58"/>
      <c r="D39" s="57"/>
      <c r="E39" s="57"/>
      <c r="F39" s="57"/>
      <c r="G39" s="57"/>
      <c r="H39" s="57"/>
      <c r="I39" s="56"/>
      <c r="J39" s="56"/>
      <c r="K39" s="56"/>
      <c r="L39" s="56"/>
      <c r="M39" s="56"/>
      <c r="N39" s="56"/>
      <c r="O39" s="56"/>
      <c r="P39" s="56"/>
    </row>
    <row r="40" spans="1:16" ht="24" customHeight="1" x14ac:dyDescent="0.2">
      <c r="A40" s="57"/>
      <c r="B40" s="57"/>
      <c r="C40" s="58"/>
      <c r="D40" s="57"/>
      <c r="E40" s="57"/>
      <c r="F40" s="57"/>
      <c r="G40" s="57"/>
      <c r="H40" s="57"/>
      <c r="I40" s="10"/>
    </row>
    <row r="41" spans="1:16" x14ac:dyDescent="0.2">
      <c r="A41" s="10"/>
      <c r="B41" s="10"/>
      <c r="C41" s="9"/>
      <c r="D41" s="10"/>
      <c r="E41" s="10"/>
      <c r="F41" s="10"/>
      <c r="G41" s="10"/>
      <c r="H41" s="10"/>
      <c r="I41" s="10"/>
    </row>
    <row r="42" spans="1:16" x14ac:dyDescent="0.2">
      <c r="A42" s="10"/>
      <c r="B42" s="10"/>
      <c r="C42" s="9"/>
      <c r="D42" s="10"/>
      <c r="E42" s="10"/>
      <c r="F42" s="10"/>
      <c r="G42" s="10"/>
      <c r="H42" s="10"/>
      <c r="I42" s="10"/>
    </row>
    <row r="43" spans="1:16" x14ac:dyDescent="0.2">
      <c r="A43" s="10"/>
      <c r="B43" s="10"/>
      <c r="C43" s="9"/>
      <c r="D43" s="10"/>
      <c r="E43" s="10"/>
      <c r="F43" s="10"/>
      <c r="G43" s="10"/>
      <c r="H43" s="10"/>
      <c r="I43" s="10"/>
    </row>
    <row r="44" spans="1:16" x14ac:dyDescent="0.2">
      <c r="A44" s="10"/>
      <c r="B44" s="10"/>
      <c r="C44" s="9"/>
      <c r="D44" s="10"/>
      <c r="E44" s="10"/>
      <c r="F44" s="10"/>
      <c r="G44" s="10"/>
      <c r="H44" s="10"/>
      <c r="I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topLeftCell="A28" zoomScaleNormal="100" zoomScaleSheetLayoutView="100" workbookViewId="0">
      <selection activeCell="A43" sqref="A4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8" x14ac:dyDescent="0.2">
      <c r="A3" s="88" t="s">
        <v>0</v>
      </c>
      <c r="B3" s="88"/>
      <c r="C3" s="88"/>
      <c r="D3" s="88"/>
      <c r="E3" s="88"/>
      <c r="F3" s="88"/>
      <c r="G3" s="88"/>
    </row>
    <row r="4" spans="1:8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8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8" ht="13.5" thickBot="1" x14ac:dyDescent="0.25">
      <c r="A6" s="102" t="s">
        <v>93</v>
      </c>
      <c r="B6" s="103"/>
      <c r="C6" s="103"/>
      <c r="D6" s="103"/>
      <c r="E6" s="103"/>
      <c r="F6" s="103"/>
      <c r="G6" s="104"/>
    </row>
    <row r="7" spans="1:8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8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8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8" ht="13.5" thickBot="1" x14ac:dyDescent="0.25">
      <c r="A10" s="4" t="s">
        <v>6</v>
      </c>
      <c r="B10" s="18">
        <f>+B12+B13+B14</f>
        <v>0</v>
      </c>
      <c r="C10" s="18">
        <f t="shared" ref="C10:G10" si="0">+C12+C13+C14</f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</row>
    <row r="11" spans="1:8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8" ht="13.5" thickBot="1" x14ac:dyDescent="0.25">
      <c r="A12" s="6" t="s">
        <v>8</v>
      </c>
      <c r="B12" s="19"/>
      <c r="C12" s="19"/>
      <c r="D12" s="19"/>
      <c r="E12" s="19"/>
      <c r="F12" s="19"/>
      <c r="G12" s="19"/>
    </row>
    <row r="13" spans="1:8" ht="13.5" thickBot="1" x14ac:dyDescent="0.25">
      <c r="A13" s="6" t="s">
        <v>9</v>
      </c>
      <c r="B13" s="19"/>
      <c r="C13" s="19"/>
      <c r="D13" s="19"/>
      <c r="E13" s="19"/>
      <c r="F13" s="19"/>
      <c r="G13" s="19"/>
    </row>
    <row r="14" spans="1:8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8" ht="13.5" thickBot="1" x14ac:dyDescent="0.25">
      <c r="A15" s="5"/>
      <c r="B15" s="19"/>
      <c r="C15" s="19"/>
      <c r="D15" s="19"/>
      <c r="E15" s="19"/>
      <c r="F15" s="19"/>
      <c r="G15" s="19"/>
    </row>
    <row r="16" spans="1:8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0</v>
      </c>
      <c r="C66" s="18">
        <f t="shared" si="9"/>
        <v>0</v>
      </c>
      <c r="D66" s="18">
        <f t="shared" si="9"/>
        <v>0</v>
      </c>
      <c r="E66" s="18">
        <f t="shared" si="9"/>
        <v>0</v>
      </c>
      <c r="F66" s="18">
        <f t="shared" si="9"/>
        <v>0</v>
      </c>
      <c r="G66" s="18">
        <f t="shared" si="9"/>
        <v>0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/>
      <c r="C68" s="22"/>
      <c r="D68" s="22"/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94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1445000</v>
      </c>
      <c r="C10" s="18">
        <f t="shared" ref="C10:G10" si="0">+C12+C13+C14</f>
        <v>1837766</v>
      </c>
      <c r="D10" s="18">
        <f t="shared" si="0"/>
        <v>441080</v>
      </c>
      <c r="E10" s="18">
        <f t="shared" si="0"/>
        <v>924983</v>
      </c>
      <c r="F10" s="18">
        <f t="shared" si="0"/>
        <v>1382267</v>
      </c>
      <c r="G10" s="18">
        <f t="shared" si="0"/>
        <v>1837766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1305000</v>
      </c>
      <c r="C12" s="19">
        <v>1813880</v>
      </c>
      <c r="D12" s="19">
        <v>418844</v>
      </c>
      <c r="E12" s="19">
        <v>901520</v>
      </c>
      <c r="F12" s="19">
        <v>1358711</v>
      </c>
      <c r="G12" s="19">
        <v>1813880</v>
      </c>
      <c r="H12" s="54"/>
      <c r="J12" s="54"/>
    </row>
    <row r="13" spans="1:10" ht="13.5" thickBot="1" x14ac:dyDescent="0.25">
      <c r="A13" s="6" t="s">
        <v>9</v>
      </c>
      <c r="B13" s="19">
        <v>140000</v>
      </c>
      <c r="C13" s="19">
        <v>23886</v>
      </c>
      <c r="D13" s="19">
        <v>22236</v>
      </c>
      <c r="E13" s="19">
        <v>23463</v>
      </c>
      <c r="F13" s="19">
        <v>23556</v>
      </c>
      <c r="G13" s="19">
        <v>23886</v>
      </c>
      <c r="H13" s="54"/>
      <c r="I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J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J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J19" s="54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J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J21" s="54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  <c r="J22" s="54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1445000</v>
      </c>
      <c r="C66" s="18">
        <f t="shared" si="9"/>
        <v>1837766</v>
      </c>
      <c r="D66" s="18">
        <f t="shared" si="9"/>
        <v>441080</v>
      </c>
      <c r="E66" s="18">
        <f t="shared" si="9"/>
        <v>924983</v>
      </c>
      <c r="F66" s="18">
        <f t="shared" si="9"/>
        <v>1382267</v>
      </c>
      <c r="G66" s="18">
        <f t="shared" si="9"/>
        <v>1837766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70</v>
      </c>
      <c r="C68" s="22">
        <v>70</v>
      </c>
      <c r="D68" s="22">
        <v>56</v>
      </c>
      <c r="E68" s="22">
        <v>58</v>
      </c>
      <c r="F68" s="22">
        <v>58</v>
      </c>
      <c r="G68" s="22">
        <v>58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95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1139000</v>
      </c>
      <c r="C10" s="18">
        <f t="shared" ref="C10:G10" si="0">+C12+C13+C14</f>
        <v>828916</v>
      </c>
      <c r="D10" s="18">
        <f t="shared" si="0"/>
        <v>193695</v>
      </c>
      <c r="E10" s="18">
        <f t="shared" si="0"/>
        <v>475530</v>
      </c>
      <c r="F10" s="18">
        <f t="shared" si="0"/>
        <v>650405</v>
      </c>
      <c r="G10" s="18">
        <f t="shared" si="0"/>
        <v>828916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619000</v>
      </c>
      <c r="C12" s="19">
        <v>742336</v>
      </c>
      <c r="D12" s="19">
        <v>180383</v>
      </c>
      <c r="E12" s="19">
        <v>412168</v>
      </c>
      <c r="F12" s="19">
        <v>575744</v>
      </c>
      <c r="G12" s="19">
        <v>742336</v>
      </c>
      <c r="H12" s="54"/>
      <c r="J12" s="54"/>
    </row>
    <row r="13" spans="1:10" ht="13.5" thickBot="1" x14ac:dyDescent="0.25">
      <c r="A13" s="6" t="s">
        <v>9</v>
      </c>
      <c r="B13" s="19">
        <v>520000</v>
      </c>
      <c r="C13" s="19">
        <v>86580</v>
      </c>
      <c r="D13" s="19">
        <v>13312</v>
      </c>
      <c r="E13" s="19">
        <v>63362</v>
      </c>
      <c r="F13" s="19">
        <v>74661</v>
      </c>
      <c r="G13" s="19">
        <v>86580</v>
      </c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1139000</v>
      </c>
      <c r="C66" s="18">
        <f t="shared" si="9"/>
        <v>828916</v>
      </c>
      <c r="D66" s="18">
        <f t="shared" si="9"/>
        <v>193695</v>
      </c>
      <c r="E66" s="18">
        <f t="shared" si="9"/>
        <v>475530</v>
      </c>
      <c r="F66" s="18">
        <f t="shared" si="9"/>
        <v>650405</v>
      </c>
      <c r="G66" s="18">
        <f t="shared" si="9"/>
        <v>828916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24</v>
      </c>
      <c r="C68" s="22">
        <v>24</v>
      </c>
      <c r="D68" s="22">
        <v>20</v>
      </c>
      <c r="E68" s="22">
        <v>18</v>
      </c>
      <c r="F68" s="22">
        <v>18</v>
      </c>
      <c r="G68" s="22">
        <v>19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66" sqref="G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8" t="s">
        <v>0</v>
      </c>
      <c r="B3" s="88"/>
      <c r="C3" s="88"/>
      <c r="D3" s="88"/>
      <c r="E3" s="88"/>
      <c r="F3" s="88"/>
      <c r="G3" s="88"/>
    </row>
    <row r="4" spans="1:12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2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2" ht="13.5" thickBot="1" x14ac:dyDescent="0.25">
      <c r="A6" s="102" t="s">
        <v>96</v>
      </c>
      <c r="B6" s="103"/>
      <c r="C6" s="103"/>
      <c r="D6" s="103"/>
      <c r="E6" s="103"/>
      <c r="F6" s="103"/>
      <c r="G6" s="104"/>
    </row>
    <row r="7" spans="1:12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2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2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2" ht="13.5" thickBot="1" x14ac:dyDescent="0.25">
      <c r="A10" s="4" t="s">
        <v>6</v>
      </c>
      <c r="B10" s="18">
        <f>+B12+B13+B14</f>
        <v>99784400</v>
      </c>
      <c r="C10" s="18">
        <f t="shared" ref="C10:G10" si="0">+C12+C13+C14</f>
        <v>144296520</v>
      </c>
      <c r="D10" s="18">
        <f>+D12+D13+D14</f>
        <v>23096110</v>
      </c>
      <c r="E10" s="18">
        <f t="shared" si="0"/>
        <v>74677425</v>
      </c>
      <c r="F10" s="18">
        <f t="shared" si="0"/>
        <v>106563460</v>
      </c>
      <c r="G10" s="18">
        <f t="shared" si="0"/>
        <v>144071260</v>
      </c>
      <c r="L10" s="54"/>
    </row>
    <row r="11" spans="1:12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2" ht="13.5" thickBot="1" x14ac:dyDescent="0.25">
      <c r="A12" s="6" t="s">
        <v>8</v>
      </c>
      <c r="B12" s="19">
        <v>88812000</v>
      </c>
      <c r="C12" s="19">
        <v>93118341</v>
      </c>
      <c r="D12" s="19">
        <v>20080728</v>
      </c>
      <c r="E12" s="19">
        <v>45935714</v>
      </c>
      <c r="F12" s="19">
        <v>68463066</v>
      </c>
      <c r="G12" s="19">
        <v>93117142</v>
      </c>
      <c r="H12" s="54"/>
      <c r="L12" s="54"/>
    </row>
    <row r="13" spans="1:12" ht="13.5" thickBot="1" x14ac:dyDescent="0.25">
      <c r="A13" s="6" t="s">
        <v>9</v>
      </c>
      <c r="B13" s="19">
        <v>10972400</v>
      </c>
      <c r="C13" s="19">
        <v>47154056</v>
      </c>
      <c r="D13" s="19">
        <v>2685137</v>
      </c>
      <c r="E13" s="19">
        <v>28282166</v>
      </c>
      <c r="F13" s="19">
        <v>35425540</v>
      </c>
      <c r="G13" s="19">
        <v>47151352</v>
      </c>
      <c r="H13" s="54"/>
      <c r="I13" s="10"/>
      <c r="J13" s="10"/>
      <c r="L13" s="54"/>
    </row>
    <row r="14" spans="1:12" ht="13.5" thickBot="1" x14ac:dyDescent="0.25">
      <c r="A14" s="6" t="s">
        <v>10</v>
      </c>
      <c r="B14" s="19">
        <v>0</v>
      </c>
      <c r="C14" s="19">
        <v>4024123</v>
      </c>
      <c r="D14" s="19">
        <v>330245</v>
      </c>
      <c r="E14" s="19">
        <v>459545</v>
      </c>
      <c r="F14" s="19">
        <v>2674854</v>
      </c>
      <c r="G14" s="19">
        <v>3802766</v>
      </c>
      <c r="H14" s="54"/>
      <c r="L14" s="54"/>
    </row>
    <row r="15" spans="1:12" ht="13.5" thickBot="1" x14ac:dyDescent="0.25">
      <c r="A15" s="5"/>
      <c r="B15" s="19"/>
      <c r="C15" s="19"/>
      <c r="D15" s="19"/>
      <c r="E15" s="19"/>
      <c r="F15" s="19"/>
      <c r="G15" s="19"/>
      <c r="L15" s="54"/>
    </row>
    <row r="16" spans="1:12" ht="32.25" customHeight="1" thickBot="1" x14ac:dyDescent="0.25">
      <c r="A16" s="4" t="s">
        <v>11</v>
      </c>
      <c r="B16" s="18">
        <f>+B17+B20+B26+B29+B32+B39+B46</f>
        <v>5179400</v>
      </c>
      <c r="C16" s="18">
        <f t="shared" ref="C16:G16" si="1">+C17+C20+C26+C29+C32+C39+C46</f>
        <v>44068097</v>
      </c>
      <c r="D16" s="18">
        <f t="shared" si="1"/>
        <v>4529056</v>
      </c>
      <c r="E16" s="18">
        <f t="shared" si="1"/>
        <v>18087954</v>
      </c>
      <c r="F16" s="18">
        <f t="shared" si="1"/>
        <v>37595938</v>
      </c>
      <c r="G16" s="18">
        <f t="shared" si="1"/>
        <v>44068097</v>
      </c>
      <c r="J16" s="54"/>
      <c r="L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L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L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L19" s="54"/>
    </row>
    <row r="20" spans="1:18" s="10" customFormat="1" ht="13.5" thickBot="1" x14ac:dyDescent="0.25">
      <c r="A20" s="7" t="s">
        <v>9</v>
      </c>
      <c r="B20" s="23">
        <f>+B22+B23+B24+B25</f>
        <v>5000000</v>
      </c>
      <c r="C20" s="23">
        <f t="shared" ref="C20:G20" si="3">+C22+C23+C24+C25</f>
        <v>43167938</v>
      </c>
      <c r="D20" s="23">
        <f t="shared" si="3"/>
        <v>4438045</v>
      </c>
      <c r="E20" s="23">
        <f t="shared" si="3"/>
        <v>17996943</v>
      </c>
      <c r="F20" s="23">
        <f t="shared" si="3"/>
        <v>37310605</v>
      </c>
      <c r="G20" s="23">
        <f t="shared" si="3"/>
        <v>43167938</v>
      </c>
      <c r="J20" s="55"/>
      <c r="L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L21" s="54"/>
    </row>
    <row r="22" spans="1:18" ht="57.75" customHeight="1" thickBot="1" x14ac:dyDescent="0.25">
      <c r="A22" s="8" t="s">
        <v>25</v>
      </c>
      <c r="B22" s="19">
        <v>1800000</v>
      </c>
      <c r="C22" s="19">
        <v>14173112</v>
      </c>
      <c r="D22" s="77">
        <v>447390</v>
      </c>
      <c r="E22" s="53">
        <v>1657635</v>
      </c>
      <c r="F22" s="19">
        <v>13103821</v>
      </c>
      <c r="G22" s="53">
        <v>14173112</v>
      </c>
      <c r="J22" s="69"/>
      <c r="L22" s="54"/>
    </row>
    <row r="23" spans="1:18" ht="64.5" thickBot="1" x14ac:dyDescent="0.25">
      <c r="A23" s="8" t="s">
        <v>35</v>
      </c>
      <c r="B23" s="19">
        <v>2200000</v>
      </c>
      <c r="C23" s="53">
        <v>28484826</v>
      </c>
      <c r="D23" s="53">
        <v>3990655</v>
      </c>
      <c r="E23" s="53">
        <v>16339308</v>
      </c>
      <c r="F23" s="53">
        <v>24113184</v>
      </c>
      <c r="G23" s="19">
        <v>28484826</v>
      </c>
      <c r="J23" s="69"/>
      <c r="L23" s="54"/>
    </row>
    <row r="24" spans="1:18" ht="54.75" customHeight="1" thickBot="1" x14ac:dyDescent="0.25">
      <c r="A24" s="8" t="s">
        <v>26</v>
      </c>
      <c r="B24" s="19">
        <v>1000000</v>
      </c>
      <c r="C24" s="19">
        <v>510000</v>
      </c>
      <c r="D24" s="19"/>
      <c r="E24" s="19"/>
      <c r="F24" s="53">
        <v>93600</v>
      </c>
      <c r="G24" s="53">
        <v>510000</v>
      </c>
      <c r="L24" s="54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10800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>
        <v>10800</v>
      </c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387227</v>
      </c>
      <c r="D32" s="20">
        <f t="shared" si="6"/>
        <v>91011</v>
      </c>
      <c r="E32" s="20">
        <f t="shared" si="6"/>
        <v>91011</v>
      </c>
      <c r="F32" s="20">
        <f t="shared" si="6"/>
        <v>239540</v>
      </c>
      <c r="G32" s="20">
        <f t="shared" si="6"/>
        <v>387227</v>
      </c>
      <c r="H32" s="9"/>
      <c r="J32" s="55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59" t="s">
        <v>105</v>
      </c>
      <c r="B34" s="21"/>
      <c r="C34" s="21">
        <v>387227</v>
      </c>
      <c r="D34" s="21">
        <v>91011</v>
      </c>
      <c r="E34" s="52">
        <v>91011</v>
      </c>
      <c r="F34" s="21">
        <v>239540</v>
      </c>
      <c r="G34" s="52">
        <v>387227</v>
      </c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303951</v>
      </c>
      <c r="D39" s="20">
        <f t="shared" si="7"/>
        <v>0</v>
      </c>
      <c r="E39" s="20">
        <f t="shared" si="7"/>
        <v>0</v>
      </c>
      <c r="F39" s="20">
        <f t="shared" si="7"/>
        <v>36404</v>
      </c>
      <c r="G39" s="20">
        <f t="shared" si="7"/>
        <v>303951</v>
      </c>
      <c r="H39" s="9"/>
      <c r="J39" s="55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5" customFormat="1" ht="26.25" thickBot="1" x14ac:dyDescent="0.25">
      <c r="A43" s="79" t="s">
        <v>117</v>
      </c>
      <c r="B43" s="63"/>
      <c r="C43" s="63"/>
      <c r="D43" s="63"/>
      <c r="E43" s="63"/>
      <c r="F43" s="63"/>
      <c r="G43" s="63"/>
      <c r="H43" s="64"/>
      <c r="I43" s="62"/>
      <c r="J43" s="62"/>
      <c r="K43" s="64"/>
      <c r="L43" s="62"/>
      <c r="M43" s="62"/>
      <c r="N43" s="62"/>
      <c r="O43" s="62"/>
      <c r="P43" s="62"/>
      <c r="Q43" s="62"/>
      <c r="R43" s="62"/>
    </row>
    <row r="44" spans="1:18" ht="51.75" thickBot="1" x14ac:dyDescent="0.25">
      <c r="A44" s="59" t="s">
        <v>106</v>
      </c>
      <c r="B44" s="21"/>
      <c r="C44" s="21">
        <v>303951</v>
      </c>
      <c r="D44" s="21"/>
      <c r="E44" s="52"/>
      <c r="F44" s="21">
        <v>36404</v>
      </c>
      <c r="G44" s="52">
        <v>303951</v>
      </c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168600</v>
      </c>
      <c r="C46" s="20">
        <f t="shared" ref="C46:G46" si="8">SUM(C48:C65)</f>
        <v>208981</v>
      </c>
      <c r="D46" s="20">
        <f t="shared" si="8"/>
        <v>0</v>
      </c>
      <c r="E46" s="20">
        <f t="shared" si="8"/>
        <v>0</v>
      </c>
      <c r="F46" s="20">
        <f t="shared" si="8"/>
        <v>9389</v>
      </c>
      <c r="G46" s="20">
        <f t="shared" si="8"/>
        <v>208981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1">
        <v>71780</v>
      </c>
      <c r="C55" s="21">
        <v>84131</v>
      </c>
      <c r="D55" s="21"/>
      <c r="E55" s="21"/>
      <c r="F55" s="52"/>
      <c r="G55" s="52">
        <v>84131</v>
      </c>
      <c r="H55" s="9"/>
      <c r="I55" s="10"/>
      <c r="J55" s="70"/>
      <c r="K55" s="78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>
        <v>87320</v>
      </c>
      <c r="C56" s="21">
        <v>115461</v>
      </c>
      <c r="D56" s="21"/>
      <c r="E56" s="21"/>
      <c r="F56" s="52"/>
      <c r="G56" s="52">
        <v>115461</v>
      </c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>
        <v>9500</v>
      </c>
      <c r="C57" s="21">
        <v>9389</v>
      </c>
      <c r="D57" s="21"/>
      <c r="E57" s="52"/>
      <c r="F57" s="52">
        <v>9389</v>
      </c>
      <c r="G57" s="52">
        <v>9389</v>
      </c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19"/>
      <c r="C65" s="19"/>
      <c r="D65" s="19"/>
      <c r="E65" s="19"/>
      <c r="F65" s="19"/>
      <c r="G65" s="19"/>
    </row>
    <row r="66" spans="1:8" ht="13.5" thickBot="1" x14ac:dyDescent="0.25">
      <c r="A66" s="4" t="s">
        <v>12</v>
      </c>
      <c r="B66" s="18">
        <f t="shared" ref="B66:G66" si="9">+B16+B10</f>
        <v>104963800</v>
      </c>
      <c r="C66" s="18">
        <f t="shared" si="9"/>
        <v>188364617</v>
      </c>
      <c r="D66" s="18">
        <f t="shared" si="9"/>
        <v>27625166</v>
      </c>
      <c r="E66" s="18">
        <f t="shared" si="9"/>
        <v>92765379</v>
      </c>
      <c r="F66" s="18">
        <f t="shared" si="9"/>
        <v>144159398</v>
      </c>
      <c r="G66" s="18">
        <f t="shared" si="9"/>
        <v>188139357</v>
      </c>
      <c r="H66" s="54"/>
    </row>
    <row r="67" spans="1:8" ht="13.5" thickBot="1" x14ac:dyDescent="0.25">
      <c r="A67" s="5"/>
      <c r="B67" s="19"/>
      <c r="C67" s="19"/>
      <c r="D67" s="19"/>
      <c r="E67" s="19"/>
      <c r="F67" s="19"/>
      <c r="G67" s="19"/>
    </row>
    <row r="68" spans="1:8" ht="13.5" thickBot="1" x14ac:dyDescent="0.25">
      <c r="A68" s="5" t="s">
        <v>13</v>
      </c>
      <c r="B68" s="22">
        <v>2345</v>
      </c>
      <c r="C68" s="22">
        <v>2345</v>
      </c>
      <c r="D68" s="22">
        <v>2345</v>
      </c>
      <c r="E68" s="22">
        <v>2344</v>
      </c>
      <c r="F68" s="22">
        <v>2345</v>
      </c>
      <c r="G68" s="22">
        <v>2345</v>
      </c>
    </row>
    <row r="69" spans="1:8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97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898000</v>
      </c>
      <c r="C10" s="18">
        <f t="shared" ref="C10:G10" si="0">+C12+C13+C14</f>
        <v>384193</v>
      </c>
      <c r="D10" s="18">
        <f t="shared" si="0"/>
        <v>100927</v>
      </c>
      <c r="E10" s="18">
        <f t="shared" si="0"/>
        <v>214540</v>
      </c>
      <c r="F10" s="18">
        <f t="shared" si="0"/>
        <v>293538</v>
      </c>
      <c r="G10" s="18">
        <f t="shared" si="0"/>
        <v>384193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373000</v>
      </c>
      <c r="C12" s="19">
        <v>369372</v>
      </c>
      <c r="D12" s="19">
        <v>97175</v>
      </c>
      <c r="E12" s="19">
        <v>205490</v>
      </c>
      <c r="F12" s="19">
        <v>282585</v>
      </c>
      <c r="G12" s="19">
        <v>369372</v>
      </c>
      <c r="H12" s="54"/>
      <c r="J12" s="54"/>
    </row>
    <row r="13" spans="1:10" ht="13.5" thickBot="1" x14ac:dyDescent="0.25">
      <c r="A13" s="6" t="s">
        <v>9</v>
      </c>
      <c r="B13" s="19">
        <v>525000</v>
      </c>
      <c r="C13" s="19">
        <v>14821</v>
      </c>
      <c r="D13" s="19">
        <v>3752</v>
      </c>
      <c r="E13" s="19">
        <v>9050</v>
      </c>
      <c r="F13" s="19">
        <v>10953</v>
      </c>
      <c r="G13" s="19">
        <v>14821</v>
      </c>
      <c r="H13" s="54"/>
      <c r="I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898000</v>
      </c>
      <c r="C66" s="18">
        <f t="shared" si="9"/>
        <v>384193</v>
      </c>
      <c r="D66" s="18">
        <f t="shared" si="9"/>
        <v>100927</v>
      </c>
      <c r="E66" s="18">
        <f t="shared" si="9"/>
        <v>214540</v>
      </c>
      <c r="F66" s="18">
        <f t="shared" si="9"/>
        <v>293538</v>
      </c>
      <c r="G66" s="18">
        <f t="shared" si="9"/>
        <v>384193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71">
        <v>42</v>
      </c>
      <c r="C68" s="71">
        <v>42</v>
      </c>
      <c r="D68" s="71">
        <v>42</v>
      </c>
      <c r="E68" s="71">
        <v>41</v>
      </c>
      <c r="F68" s="71">
        <v>42</v>
      </c>
      <c r="G68" s="22">
        <v>42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98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7135000</v>
      </c>
      <c r="C10" s="18">
        <f t="shared" ref="C10:G10" si="0">+C12+C13+C14</f>
        <v>9897977</v>
      </c>
      <c r="D10" s="18">
        <f t="shared" si="0"/>
        <v>1848145</v>
      </c>
      <c r="E10" s="18">
        <f t="shared" si="0"/>
        <v>4126509</v>
      </c>
      <c r="F10" s="18">
        <f t="shared" si="0"/>
        <v>6439234</v>
      </c>
      <c r="G10" s="18">
        <f t="shared" si="0"/>
        <v>9865755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5403000</v>
      </c>
      <c r="C12" s="19">
        <v>7261014</v>
      </c>
      <c r="D12" s="19">
        <v>1571934</v>
      </c>
      <c r="E12" s="19">
        <v>3516470</v>
      </c>
      <c r="F12" s="19">
        <v>5304937</v>
      </c>
      <c r="G12" s="19">
        <v>7260734</v>
      </c>
      <c r="H12" s="54"/>
      <c r="J12" s="54"/>
    </row>
    <row r="13" spans="1:10" ht="13.5" thickBot="1" x14ac:dyDescent="0.25">
      <c r="A13" s="6" t="s">
        <v>9</v>
      </c>
      <c r="B13" s="19">
        <v>1732000</v>
      </c>
      <c r="C13" s="19">
        <v>2618525</v>
      </c>
      <c r="D13" s="19">
        <v>270192</v>
      </c>
      <c r="E13" s="19">
        <v>604020</v>
      </c>
      <c r="F13" s="19">
        <v>1115859</v>
      </c>
      <c r="G13" s="19">
        <v>2586583</v>
      </c>
      <c r="H13" s="54"/>
      <c r="I13" s="54"/>
      <c r="J13" s="54"/>
    </row>
    <row r="14" spans="1:10" ht="13.5" thickBot="1" x14ac:dyDescent="0.25">
      <c r="A14" s="6" t="s">
        <v>10</v>
      </c>
      <c r="B14" s="19"/>
      <c r="C14" s="19">
        <v>18438</v>
      </c>
      <c r="D14" s="19">
        <v>6019</v>
      </c>
      <c r="E14" s="19">
        <v>6019</v>
      </c>
      <c r="F14" s="19">
        <v>18438</v>
      </c>
      <c r="G14" s="19">
        <v>18438</v>
      </c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34000</v>
      </c>
      <c r="C16" s="18">
        <f t="shared" ref="C16:G16" si="1">+C17+C20+C26+C29+C32+C39+C46</f>
        <v>134267</v>
      </c>
      <c r="D16" s="18">
        <f t="shared" si="1"/>
        <v>0</v>
      </c>
      <c r="E16" s="18">
        <f t="shared" si="1"/>
        <v>134267</v>
      </c>
      <c r="F16" s="18">
        <f t="shared" si="1"/>
        <v>134267</v>
      </c>
      <c r="G16" s="18">
        <f t="shared" si="1"/>
        <v>128753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34000</v>
      </c>
      <c r="C46" s="20">
        <f t="shared" ref="C46:G46" si="8">SUM(C48:C65)</f>
        <v>134267</v>
      </c>
      <c r="D46" s="20">
        <f t="shared" si="8"/>
        <v>0</v>
      </c>
      <c r="E46" s="20">
        <f t="shared" si="8"/>
        <v>134267</v>
      </c>
      <c r="F46" s="20">
        <f t="shared" si="8"/>
        <v>134267</v>
      </c>
      <c r="G46" s="20">
        <f t="shared" si="8"/>
        <v>128753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>
        <v>34000</v>
      </c>
      <c r="C59" s="21">
        <v>134267</v>
      </c>
      <c r="D59" s="21"/>
      <c r="E59" s="52">
        <v>134267</v>
      </c>
      <c r="F59" s="21">
        <v>134267</v>
      </c>
      <c r="G59" s="52">
        <v>128753</v>
      </c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7169000</v>
      </c>
      <c r="C66" s="18">
        <f t="shared" si="9"/>
        <v>10032244</v>
      </c>
      <c r="D66" s="18">
        <f t="shared" si="9"/>
        <v>1848145</v>
      </c>
      <c r="E66" s="18">
        <f t="shared" si="9"/>
        <v>4260776</v>
      </c>
      <c r="F66" s="18">
        <f t="shared" si="9"/>
        <v>6573501</v>
      </c>
      <c r="G66" s="18">
        <f t="shared" si="9"/>
        <v>9994508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264</v>
      </c>
      <c r="C68" s="22">
        <v>264</v>
      </c>
      <c r="D68" s="22">
        <v>262</v>
      </c>
      <c r="E68" s="22">
        <v>257</v>
      </c>
      <c r="F68" s="22">
        <v>262</v>
      </c>
      <c r="G68" s="22">
        <v>257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10" activePane="bottomRight" state="frozen"/>
      <selection activeCell="A43" sqref="A43"/>
      <selection pane="topRight" activeCell="A43" sqref="A43"/>
      <selection pane="bottomLeft" activeCell="A43" sqref="A43"/>
      <selection pane="bottomRight"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99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35251900</v>
      </c>
      <c r="C10" s="18">
        <f t="shared" ref="C10:G10" si="0">+C12+C13+C14</f>
        <v>40567976</v>
      </c>
      <c r="D10" s="18">
        <f t="shared" si="0"/>
        <v>8553311</v>
      </c>
      <c r="E10" s="18">
        <f t="shared" si="0"/>
        <v>18912837</v>
      </c>
      <c r="F10" s="18">
        <f t="shared" si="0"/>
        <v>28662263</v>
      </c>
      <c r="G10" s="18">
        <f t="shared" si="0"/>
        <v>40567811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30284000</v>
      </c>
      <c r="C12" s="19">
        <v>33306724</v>
      </c>
      <c r="D12" s="19">
        <v>7220212</v>
      </c>
      <c r="E12" s="19">
        <v>15988702</v>
      </c>
      <c r="F12" s="19">
        <v>24230083</v>
      </c>
      <c r="G12" s="19">
        <v>33306719</v>
      </c>
      <c r="H12" s="54"/>
      <c r="J12" s="54"/>
    </row>
    <row r="13" spans="1:10" ht="13.5" thickBot="1" x14ac:dyDescent="0.25">
      <c r="A13" s="6" t="s">
        <v>9</v>
      </c>
      <c r="B13" s="19">
        <v>4967900</v>
      </c>
      <c r="C13" s="19">
        <v>7188382</v>
      </c>
      <c r="D13" s="19">
        <v>1333099</v>
      </c>
      <c r="E13" s="19">
        <v>2924135</v>
      </c>
      <c r="F13" s="19">
        <v>4432180</v>
      </c>
      <c r="G13" s="19">
        <v>7188222</v>
      </c>
      <c r="H13" s="54"/>
      <c r="I13" s="54"/>
      <c r="J13" s="54"/>
    </row>
    <row r="14" spans="1:10" ht="13.5" thickBot="1" x14ac:dyDescent="0.25">
      <c r="A14" s="6" t="s">
        <v>10</v>
      </c>
      <c r="B14" s="19"/>
      <c r="C14" s="19">
        <v>72870</v>
      </c>
      <c r="D14" s="19"/>
      <c r="E14" s="19"/>
      <c r="F14" s="19"/>
      <c r="G14" s="19">
        <v>72870</v>
      </c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0" ht="32.25" customHeight="1" thickBot="1" x14ac:dyDescent="0.25">
      <c r="A16" s="4" t="s">
        <v>11</v>
      </c>
      <c r="B16" s="18">
        <f>+B17+B20+B26+B29+B32+B39+B46</f>
        <v>10300</v>
      </c>
      <c r="C16" s="18">
        <f t="shared" ref="C16:G16" si="1">+C17+C20+C26+C29+C32+C39+C46</f>
        <v>3393</v>
      </c>
      <c r="D16" s="18">
        <f t="shared" si="1"/>
        <v>0</v>
      </c>
      <c r="E16" s="18">
        <f t="shared" si="1"/>
        <v>3392</v>
      </c>
      <c r="F16" s="18">
        <f t="shared" si="1"/>
        <v>3392</v>
      </c>
      <c r="G16" s="18">
        <f t="shared" si="1"/>
        <v>3393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10300</v>
      </c>
      <c r="C46" s="20">
        <f t="shared" ref="C46:G46" si="8">SUM(C48:C65)</f>
        <v>3393</v>
      </c>
      <c r="D46" s="20">
        <f t="shared" si="8"/>
        <v>0</v>
      </c>
      <c r="E46" s="20">
        <f t="shared" si="8"/>
        <v>3392</v>
      </c>
      <c r="F46" s="20">
        <f t="shared" si="8"/>
        <v>3392</v>
      </c>
      <c r="G46" s="20">
        <f t="shared" si="8"/>
        <v>3393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>
        <v>3400</v>
      </c>
      <c r="C60" s="21">
        <v>3393</v>
      </c>
      <c r="D60" s="21"/>
      <c r="E60" s="21">
        <v>3392</v>
      </c>
      <c r="F60" s="52">
        <v>3392</v>
      </c>
      <c r="G60" s="73">
        <v>3393</v>
      </c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2">
        <v>6900</v>
      </c>
      <c r="C61" s="21"/>
      <c r="D61" s="21"/>
      <c r="E61" s="52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35262200</v>
      </c>
      <c r="C66" s="18">
        <f t="shared" si="9"/>
        <v>40571369</v>
      </c>
      <c r="D66" s="18">
        <f t="shared" si="9"/>
        <v>8553311</v>
      </c>
      <c r="E66" s="18">
        <f t="shared" si="9"/>
        <v>18916229</v>
      </c>
      <c r="F66" s="18">
        <f t="shared" si="9"/>
        <v>28665655</v>
      </c>
      <c r="G66" s="18">
        <f t="shared" si="9"/>
        <v>40571204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1277</v>
      </c>
      <c r="C68" s="22">
        <v>1277</v>
      </c>
      <c r="D68" s="22">
        <v>968</v>
      </c>
      <c r="E68" s="22">
        <v>975</v>
      </c>
      <c r="F68" s="22">
        <v>980</v>
      </c>
      <c r="G68" s="22">
        <v>987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25"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100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5000000</v>
      </c>
      <c r="C10" s="18">
        <f t="shared" ref="C10:G10" si="0">+C12+C13+C14</f>
        <v>7374932</v>
      </c>
      <c r="D10" s="18">
        <f t="shared" si="0"/>
        <v>889992</v>
      </c>
      <c r="E10" s="18">
        <f t="shared" si="0"/>
        <v>2075255</v>
      </c>
      <c r="F10" s="18">
        <f t="shared" si="0"/>
        <v>3737480</v>
      </c>
      <c r="G10" s="18">
        <f t="shared" si="0"/>
        <v>7374932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/>
      <c r="C12" s="19"/>
      <c r="D12" s="19"/>
      <c r="E12" s="19"/>
      <c r="F12" s="19"/>
      <c r="G12" s="19"/>
      <c r="J12" s="54"/>
    </row>
    <row r="13" spans="1:10" ht="13.5" thickBot="1" x14ac:dyDescent="0.25">
      <c r="A13" s="6" t="s">
        <v>9</v>
      </c>
      <c r="B13" s="19">
        <v>5000000</v>
      </c>
      <c r="C13" s="19">
        <v>7374932</v>
      </c>
      <c r="D13" s="19">
        <v>889992</v>
      </c>
      <c r="E13" s="19">
        <v>2075255</v>
      </c>
      <c r="F13" s="19">
        <v>3737480</v>
      </c>
      <c r="G13" s="19">
        <v>7374932</v>
      </c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274502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274502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274502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274502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10" customFormat="1" ht="26.25" thickBot="1" x14ac:dyDescent="0.25">
      <c r="A43" s="79" t="s">
        <v>117</v>
      </c>
      <c r="B43" s="52"/>
      <c r="C43" s="52">
        <v>274502</v>
      </c>
      <c r="D43" s="52"/>
      <c r="E43" s="52"/>
      <c r="F43" s="52"/>
      <c r="G43" s="81">
        <v>274502</v>
      </c>
      <c r="H43" s="9"/>
      <c r="K43" s="9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5000000</v>
      </c>
      <c r="C66" s="18">
        <f t="shared" si="9"/>
        <v>7649434</v>
      </c>
      <c r="D66" s="18">
        <f t="shared" si="9"/>
        <v>889992</v>
      </c>
      <c r="E66" s="18">
        <f t="shared" si="9"/>
        <v>2075255</v>
      </c>
      <c r="F66" s="18">
        <f t="shared" si="9"/>
        <v>3737480</v>
      </c>
      <c r="G66" s="18">
        <f t="shared" si="9"/>
        <v>7649434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/>
      <c r="C68" s="22"/>
      <c r="D68" s="22"/>
      <c r="E68" s="22"/>
      <c r="F68" s="22"/>
      <c r="G68" s="22"/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101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21921900</v>
      </c>
      <c r="C10" s="18">
        <f t="shared" ref="C10:G10" si="0">+C12+C13+C14</f>
        <v>25563004</v>
      </c>
      <c r="D10" s="18">
        <f t="shared" si="0"/>
        <v>5665044</v>
      </c>
      <c r="E10" s="18">
        <f t="shared" si="0"/>
        <v>11974136</v>
      </c>
      <c r="F10" s="18">
        <f t="shared" si="0"/>
        <v>17874840</v>
      </c>
      <c r="G10" s="18">
        <f t="shared" si="0"/>
        <v>25518942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14534800</v>
      </c>
      <c r="C12" s="19">
        <v>16603271</v>
      </c>
      <c r="D12" s="19">
        <v>3762008</v>
      </c>
      <c r="E12" s="19">
        <v>8070326</v>
      </c>
      <c r="F12" s="19">
        <v>12208022</v>
      </c>
      <c r="G12" s="19">
        <v>16602717</v>
      </c>
      <c r="J12" s="54"/>
    </row>
    <row r="13" spans="1:10" ht="13.5" thickBot="1" x14ac:dyDescent="0.25">
      <c r="A13" s="6" t="s">
        <v>9</v>
      </c>
      <c r="B13" s="19">
        <v>7387100</v>
      </c>
      <c r="C13" s="19">
        <v>8603476</v>
      </c>
      <c r="D13" s="19">
        <v>1896816</v>
      </c>
      <c r="E13" s="19">
        <v>3694096</v>
      </c>
      <c r="F13" s="19">
        <v>5404422</v>
      </c>
      <c r="G13" s="19">
        <v>8575820</v>
      </c>
      <c r="H13" s="54"/>
      <c r="I13" s="54"/>
      <c r="J13" s="54"/>
    </row>
    <row r="14" spans="1:10" ht="13.5" thickBot="1" x14ac:dyDescent="0.25">
      <c r="A14" s="6" t="s">
        <v>10</v>
      </c>
      <c r="B14" s="19">
        <v>0</v>
      </c>
      <c r="C14" s="19">
        <v>356257</v>
      </c>
      <c r="D14" s="19">
        <v>6220</v>
      </c>
      <c r="E14" s="19">
        <v>209714</v>
      </c>
      <c r="F14" s="19">
        <v>262396</v>
      </c>
      <c r="G14" s="19">
        <v>340405</v>
      </c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  <c r="J15" s="54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34920</v>
      </c>
      <c r="D16" s="18">
        <f t="shared" si="1"/>
        <v>0</v>
      </c>
      <c r="E16" s="18">
        <f t="shared" si="1"/>
        <v>17735</v>
      </c>
      <c r="F16" s="18">
        <f t="shared" si="1"/>
        <v>17735</v>
      </c>
      <c r="G16" s="18">
        <f t="shared" si="1"/>
        <v>34920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J17" s="54"/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  <c r="J18" s="54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  <c r="J19" s="54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J20" s="54"/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  <c r="J21" s="54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  <c r="J22" s="54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  <c r="J23" s="54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  <c r="J24" s="54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  <c r="J25" s="54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34920</v>
      </c>
      <c r="D26" s="20">
        <f t="shared" si="4"/>
        <v>0</v>
      </c>
      <c r="E26" s="20">
        <f t="shared" si="4"/>
        <v>17735</v>
      </c>
      <c r="F26" s="20">
        <f t="shared" si="4"/>
        <v>17735</v>
      </c>
      <c r="G26" s="20">
        <f t="shared" si="4"/>
        <v>34920</v>
      </c>
      <c r="H26" s="9"/>
      <c r="J26" s="54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54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79" t="s">
        <v>116</v>
      </c>
      <c r="B28" s="21"/>
      <c r="C28" s="21">
        <v>34920</v>
      </c>
      <c r="D28" s="21"/>
      <c r="E28" s="21">
        <v>17735</v>
      </c>
      <c r="F28" s="21">
        <v>17735</v>
      </c>
      <c r="G28" s="21">
        <v>34920</v>
      </c>
      <c r="H28" s="9"/>
      <c r="I28" s="10"/>
      <c r="J28" s="54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J29" s="54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54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54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J32" s="54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54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54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54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54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54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54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J39" s="54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54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54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54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74"/>
      <c r="H43" s="9"/>
      <c r="I43" s="10"/>
      <c r="J43" s="54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54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54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J46" s="54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54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54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54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54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54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54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54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54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54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54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54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54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54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54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54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54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54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54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  <c r="J65" s="54"/>
    </row>
    <row r="66" spans="1:10" ht="13.5" thickBot="1" x14ac:dyDescent="0.25">
      <c r="A66" s="4" t="s">
        <v>12</v>
      </c>
      <c r="B66" s="18">
        <f t="shared" ref="B66:G66" si="9">+B16+B10</f>
        <v>21921900</v>
      </c>
      <c r="C66" s="18">
        <f t="shared" si="9"/>
        <v>25597924</v>
      </c>
      <c r="D66" s="18">
        <f t="shared" si="9"/>
        <v>5665044</v>
      </c>
      <c r="E66" s="18">
        <f t="shared" si="9"/>
        <v>11991871</v>
      </c>
      <c r="F66" s="18">
        <f t="shared" si="9"/>
        <v>17892575</v>
      </c>
      <c r="G66" s="18">
        <f t="shared" si="9"/>
        <v>25553862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304</v>
      </c>
      <c r="C68" s="22">
        <v>304</v>
      </c>
      <c r="D68" s="22">
        <v>283</v>
      </c>
      <c r="E68" s="22">
        <v>278</v>
      </c>
      <c r="F68" s="22">
        <v>276</v>
      </c>
      <c r="G68" s="22">
        <v>279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T73"/>
  <sheetViews>
    <sheetView tabSelected="1" zoomScaleNormal="100" zoomScaleSheetLayoutView="100" workbookViewId="0">
      <selection activeCell="I10" sqref="I10:I68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bestFit="1" customWidth="1"/>
    <col min="11" max="12" width="12.6640625" bestFit="1" customWidth="1"/>
    <col min="13" max="13" width="14" bestFit="1" customWidth="1"/>
    <col min="21" max="16384" width="9.33203125" style="1"/>
  </cols>
  <sheetData>
    <row r="3" spans="1:9" x14ac:dyDescent="0.2">
      <c r="A3" s="88" t="s">
        <v>0</v>
      </c>
      <c r="B3" s="88"/>
      <c r="C3" s="88"/>
      <c r="D3" s="88"/>
      <c r="E3" s="88"/>
      <c r="F3" s="88"/>
      <c r="G3" s="88"/>
    </row>
    <row r="4" spans="1:9" x14ac:dyDescent="0.2">
      <c r="A4" s="89" t="s">
        <v>115</v>
      </c>
      <c r="B4" s="89"/>
      <c r="C4" s="89"/>
      <c r="D4" s="89"/>
      <c r="E4" s="89"/>
      <c r="F4" s="89"/>
      <c r="G4" s="89"/>
    </row>
    <row r="5" spans="1:9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9" ht="13.5" thickBot="1" x14ac:dyDescent="0.25">
      <c r="A6" s="99" t="s">
        <v>19</v>
      </c>
      <c r="B6" s="100"/>
      <c r="C6" s="100"/>
      <c r="D6" s="100"/>
      <c r="E6" s="100"/>
      <c r="F6" s="100"/>
      <c r="G6" s="101"/>
    </row>
    <row r="7" spans="1:9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9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9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9" ht="13.5" thickBot="1" x14ac:dyDescent="0.25">
      <c r="A10" s="4" t="s">
        <v>6</v>
      </c>
      <c r="B10" s="18">
        <f>+B12+B13+B14</f>
        <v>268619500</v>
      </c>
      <c r="C10" s="18">
        <f t="shared" ref="C10:G10" si="0">+C12+C13+C14</f>
        <v>366362159</v>
      </c>
      <c r="D10" s="18">
        <f t="shared" si="0"/>
        <v>66187041</v>
      </c>
      <c r="E10" s="18">
        <f t="shared" si="0"/>
        <v>174012147</v>
      </c>
      <c r="F10" s="18">
        <f t="shared" si="0"/>
        <v>259319496</v>
      </c>
      <c r="G10" s="18">
        <f t="shared" si="0"/>
        <v>366025778</v>
      </c>
      <c r="H10" s="67"/>
      <c r="I10" s="67"/>
    </row>
    <row r="11" spans="1:9" ht="13.5" thickBot="1" x14ac:dyDescent="0.25">
      <c r="A11" s="5" t="s">
        <v>7</v>
      </c>
      <c r="B11" s="19"/>
      <c r="C11" s="19"/>
      <c r="D11" s="19"/>
      <c r="E11" s="19"/>
      <c r="F11" s="19"/>
      <c r="G11" s="19"/>
      <c r="H11" s="67"/>
      <c r="I11" s="67"/>
    </row>
    <row r="12" spans="1:9" ht="13.5" thickBot="1" x14ac:dyDescent="0.25">
      <c r="A12" s="6" t="s">
        <v>8</v>
      </c>
      <c r="B12" s="19">
        <f>SUM('1:16'!B12)</f>
        <v>215012700</v>
      </c>
      <c r="C12" s="19">
        <f>SUM('1:16'!C12)</f>
        <v>241786114</v>
      </c>
      <c r="D12" s="19">
        <f>SUM('1:16'!D12)</f>
        <v>51118736</v>
      </c>
      <c r="E12" s="19">
        <f>SUM('1:16'!E12)</f>
        <v>117265979</v>
      </c>
      <c r="F12" s="19">
        <f>SUM('1:16'!F12)</f>
        <v>177895621</v>
      </c>
      <c r="G12" s="19">
        <f>SUM('1:16'!G12)</f>
        <v>241784098</v>
      </c>
      <c r="H12" s="67"/>
      <c r="I12" s="67"/>
    </row>
    <row r="13" spans="1:9" ht="13.5" thickBot="1" x14ac:dyDescent="0.25">
      <c r="A13" s="6" t="s">
        <v>9</v>
      </c>
      <c r="B13" s="19">
        <f>SUM('1:16'!B13)</f>
        <v>53606800</v>
      </c>
      <c r="C13" s="19">
        <f>SUM('1:16'!C13)</f>
        <v>116771374</v>
      </c>
      <c r="D13" s="19">
        <f>SUM('1:16'!D13)</f>
        <v>14611707</v>
      </c>
      <c r="E13" s="19">
        <f>SUM('1:16'!E13)</f>
        <v>55915494</v>
      </c>
      <c r="F13" s="19">
        <f>SUM('1:16'!F13)</f>
        <v>77286551</v>
      </c>
      <c r="G13" s="19">
        <f>SUM('1:16'!G13)</f>
        <v>116707865</v>
      </c>
      <c r="H13" s="67"/>
      <c r="I13" s="67"/>
    </row>
    <row r="14" spans="1:9" ht="13.5" thickBot="1" x14ac:dyDescent="0.25">
      <c r="A14" s="6" t="s">
        <v>10</v>
      </c>
      <c r="B14" s="19">
        <f>SUM('1:16'!B14)</f>
        <v>0</v>
      </c>
      <c r="C14" s="19">
        <f>SUM('1:16'!C14)</f>
        <v>7804671</v>
      </c>
      <c r="D14" s="19">
        <f>SUM('1:16'!D14)</f>
        <v>456598</v>
      </c>
      <c r="E14" s="19">
        <f>SUM('1:16'!E14)</f>
        <v>830674</v>
      </c>
      <c r="F14" s="19">
        <f>SUM('1:16'!F14)</f>
        <v>4137324</v>
      </c>
      <c r="G14" s="19">
        <f>SUM('1:16'!G14)</f>
        <v>7533815</v>
      </c>
      <c r="H14" s="67"/>
      <c r="I14" s="67"/>
    </row>
    <row r="15" spans="1:9" ht="13.5" thickBot="1" x14ac:dyDescent="0.25">
      <c r="A15" s="5"/>
      <c r="B15" s="19"/>
      <c r="C15" s="19"/>
      <c r="D15" s="19"/>
      <c r="E15" s="19"/>
      <c r="F15" s="19"/>
      <c r="G15" s="19"/>
      <c r="I15" s="67"/>
    </row>
    <row r="16" spans="1:9" ht="32.25" customHeight="1" thickBot="1" x14ac:dyDescent="0.25">
      <c r="A16" s="4" t="s">
        <v>11</v>
      </c>
      <c r="B16" s="18">
        <f>+B17+B20+B26+B29+B32+B39+B46</f>
        <v>35124200</v>
      </c>
      <c r="C16" s="18">
        <f t="shared" ref="C16:G16" si="1">+C17+C20+C26+C29+C32+C39+C46</f>
        <v>76105161</v>
      </c>
      <c r="D16" s="18">
        <f t="shared" si="1"/>
        <v>11537098</v>
      </c>
      <c r="E16" s="18">
        <f t="shared" si="1"/>
        <v>33490990</v>
      </c>
      <c r="F16" s="18">
        <f t="shared" si="1"/>
        <v>59452237</v>
      </c>
      <c r="G16" s="18">
        <f t="shared" si="1"/>
        <v>76099647</v>
      </c>
      <c r="H16" s="67"/>
      <c r="I16" s="67"/>
    </row>
    <row r="17" spans="1:20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H17"/>
      <c r="I17" s="67"/>
      <c r="J17"/>
      <c r="K17"/>
      <c r="L17"/>
      <c r="M17"/>
      <c r="N17"/>
      <c r="O17"/>
      <c r="P17"/>
      <c r="Q17"/>
      <c r="R17"/>
      <c r="S17"/>
      <c r="T17"/>
    </row>
    <row r="18" spans="1:20" ht="13.5" thickBot="1" x14ac:dyDescent="0.25">
      <c r="A18" s="5" t="s">
        <v>18</v>
      </c>
      <c r="B18" s="19"/>
      <c r="C18" s="19"/>
      <c r="D18" s="19"/>
      <c r="E18" s="19"/>
      <c r="F18" s="19"/>
      <c r="G18" s="19"/>
      <c r="I18" s="67"/>
    </row>
    <row r="19" spans="1:20" ht="15.75" customHeight="1" thickBot="1" x14ac:dyDescent="0.25">
      <c r="A19" s="5"/>
      <c r="B19" s="19">
        <f>SUM('1:16'!B19)</f>
        <v>0</v>
      </c>
      <c r="C19" s="19">
        <f>SUM('1:16'!C19)</f>
        <v>0</v>
      </c>
      <c r="D19" s="19">
        <f>SUM('1:16'!D19)</f>
        <v>0</v>
      </c>
      <c r="E19" s="19">
        <f>SUM('1:16'!E19)</f>
        <v>0</v>
      </c>
      <c r="F19" s="19">
        <f>SUM('1:16'!F19)</f>
        <v>0</v>
      </c>
      <c r="G19" s="19">
        <f>SUM('1:16'!G19)</f>
        <v>0</v>
      </c>
      <c r="I19" s="67"/>
    </row>
    <row r="20" spans="1:20" s="10" customFormat="1" ht="13.5" thickBot="1" x14ac:dyDescent="0.25">
      <c r="A20" s="7" t="s">
        <v>9</v>
      </c>
      <c r="B20" s="23">
        <f>+B22+B23+B24+B25</f>
        <v>5000000</v>
      </c>
      <c r="C20" s="23">
        <f t="shared" ref="C20:G20" si="3">+C22+C23+C24+C25</f>
        <v>43167938</v>
      </c>
      <c r="D20" s="23">
        <f t="shared" si="3"/>
        <v>4438045</v>
      </c>
      <c r="E20" s="23">
        <f t="shared" si="3"/>
        <v>17996943</v>
      </c>
      <c r="F20" s="23">
        <f t="shared" si="3"/>
        <v>37310605</v>
      </c>
      <c r="G20" s="23">
        <f t="shared" si="3"/>
        <v>43167938</v>
      </c>
      <c r="H20" s="67"/>
      <c r="I20" s="67"/>
      <c r="J20"/>
      <c r="K20"/>
      <c r="L20"/>
      <c r="M20"/>
      <c r="N20"/>
      <c r="O20"/>
      <c r="P20"/>
      <c r="Q20"/>
      <c r="R20"/>
      <c r="S20"/>
      <c r="T20"/>
    </row>
    <row r="21" spans="1:20" ht="13.5" thickBot="1" x14ac:dyDescent="0.25">
      <c r="A21" s="5" t="s">
        <v>18</v>
      </c>
      <c r="B21" s="19"/>
      <c r="C21" s="19"/>
      <c r="D21" s="19"/>
      <c r="E21" s="19"/>
      <c r="F21" s="19"/>
      <c r="G21" s="19"/>
      <c r="H21" s="67"/>
      <c r="I21" s="67"/>
    </row>
    <row r="22" spans="1:20" ht="57.75" customHeight="1" thickBot="1" x14ac:dyDescent="0.25">
      <c r="A22" s="8" t="s">
        <v>25</v>
      </c>
      <c r="B22" s="19">
        <f>SUM('1:16'!B22)</f>
        <v>1800000</v>
      </c>
      <c r="C22" s="19">
        <f>SUM('1:16'!C22)</f>
        <v>14173112</v>
      </c>
      <c r="D22" s="19">
        <f>SUM('1:16'!D22)</f>
        <v>447390</v>
      </c>
      <c r="E22" s="19">
        <f>SUM('1:16'!E22)</f>
        <v>1657635</v>
      </c>
      <c r="F22" s="19">
        <f>SUM('1:16'!F22)</f>
        <v>13103821</v>
      </c>
      <c r="G22" s="19">
        <f>SUM('1:16'!G22)</f>
        <v>14173112</v>
      </c>
      <c r="H22" s="67"/>
      <c r="I22" s="67"/>
    </row>
    <row r="23" spans="1:20" ht="64.5" thickBot="1" x14ac:dyDescent="0.25">
      <c r="A23" s="8" t="s">
        <v>35</v>
      </c>
      <c r="B23" s="19">
        <f>SUM('1:16'!B23)</f>
        <v>2200000</v>
      </c>
      <c r="C23" s="19">
        <f>SUM('1:16'!C23)</f>
        <v>28484826</v>
      </c>
      <c r="D23" s="19">
        <f>SUM('1:16'!D23)</f>
        <v>3990655</v>
      </c>
      <c r="E23" s="19">
        <f>SUM('1:16'!E23)</f>
        <v>16339308</v>
      </c>
      <c r="F23" s="19">
        <f>SUM('1:16'!F23)</f>
        <v>24113184</v>
      </c>
      <c r="G23" s="19">
        <f>SUM('1:16'!G23)</f>
        <v>28484826</v>
      </c>
      <c r="H23" s="67"/>
      <c r="I23" s="67"/>
    </row>
    <row r="24" spans="1:20" ht="54.75" customHeight="1" thickBot="1" x14ac:dyDescent="0.25">
      <c r="A24" s="8" t="s">
        <v>26</v>
      </c>
      <c r="B24" s="19">
        <f>SUM('1:16'!B24)</f>
        <v>1000000</v>
      </c>
      <c r="C24" s="19">
        <f>SUM('1:16'!C24)</f>
        <v>510000</v>
      </c>
      <c r="D24" s="19">
        <f>SUM('1:16'!D24)</f>
        <v>0</v>
      </c>
      <c r="E24" s="19">
        <f>SUM('1:16'!E24)</f>
        <v>0</v>
      </c>
      <c r="F24" s="19">
        <f>SUM('1:16'!F24)</f>
        <v>93600</v>
      </c>
      <c r="G24" s="19">
        <f>SUM('1:16'!G24)</f>
        <v>510000</v>
      </c>
      <c r="H24" s="67"/>
      <c r="I24" s="67"/>
    </row>
    <row r="25" spans="1:20" ht="24" customHeight="1" thickBot="1" x14ac:dyDescent="0.25">
      <c r="A25" s="5"/>
      <c r="B25" s="19">
        <f>SUM('1:16'!B25)</f>
        <v>0</v>
      </c>
      <c r="C25" s="19">
        <f>SUM('1:16'!C25)</f>
        <v>0</v>
      </c>
      <c r="D25" s="19">
        <f>SUM('1:16'!D25)</f>
        <v>0</v>
      </c>
      <c r="E25" s="19">
        <f>SUM('1:16'!E25)</f>
        <v>0</v>
      </c>
      <c r="F25" s="19">
        <f>SUM('1:16'!F25)</f>
        <v>0</v>
      </c>
      <c r="G25" s="19">
        <f>SUM('1:16'!G25)</f>
        <v>0</v>
      </c>
      <c r="H25" s="67"/>
      <c r="I25" s="67"/>
    </row>
    <row r="26" spans="1:20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34920</v>
      </c>
      <c r="D26" s="20">
        <f t="shared" si="4"/>
        <v>0</v>
      </c>
      <c r="E26" s="20">
        <f t="shared" si="4"/>
        <v>17735</v>
      </c>
      <c r="F26" s="20">
        <f t="shared" si="4"/>
        <v>17735</v>
      </c>
      <c r="G26" s="20">
        <f t="shared" si="4"/>
        <v>34920</v>
      </c>
      <c r="H26" s="67"/>
      <c r="I26" s="67"/>
      <c r="J26"/>
      <c r="K26"/>
      <c r="L26"/>
      <c r="M26"/>
      <c r="N26"/>
      <c r="O26"/>
      <c r="P26"/>
      <c r="Q26"/>
      <c r="R26"/>
      <c r="S26"/>
      <c r="T26"/>
    </row>
    <row r="27" spans="1:20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67"/>
      <c r="I27" s="67"/>
    </row>
    <row r="28" spans="1:20" ht="26.25" thickBot="1" x14ac:dyDescent="0.25">
      <c r="A28" s="79" t="s">
        <v>116</v>
      </c>
      <c r="B28" s="21">
        <f>SUM('1:16'!B28)</f>
        <v>0</v>
      </c>
      <c r="C28" s="21">
        <f>SUM('1:16'!C28)</f>
        <v>34920</v>
      </c>
      <c r="D28" s="21">
        <f>SUM('1:16'!D28)</f>
        <v>0</v>
      </c>
      <c r="E28" s="21">
        <f>SUM('1:16'!E28)</f>
        <v>17735</v>
      </c>
      <c r="F28" s="21">
        <f>SUM('1:16'!F28)</f>
        <v>17735</v>
      </c>
      <c r="G28" s="21">
        <f>SUM('1:16'!G28)</f>
        <v>34920</v>
      </c>
      <c r="H28" s="67"/>
      <c r="I28" s="67"/>
    </row>
    <row r="29" spans="1:20" s="10" customFormat="1" ht="13.5" thickBot="1" x14ac:dyDescent="0.25">
      <c r="A29" s="7" t="s">
        <v>29</v>
      </c>
      <c r="B29" s="20">
        <f t="shared" ref="B29:G29" si="5">SUM(B31)</f>
        <v>10800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67"/>
      <c r="I29" s="67"/>
      <c r="J29"/>
      <c r="K29"/>
      <c r="L29"/>
      <c r="M29"/>
      <c r="N29"/>
      <c r="O29"/>
      <c r="P29"/>
      <c r="Q29"/>
      <c r="R29"/>
      <c r="S29"/>
      <c r="T29"/>
    </row>
    <row r="30" spans="1:20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67"/>
      <c r="I30" s="67"/>
    </row>
    <row r="31" spans="1:20" ht="26.25" thickBot="1" x14ac:dyDescent="0.25">
      <c r="A31" s="13" t="s">
        <v>30</v>
      </c>
      <c r="B31" s="21">
        <f>SUM('1:16'!B31)</f>
        <v>10800</v>
      </c>
      <c r="C31" s="21">
        <f>SUM('1:16'!C31)</f>
        <v>0</v>
      </c>
      <c r="D31" s="21">
        <f>SUM('1:16'!D31)</f>
        <v>0</v>
      </c>
      <c r="E31" s="21">
        <f>SUM('1:16'!E31)</f>
        <v>0</v>
      </c>
      <c r="F31" s="21">
        <f>SUM('1:16'!F31)</f>
        <v>0</v>
      </c>
      <c r="G31" s="21">
        <f>SUM('1:16'!G31)</f>
        <v>0</v>
      </c>
      <c r="H31" s="67"/>
      <c r="I31" s="67"/>
    </row>
    <row r="32" spans="1:20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387227</v>
      </c>
      <c r="D32" s="20">
        <f t="shared" si="6"/>
        <v>91011</v>
      </c>
      <c r="E32" s="20">
        <f t="shared" si="6"/>
        <v>91011</v>
      </c>
      <c r="F32" s="20">
        <f t="shared" si="6"/>
        <v>239540</v>
      </c>
      <c r="G32" s="20">
        <f t="shared" si="6"/>
        <v>387227</v>
      </c>
      <c r="H32" s="67"/>
      <c r="I32" s="67"/>
      <c r="J32"/>
      <c r="K32"/>
      <c r="L32"/>
      <c r="M32"/>
      <c r="N32"/>
      <c r="O32"/>
      <c r="P32"/>
      <c r="Q32"/>
      <c r="R32"/>
      <c r="S32"/>
      <c r="T32"/>
    </row>
    <row r="33" spans="1:20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67"/>
      <c r="I33" s="67"/>
    </row>
    <row r="34" spans="1:20" ht="51.75" thickBot="1" x14ac:dyDescent="0.25">
      <c r="A34" s="59" t="s">
        <v>105</v>
      </c>
      <c r="B34" s="21">
        <f>SUM('1:16'!B34)</f>
        <v>0</v>
      </c>
      <c r="C34" s="21">
        <f>SUM('1:16'!C34)</f>
        <v>387227</v>
      </c>
      <c r="D34" s="21">
        <f>SUM('1:16'!D34)</f>
        <v>91011</v>
      </c>
      <c r="E34" s="21">
        <f>SUM('1:16'!E34)</f>
        <v>91011</v>
      </c>
      <c r="F34" s="21">
        <f>SUM('1:16'!F34)</f>
        <v>239540</v>
      </c>
      <c r="G34" s="21">
        <f>SUM('1:16'!G34)</f>
        <v>387227</v>
      </c>
      <c r="H34" s="67"/>
      <c r="I34" s="67"/>
    </row>
    <row r="35" spans="1:20" s="10" customFormat="1" ht="13.5" thickBot="1" x14ac:dyDescent="0.25">
      <c r="A35" s="61"/>
      <c r="B35" s="52">
        <f>SUM('1:16'!B35)</f>
        <v>0</v>
      </c>
      <c r="C35" s="52">
        <f>SUM('1:16'!C35)</f>
        <v>0</v>
      </c>
      <c r="D35" s="52">
        <f>SUM('1:16'!D35)</f>
        <v>0</v>
      </c>
      <c r="E35" s="52">
        <f>SUM('1:16'!E35)</f>
        <v>0</v>
      </c>
      <c r="F35" s="52">
        <f>SUM('1:16'!F35)</f>
        <v>0</v>
      </c>
      <c r="G35" s="52">
        <f>SUM('1:16'!G35)</f>
        <v>0</v>
      </c>
      <c r="H35" s="67"/>
      <c r="I35" s="67"/>
      <c r="J35"/>
      <c r="K35"/>
      <c r="L35"/>
      <c r="M35"/>
      <c r="N35"/>
      <c r="O35"/>
      <c r="P35"/>
      <c r="Q35"/>
      <c r="R35"/>
      <c r="S35"/>
      <c r="T35"/>
    </row>
    <row r="36" spans="1:20" ht="13.5" thickBot="1" x14ac:dyDescent="0.25">
      <c r="A36" s="14"/>
      <c r="B36" s="21">
        <f>SUM('1:16'!B36)</f>
        <v>0</v>
      </c>
      <c r="C36" s="21">
        <f>SUM('1:16'!C36)</f>
        <v>0</v>
      </c>
      <c r="D36" s="21">
        <f>SUM('1:16'!D36)</f>
        <v>0</v>
      </c>
      <c r="E36" s="21">
        <f>SUM('1:16'!E36)</f>
        <v>0</v>
      </c>
      <c r="F36" s="21">
        <f>SUM('1:16'!F36)</f>
        <v>0</v>
      </c>
      <c r="G36" s="21">
        <f>SUM('1:16'!G36)</f>
        <v>0</v>
      </c>
      <c r="H36" s="67"/>
      <c r="I36" s="67"/>
    </row>
    <row r="37" spans="1:20" ht="13.5" thickBot="1" x14ac:dyDescent="0.25">
      <c r="A37" s="15"/>
      <c r="B37" s="21">
        <f>SUM('1:16'!B37)</f>
        <v>0</v>
      </c>
      <c r="C37" s="21">
        <f>SUM('1:16'!C37)</f>
        <v>0</v>
      </c>
      <c r="D37" s="21">
        <f>SUM('1:16'!D37)</f>
        <v>0</v>
      </c>
      <c r="E37" s="21">
        <f>SUM('1:16'!E37)</f>
        <v>0</v>
      </c>
      <c r="F37" s="21">
        <f>SUM('1:16'!F37)</f>
        <v>0</v>
      </c>
      <c r="G37" s="21">
        <f>SUM('1:16'!G37)</f>
        <v>0</v>
      </c>
      <c r="H37" s="67"/>
      <c r="I37" s="67"/>
    </row>
    <row r="38" spans="1:20" ht="13.5" thickBot="1" x14ac:dyDescent="0.25">
      <c r="A38" s="15"/>
      <c r="B38" s="21">
        <f>SUM('1:16'!B38)</f>
        <v>0</v>
      </c>
      <c r="C38" s="21">
        <f>SUM('1:16'!C38)</f>
        <v>0</v>
      </c>
      <c r="D38" s="21">
        <f>SUM('1:16'!D38)</f>
        <v>0</v>
      </c>
      <c r="E38" s="21">
        <f>SUM('1:16'!E38)</f>
        <v>0</v>
      </c>
      <c r="F38" s="21">
        <f>SUM('1:16'!F38)</f>
        <v>0</v>
      </c>
      <c r="G38" s="21">
        <f>SUM('1:16'!G38)</f>
        <v>0</v>
      </c>
      <c r="H38" s="67"/>
      <c r="I38" s="67"/>
    </row>
    <row r="39" spans="1:20" s="10" customFormat="1" ht="26.25" thickBot="1" x14ac:dyDescent="0.25">
      <c r="A39" s="7" t="s">
        <v>32</v>
      </c>
      <c r="B39" s="20">
        <f t="shared" ref="B39:F39" si="7">SUM(B41:B45)</f>
        <v>29300000</v>
      </c>
      <c r="C39" s="20">
        <f t="shared" si="7"/>
        <v>31558343</v>
      </c>
      <c r="D39" s="20">
        <f t="shared" si="7"/>
        <v>7000000</v>
      </c>
      <c r="E39" s="20">
        <f t="shared" si="7"/>
        <v>15239600</v>
      </c>
      <c r="F39" s="20">
        <f t="shared" si="7"/>
        <v>21676004</v>
      </c>
      <c r="G39" s="20">
        <f>SUM(G41:G45)</f>
        <v>31558343</v>
      </c>
      <c r="H39" s="67"/>
      <c r="I39" s="67"/>
      <c r="J39"/>
      <c r="K39"/>
      <c r="L39"/>
      <c r="M39"/>
      <c r="N39"/>
      <c r="O39"/>
      <c r="P39"/>
      <c r="Q39"/>
      <c r="R39"/>
      <c r="S39"/>
      <c r="T39"/>
    </row>
    <row r="40" spans="1:20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67"/>
      <c r="I40" s="67"/>
    </row>
    <row r="41" spans="1:20" ht="72.75" customHeight="1" thickBot="1" x14ac:dyDescent="0.25">
      <c r="A41" s="13" t="s">
        <v>103</v>
      </c>
      <c r="B41" s="21">
        <f>SUM('1:16'!B41)</f>
        <v>29300000</v>
      </c>
      <c r="C41" s="21">
        <f>SUM('1:16'!C41)</f>
        <v>29300000</v>
      </c>
      <c r="D41" s="21">
        <f>SUM('1:16'!D41)</f>
        <v>7000000</v>
      </c>
      <c r="E41" s="21">
        <f>SUM('1:16'!E41)</f>
        <v>14400000</v>
      </c>
      <c r="F41" s="21">
        <f>SUM('1:16'!F41)</f>
        <v>20800000</v>
      </c>
      <c r="G41" s="21">
        <f>SUM('1:16'!G41)</f>
        <v>29300000</v>
      </c>
      <c r="I41" s="67"/>
    </row>
    <row r="42" spans="1:20" ht="64.5" thickBot="1" x14ac:dyDescent="0.25">
      <c r="A42" s="15" t="s">
        <v>104</v>
      </c>
      <c r="B42" s="21">
        <f>SUM('1:16'!B42)</f>
        <v>0</v>
      </c>
      <c r="C42" s="21">
        <f>SUM('1:16'!C42)</f>
        <v>1679890</v>
      </c>
      <c r="D42" s="21">
        <f>SUM('1:16'!D42)</f>
        <v>0</v>
      </c>
      <c r="E42" s="21">
        <f>SUM('1:16'!E42)</f>
        <v>839600</v>
      </c>
      <c r="F42" s="21">
        <f>SUM('1:16'!F42)</f>
        <v>839600</v>
      </c>
      <c r="G42" s="21">
        <f>SUM('1:16'!G42)</f>
        <v>1679890</v>
      </c>
      <c r="I42" s="67"/>
    </row>
    <row r="43" spans="1:20" s="10" customFormat="1" ht="26.25" thickBot="1" x14ac:dyDescent="0.25">
      <c r="A43" s="79" t="s">
        <v>117</v>
      </c>
      <c r="B43" s="52">
        <f>SUM('1:16'!B43)</f>
        <v>0</v>
      </c>
      <c r="C43" s="52">
        <f>SUM('1:16'!C43)</f>
        <v>274502</v>
      </c>
      <c r="D43" s="52">
        <f>SUM('1:16'!D43)</f>
        <v>0</v>
      </c>
      <c r="E43" s="52">
        <f>SUM('1:16'!E43)</f>
        <v>0</v>
      </c>
      <c r="F43" s="52">
        <f>SUM('1:16'!F43)</f>
        <v>0</v>
      </c>
      <c r="G43" s="73">
        <f>SUM('1:16'!G43)</f>
        <v>274502</v>
      </c>
      <c r="H43" s="80"/>
      <c r="I43" s="67"/>
      <c r="J43"/>
      <c r="K43"/>
      <c r="L43"/>
      <c r="M43"/>
      <c r="N43"/>
      <c r="O43"/>
      <c r="P43"/>
      <c r="Q43"/>
      <c r="R43"/>
      <c r="S43"/>
      <c r="T43"/>
    </row>
    <row r="44" spans="1:20" ht="51.75" thickBot="1" x14ac:dyDescent="0.25">
      <c r="A44" s="59" t="s">
        <v>106</v>
      </c>
      <c r="B44" s="21">
        <f>SUM('1:16'!B44)</f>
        <v>0</v>
      </c>
      <c r="C44" s="21">
        <f>SUM('1:16'!C44)</f>
        <v>303951</v>
      </c>
      <c r="D44" s="21">
        <f>SUM('1:16'!D44)</f>
        <v>0</v>
      </c>
      <c r="E44" s="21">
        <f>SUM('1:16'!E44)</f>
        <v>0</v>
      </c>
      <c r="F44" s="21">
        <f>SUM('1:16'!F44)</f>
        <v>36404</v>
      </c>
      <c r="G44" s="21">
        <f>SUM('1:16'!G44)</f>
        <v>303951</v>
      </c>
      <c r="I44" s="67"/>
    </row>
    <row r="45" spans="1:20" ht="20.25" customHeight="1" thickBot="1" x14ac:dyDescent="0.25">
      <c r="A45" s="13"/>
      <c r="B45" s="21">
        <f>SUM('1:16'!B45)</f>
        <v>0</v>
      </c>
      <c r="C45" s="21">
        <f>SUM('1:16'!C45)</f>
        <v>0</v>
      </c>
      <c r="D45" s="21">
        <f>SUM('1:16'!D45)</f>
        <v>0</v>
      </c>
      <c r="E45" s="21">
        <f>SUM('1:16'!E45)</f>
        <v>0</v>
      </c>
      <c r="F45" s="21">
        <f>SUM('1:16'!F45)</f>
        <v>0</v>
      </c>
      <c r="G45" s="21">
        <f>SUM('1:16'!G45)</f>
        <v>0</v>
      </c>
      <c r="I45" s="67"/>
    </row>
    <row r="46" spans="1:20" s="10" customFormat="1" ht="26.25" thickBot="1" x14ac:dyDescent="0.25">
      <c r="A46" s="7" t="s">
        <v>34</v>
      </c>
      <c r="B46" s="20">
        <f>SUM(B48:B65)</f>
        <v>813400</v>
      </c>
      <c r="C46" s="20">
        <f t="shared" ref="C46:G46" si="8">SUM(C48:C65)</f>
        <v>956733</v>
      </c>
      <c r="D46" s="20">
        <f t="shared" si="8"/>
        <v>8042</v>
      </c>
      <c r="E46" s="20">
        <f t="shared" si="8"/>
        <v>145701</v>
      </c>
      <c r="F46" s="20">
        <f t="shared" si="8"/>
        <v>208353</v>
      </c>
      <c r="G46" s="20">
        <f t="shared" si="8"/>
        <v>951219</v>
      </c>
      <c r="H46"/>
      <c r="I46" s="67"/>
      <c r="J46"/>
      <c r="K46"/>
      <c r="L46"/>
      <c r="M46"/>
      <c r="N46"/>
      <c r="O46"/>
      <c r="P46"/>
      <c r="Q46"/>
      <c r="R46"/>
      <c r="S46"/>
      <c r="T46"/>
    </row>
    <row r="47" spans="1:20" ht="13.5" thickBot="1" x14ac:dyDescent="0.25">
      <c r="A47" s="11" t="s">
        <v>7</v>
      </c>
      <c r="B47" s="21"/>
      <c r="C47" s="21"/>
      <c r="D47" s="21"/>
      <c r="E47" s="21"/>
      <c r="F47" s="21"/>
      <c r="G47" s="21"/>
      <c r="I47" s="67"/>
    </row>
    <row r="48" spans="1:20" ht="26.25" thickBot="1" x14ac:dyDescent="0.25">
      <c r="A48" s="13" t="s">
        <v>37</v>
      </c>
      <c r="B48" s="21">
        <f>SUM('1:16'!B48)</f>
        <v>508000</v>
      </c>
      <c r="C48" s="21">
        <f>SUM('1:16'!C48)</f>
        <v>516302</v>
      </c>
      <c r="D48" s="21">
        <f>SUM('1:16'!D48)</f>
        <v>0</v>
      </c>
      <c r="E48" s="21">
        <f>SUM('1:16'!E48)</f>
        <v>0</v>
      </c>
      <c r="F48" s="21">
        <f>SUM('1:16'!F48)</f>
        <v>0</v>
      </c>
      <c r="G48" s="21">
        <f>SUM('1:16'!G48)</f>
        <v>516302</v>
      </c>
      <c r="I48" s="67"/>
    </row>
    <row r="49" spans="1:9" ht="26.25" thickBot="1" x14ac:dyDescent="0.25">
      <c r="A49" s="13" t="s">
        <v>38</v>
      </c>
      <c r="B49" s="21">
        <f>SUM('1:16'!B49)</f>
        <v>11000</v>
      </c>
      <c r="C49" s="21">
        <f>SUM('1:16'!C49)</f>
        <v>14564</v>
      </c>
      <c r="D49" s="21">
        <f>SUM('1:16'!D49)</f>
        <v>0</v>
      </c>
      <c r="E49" s="21">
        <f>SUM('1:16'!E49)</f>
        <v>0</v>
      </c>
      <c r="F49" s="21">
        <f>SUM('1:16'!F49)</f>
        <v>0</v>
      </c>
      <c r="G49" s="21">
        <f>SUM('1:16'!G49)</f>
        <v>14564</v>
      </c>
      <c r="I49" s="67"/>
    </row>
    <row r="50" spans="1:9" ht="26.25" thickBot="1" x14ac:dyDescent="0.25">
      <c r="A50" s="13" t="s">
        <v>48</v>
      </c>
      <c r="B50" s="21">
        <f>SUM('1:16'!B50)</f>
        <v>16000</v>
      </c>
      <c r="C50" s="21">
        <f>SUM('1:16'!C50)</f>
        <v>16362</v>
      </c>
      <c r="D50" s="21">
        <f>SUM('1:16'!D50)</f>
        <v>8042</v>
      </c>
      <c r="E50" s="21">
        <f>SUM('1:16'!E50)</f>
        <v>8042</v>
      </c>
      <c r="F50" s="21">
        <f>SUM('1:16'!F50)</f>
        <v>8042</v>
      </c>
      <c r="G50" s="21">
        <f>SUM('1:16'!G50)</f>
        <v>16362</v>
      </c>
      <c r="I50" s="67"/>
    </row>
    <row r="51" spans="1:9" ht="26.25" thickBot="1" x14ac:dyDescent="0.25">
      <c r="A51" s="13" t="s">
        <v>39</v>
      </c>
      <c r="B51" s="21">
        <f>SUM('1:16'!B51)</f>
        <v>4700</v>
      </c>
      <c r="C51" s="21">
        <f>SUM('1:16'!C51)</f>
        <v>0</v>
      </c>
      <c r="D51" s="21">
        <f>SUM('1:16'!D51)</f>
        <v>0</v>
      </c>
      <c r="E51" s="21">
        <f>SUM('1:16'!E51)</f>
        <v>0</v>
      </c>
      <c r="F51" s="21">
        <f>SUM('1:16'!F51)</f>
        <v>0</v>
      </c>
      <c r="G51" s="21">
        <f>SUM('1:16'!G51)</f>
        <v>0</v>
      </c>
      <c r="I51" s="67"/>
    </row>
    <row r="52" spans="1:9" ht="26.25" thickBot="1" x14ac:dyDescent="0.25">
      <c r="A52" s="13" t="s">
        <v>40</v>
      </c>
      <c r="B52" s="21">
        <f>SUM('1:16'!B52)</f>
        <v>48800</v>
      </c>
      <c r="C52" s="21">
        <f>SUM('1:16'!C52)</f>
        <v>53263</v>
      </c>
      <c r="D52" s="21">
        <f>SUM('1:16'!D52)</f>
        <v>0</v>
      </c>
      <c r="E52" s="21">
        <f>SUM('1:16'!E52)</f>
        <v>0</v>
      </c>
      <c r="F52" s="21">
        <f>SUM('1:16'!F52)</f>
        <v>53263</v>
      </c>
      <c r="G52" s="21">
        <f>SUM('1:16'!G52)</f>
        <v>53263</v>
      </c>
      <c r="I52" s="67"/>
    </row>
    <row r="53" spans="1:9" ht="26.25" thickBot="1" x14ac:dyDescent="0.25">
      <c r="A53" s="13" t="s">
        <v>41</v>
      </c>
      <c r="B53" s="21">
        <f>SUM('1:16'!B53)</f>
        <v>10416</v>
      </c>
      <c r="C53" s="21">
        <f>SUM('1:16'!C53)</f>
        <v>9601</v>
      </c>
      <c r="D53" s="21">
        <f>SUM('1:16'!D53)</f>
        <v>0</v>
      </c>
      <c r="E53" s="21">
        <f>SUM('1:16'!E53)</f>
        <v>0</v>
      </c>
      <c r="F53" s="21">
        <f>SUM('1:16'!F53)</f>
        <v>0</v>
      </c>
      <c r="G53" s="21">
        <f>SUM('1:16'!G53)</f>
        <v>9601</v>
      </c>
      <c r="I53" s="67"/>
    </row>
    <row r="54" spans="1:9" ht="26.25" thickBot="1" x14ac:dyDescent="0.25">
      <c r="A54" s="13" t="s">
        <v>42</v>
      </c>
      <c r="B54" s="21">
        <f>SUM('1:16'!B54)</f>
        <v>1584</v>
      </c>
      <c r="C54" s="21">
        <f>SUM('1:16'!C54)</f>
        <v>0</v>
      </c>
      <c r="D54" s="21">
        <f>SUM('1:16'!D54)</f>
        <v>0</v>
      </c>
      <c r="E54" s="21">
        <f>SUM('1:16'!E54)</f>
        <v>0</v>
      </c>
      <c r="F54" s="21">
        <f>SUM('1:16'!F54)</f>
        <v>0</v>
      </c>
      <c r="G54" s="21">
        <f>SUM('1:16'!G54)</f>
        <v>0</v>
      </c>
      <c r="I54" s="67"/>
    </row>
    <row r="55" spans="1:9" ht="39" thickBot="1" x14ac:dyDescent="0.25">
      <c r="A55" s="13" t="s">
        <v>43</v>
      </c>
      <c r="B55" s="21">
        <f>SUM('1:16'!B55)</f>
        <v>71780</v>
      </c>
      <c r="C55" s="21">
        <f>SUM('1:16'!C55)</f>
        <v>84131</v>
      </c>
      <c r="D55" s="21">
        <f>SUM('1:16'!D55)</f>
        <v>0</v>
      </c>
      <c r="E55" s="21">
        <f>SUM('1:16'!E55)</f>
        <v>0</v>
      </c>
      <c r="F55" s="21">
        <f>SUM('1:16'!F55)</f>
        <v>0</v>
      </c>
      <c r="G55" s="21">
        <f>SUM('1:16'!G55)</f>
        <v>84131</v>
      </c>
      <c r="I55" s="67"/>
    </row>
    <row r="56" spans="1:9" ht="26.25" thickBot="1" x14ac:dyDescent="0.25">
      <c r="A56" s="13" t="s">
        <v>44</v>
      </c>
      <c r="B56" s="21">
        <f>SUM('1:16'!B56)</f>
        <v>87320</v>
      </c>
      <c r="C56" s="21">
        <f>SUM('1:16'!C56)</f>
        <v>115461</v>
      </c>
      <c r="D56" s="21">
        <f>SUM('1:16'!D56)</f>
        <v>0</v>
      </c>
      <c r="E56" s="21">
        <f>SUM('1:16'!E56)</f>
        <v>0</v>
      </c>
      <c r="F56" s="21">
        <f>SUM('1:16'!F56)</f>
        <v>0</v>
      </c>
      <c r="G56" s="21">
        <f>SUM('1:16'!G56)</f>
        <v>115461</v>
      </c>
      <c r="I56" s="67"/>
    </row>
    <row r="57" spans="1:9" ht="26.25" thickBot="1" x14ac:dyDescent="0.25">
      <c r="A57" s="13" t="s">
        <v>45</v>
      </c>
      <c r="B57" s="21">
        <f>SUM('1:16'!B57)</f>
        <v>9500</v>
      </c>
      <c r="C57" s="21">
        <f>SUM('1:16'!C57)</f>
        <v>9389</v>
      </c>
      <c r="D57" s="21">
        <f>SUM('1:16'!D57)</f>
        <v>0</v>
      </c>
      <c r="E57" s="21">
        <f>SUM('1:16'!E57)</f>
        <v>0</v>
      </c>
      <c r="F57" s="21">
        <f>SUM('1:16'!F57)</f>
        <v>9389</v>
      </c>
      <c r="G57" s="21">
        <f>SUM('1:16'!G57)</f>
        <v>9389</v>
      </c>
      <c r="I57" s="67"/>
    </row>
    <row r="58" spans="1:9" ht="26.25" thickBot="1" x14ac:dyDescent="0.25">
      <c r="A58" s="13" t="s">
        <v>46</v>
      </c>
      <c r="B58" s="21">
        <f>SUM('1:16'!B58)</f>
        <v>0</v>
      </c>
      <c r="C58" s="21">
        <f>SUM('1:16'!C58)</f>
        <v>0</v>
      </c>
      <c r="D58" s="21">
        <f>SUM('1:16'!D58)</f>
        <v>0</v>
      </c>
      <c r="E58" s="21">
        <f>SUM('1:16'!E58)</f>
        <v>0</v>
      </c>
      <c r="F58" s="21">
        <f>SUM('1:16'!F58)</f>
        <v>0</v>
      </c>
      <c r="G58" s="21">
        <f>SUM('1:16'!G58)</f>
        <v>0</v>
      </c>
      <c r="I58" s="67"/>
    </row>
    <row r="59" spans="1:9" ht="26.25" thickBot="1" x14ac:dyDescent="0.25">
      <c r="A59" s="13" t="s">
        <v>47</v>
      </c>
      <c r="B59" s="21">
        <f>SUM('1:16'!B59)</f>
        <v>34000</v>
      </c>
      <c r="C59" s="21">
        <f>SUM('1:16'!C59)</f>
        <v>134267</v>
      </c>
      <c r="D59" s="21">
        <f>SUM('1:16'!D59)</f>
        <v>0</v>
      </c>
      <c r="E59" s="21">
        <f>SUM('1:16'!E59)</f>
        <v>134267</v>
      </c>
      <c r="F59" s="21">
        <f>SUM('1:16'!F59)</f>
        <v>134267</v>
      </c>
      <c r="G59" s="21">
        <f>SUM('1:16'!G59)</f>
        <v>128753</v>
      </c>
      <c r="I59" s="67"/>
    </row>
    <row r="60" spans="1:9" ht="26.25" thickBot="1" x14ac:dyDescent="0.25">
      <c r="A60" s="13" t="s">
        <v>49</v>
      </c>
      <c r="B60" s="21">
        <f>SUM('1:16'!B60)</f>
        <v>3400</v>
      </c>
      <c r="C60" s="21">
        <f>SUM('1:16'!C60)</f>
        <v>3393</v>
      </c>
      <c r="D60" s="21">
        <f>SUM('1:16'!D60)</f>
        <v>0</v>
      </c>
      <c r="E60" s="21">
        <f>SUM('1:16'!E60)</f>
        <v>3392</v>
      </c>
      <c r="F60" s="21">
        <f>SUM('1:16'!F60)</f>
        <v>3392</v>
      </c>
      <c r="G60" s="21">
        <f>SUM('1:16'!G60)</f>
        <v>3393</v>
      </c>
      <c r="I60" s="67"/>
    </row>
    <row r="61" spans="1:9" ht="26.25" thickBot="1" x14ac:dyDescent="0.25">
      <c r="A61" s="13" t="s">
        <v>102</v>
      </c>
      <c r="B61" s="21">
        <f>SUM('1:16'!B61)</f>
        <v>6900</v>
      </c>
      <c r="C61" s="21">
        <f>SUM('1:16'!C61)</f>
        <v>0</v>
      </c>
      <c r="D61" s="21">
        <f>SUM('1:16'!D61)</f>
        <v>0</v>
      </c>
      <c r="E61" s="21">
        <f>SUM('1:16'!E61)</f>
        <v>0</v>
      </c>
      <c r="F61" s="21">
        <f>SUM('1:16'!F61)</f>
        <v>0</v>
      </c>
      <c r="G61" s="21">
        <f>SUM('1:16'!G61)</f>
        <v>0</v>
      </c>
      <c r="I61" s="67"/>
    </row>
    <row r="62" spans="1:9" ht="13.5" thickBot="1" x14ac:dyDescent="0.25">
      <c r="A62" s="15"/>
      <c r="B62" s="21">
        <f>SUM('1:16'!B62)</f>
        <v>0</v>
      </c>
      <c r="C62" s="21">
        <f>SUM('1:16'!C62)</f>
        <v>0</v>
      </c>
      <c r="D62" s="21">
        <f>SUM('1:16'!D62)</f>
        <v>0</v>
      </c>
      <c r="E62" s="21">
        <f>SUM('1:16'!E62)</f>
        <v>0</v>
      </c>
      <c r="F62" s="21">
        <f>SUM('1:16'!F62)</f>
        <v>0</v>
      </c>
      <c r="G62" s="21">
        <f>SUM('1:16'!G62)</f>
        <v>0</v>
      </c>
      <c r="I62" s="67"/>
    </row>
    <row r="63" spans="1:9" ht="13.5" thickBot="1" x14ac:dyDescent="0.25">
      <c r="A63" s="15"/>
      <c r="B63" s="21">
        <f>SUM('1:16'!B63)</f>
        <v>0</v>
      </c>
      <c r="C63" s="21">
        <f>SUM('1:16'!C63)</f>
        <v>0</v>
      </c>
      <c r="D63" s="21">
        <f>SUM('1:16'!D63)</f>
        <v>0</v>
      </c>
      <c r="E63" s="21">
        <f>SUM('1:16'!E63)</f>
        <v>0</v>
      </c>
      <c r="F63" s="21">
        <f>SUM('1:16'!F63)</f>
        <v>0</v>
      </c>
      <c r="G63" s="21">
        <f>SUM('1:16'!G63)</f>
        <v>0</v>
      </c>
      <c r="I63" s="67"/>
    </row>
    <row r="64" spans="1:9" ht="13.5" thickBot="1" x14ac:dyDescent="0.25">
      <c r="A64" s="15"/>
      <c r="B64" s="21">
        <f>SUM('1:16'!B64)</f>
        <v>0</v>
      </c>
      <c r="C64" s="21">
        <f>SUM('1:16'!C64)</f>
        <v>0</v>
      </c>
      <c r="D64" s="21">
        <f>SUM('1:16'!D64)</f>
        <v>0</v>
      </c>
      <c r="E64" s="21">
        <f>SUM('1:16'!E64)</f>
        <v>0</v>
      </c>
      <c r="F64" s="21">
        <f>SUM('1:16'!F64)</f>
        <v>0</v>
      </c>
      <c r="G64" s="21">
        <f>SUM('1:16'!G64)</f>
        <v>0</v>
      </c>
      <c r="I64" s="67"/>
    </row>
    <row r="65" spans="1:9" ht="13.5" thickBot="1" x14ac:dyDescent="0.25">
      <c r="A65" s="5"/>
      <c r="B65" s="19">
        <f>SUM('1:16'!B65)</f>
        <v>0</v>
      </c>
      <c r="C65" s="19">
        <f>SUM('1:16'!C65)</f>
        <v>0</v>
      </c>
      <c r="D65" s="19">
        <f>SUM('1:16'!D65)</f>
        <v>0</v>
      </c>
      <c r="E65" s="19">
        <f>SUM('1:16'!E65)</f>
        <v>0</v>
      </c>
      <c r="F65" s="19">
        <f>SUM('1:16'!F65)</f>
        <v>0</v>
      </c>
      <c r="G65" s="19">
        <f>SUM('1:16'!G65)</f>
        <v>0</v>
      </c>
      <c r="I65" s="67"/>
    </row>
    <row r="66" spans="1:9" ht="13.5" thickBot="1" x14ac:dyDescent="0.25">
      <c r="A66" s="4" t="s">
        <v>12</v>
      </c>
      <c r="B66" s="18">
        <f t="shared" ref="B66:G66" si="9">+B16+B10</f>
        <v>303743700</v>
      </c>
      <c r="C66" s="18">
        <f t="shared" si="9"/>
        <v>442467320</v>
      </c>
      <c r="D66" s="18">
        <f t="shared" si="9"/>
        <v>77724139</v>
      </c>
      <c r="E66" s="18">
        <f t="shared" si="9"/>
        <v>207503137</v>
      </c>
      <c r="F66" s="18">
        <f t="shared" si="9"/>
        <v>318771733</v>
      </c>
      <c r="G66" s="18">
        <f t="shared" si="9"/>
        <v>442125425</v>
      </c>
      <c r="I66" s="67"/>
    </row>
    <row r="67" spans="1:9" ht="13.5" thickBot="1" x14ac:dyDescent="0.25">
      <c r="A67" s="5"/>
      <c r="B67" s="19"/>
      <c r="C67" s="19"/>
      <c r="D67" s="19"/>
      <c r="E67" s="19"/>
      <c r="F67" s="19"/>
      <c r="G67" s="19"/>
      <c r="I67" s="67"/>
    </row>
    <row r="68" spans="1:9" ht="13.5" thickBot="1" x14ac:dyDescent="0.25">
      <c r="A68" s="5" t="s">
        <v>13</v>
      </c>
      <c r="B68" s="22">
        <f>SUM('1:16'!B68)</f>
        <v>7678</v>
      </c>
      <c r="C68" s="22">
        <f>SUM('1:16'!C68)</f>
        <v>7678</v>
      </c>
      <c r="D68" s="22">
        <f>SUM('1:16'!D68)</f>
        <v>7106</v>
      </c>
      <c r="E68" s="22">
        <f>SUM('1:16'!E68)</f>
        <v>7139</v>
      </c>
      <c r="F68" s="22">
        <f>SUM('1:16'!F68)</f>
        <v>7150</v>
      </c>
      <c r="G68" s="22">
        <f>SUM('1:16'!G68)</f>
        <v>7140</v>
      </c>
      <c r="I68" s="67"/>
    </row>
    <row r="69" spans="1:9" x14ac:dyDescent="0.2">
      <c r="A69" s="16"/>
    </row>
    <row r="73" spans="1:9" x14ac:dyDescent="0.2">
      <c r="B73" s="54"/>
      <c r="C73" s="54"/>
      <c r="D73" s="54"/>
      <c r="E73" s="54"/>
      <c r="F73" s="54"/>
      <c r="G73" s="54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19" x14ac:dyDescent="0.2">
      <c r="A3" s="88" t="s">
        <v>0</v>
      </c>
      <c r="B3" s="88"/>
      <c r="C3" s="88"/>
      <c r="D3" s="88"/>
      <c r="E3" s="88"/>
      <c r="F3" s="88"/>
      <c r="G3" s="88"/>
    </row>
    <row r="4" spans="1:19" x14ac:dyDescent="0.2">
      <c r="A4" s="89" t="s">
        <v>115</v>
      </c>
      <c r="B4" s="89"/>
      <c r="C4" s="89"/>
      <c r="D4" s="89"/>
      <c r="E4" s="89"/>
      <c r="F4" s="89"/>
      <c r="G4" s="89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9" ht="13.5" thickBot="1" x14ac:dyDescent="0.25">
      <c r="A6" s="102" t="s">
        <v>24</v>
      </c>
      <c r="B6" s="103"/>
      <c r="C6" s="103"/>
      <c r="D6" s="103"/>
      <c r="E6" s="103"/>
      <c r="F6" s="103"/>
      <c r="G6" s="104"/>
    </row>
    <row r="7" spans="1:19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9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9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9" ht="13.5" thickBot="1" x14ac:dyDescent="0.25">
      <c r="A10" s="4" t="s">
        <v>6</v>
      </c>
      <c r="B10" s="18">
        <f>+B12+B13+B14</f>
        <v>52501100</v>
      </c>
      <c r="C10" s="18">
        <f t="shared" ref="C10:G10" si="0">+C12+C13+C14</f>
        <v>65841799</v>
      </c>
      <c r="D10" s="18">
        <f t="shared" si="0"/>
        <v>12385924</v>
      </c>
      <c r="E10" s="18">
        <f t="shared" si="0"/>
        <v>30023666</v>
      </c>
      <c r="F10" s="18">
        <f t="shared" si="0"/>
        <v>46376462</v>
      </c>
      <c r="G10" s="18">
        <f t="shared" si="0"/>
        <v>65838193</v>
      </c>
    </row>
    <row r="11" spans="1:19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9" ht="13.5" thickBot="1" x14ac:dyDescent="0.25">
      <c r="A12" s="6" t="s">
        <v>8</v>
      </c>
      <c r="B12" s="19">
        <v>45469900</v>
      </c>
      <c r="C12" s="19">
        <v>53498078</v>
      </c>
      <c r="D12" s="19">
        <f>10792993+1</f>
        <v>10792994</v>
      </c>
      <c r="E12" s="19">
        <v>25150560</v>
      </c>
      <c r="F12" s="19">
        <v>39333231</v>
      </c>
      <c r="G12" s="19">
        <v>53498079</v>
      </c>
    </row>
    <row r="13" spans="1:19" ht="13.5" thickBot="1" x14ac:dyDescent="0.25">
      <c r="A13" s="6" t="s">
        <v>9</v>
      </c>
      <c r="B13" s="19">
        <v>7031200</v>
      </c>
      <c r="C13" s="19">
        <v>10602628</v>
      </c>
      <c r="D13" s="19">
        <v>1592930</v>
      </c>
      <c r="E13" s="19">
        <v>4831824</v>
      </c>
      <c r="F13" s="19">
        <v>6281949</v>
      </c>
      <c r="G13" s="19">
        <v>10602181</v>
      </c>
    </row>
    <row r="14" spans="1:19" ht="13.5" thickBot="1" x14ac:dyDescent="0.25">
      <c r="A14" s="6" t="s">
        <v>10</v>
      </c>
      <c r="B14" s="19"/>
      <c r="C14" s="19">
        <v>1741093</v>
      </c>
      <c r="D14" s="19"/>
      <c r="E14" s="19">
        <v>41282</v>
      </c>
      <c r="F14" s="19">
        <v>761282</v>
      </c>
      <c r="G14" s="19">
        <v>1737933</v>
      </c>
    </row>
    <row r="15" spans="1:19" ht="13.5" thickBot="1" x14ac:dyDescent="0.25">
      <c r="A15" s="5"/>
      <c r="B15" s="19"/>
      <c r="C15" s="19"/>
      <c r="D15" s="19"/>
      <c r="E15" s="19"/>
      <c r="F15" s="19"/>
      <c r="G15" s="19"/>
    </row>
    <row r="16" spans="1:19" ht="32.25" customHeight="1" thickBot="1" x14ac:dyDescent="0.25">
      <c r="A16" s="4" t="s">
        <v>11</v>
      </c>
      <c r="B16" s="18">
        <f>+B17+B20+B26+B29+B32+B39+B46</f>
        <v>508000</v>
      </c>
      <c r="C16" s="18">
        <f t="shared" ref="C16:G16" si="1">+C17+C20+C26+C29+C32+C39+C46</f>
        <v>516302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516302</v>
      </c>
    </row>
    <row r="17" spans="1:19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9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9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9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9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9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9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9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1"/>
      <c r="C27" s="21"/>
      <c r="D27" s="21"/>
      <c r="E27" s="21"/>
      <c r="F27" s="21"/>
      <c r="G27" s="21"/>
    </row>
    <row r="28" spans="1:19" ht="26.25" thickBot="1" x14ac:dyDescent="0.25">
      <c r="A28" s="12" t="s">
        <v>28</v>
      </c>
      <c r="B28" s="21"/>
      <c r="C28" s="21"/>
      <c r="D28" s="21"/>
      <c r="E28" s="21"/>
      <c r="F28" s="21"/>
      <c r="G28" s="21"/>
    </row>
    <row r="29" spans="1:19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1"/>
      <c r="C30" s="21"/>
      <c r="D30" s="21"/>
      <c r="E30" s="21"/>
      <c r="F30" s="21"/>
      <c r="G30" s="21"/>
    </row>
    <row r="31" spans="1:19" ht="26.25" thickBot="1" x14ac:dyDescent="0.25">
      <c r="A31" s="13" t="s">
        <v>30</v>
      </c>
      <c r="B31" s="21"/>
      <c r="C31" s="21"/>
      <c r="D31" s="21"/>
      <c r="E31" s="21"/>
      <c r="F31" s="21"/>
      <c r="G31" s="21"/>
    </row>
    <row r="32" spans="1:19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1"/>
      <c r="C33" s="21"/>
      <c r="D33" s="21"/>
      <c r="E33" s="21"/>
      <c r="F33" s="21"/>
      <c r="G33" s="21"/>
    </row>
    <row r="34" spans="1:19" ht="13.5" thickBot="1" x14ac:dyDescent="0.25">
      <c r="A34" s="14"/>
      <c r="B34" s="21"/>
      <c r="C34" s="21"/>
      <c r="D34" s="21"/>
      <c r="E34" s="21"/>
      <c r="F34" s="21"/>
      <c r="G34" s="21"/>
    </row>
    <row r="35" spans="1:19" ht="13.5" thickBot="1" x14ac:dyDescent="0.25">
      <c r="A35" s="14"/>
      <c r="B35" s="21"/>
      <c r="C35" s="21"/>
      <c r="D35" s="21"/>
      <c r="E35" s="21"/>
      <c r="F35" s="21"/>
      <c r="G35" s="21"/>
    </row>
    <row r="36" spans="1:19" ht="13.5" thickBot="1" x14ac:dyDescent="0.25">
      <c r="A36" s="14"/>
      <c r="B36" s="21"/>
      <c r="C36" s="21"/>
      <c r="D36" s="21"/>
      <c r="E36" s="21"/>
      <c r="F36" s="21"/>
      <c r="G36" s="21"/>
    </row>
    <row r="37" spans="1:19" ht="13.5" thickBot="1" x14ac:dyDescent="0.25">
      <c r="A37" s="15"/>
      <c r="B37" s="21"/>
      <c r="C37" s="21"/>
      <c r="D37" s="21"/>
      <c r="E37" s="21"/>
      <c r="F37" s="21"/>
      <c r="G37" s="21"/>
    </row>
    <row r="38" spans="1:19" ht="13.5" thickBot="1" x14ac:dyDescent="0.25">
      <c r="A38" s="15"/>
      <c r="B38" s="21"/>
      <c r="C38" s="21"/>
      <c r="D38" s="21"/>
      <c r="E38" s="21"/>
      <c r="F38" s="21"/>
      <c r="G38" s="21"/>
    </row>
    <row r="39" spans="1:19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1"/>
      <c r="C40" s="21"/>
      <c r="D40" s="21"/>
      <c r="E40" s="21"/>
      <c r="F40" s="21"/>
      <c r="G40" s="21"/>
    </row>
    <row r="41" spans="1:19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</row>
    <row r="42" spans="1:19" ht="64.5" thickBot="1" x14ac:dyDescent="0.25">
      <c r="A42" s="15" t="s">
        <v>36</v>
      </c>
      <c r="B42" s="21"/>
      <c r="C42" s="21"/>
      <c r="D42" s="21"/>
      <c r="E42" s="21"/>
      <c r="F42" s="21"/>
      <c r="G42" s="21"/>
    </row>
    <row r="43" spans="1:19" ht="26.25" thickBot="1" x14ac:dyDescent="0.25">
      <c r="A43" s="79" t="s">
        <v>117</v>
      </c>
      <c r="B43" s="21"/>
      <c r="C43" s="21"/>
      <c r="D43" s="21"/>
      <c r="E43" s="21"/>
      <c r="F43" s="21"/>
      <c r="G43" s="21"/>
    </row>
    <row r="44" spans="1:19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</row>
    <row r="45" spans="1:19" ht="20.25" customHeight="1" thickBot="1" x14ac:dyDescent="0.25">
      <c r="A45" s="13"/>
      <c r="B45" s="21"/>
      <c r="C45" s="21"/>
      <c r="D45" s="21"/>
      <c r="E45" s="21"/>
      <c r="F45" s="21"/>
      <c r="G45" s="21"/>
    </row>
    <row r="46" spans="1:19" s="10" customFormat="1" ht="26.25" thickBot="1" x14ac:dyDescent="0.25">
      <c r="A46" s="7" t="s">
        <v>34</v>
      </c>
      <c r="B46" s="20">
        <f>SUM(B48:B65)</f>
        <v>508000</v>
      </c>
      <c r="C46" s="20">
        <f t="shared" ref="C46:G46" si="8">SUM(C48:C65)</f>
        <v>516302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516302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1"/>
      <c r="C47" s="21"/>
      <c r="D47" s="21"/>
      <c r="E47" s="21"/>
      <c r="F47" s="21"/>
      <c r="G47" s="21"/>
    </row>
    <row r="48" spans="1:19" ht="26.25" thickBot="1" x14ac:dyDescent="0.25">
      <c r="A48" s="13" t="s">
        <v>37</v>
      </c>
      <c r="B48" s="21">
        <v>508000</v>
      </c>
      <c r="C48" s="21">
        <v>516302</v>
      </c>
      <c r="D48" s="21"/>
      <c r="E48" s="21"/>
      <c r="F48" s="21"/>
      <c r="G48" s="73">
        <v>516302</v>
      </c>
    </row>
    <row r="49" spans="1:7" ht="26.25" thickBot="1" x14ac:dyDescent="0.25">
      <c r="A49" s="13" t="s">
        <v>38</v>
      </c>
      <c r="B49" s="21"/>
      <c r="C49" s="21"/>
      <c r="D49" s="21"/>
      <c r="E49" s="21"/>
      <c r="F49" s="21"/>
      <c r="G49" s="21"/>
    </row>
    <row r="50" spans="1:7" ht="26.25" thickBot="1" x14ac:dyDescent="0.25">
      <c r="A50" s="13" t="s">
        <v>48</v>
      </c>
      <c r="B50" s="21"/>
      <c r="C50" s="21"/>
      <c r="D50" s="21"/>
      <c r="E50" s="21"/>
      <c r="F50" s="21"/>
      <c r="G50" s="21"/>
    </row>
    <row r="51" spans="1:7" ht="26.25" thickBot="1" x14ac:dyDescent="0.25">
      <c r="A51" s="13" t="s">
        <v>39</v>
      </c>
      <c r="B51" s="21"/>
      <c r="C51" s="21"/>
      <c r="D51" s="21"/>
      <c r="E51" s="21"/>
      <c r="F51" s="21"/>
      <c r="G51" s="21"/>
    </row>
    <row r="52" spans="1:7" ht="26.25" thickBot="1" x14ac:dyDescent="0.25">
      <c r="A52" s="13" t="s">
        <v>40</v>
      </c>
      <c r="B52" s="21"/>
      <c r="C52" s="21"/>
      <c r="D52" s="21"/>
      <c r="E52" s="21"/>
      <c r="F52" s="21"/>
      <c r="G52" s="21"/>
    </row>
    <row r="53" spans="1:7" ht="26.25" thickBot="1" x14ac:dyDescent="0.25">
      <c r="A53" s="13" t="s">
        <v>41</v>
      </c>
      <c r="B53" s="21"/>
      <c r="C53" s="21"/>
      <c r="D53" s="21"/>
      <c r="E53" s="21"/>
      <c r="F53" s="21"/>
      <c r="G53" s="21"/>
    </row>
    <row r="54" spans="1:7" ht="26.25" thickBot="1" x14ac:dyDescent="0.25">
      <c r="A54" s="13" t="s">
        <v>42</v>
      </c>
      <c r="B54" s="21"/>
      <c r="C54" s="21"/>
      <c r="D54" s="21"/>
      <c r="E54" s="21"/>
      <c r="F54" s="21"/>
      <c r="G54" s="21"/>
    </row>
    <row r="55" spans="1:7" ht="39" thickBot="1" x14ac:dyDescent="0.25">
      <c r="A55" s="13" t="s">
        <v>43</v>
      </c>
      <c r="B55" s="21"/>
      <c r="C55" s="21"/>
      <c r="D55" s="21"/>
      <c r="E55" s="21"/>
      <c r="F55" s="21"/>
      <c r="G55" s="21"/>
    </row>
    <row r="56" spans="1:7" ht="26.25" thickBot="1" x14ac:dyDescent="0.25">
      <c r="A56" s="13" t="s">
        <v>44</v>
      </c>
      <c r="B56" s="21"/>
      <c r="C56" s="21"/>
      <c r="D56" s="21"/>
      <c r="E56" s="21"/>
      <c r="F56" s="21"/>
      <c r="G56" s="21"/>
    </row>
    <row r="57" spans="1:7" ht="26.25" thickBot="1" x14ac:dyDescent="0.25">
      <c r="A57" s="13" t="s">
        <v>45</v>
      </c>
      <c r="B57" s="21"/>
      <c r="C57" s="21"/>
      <c r="D57" s="21"/>
      <c r="E57" s="21"/>
      <c r="F57" s="21"/>
      <c r="G57" s="21"/>
    </row>
    <row r="58" spans="1:7" ht="26.25" thickBot="1" x14ac:dyDescent="0.25">
      <c r="A58" s="13" t="s">
        <v>46</v>
      </c>
      <c r="B58" s="21"/>
      <c r="C58" s="21"/>
      <c r="D58" s="21"/>
      <c r="E58" s="21"/>
      <c r="F58" s="21"/>
      <c r="G58" s="21"/>
    </row>
    <row r="59" spans="1:7" ht="26.25" thickBot="1" x14ac:dyDescent="0.25">
      <c r="A59" s="13" t="s">
        <v>47</v>
      </c>
      <c r="B59" s="21"/>
      <c r="C59" s="21"/>
      <c r="D59" s="21"/>
      <c r="E59" s="21"/>
      <c r="F59" s="21"/>
      <c r="G59" s="21"/>
    </row>
    <row r="60" spans="1:7" ht="26.25" thickBot="1" x14ac:dyDescent="0.25">
      <c r="A60" s="13" t="s">
        <v>49</v>
      </c>
      <c r="B60" s="21"/>
      <c r="C60" s="21"/>
      <c r="D60" s="21"/>
      <c r="E60" s="21"/>
      <c r="F60" s="21"/>
      <c r="G60" s="21"/>
    </row>
    <row r="61" spans="1:7" ht="26.25" thickBot="1" x14ac:dyDescent="0.25">
      <c r="A61" s="13" t="s">
        <v>102</v>
      </c>
      <c r="B61" s="21"/>
      <c r="C61" s="21"/>
      <c r="D61" s="21"/>
      <c r="E61" s="21"/>
      <c r="F61" s="21"/>
      <c r="G61" s="21"/>
    </row>
    <row r="62" spans="1:7" ht="13.5" thickBot="1" x14ac:dyDescent="0.25">
      <c r="A62" s="15"/>
      <c r="B62" s="21"/>
      <c r="C62" s="21"/>
      <c r="D62" s="21"/>
      <c r="E62" s="21"/>
      <c r="F62" s="21"/>
      <c r="G62" s="21"/>
    </row>
    <row r="63" spans="1:7" ht="13.5" thickBot="1" x14ac:dyDescent="0.25">
      <c r="A63" s="15"/>
      <c r="B63" s="21"/>
      <c r="C63" s="21"/>
      <c r="D63" s="21"/>
      <c r="E63" s="21"/>
      <c r="F63" s="21"/>
      <c r="G63" s="21"/>
    </row>
    <row r="64" spans="1:7" ht="13.5" thickBot="1" x14ac:dyDescent="0.25">
      <c r="A64" s="15"/>
      <c r="B64" s="21"/>
      <c r="C64" s="21"/>
      <c r="D64" s="21"/>
      <c r="E64" s="21"/>
      <c r="F64" s="21"/>
      <c r="G64" s="21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53009100</v>
      </c>
      <c r="C66" s="18">
        <f t="shared" si="9"/>
        <v>66358101</v>
      </c>
      <c r="D66" s="18">
        <f t="shared" si="9"/>
        <v>12385924</v>
      </c>
      <c r="E66" s="18">
        <f t="shared" si="9"/>
        <v>30023666</v>
      </c>
      <c r="F66" s="18">
        <f t="shared" si="9"/>
        <v>46376462</v>
      </c>
      <c r="G66" s="18">
        <f t="shared" si="9"/>
        <v>66354495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>
        <v>1866</v>
      </c>
      <c r="C68" s="22">
        <v>1866</v>
      </c>
      <c r="D68" s="22">
        <v>1735</v>
      </c>
      <c r="E68" s="22">
        <v>1740</v>
      </c>
      <c r="F68" s="22">
        <v>1738</v>
      </c>
      <c r="G68" s="22">
        <v>1740</v>
      </c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87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99000</v>
      </c>
      <c r="C10" s="18">
        <f t="shared" ref="C10:G10" si="0">+C12+C13+C14</f>
        <v>117249</v>
      </c>
      <c r="D10" s="18">
        <f t="shared" si="0"/>
        <v>28058</v>
      </c>
      <c r="E10" s="18">
        <f t="shared" si="0"/>
        <v>58597</v>
      </c>
      <c r="F10" s="18">
        <f t="shared" si="0"/>
        <v>87906</v>
      </c>
      <c r="G10" s="18">
        <f t="shared" si="0"/>
        <v>117249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99000</v>
      </c>
      <c r="C12" s="19">
        <v>111020</v>
      </c>
      <c r="D12" s="19">
        <v>28058</v>
      </c>
      <c r="E12" s="19">
        <v>56359</v>
      </c>
      <c r="F12" s="19">
        <v>83877</v>
      </c>
      <c r="G12" s="19">
        <v>111020</v>
      </c>
      <c r="J12" s="54"/>
    </row>
    <row r="13" spans="1:10" ht="13.5" thickBot="1" x14ac:dyDescent="0.25">
      <c r="A13" s="6" t="s">
        <v>9</v>
      </c>
      <c r="B13" s="19"/>
      <c r="C13" s="19">
        <v>6229</v>
      </c>
      <c r="D13" s="19"/>
      <c r="E13" s="19">
        <v>2238</v>
      </c>
      <c r="F13" s="19">
        <v>4029</v>
      </c>
      <c r="G13" s="19">
        <v>6229</v>
      </c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19"/>
      <c r="C65" s="19"/>
      <c r="D65" s="19"/>
      <c r="E65" s="19"/>
      <c r="F65" s="19"/>
      <c r="G65" s="19"/>
    </row>
    <row r="66" spans="1:7" ht="13.5" thickBot="1" x14ac:dyDescent="0.25">
      <c r="A66" s="4" t="s">
        <v>12</v>
      </c>
      <c r="B66" s="18">
        <f t="shared" ref="B66:G66" si="9">+B16+B10</f>
        <v>99000</v>
      </c>
      <c r="C66" s="18">
        <f t="shared" si="9"/>
        <v>117249</v>
      </c>
      <c r="D66" s="18">
        <f t="shared" si="9"/>
        <v>28058</v>
      </c>
      <c r="E66" s="18">
        <f t="shared" si="9"/>
        <v>58597</v>
      </c>
      <c r="F66" s="18">
        <f t="shared" si="9"/>
        <v>87906</v>
      </c>
      <c r="G66" s="18">
        <f t="shared" si="9"/>
        <v>117249</v>
      </c>
    </row>
    <row r="67" spans="1:7" ht="13.5" thickBot="1" x14ac:dyDescent="0.25">
      <c r="A67" s="5"/>
      <c r="B67" s="19"/>
      <c r="C67" s="19"/>
      <c r="D67" s="19"/>
      <c r="E67" s="19"/>
      <c r="F67" s="19"/>
      <c r="G67" s="19"/>
    </row>
    <row r="68" spans="1:7" ht="13.5" thickBot="1" x14ac:dyDescent="0.25">
      <c r="A68" s="5" t="s">
        <v>13</v>
      </c>
      <c r="B68" s="22">
        <v>9</v>
      </c>
      <c r="C68" s="22">
        <v>9</v>
      </c>
      <c r="D68" s="22">
        <v>8</v>
      </c>
      <c r="E68" s="22">
        <v>8</v>
      </c>
      <c r="F68" s="22">
        <v>8</v>
      </c>
      <c r="G68" s="22">
        <v>8</v>
      </c>
    </row>
    <row r="69" spans="1:7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88" t="s">
        <v>0</v>
      </c>
      <c r="B3" s="88"/>
      <c r="C3" s="88"/>
      <c r="D3" s="88"/>
      <c r="E3" s="88"/>
      <c r="F3" s="88"/>
      <c r="G3" s="88"/>
    </row>
    <row r="4" spans="1:11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1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1" ht="13.5" thickBot="1" x14ac:dyDescent="0.25">
      <c r="A6" s="102" t="s">
        <v>88</v>
      </c>
      <c r="B6" s="103"/>
      <c r="C6" s="103"/>
      <c r="D6" s="103"/>
      <c r="E6" s="103"/>
      <c r="F6" s="103"/>
      <c r="G6" s="104"/>
    </row>
    <row r="7" spans="1:11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1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1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1" ht="13.5" thickBot="1" x14ac:dyDescent="0.25">
      <c r="A10" s="4" t="s">
        <v>6</v>
      </c>
      <c r="B10" s="18">
        <f>+B12+B13+B14</f>
        <v>33959400</v>
      </c>
      <c r="C10" s="18">
        <f t="shared" ref="C10:G10" si="0">+C12+C13+C14</f>
        <v>55640151</v>
      </c>
      <c r="D10" s="18">
        <f t="shared" si="0"/>
        <v>10344608</v>
      </c>
      <c r="E10" s="18">
        <f t="shared" si="0"/>
        <v>25233092</v>
      </c>
      <c r="F10" s="18">
        <f t="shared" si="0"/>
        <v>38513445</v>
      </c>
      <c r="G10" s="18">
        <f t="shared" si="0"/>
        <v>55639572</v>
      </c>
    </row>
    <row r="11" spans="1:11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1" ht="13.5" thickBot="1" x14ac:dyDescent="0.25">
      <c r="A12" s="6" t="s">
        <v>8</v>
      </c>
      <c r="B12" s="19">
        <v>22438000</v>
      </c>
      <c r="C12" s="19">
        <v>27538174</v>
      </c>
      <c r="D12" s="19">
        <v>5321093</v>
      </c>
      <c r="E12" s="19">
        <v>13345521</v>
      </c>
      <c r="F12" s="19">
        <v>20524774</v>
      </c>
      <c r="G12" s="19">
        <v>27538195</v>
      </c>
      <c r="H12" s="54"/>
      <c r="J12" s="54"/>
    </row>
    <row r="13" spans="1:11" ht="13.5" thickBot="1" x14ac:dyDescent="0.25">
      <c r="A13" s="6" t="s">
        <v>9</v>
      </c>
      <c r="B13" s="19">
        <v>11521400</v>
      </c>
      <c r="C13" s="19">
        <v>27520108</v>
      </c>
      <c r="D13" s="19">
        <v>5023515</v>
      </c>
      <c r="E13" s="19">
        <v>11887571</v>
      </c>
      <c r="F13" s="19">
        <v>17988671</v>
      </c>
      <c r="G13" s="19">
        <v>27519508</v>
      </c>
      <c r="H13" s="54"/>
      <c r="I13" s="54"/>
      <c r="J13" s="54"/>
    </row>
    <row r="14" spans="1:11" ht="13.5" thickBot="1" x14ac:dyDescent="0.25">
      <c r="A14" s="6" t="s">
        <v>10</v>
      </c>
      <c r="B14" s="19"/>
      <c r="C14" s="19">
        <v>581869</v>
      </c>
      <c r="D14" s="19"/>
      <c r="E14" s="19"/>
      <c r="F14" s="19"/>
      <c r="G14" s="19">
        <v>581869</v>
      </c>
      <c r="H14" s="54"/>
      <c r="J14" s="54"/>
    </row>
    <row r="15" spans="1:11" ht="13.5" thickBot="1" x14ac:dyDescent="0.25">
      <c r="A15" s="5"/>
      <c r="B15" s="19"/>
      <c r="C15" s="19"/>
      <c r="D15" s="19"/>
      <c r="E15" s="19"/>
      <c r="F15" s="19"/>
      <c r="G15" s="19"/>
      <c r="H15" s="54"/>
      <c r="J15" s="54"/>
    </row>
    <row r="16" spans="1:11" ht="32.25" customHeight="1" thickBot="1" x14ac:dyDescent="0.25">
      <c r="A16" s="4" t="s">
        <v>11</v>
      </c>
      <c r="B16" s="18">
        <f>+B17+B20+B26+B29+B32+B39+B46</f>
        <v>80500</v>
      </c>
      <c r="C16" s="18">
        <f t="shared" ref="C16:G16" si="1">+C17+C20+C26+C29+C32+C39+C46</f>
        <v>84189</v>
      </c>
      <c r="D16" s="18">
        <f t="shared" si="1"/>
        <v>8042</v>
      </c>
      <c r="E16" s="18">
        <f t="shared" si="1"/>
        <v>8042</v>
      </c>
      <c r="F16" s="18">
        <f t="shared" si="1"/>
        <v>61305</v>
      </c>
      <c r="G16" s="18">
        <f t="shared" si="1"/>
        <v>84189</v>
      </c>
      <c r="H16" s="54"/>
      <c r="J16" s="54"/>
      <c r="K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0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1"/>
      <c r="B35" s="21"/>
      <c r="C35" s="21"/>
      <c r="D35" s="21"/>
      <c r="E35" s="21"/>
      <c r="F35" s="52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80500</v>
      </c>
      <c r="C46" s="20">
        <f t="shared" ref="C46:G46" si="8">SUM(C48:C65)</f>
        <v>84189</v>
      </c>
      <c r="D46" s="20">
        <f t="shared" si="8"/>
        <v>8042</v>
      </c>
      <c r="E46" s="20">
        <f t="shared" si="8"/>
        <v>8042</v>
      </c>
      <c r="F46" s="20">
        <f t="shared" si="8"/>
        <v>61305</v>
      </c>
      <c r="G46" s="20">
        <f t="shared" si="8"/>
        <v>84189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>
        <v>11000</v>
      </c>
      <c r="C49" s="52">
        <v>14564</v>
      </c>
      <c r="D49" s="52"/>
      <c r="E49" s="21"/>
      <c r="F49" s="21"/>
      <c r="G49" s="52">
        <v>14564</v>
      </c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>
        <v>16000</v>
      </c>
      <c r="C50" s="52">
        <v>16362</v>
      </c>
      <c r="D50" s="68">
        <v>8042</v>
      </c>
      <c r="E50" s="21">
        <v>8042</v>
      </c>
      <c r="F50" s="21">
        <v>8042</v>
      </c>
      <c r="G50" s="21">
        <f>8042+8320</f>
        <v>16362</v>
      </c>
      <c r="H50" s="9"/>
      <c r="I50" s="75"/>
      <c r="J50" s="76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>
        <v>4700</v>
      </c>
      <c r="C51" s="52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2">
        <v>48800</v>
      </c>
      <c r="C52" s="52">
        <v>53263</v>
      </c>
      <c r="D52" s="52"/>
      <c r="E52" s="21"/>
      <c r="F52" s="52">
        <v>53263</v>
      </c>
      <c r="G52" s="21">
        <v>53263</v>
      </c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72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34039900</v>
      </c>
      <c r="C66" s="18">
        <f t="shared" si="9"/>
        <v>55724340</v>
      </c>
      <c r="D66" s="18">
        <f t="shared" si="9"/>
        <v>10352650</v>
      </c>
      <c r="E66" s="18">
        <f t="shared" si="9"/>
        <v>25241134</v>
      </c>
      <c r="F66" s="18">
        <f t="shared" si="9"/>
        <v>38574750</v>
      </c>
      <c r="G66" s="18">
        <f t="shared" si="9"/>
        <v>55723761</v>
      </c>
      <c r="H66" s="54"/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1281</v>
      </c>
      <c r="C68" s="22">
        <v>1281</v>
      </c>
      <c r="D68" s="22">
        <v>1203</v>
      </c>
      <c r="E68" s="22">
        <v>1233</v>
      </c>
      <c r="F68" s="22">
        <v>1233</v>
      </c>
      <c r="G68" s="22">
        <v>1217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89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1979000</v>
      </c>
      <c r="C10" s="18">
        <f t="shared" ref="C10:G10" si="0">+C12+C13+C14</f>
        <v>4952695</v>
      </c>
      <c r="D10" s="18">
        <f t="shared" si="0"/>
        <v>893857</v>
      </c>
      <c r="E10" s="18">
        <f t="shared" si="0"/>
        <v>1624741</v>
      </c>
      <c r="F10" s="18">
        <f t="shared" si="0"/>
        <v>2994368</v>
      </c>
      <c r="G10" s="18">
        <f t="shared" si="0"/>
        <v>4922208</v>
      </c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269000</v>
      </c>
      <c r="C12" s="19">
        <v>611094</v>
      </c>
      <c r="D12" s="19">
        <v>98425</v>
      </c>
      <c r="E12" s="19">
        <v>237425</v>
      </c>
      <c r="F12" s="19">
        <v>415976</v>
      </c>
      <c r="G12" s="19">
        <v>611094</v>
      </c>
      <c r="H12" s="54"/>
      <c r="J12" s="54"/>
    </row>
    <row r="13" spans="1:10" ht="13.5" thickBot="1" x14ac:dyDescent="0.25">
      <c r="A13" s="6" t="s">
        <v>9</v>
      </c>
      <c r="B13" s="19">
        <v>1710000</v>
      </c>
      <c r="C13" s="19">
        <v>3736880</v>
      </c>
      <c r="D13" s="19">
        <v>681318</v>
      </c>
      <c r="E13" s="19">
        <v>1273202</v>
      </c>
      <c r="F13" s="19">
        <v>2284038</v>
      </c>
      <c r="G13" s="19">
        <v>3736880</v>
      </c>
      <c r="H13" s="54"/>
      <c r="I13" s="54"/>
      <c r="J13" s="54"/>
    </row>
    <row r="14" spans="1:10" ht="13.5" thickBot="1" x14ac:dyDescent="0.25">
      <c r="A14" s="6" t="s">
        <v>10</v>
      </c>
      <c r="B14" s="19">
        <v>0</v>
      </c>
      <c r="C14" s="19">
        <v>604721</v>
      </c>
      <c r="D14" s="19">
        <v>114114</v>
      </c>
      <c r="E14" s="19">
        <v>114114</v>
      </c>
      <c r="F14" s="19">
        <v>294354</v>
      </c>
      <c r="G14" s="19">
        <v>574234</v>
      </c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29300000</v>
      </c>
      <c r="C16" s="18">
        <f t="shared" ref="C16:G16" si="1">+C17+C20+C26+C29+C32+C39+C46</f>
        <v>29300000</v>
      </c>
      <c r="D16" s="18">
        <f t="shared" si="1"/>
        <v>7000000</v>
      </c>
      <c r="E16" s="18">
        <f t="shared" si="1"/>
        <v>14400000</v>
      </c>
      <c r="F16" s="18">
        <f t="shared" si="1"/>
        <v>20800000</v>
      </c>
      <c r="G16" s="18">
        <f t="shared" si="1"/>
        <v>29300000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29300000</v>
      </c>
      <c r="C39" s="20">
        <f t="shared" si="7"/>
        <v>29300000</v>
      </c>
      <c r="D39" s="20">
        <f t="shared" si="7"/>
        <v>7000000</v>
      </c>
      <c r="E39" s="20">
        <f t="shared" si="7"/>
        <v>14400000</v>
      </c>
      <c r="F39" s="20">
        <f t="shared" si="7"/>
        <v>20800000</v>
      </c>
      <c r="G39" s="20">
        <f t="shared" si="7"/>
        <v>29300000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>
        <v>29300000</v>
      </c>
      <c r="C41" s="21">
        <v>29300000</v>
      </c>
      <c r="D41" s="21">
        <v>7000000</v>
      </c>
      <c r="E41" s="21">
        <v>14400000</v>
      </c>
      <c r="F41" s="21">
        <v>20800000</v>
      </c>
      <c r="G41" s="21">
        <v>29300000</v>
      </c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31279000</v>
      </c>
      <c r="C66" s="18">
        <f t="shared" si="9"/>
        <v>34252695</v>
      </c>
      <c r="D66" s="18">
        <f t="shared" si="9"/>
        <v>7893857</v>
      </c>
      <c r="E66" s="18">
        <f t="shared" si="9"/>
        <v>16024741</v>
      </c>
      <c r="F66" s="18">
        <f t="shared" si="9"/>
        <v>23794368</v>
      </c>
      <c r="G66" s="18">
        <f t="shared" si="9"/>
        <v>34222208</v>
      </c>
      <c r="H66" s="54"/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8</v>
      </c>
      <c r="C68" s="22">
        <v>8</v>
      </c>
      <c r="D68" s="22">
        <v>9</v>
      </c>
      <c r="E68" s="22">
        <v>12</v>
      </c>
      <c r="F68" s="22">
        <v>15</v>
      </c>
      <c r="G68" s="22">
        <v>15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4" sqref="G1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90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4251200</v>
      </c>
      <c r="C10" s="18">
        <f t="shared" ref="C10:G10" si="0">+C12+C13+C14</f>
        <v>5726935</v>
      </c>
      <c r="D10" s="18">
        <f t="shared" si="0"/>
        <v>904488</v>
      </c>
      <c r="E10" s="18">
        <f t="shared" si="0"/>
        <v>1994825</v>
      </c>
      <c r="F10" s="18">
        <f t="shared" si="0"/>
        <v>3234816</v>
      </c>
      <c r="G10" s="18">
        <f t="shared" si="0"/>
        <v>5726935</v>
      </c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</row>
    <row r="12" spans="1:10" ht="13.5" thickBot="1" x14ac:dyDescent="0.25">
      <c r="A12" s="6" t="s">
        <v>8</v>
      </c>
      <c r="B12" s="19">
        <v>2881000</v>
      </c>
      <c r="C12" s="19">
        <v>3725201</v>
      </c>
      <c r="D12" s="19">
        <v>787098</v>
      </c>
      <c r="E12" s="19">
        <v>1876192</v>
      </c>
      <c r="F12" s="19">
        <v>2789450</v>
      </c>
      <c r="G12" s="19">
        <v>3725201</v>
      </c>
      <c r="H12" s="54"/>
      <c r="J12" s="54"/>
    </row>
    <row r="13" spans="1:10" ht="13.5" thickBot="1" x14ac:dyDescent="0.25">
      <c r="A13" s="6" t="s">
        <v>9</v>
      </c>
      <c r="B13" s="19">
        <v>1370200</v>
      </c>
      <c r="C13" s="19">
        <v>1596434</v>
      </c>
      <c r="D13" s="19">
        <v>117390</v>
      </c>
      <c r="E13" s="19">
        <v>118633</v>
      </c>
      <c r="F13" s="19">
        <v>319366</v>
      </c>
      <c r="G13" s="19">
        <v>1596434</v>
      </c>
      <c r="H13" s="54"/>
      <c r="I13" s="54"/>
      <c r="J13" s="54"/>
    </row>
    <row r="14" spans="1:10" ht="13.5" thickBot="1" x14ac:dyDescent="0.25">
      <c r="A14" s="6" t="s">
        <v>10</v>
      </c>
      <c r="B14" s="19"/>
      <c r="C14" s="19">
        <v>405300</v>
      </c>
      <c r="D14" s="19"/>
      <c r="E14" s="19"/>
      <c r="F14" s="19">
        <v>126000</v>
      </c>
      <c r="G14" s="19">
        <v>405300</v>
      </c>
      <c r="H14" s="54"/>
      <c r="J14" s="54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12000</v>
      </c>
      <c r="C16" s="18">
        <f t="shared" ref="C16:G16" si="1">+C17+C20+C26+C29+C32+C39+C46</f>
        <v>1689491</v>
      </c>
      <c r="D16" s="18">
        <f t="shared" si="1"/>
        <v>0</v>
      </c>
      <c r="E16" s="18">
        <f t="shared" si="1"/>
        <v>839600</v>
      </c>
      <c r="F16" s="18">
        <f t="shared" si="1"/>
        <v>839600</v>
      </c>
      <c r="G16" s="18">
        <f t="shared" si="1"/>
        <v>1689491</v>
      </c>
      <c r="J16" s="54"/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1679890</v>
      </c>
      <c r="D39" s="20">
        <f t="shared" si="7"/>
        <v>0</v>
      </c>
      <c r="E39" s="20">
        <f t="shared" si="7"/>
        <v>839600</v>
      </c>
      <c r="F39" s="20">
        <f t="shared" si="7"/>
        <v>839600</v>
      </c>
      <c r="G39" s="20">
        <f t="shared" si="7"/>
        <v>1679890</v>
      </c>
      <c r="H39" s="9"/>
      <c r="J39" s="55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>
        <v>1679890</v>
      </c>
      <c r="D42" s="21"/>
      <c r="E42" s="21">
        <v>839600</v>
      </c>
      <c r="F42" s="21">
        <v>839600</v>
      </c>
      <c r="G42" s="21">
        <v>1679890</v>
      </c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12000</v>
      </c>
      <c r="C46" s="20">
        <f t="shared" ref="C46:G46" si="8">SUM(C48:C65)</f>
        <v>9601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9601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2">
        <v>10416</v>
      </c>
      <c r="C53" s="52">
        <v>9601</v>
      </c>
      <c r="D53" s="21"/>
      <c r="E53" s="21"/>
      <c r="F53" s="21"/>
      <c r="G53" s="73">
        <v>9601</v>
      </c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>
        <v>1584</v>
      </c>
      <c r="C54" s="52"/>
      <c r="D54" s="21"/>
      <c r="E54" s="21"/>
      <c r="F54" s="21"/>
      <c r="G54" s="21"/>
      <c r="H54" s="9"/>
      <c r="I54" s="10"/>
      <c r="J54" s="66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4263200</v>
      </c>
      <c r="C66" s="18">
        <f t="shared" si="9"/>
        <v>7416426</v>
      </c>
      <c r="D66" s="18">
        <f t="shared" si="9"/>
        <v>904488</v>
      </c>
      <c r="E66" s="18">
        <f t="shared" si="9"/>
        <v>2834425</v>
      </c>
      <c r="F66" s="18">
        <f t="shared" si="9"/>
        <v>4074416</v>
      </c>
      <c r="G66" s="18">
        <f t="shared" si="9"/>
        <v>7416426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120</v>
      </c>
      <c r="C68" s="22">
        <v>120</v>
      </c>
      <c r="D68" s="22">
        <v>115</v>
      </c>
      <c r="E68" s="22">
        <v>112</v>
      </c>
      <c r="F68" s="22">
        <v>112</v>
      </c>
      <c r="G68" s="22">
        <v>110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91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2104600</v>
      </c>
      <c r="C10" s="18">
        <f t="shared" ref="C10:G10" si="0">+C12+C13+C14</f>
        <v>2373115</v>
      </c>
      <c r="D10" s="18">
        <f t="shared" si="0"/>
        <v>639052</v>
      </c>
      <c r="E10" s="18">
        <f t="shared" si="0"/>
        <v>1230209</v>
      </c>
      <c r="F10" s="18">
        <f t="shared" si="0"/>
        <v>1794601</v>
      </c>
      <c r="G10" s="18">
        <f t="shared" si="0"/>
        <v>2373115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1659000</v>
      </c>
      <c r="C12" s="19">
        <v>2135038</v>
      </c>
      <c r="D12" s="19">
        <v>557034</v>
      </c>
      <c r="E12" s="19">
        <v>1107269</v>
      </c>
      <c r="F12" s="19">
        <v>1616524</v>
      </c>
      <c r="G12" s="19">
        <v>2135038</v>
      </c>
      <c r="H12" s="54"/>
      <c r="J12" s="54"/>
    </row>
    <row r="13" spans="1:10" ht="13.5" thickBot="1" x14ac:dyDescent="0.25">
      <c r="A13" s="6" t="s">
        <v>9</v>
      </c>
      <c r="B13" s="19">
        <v>445600</v>
      </c>
      <c r="C13" s="19">
        <v>238077</v>
      </c>
      <c r="D13" s="19">
        <v>82018</v>
      </c>
      <c r="E13" s="19">
        <v>122940</v>
      </c>
      <c r="F13" s="19">
        <v>178077</v>
      </c>
      <c r="G13" s="19">
        <v>238077</v>
      </c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2104600</v>
      </c>
      <c r="C66" s="18">
        <f t="shared" si="9"/>
        <v>2373115</v>
      </c>
      <c r="D66" s="18">
        <f t="shared" si="9"/>
        <v>639052</v>
      </c>
      <c r="E66" s="18">
        <f t="shared" si="9"/>
        <v>1230209</v>
      </c>
      <c r="F66" s="18">
        <f t="shared" si="9"/>
        <v>1794601</v>
      </c>
      <c r="G66" s="18">
        <f t="shared" si="9"/>
        <v>2373115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44</v>
      </c>
      <c r="C68" s="22">
        <v>44</v>
      </c>
      <c r="D68" s="22">
        <v>40</v>
      </c>
      <c r="E68" s="22">
        <v>41</v>
      </c>
      <c r="F68" s="22">
        <v>41</v>
      </c>
      <c r="G68" s="22">
        <v>41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8" t="s">
        <v>0</v>
      </c>
      <c r="B3" s="88"/>
      <c r="C3" s="88"/>
      <c r="D3" s="88"/>
      <c r="E3" s="88"/>
      <c r="F3" s="88"/>
      <c r="G3" s="88"/>
    </row>
    <row r="4" spans="1:10" x14ac:dyDescent="0.2">
      <c r="A4" s="89" t="s">
        <v>115</v>
      </c>
      <c r="B4" s="89"/>
      <c r="C4" s="89"/>
      <c r="D4" s="89"/>
      <c r="E4" s="89"/>
      <c r="F4" s="89"/>
      <c r="G4" s="89"/>
      <c r="H4"/>
    </row>
    <row r="5" spans="1:10" ht="13.5" thickBot="1" x14ac:dyDescent="0.25">
      <c r="A5" s="98" t="s">
        <v>1</v>
      </c>
      <c r="B5" s="98"/>
      <c r="C5" s="98"/>
      <c r="D5" s="98"/>
      <c r="E5" s="98"/>
      <c r="F5" s="98"/>
      <c r="G5" s="98"/>
    </row>
    <row r="6" spans="1:10" ht="13.5" thickBot="1" x14ac:dyDescent="0.25">
      <c r="A6" s="102" t="s">
        <v>92</v>
      </c>
      <c r="B6" s="103"/>
      <c r="C6" s="103"/>
      <c r="D6" s="103"/>
      <c r="E6" s="103"/>
      <c r="F6" s="103"/>
      <c r="G6" s="104"/>
    </row>
    <row r="7" spans="1:10" ht="12.75" customHeight="1" x14ac:dyDescent="0.2">
      <c r="A7" s="2" t="s">
        <v>2</v>
      </c>
      <c r="B7" s="95" t="s">
        <v>108</v>
      </c>
      <c r="C7" s="92" t="s">
        <v>109</v>
      </c>
      <c r="D7" s="26" t="s">
        <v>4</v>
      </c>
      <c r="E7" s="26" t="s">
        <v>4</v>
      </c>
      <c r="F7" s="26" t="s">
        <v>4</v>
      </c>
      <c r="G7" s="26" t="s">
        <v>4</v>
      </c>
    </row>
    <row r="8" spans="1:10" x14ac:dyDescent="0.2">
      <c r="A8" s="2" t="s">
        <v>3</v>
      </c>
      <c r="B8" s="96"/>
      <c r="C8" s="93"/>
      <c r="D8" s="27" t="s">
        <v>5</v>
      </c>
      <c r="E8" s="27" t="s">
        <v>5</v>
      </c>
      <c r="F8" s="27" t="s">
        <v>5</v>
      </c>
      <c r="G8" s="27" t="s">
        <v>5</v>
      </c>
    </row>
    <row r="9" spans="1:10" ht="26.25" thickBot="1" x14ac:dyDescent="0.25">
      <c r="A9" s="3"/>
      <c r="B9" s="97"/>
      <c r="C9" s="94"/>
      <c r="D9" s="28" t="s">
        <v>110</v>
      </c>
      <c r="E9" s="29" t="s">
        <v>111</v>
      </c>
      <c r="F9" s="29" t="s">
        <v>112</v>
      </c>
      <c r="G9" s="29" t="s">
        <v>113</v>
      </c>
    </row>
    <row r="10" spans="1:10" ht="13.5" thickBot="1" x14ac:dyDescent="0.25">
      <c r="A10" s="4" t="s">
        <v>6</v>
      </c>
      <c r="B10" s="18">
        <f>+B12+B13+B14</f>
        <v>1150000</v>
      </c>
      <c r="C10" s="18">
        <f t="shared" ref="C10:G10" si="0">+C12+C13+C14</f>
        <v>958931</v>
      </c>
      <c r="D10" s="18">
        <f t="shared" si="0"/>
        <v>202750</v>
      </c>
      <c r="E10" s="18">
        <f t="shared" si="0"/>
        <v>465802</v>
      </c>
      <c r="F10" s="18">
        <f t="shared" si="0"/>
        <v>714411</v>
      </c>
      <c r="G10" s="18">
        <f t="shared" si="0"/>
        <v>958931</v>
      </c>
      <c r="J10" s="54"/>
    </row>
    <row r="11" spans="1:10" ht="13.5" thickBot="1" x14ac:dyDescent="0.25">
      <c r="A11" s="5" t="s">
        <v>7</v>
      </c>
      <c r="B11" s="19"/>
      <c r="C11" s="19"/>
      <c r="D11" s="19"/>
      <c r="E11" s="19"/>
      <c r="F11" s="19"/>
      <c r="G11" s="19"/>
      <c r="J11" s="54"/>
    </row>
    <row r="12" spans="1:10" ht="13.5" thickBot="1" x14ac:dyDescent="0.25">
      <c r="A12" s="6" t="s">
        <v>8</v>
      </c>
      <c r="B12" s="19">
        <v>866000</v>
      </c>
      <c r="C12" s="19">
        <v>952571</v>
      </c>
      <c r="D12" s="19">
        <v>202750</v>
      </c>
      <c r="E12" s="19">
        <v>462263</v>
      </c>
      <c r="F12" s="19">
        <v>708641</v>
      </c>
      <c r="G12" s="19">
        <v>952571</v>
      </c>
      <c r="H12" s="54"/>
      <c r="J12" s="54"/>
    </row>
    <row r="13" spans="1:10" ht="13.5" thickBot="1" x14ac:dyDescent="0.25">
      <c r="A13" s="6" t="s">
        <v>9</v>
      </c>
      <c r="B13" s="19">
        <v>284000</v>
      </c>
      <c r="C13" s="19">
        <v>6360</v>
      </c>
      <c r="D13" s="19"/>
      <c r="E13" s="19">
        <v>3539</v>
      </c>
      <c r="F13" s="19">
        <v>5770</v>
      </c>
      <c r="G13" s="19">
        <v>6360</v>
      </c>
      <c r="H13" s="54"/>
      <c r="J13" s="54"/>
    </row>
    <row r="14" spans="1:10" ht="13.5" thickBot="1" x14ac:dyDescent="0.25">
      <c r="A14" s="6" t="s">
        <v>10</v>
      </c>
      <c r="B14" s="19"/>
      <c r="C14" s="19"/>
      <c r="D14" s="19"/>
      <c r="E14" s="19"/>
      <c r="F14" s="19"/>
      <c r="G14" s="19"/>
    </row>
    <row r="15" spans="1:10" ht="13.5" thickBot="1" x14ac:dyDescent="0.25">
      <c r="A15" s="5"/>
      <c r="B15" s="19"/>
      <c r="C15" s="19"/>
      <c r="D15" s="19"/>
      <c r="E15" s="19"/>
      <c r="F15" s="19"/>
      <c r="G15" s="19"/>
    </row>
    <row r="16" spans="1:10" ht="32.25" customHeight="1" thickBot="1" x14ac:dyDescent="0.25">
      <c r="A16" s="4" t="s">
        <v>11</v>
      </c>
      <c r="B16" s="18">
        <f>+B17+B20+B26+B29+B32+B39+B46</f>
        <v>0</v>
      </c>
      <c r="C16" s="18">
        <f t="shared" ref="C16:G16" si="1">+C17+C20+C26+C29+C32+C39+C46</f>
        <v>0</v>
      </c>
      <c r="D16" s="18">
        <f t="shared" si="1"/>
        <v>0</v>
      </c>
      <c r="E16" s="18">
        <f t="shared" si="1"/>
        <v>0</v>
      </c>
      <c r="F16" s="18">
        <f t="shared" si="1"/>
        <v>0</v>
      </c>
      <c r="G16" s="18">
        <f t="shared" si="1"/>
        <v>0</v>
      </c>
    </row>
    <row r="17" spans="1:18" s="10" customFormat="1" ht="13.5" thickBot="1" x14ac:dyDescent="0.25">
      <c r="A17" s="7" t="s">
        <v>8</v>
      </c>
      <c r="B17" s="23">
        <f>+B19</f>
        <v>0</v>
      </c>
      <c r="C17" s="23">
        <f t="shared" ref="C17:G17" si="2">+C19</f>
        <v>0</v>
      </c>
      <c r="D17" s="23">
        <f t="shared" si="2"/>
        <v>0</v>
      </c>
      <c r="E17" s="23">
        <f t="shared" si="2"/>
        <v>0</v>
      </c>
      <c r="F17" s="23">
        <f t="shared" si="2"/>
        <v>0</v>
      </c>
      <c r="G17" s="23">
        <f t="shared" si="2"/>
        <v>0</v>
      </c>
    </row>
    <row r="18" spans="1:18" ht="13.5" thickBot="1" x14ac:dyDescent="0.25">
      <c r="A18" s="5" t="s">
        <v>18</v>
      </c>
      <c r="B18" s="19"/>
      <c r="C18" s="19"/>
      <c r="D18" s="19"/>
      <c r="E18" s="19"/>
      <c r="F18" s="19"/>
      <c r="G18" s="19"/>
    </row>
    <row r="19" spans="1:18" ht="15.75" customHeight="1" thickBot="1" x14ac:dyDescent="0.25">
      <c r="A19" s="5"/>
      <c r="B19" s="19"/>
      <c r="C19" s="19"/>
      <c r="D19" s="19"/>
      <c r="E19" s="19"/>
      <c r="F19" s="19"/>
      <c r="G19" s="19"/>
    </row>
    <row r="20" spans="1:18" s="10" customFormat="1" ht="13.5" thickBot="1" x14ac:dyDescent="0.25">
      <c r="A20" s="7" t="s">
        <v>9</v>
      </c>
      <c r="B20" s="23">
        <f>+B22+B23+B24+B25</f>
        <v>0</v>
      </c>
      <c r="C20" s="23">
        <f t="shared" ref="C20:G20" si="3">+C22+C23+C24+C25</f>
        <v>0</v>
      </c>
      <c r="D20" s="23">
        <f t="shared" si="3"/>
        <v>0</v>
      </c>
      <c r="E20" s="23">
        <f t="shared" si="3"/>
        <v>0</v>
      </c>
      <c r="F20" s="23">
        <f t="shared" si="3"/>
        <v>0</v>
      </c>
      <c r="G20" s="23">
        <f t="shared" si="3"/>
        <v>0</v>
      </c>
    </row>
    <row r="21" spans="1:18" ht="13.5" thickBot="1" x14ac:dyDescent="0.25">
      <c r="A21" s="5" t="s">
        <v>18</v>
      </c>
      <c r="B21" s="19"/>
      <c r="C21" s="19"/>
      <c r="D21" s="19"/>
      <c r="E21" s="19"/>
      <c r="F21" s="19"/>
      <c r="G21" s="19"/>
    </row>
    <row r="22" spans="1:18" ht="57.75" customHeight="1" thickBot="1" x14ac:dyDescent="0.25">
      <c r="A22" s="8" t="s">
        <v>25</v>
      </c>
      <c r="B22" s="19"/>
      <c r="C22" s="19"/>
      <c r="D22" s="19"/>
      <c r="E22" s="19"/>
      <c r="F22" s="19"/>
      <c r="G22" s="19"/>
    </row>
    <row r="23" spans="1:18" ht="64.5" thickBot="1" x14ac:dyDescent="0.25">
      <c r="A23" s="8" t="s">
        <v>35</v>
      </c>
      <c r="B23" s="19"/>
      <c r="C23" s="19"/>
      <c r="D23" s="19"/>
      <c r="E23" s="19"/>
      <c r="F23" s="19"/>
      <c r="G23" s="19"/>
    </row>
    <row r="24" spans="1:18" ht="54.75" customHeight="1" thickBot="1" x14ac:dyDescent="0.25">
      <c r="A24" s="8" t="s">
        <v>26</v>
      </c>
      <c r="B24" s="19"/>
      <c r="C24" s="19"/>
      <c r="D24" s="19"/>
      <c r="E24" s="19"/>
      <c r="F24" s="19"/>
      <c r="G24" s="19"/>
    </row>
    <row r="25" spans="1:18" ht="24" customHeight="1" thickBot="1" x14ac:dyDescent="0.25">
      <c r="A25" s="5"/>
      <c r="B25" s="19"/>
      <c r="C25" s="19"/>
      <c r="D25" s="19"/>
      <c r="E25" s="19"/>
      <c r="F25" s="19"/>
      <c r="G25" s="19"/>
    </row>
    <row r="26" spans="1:18" s="10" customFormat="1" ht="13.5" thickBot="1" x14ac:dyDescent="0.25">
      <c r="A26" s="7" t="s">
        <v>27</v>
      </c>
      <c r="B26" s="20">
        <f t="shared" ref="B26:G26" si="4">+B28</f>
        <v>0</v>
      </c>
      <c r="C26" s="20">
        <f t="shared" si="4"/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9"/>
      <c r="K26" s="9"/>
    </row>
    <row r="27" spans="1:18" ht="13.5" thickBot="1" x14ac:dyDescent="0.25">
      <c r="A27" s="11" t="s">
        <v>7</v>
      </c>
      <c r="B27" s="21"/>
      <c r="C27" s="21"/>
      <c r="D27" s="21"/>
      <c r="E27" s="21"/>
      <c r="F27" s="21"/>
      <c r="G27" s="21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1"/>
      <c r="C28" s="21"/>
      <c r="D28" s="21"/>
      <c r="E28" s="21"/>
      <c r="F28" s="21"/>
      <c r="G28" s="21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0">
        <f t="shared" ref="B29:G29" si="5">SUM(B31)</f>
        <v>0</v>
      </c>
      <c r="C29" s="20">
        <f t="shared" si="5"/>
        <v>0</v>
      </c>
      <c r="D29" s="20">
        <f t="shared" si="5"/>
        <v>0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9"/>
      <c r="K29" s="9"/>
    </row>
    <row r="30" spans="1:18" ht="13.5" thickBot="1" x14ac:dyDescent="0.25">
      <c r="A30" s="11" t="s">
        <v>7</v>
      </c>
      <c r="B30" s="21"/>
      <c r="C30" s="21"/>
      <c r="D30" s="21"/>
      <c r="E30" s="21"/>
      <c r="F30" s="21"/>
      <c r="G30" s="21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1"/>
      <c r="C31" s="21"/>
      <c r="D31" s="21"/>
      <c r="E31" s="21"/>
      <c r="F31" s="21"/>
      <c r="G31" s="21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0">
        <f t="shared" ref="B32:G32" si="6">SUM(B34:B38)</f>
        <v>0</v>
      </c>
      <c r="C32" s="20">
        <f t="shared" si="6"/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9"/>
      <c r="K32" s="9"/>
    </row>
    <row r="33" spans="1:18" ht="13.5" thickBot="1" x14ac:dyDescent="0.25">
      <c r="A33" s="11" t="s">
        <v>7</v>
      </c>
      <c r="B33" s="21"/>
      <c r="C33" s="21"/>
      <c r="D33" s="21"/>
      <c r="E33" s="21"/>
      <c r="F33" s="21"/>
      <c r="G33" s="21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1"/>
      <c r="C34" s="21"/>
      <c r="D34" s="21"/>
      <c r="E34" s="21"/>
      <c r="F34" s="21"/>
      <c r="G34" s="21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1"/>
      <c r="C35" s="21"/>
      <c r="D35" s="21"/>
      <c r="E35" s="21"/>
      <c r="F35" s="21"/>
      <c r="G35" s="21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1"/>
      <c r="C36" s="21"/>
      <c r="D36" s="21"/>
      <c r="E36" s="21"/>
      <c r="F36" s="21"/>
      <c r="G36" s="21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1"/>
      <c r="C37" s="21"/>
      <c r="D37" s="21"/>
      <c r="E37" s="21"/>
      <c r="F37" s="21"/>
      <c r="G37" s="21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1"/>
      <c r="C38" s="21"/>
      <c r="D38" s="21"/>
      <c r="E38" s="21"/>
      <c r="F38" s="21"/>
      <c r="G38" s="21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0">
        <f t="shared" ref="B39:G39" si="7">SUM(B41:B45)</f>
        <v>0</v>
      </c>
      <c r="C39" s="20">
        <f t="shared" si="7"/>
        <v>0</v>
      </c>
      <c r="D39" s="20">
        <f t="shared" si="7"/>
        <v>0</v>
      </c>
      <c r="E39" s="20">
        <f t="shared" si="7"/>
        <v>0</v>
      </c>
      <c r="F39" s="20">
        <f t="shared" si="7"/>
        <v>0</v>
      </c>
      <c r="G39" s="20">
        <f t="shared" si="7"/>
        <v>0</v>
      </c>
      <c r="H39" s="9"/>
      <c r="K39" s="9"/>
    </row>
    <row r="40" spans="1:18" ht="13.5" thickBot="1" x14ac:dyDescent="0.25">
      <c r="A40" s="15" t="s">
        <v>7</v>
      </c>
      <c r="B40" s="21"/>
      <c r="C40" s="21"/>
      <c r="D40" s="21"/>
      <c r="E40" s="21"/>
      <c r="F40" s="21"/>
      <c r="G40" s="21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1"/>
      <c r="C41" s="21"/>
      <c r="D41" s="21"/>
      <c r="E41" s="21"/>
      <c r="F41" s="21"/>
      <c r="G41" s="21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1"/>
      <c r="C42" s="21"/>
      <c r="D42" s="21"/>
      <c r="E42" s="21"/>
      <c r="F42" s="21"/>
      <c r="G42" s="21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6.25" thickBot="1" x14ac:dyDescent="0.25">
      <c r="A43" s="79" t="s">
        <v>117</v>
      </c>
      <c r="B43" s="21"/>
      <c r="C43" s="21"/>
      <c r="D43" s="21"/>
      <c r="E43" s="21"/>
      <c r="F43" s="21"/>
      <c r="G43" s="21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7" t="s">
        <v>33</v>
      </c>
      <c r="B44" s="21"/>
      <c r="C44" s="21"/>
      <c r="D44" s="21"/>
      <c r="E44" s="21"/>
      <c r="F44" s="21"/>
      <c r="G44" s="21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1"/>
      <c r="C45" s="21"/>
      <c r="D45" s="21"/>
      <c r="E45" s="21"/>
      <c r="F45" s="21"/>
      <c r="G45" s="21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0">
        <f>SUM(B48:B65)</f>
        <v>0</v>
      </c>
      <c r="C46" s="20">
        <f t="shared" ref="C46:G46" si="8">SUM(C48:C65)</f>
        <v>0</v>
      </c>
      <c r="D46" s="20">
        <f t="shared" si="8"/>
        <v>0</v>
      </c>
      <c r="E46" s="20">
        <f t="shared" si="8"/>
        <v>0</v>
      </c>
      <c r="F46" s="20">
        <f t="shared" si="8"/>
        <v>0</v>
      </c>
      <c r="G46" s="20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1"/>
      <c r="C47" s="21"/>
      <c r="D47" s="21"/>
      <c r="E47" s="21"/>
      <c r="F47" s="21"/>
      <c r="G47" s="21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1"/>
      <c r="C48" s="21"/>
      <c r="D48" s="21"/>
      <c r="E48" s="21"/>
      <c r="F48" s="21"/>
      <c r="G48" s="21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1"/>
      <c r="C49" s="21"/>
      <c r="D49" s="21"/>
      <c r="E49" s="21"/>
      <c r="F49" s="21"/>
      <c r="G49" s="21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1"/>
      <c r="C50" s="21"/>
      <c r="D50" s="21"/>
      <c r="E50" s="21"/>
      <c r="F50" s="21"/>
      <c r="G50" s="21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1"/>
      <c r="C51" s="21"/>
      <c r="D51" s="21"/>
      <c r="E51" s="21"/>
      <c r="F51" s="21"/>
      <c r="G51" s="21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1"/>
      <c r="C52" s="21"/>
      <c r="D52" s="21"/>
      <c r="E52" s="21"/>
      <c r="F52" s="21"/>
      <c r="G52" s="21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1"/>
      <c r="C53" s="21"/>
      <c r="D53" s="21"/>
      <c r="E53" s="21"/>
      <c r="F53" s="21"/>
      <c r="G53" s="21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1"/>
      <c r="C54" s="21"/>
      <c r="D54" s="21"/>
      <c r="E54" s="21"/>
      <c r="F54" s="21"/>
      <c r="G54" s="21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1"/>
      <c r="C55" s="21"/>
      <c r="D55" s="21"/>
      <c r="E55" s="21"/>
      <c r="F55" s="21"/>
      <c r="G55" s="21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1"/>
      <c r="C56" s="21"/>
      <c r="D56" s="21"/>
      <c r="E56" s="21"/>
      <c r="F56" s="21"/>
      <c r="G56" s="21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1"/>
      <c r="C57" s="21"/>
      <c r="D57" s="21"/>
      <c r="E57" s="21"/>
      <c r="F57" s="21"/>
      <c r="G57" s="21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1"/>
      <c r="C58" s="21"/>
      <c r="D58" s="21"/>
      <c r="E58" s="21"/>
      <c r="F58" s="21"/>
      <c r="G58" s="21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1"/>
      <c r="C59" s="21"/>
      <c r="D59" s="21"/>
      <c r="E59" s="21"/>
      <c r="F59" s="21"/>
      <c r="G59" s="21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1"/>
      <c r="C60" s="21"/>
      <c r="D60" s="21"/>
      <c r="E60" s="21"/>
      <c r="F60" s="21"/>
      <c r="G60" s="21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1"/>
      <c r="C61" s="21"/>
      <c r="D61" s="21"/>
      <c r="E61" s="21"/>
      <c r="F61" s="21"/>
      <c r="G61" s="21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1"/>
      <c r="C62" s="21"/>
      <c r="D62" s="21"/>
      <c r="E62" s="21"/>
      <c r="F62" s="21"/>
      <c r="G62" s="21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1"/>
      <c r="C63" s="21"/>
      <c r="D63" s="21"/>
      <c r="E63" s="21"/>
      <c r="F63" s="21"/>
      <c r="G63" s="21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1"/>
      <c r="C64" s="21"/>
      <c r="D64" s="21"/>
      <c r="E64" s="21"/>
      <c r="F64" s="21"/>
      <c r="G64" s="21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19"/>
      <c r="C65" s="19"/>
      <c r="D65" s="19"/>
      <c r="E65" s="19"/>
      <c r="F65" s="19"/>
      <c r="G65" s="19"/>
    </row>
    <row r="66" spans="1:10" ht="13.5" thickBot="1" x14ac:dyDescent="0.25">
      <c r="A66" s="4" t="s">
        <v>12</v>
      </c>
      <c r="B66" s="18">
        <f t="shared" ref="B66:G66" si="9">+B16+B10</f>
        <v>1150000</v>
      </c>
      <c r="C66" s="18">
        <f t="shared" si="9"/>
        <v>958931</v>
      </c>
      <c r="D66" s="18">
        <f t="shared" si="9"/>
        <v>202750</v>
      </c>
      <c r="E66" s="18">
        <f t="shared" si="9"/>
        <v>465802</v>
      </c>
      <c r="F66" s="18">
        <f t="shared" si="9"/>
        <v>714411</v>
      </c>
      <c r="G66" s="18">
        <f t="shared" si="9"/>
        <v>958931</v>
      </c>
      <c r="J66" s="54"/>
    </row>
    <row r="67" spans="1:10" ht="13.5" thickBot="1" x14ac:dyDescent="0.25">
      <c r="A67" s="5"/>
      <c r="B67" s="19"/>
      <c r="C67" s="19"/>
      <c r="D67" s="19"/>
      <c r="E67" s="19"/>
      <c r="F67" s="19"/>
      <c r="G67" s="19"/>
    </row>
    <row r="68" spans="1:10" ht="13.5" thickBot="1" x14ac:dyDescent="0.25">
      <c r="A68" s="5" t="s">
        <v>13</v>
      </c>
      <c r="B68" s="22">
        <v>24</v>
      </c>
      <c r="C68" s="22">
        <v>24</v>
      </c>
      <c r="D68" s="22">
        <v>20</v>
      </c>
      <c r="E68" s="22">
        <v>22</v>
      </c>
      <c r="F68" s="22">
        <v>22</v>
      </c>
      <c r="G68" s="22">
        <v>22</v>
      </c>
    </row>
    <row r="69" spans="1:10" x14ac:dyDescent="0.2">
      <c r="A69" s="1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Eli Apostolova</cp:lastModifiedBy>
  <cp:lastPrinted>2021-04-14T11:18:19Z</cp:lastPrinted>
  <dcterms:created xsi:type="dcterms:W3CDTF">2016-04-01T09:51:31Z</dcterms:created>
  <dcterms:modified xsi:type="dcterms:W3CDTF">2025-02-20T13:51:32Z</dcterms:modified>
</cp:coreProperties>
</file>