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ntis.mzg.government.bg:444/"/>
    </mc:Choice>
  </mc:AlternateContent>
  <bookViews>
    <workbookView xWindow="-15" yWindow="-15" windowWidth="14400" windowHeight="12330"/>
  </bookViews>
  <sheets>
    <sheet name="DP_total" sheetId="1" r:id="rId1"/>
  </sheets>
  <definedNames>
    <definedName name="_xlnm._FilterDatabase" localSheetId="0" hidden="1">DP_total!$A$1:$A$121</definedName>
    <definedName name="_xlnm.Print_Area" localSheetId="0">DP_total!$A$1:$H$111</definedName>
  </definedNames>
  <calcPr calcId="162913"/>
</workbook>
</file>

<file path=xl/calcChain.xml><?xml version="1.0" encoding="utf-8"?>
<calcChain xmlns="http://schemas.openxmlformats.org/spreadsheetml/2006/main">
  <c r="C62" i="1" l="1"/>
  <c r="G27" i="1"/>
  <c r="H27" i="1"/>
  <c r="F27" i="1"/>
  <c r="D27" i="1"/>
  <c r="C27" i="1"/>
  <c r="E27" i="1" s="1"/>
  <c r="D50" i="1"/>
  <c r="F50" i="1"/>
  <c r="G50" i="1"/>
  <c r="H50" i="1"/>
  <c r="C50" i="1"/>
  <c r="C102" i="1"/>
  <c r="F102" i="1"/>
  <c r="G102" i="1"/>
  <c r="H102" i="1"/>
  <c r="C104" i="1"/>
  <c r="D104" i="1"/>
  <c r="F104" i="1"/>
  <c r="G104" i="1"/>
  <c r="H104" i="1"/>
  <c r="C106" i="1"/>
  <c r="D106" i="1"/>
  <c r="F106" i="1"/>
  <c r="G106" i="1"/>
  <c r="H106" i="1"/>
  <c r="C108" i="1"/>
  <c r="D108" i="1"/>
  <c r="F108" i="1"/>
  <c r="G108" i="1"/>
  <c r="H108" i="1"/>
  <c r="C110" i="1"/>
  <c r="D110" i="1"/>
  <c r="F110" i="1"/>
  <c r="G110" i="1"/>
  <c r="H110" i="1"/>
  <c r="D102" i="1"/>
  <c r="D88" i="1"/>
  <c r="F88" i="1"/>
  <c r="G88" i="1"/>
  <c r="H88" i="1"/>
  <c r="C88" i="1"/>
  <c r="H79" i="1"/>
  <c r="G79" i="1"/>
  <c r="F79" i="1"/>
  <c r="D79" i="1"/>
  <c r="C79" i="1"/>
  <c r="H77" i="1"/>
  <c r="G77" i="1"/>
  <c r="F77" i="1"/>
  <c r="D77" i="1"/>
  <c r="C77" i="1"/>
  <c r="E77" i="1"/>
  <c r="H69" i="1"/>
  <c r="G69" i="1"/>
  <c r="F69" i="1"/>
  <c r="D69" i="1"/>
  <c r="C69" i="1"/>
  <c r="D53" i="1"/>
  <c r="F53" i="1"/>
  <c r="G53" i="1"/>
  <c r="H53" i="1"/>
  <c r="C53" i="1"/>
  <c r="H60" i="1"/>
  <c r="G60" i="1"/>
  <c r="F60" i="1"/>
  <c r="D60" i="1"/>
  <c r="C60" i="1"/>
  <c r="H39" i="1"/>
  <c r="G39" i="1"/>
  <c r="F39" i="1"/>
  <c r="G62" i="1"/>
  <c r="F62" i="1"/>
  <c r="H56" i="1"/>
  <c r="G56" i="1"/>
  <c r="F56" i="1"/>
  <c r="D56" i="1"/>
  <c r="C56" i="1"/>
  <c r="H62" i="1"/>
  <c r="H48" i="1"/>
  <c r="G48" i="1"/>
  <c r="F48" i="1"/>
  <c r="D48" i="1"/>
  <c r="C48" i="1"/>
  <c r="H46" i="1"/>
  <c r="G46" i="1"/>
  <c r="F46" i="1"/>
  <c r="D46" i="1"/>
  <c r="C46" i="1"/>
  <c r="C39" i="1"/>
  <c r="H36" i="1"/>
  <c r="G36" i="1"/>
  <c r="F36" i="1"/>
  <c r="D36" i="1"/>
  <c r="C36" i="1"/>
  <c r="H31" i="1"/>
  <c r="G31" i="1"/>
  <c r="F31" i="1"/>
  <c r="D31" i="1"/>
  <c r="C31" i="1"/>
  <c r="H23" i="1"/>
  <c r="G23" i="1"/>
  <c r="F23" i="1"/>
  <c r="D23" i="1"/>
  <c r="C23" i="1"/>
  <c r="H21" i="1"/>
  <c r="G21" i="1"/>
  <c r="F21" i="1"/>
  <c r="D21" i="1"/>
  <c r="C21" i="1"/>
  <c r="H17" i="1"/>
  <c r="G17" i="1"/>
  <c r="F17" i="1"/>
  <c r="D17" i="1"/>
  <c r="C17" i="1"/>
  <c r="H15" i="1"/>
  <c r="G15" i="1"/>
  <c r="F15" i="1"/>
  <c r="D15" i="1"/>
  <c r="C15" i="1"/>
  <c r="H84" i="1"/>
  <c r="D84" i="1"/>
  <c r="H86" i="1"/>
  <c r="G86" i="1"/>
  <c r="F86" i="1"/>
  <c r="D86" i="1"/>
  <c r="C86" i="1"/>
  <c r="G84" i="1"/>
  <c r="F84" i="1"/>
  <c r="C84" i="1"/>
  <c r="H81" i="1"/>
  <c r="G81" i="1"/>
  <c r="F81" i="1"/>
  <c r="D81" i="1"/>
  <c r="C81" i="1"/>
  <c r="H75" i="1"/>
  <c r="G75" i="1"/>
  <c r="F75" i="1"/>
  <c r="D75" i="1"/>
  <c r="C75" i="1"/>
  <c r="H73" i="1"/>
  <c r="G73" i="1"/>
  <c r="F73" i="1"/>
  <c r="D73" i="1"/>
  <c r="C73" i="1"/>
  <c r="H90" i="1"/>
  <c r="G90" i="1"/>
  <c r="F90" i="1"/>
  <c r="D90" i="1"/>
  <c r="C90" i="1"/>
  <c r="H94" i="1"/>
  <c r="G94" i="1"/>
  <c r="F94" i="1"/>
  <c r="D94" i="1"/>
  <c r="C94" i="1"/>
  <c r="H92" i="1"/>
  <c r="G92" i="1"/>
  <c r="F92" i="1"/>
  <c r="D92" i="1"/>
  <c r="C92" i="1"/>
  <c r="C96" i="1"/>
  <c r="H100" i="1"/>
  <c r="G100" i="1"/>
  <c r="F100" i="1"/>
  <c r="C100" i="1"/>
  <c r="D100" i="1"/>
  <c r="H96" i="1"/>
  <c r="D62" i="1"/>
  <c r="D39" i="1"/>
  <c r="E75" i="1"/>
  <c r="F96" i="1"/>
  <c r="G96" i="1"/>
  <c r="D96" i="1"/>
  <c r="H71" i="1" l="1"/>
  <c r="H111" i="1" s="1"/>
  <c r="F71" i="1"/>
  <c r="F111" i="1" s="1"/>
  <c r="D71" i="1"/>
  <c r="D111" i="1" s="1"/>
  <c r="C71" i="1"/>
  <c r="C111" i="1" s="1"/>
  <c r="G71" i="1"/>
  <c r="G111" i="1" s="1"/>
</calcChain>
</file>

<file path=xl/sharedStrings.xml><?xml version="1.0" encoding="utf-8"?>
<sst xmlns="http://schemas.openxmlformats.org/spreadsheetml/2006/main" count="141" uniqueCount="70">
  <si>
    <t>за инвентаризация на тополови и върбови фиданки</t>
  </si>
  <si>
    <t>Разпределение на броя на фиданките по класове (типове)</t>
  </si>
  <si>
    <t>Всичко:</t>
  </si>
  <si>
    <t>Вид, сорт, култивар или клон</t>
  </si>
  <si>
    <t>Дата на вкореняване</t>
  </si>
  <si>
    <t>Вкоренени резници, бр.</t>
  </si>
  <si>
    <t>Налични фиданки, бр.</t>
  </si>
  <si>
    <t xml:space="preserve">О Б О Б Щ И Т Е Л Е Н   П Р О Т О К О Л                                                                         </t>
  </si>
  <si>
    <t>Р. BL</t>
  </si>
  <si>
    <t>Р. I-214</t>
  </si>
  <si>
    <t>P. I-55/65</t>
  </si>
  <si>
    <t>СИДП - Шумен</t>
  </si>
  <si>
    <t>ЮИДП - Сливен</t>
  </si>
  <si>
    <t>P. Bachelieri</t>
  </si>
  <si>
    <t>Приложение № 17</t>
  </si>
  <si>
    <t>към чл. 35, ал. 3</t>
  </si>
  <si>
    <t>до 2 м</t>
  </si>
  <si>
    <t xml:space="preserve">2,0 - 3,0 м </t>
  </si>
  <si>
    <t>над 3,0 м</t>
  </si>
  <si>
    <t>P. Triplo (I-37/61)</t>
  </si>
  <si>
    <t>P. Agate F</t>
  </si>
  <si>
    <t>ЮЗДП-Благоевград</t>
  </si>
  <si>
    <t>ЮЦДП-Смолян</t>
  </si>
  <si>
    <t>Прихващане%</t>
  </si>
  <si>
    <t>Черна топола</t>
  </si>
  <si>
    <t>СЗДП - Враца</t>
  </si>
  <si>
    <t>СЦДП - Габрово</t>
  </si>
  <si>
    <t>P. MC</t>
  </si>
  <si>
    <t xml:space="preserve">P. Pannonia </t>
  </si>
  <si>
    <t>P. vernirubens</t>
  </si>
  <si>
    <t>NNDV</t>
  </si>
  <si>
    <t>I. Едногодишни</t>
  </si>
  <si>
    <t>А-194</t>
  </si>
  <si>
    <t>II. Двегодишни</t>
  </si>
  <si>
    <t>P. Guardi</t>
  </si>
  <si>
    <t>P. I 45/51</t>
  </si>
  <si>
    <t>Р. СВ-7</t>
  </si>
  <si>
    <t>III. Тригодишни</t>
  </si>
  <si>
    <t>V. Петгодишни</t>
  </si>
  <si>
    <t>ОБЩО І+ІІ+III+V</t>
  </si>
  <si>
    <t>01.03-31.03.2023</t>
  </si>
  <si>
    <t>01.03-31.03.2023 г.</t>
  </si>
  <si>
    <t>03.04.2023 г.</t>
  </si>
  <si>
    <t>20.04.2023 г.</t>
  </si>
  <si>
    <t>07.04.2023 г.</t>
  </si>
  <si>
    <t>09.04.2023 г.</t>
  </si>
  <si>
    <t>08.04.2023 г.</t>
  </si>
  <si>
    <t>Salix alba</t>
  </si>
  <si>
    <t>28.04.2022г.</t>
  </si>
  <si>
    <t>11/13.04.2023г.</t>
  </si>
  <si>
    <t>28.04.2021г.</t>
  </si>
  <si>
    <t>P.I-45/51</t>
  </si>
  <si>
    <t>P. nigra</t>
  </si>
  <si>
    <t>Р. Vernirubens</t>
  </si>
  <si>
    <t>P.I-37/61</t>
  </si>
  <si>
    <t>VI. Шестгодишни</t>
  </si>
  <si>
    <t>VII -Седемгодишни</t>
  </si>
  <si>
    <t>Р.  Agate</t>
  </si>
  <si>
    <t>P.I-214</t>
  </si>
  <si>
    <t>P.Guardi</t>
  </si>
  <si>
    <t xml:space="preserve">м. октомври 2023г. </t>
  </si>
  <si>
    <t>03.04.</t>
  </si>
  <si>
    <t>07.04.</t>
  </si>
  <si>
    <t>09.03-04.04.2023</t>
  </si>
  <si>
    <t>06.04.</t>
  </si>
  <si>
    <t>05-08.03.2023</t>
  </si>
  <si>
    <t>22.03.-31.03.2023г.</t>
  </si>
  <si>
    <t>10-17.03.23</t>
  </si>
  <si>
    <t>15-18.3.23</t>
  </si>
  <si>
    <t>06-19.03.23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</si>
</sst>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>
    <font>
      <sz val="10"/>
      <name val="Arial"/>
      <charset val="204"/>
    </font>
    <font>
      <i/>
      <sz val="9"/>
      <name val="TimokU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3" fillId="0" borderId="5" xfId="0" applyFont="1" applyBorder="1" applyAlignment="1">
      <alignment horizontal="center" wrapText="1"/>
    </xf>
    <xf numFmtId="0" fontId="3" fillId="0" borderId="0" xfId="0" applyFont="1"/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2" fontId="4" fillId="0" borderId="0" xfId="0" applyNumberFormat="1" applyFont="1" applyAlignment="1"/>
    <xf numFmtId="0" fontId="5" fillId="0" borderId="0" xfId="0" applyFont="1" applyFill="1" applyBorder="1" applyAlignment="1">
      <alignment vertical="top" wrapText="1"/>
    </xf>
    <xf numFmtId="2" fontId="6" fillId="0" borderId="0" xfId="0" applyNumberFormat="1" applyFont="1" applyFill="1" applyBorder="1" applyAlignment="1">
      <alignment vertical="top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1" fontId="4" fillId="0" borderId="0" xfId="0" applyNumberFormat="1" applyFont="1"/>
    <xf numFmtId="3" fontId="2" fillId="0" borderId="14" xfId="0" applyNumberFormat="1" applyFont="1" applyBorder="1" applyAlignment="1">
      <alignment horizontal="right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wrapText="1"/>
    </xf>
    <xf numFmtId="3" fontId="2" fillId="0" borderId="18" xfId="0" applyNumberFormat="1" applyFont="1" applyBorder="1" applyAlignment="1">
      <alignment horizontal="right" vertical="center" wrapText="1"/>
    </xf>
    <xf numFmtId="3" fontId="3" fillId="0" borderId="19" xfId="0" applyNumberFormat="1" applyFont="1" applyBorder="1" applyAlignment="1">
      <alignment horizontal="right" wrapText="1"/>
    </xf>
    <xf numFmtId="3" fontId="8" fillId="0" borderId="20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2" fillId="0" borderId="19" xfId="0" applyNumberFormat="1" applyFont="1" applyBorder="1" applyAlignment="1">
      <alignment horizontal="right" vertical="center" wrapText="1"/>
    </xf>
    <xf numFmtId="3" fontId="2" fillId="2" borderId="24" xfId="0" applyNumberFormat="1" applyFont="1" applyFill="1" applyBorder="1" applyAlignment="1">
      <alignment vertical="top" wrapText="1"/>
    </xf>
    <xf numFmtId="4" fontId="3" fillId="0" borderId="14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3" fontId="2" fillId="2" borderId="26" xfId="0" applyNumberFormat="1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center" wrapText="1"/>
    </xf>
    <xf numFmtId="3" fontId="3" fillId="0" borderId="0" xfId="0" applyNumberFormat="1" applyFont="1"/>
    <xf numFmtId="49" fontId="3" fillId="0" borderId="14" xfId="0" applyNumberFormat="1" applyFont="1" applyBorder="1" applyAlignment="1">
      <alignment horizontal="center" vertical="center" wrapText="1"/>
    </xf>
    <xf numFmtId="49" fontId="4" fillId="0" borderId="20" xfId="0" quotePrefix="1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/>
    <xf numFmtId="0" fontId="3" fillId="3" borderId="12" xfId="0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horizontal="center" vertical="top" wrapText="1"/>
    </xf>
    <xf numFmtId="3" fontId="3" fillId="3" borderId="24" xfId="0" applyNumberFormat="1" applyFont="1" applyFill="1" applyBorder="1" applyAlignment="1">
      <alignment vertical="top" wrapText="1"/>
    </xf>
    <xf numFmtId="0" fontId="4" fillId="0" borderId="0" xfId="0" applyFont="1" applyAlignment="1"/>
    <xf numFmtId="0" fontId="4" fillId="0" borderId="0" xfId="0" applyFont="1" applyAlignment="1"/>
    <xf numFmtId="3" fontId="3" fillId="3" borderId="26" xfId="0" applyNumberFormat="1" applyFont="1" applyFill="1" applyBorder="1" applyAlignment="1">
      <alignment vertical="top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right" vertical="center" wrapText="1"/>
    </xf>
    <xf numFmtId="2" fontId="4" fillId="0" borderId="16" xfId="0" applyNumberFormat="1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0" xfId="0" applyFont="1" applyFill="1"/>
    <xf numFmtId="0" fontId="3" fillId="0" borderId="6" xfId="0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righ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3" fontId="3" fillId="0" borderId="19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20" xfId="0" quotePrefix="1" applyNumberFormat="1" applyFont="1" applyFill="1" applyBorder="1" applyAlignment="1">
      <alignment horizontal="center" vertical="center" wrapText="1"/>
    </xf>
    <xf numFmtId="3" fontId="8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4" fontId="4" fillId="0" borderId="20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/>
    <xf numFmtId="0" fontId="4" fillId="0" borderId="11" xfId="0" applyFont="1" applyFill="1" applyBorder="1" applyAlignment="1">
      <alignment horizontal="left" vertical="center" wrapText="1"/>
    </xf>
    <xf numFmtId="49" fontId="4" fillId="0" borderId="42" xfId="0" quotePrefix="1" applyNumberFormat="1" applyFont="1" applyFill="1" applyBorder="1" applyAlignment="1">
      <alignment horizontal="center" vertical="center" wrapText="1"/>
    </xf>
    <xf numFmtId="3" fontId="8" fillId="0" borderId="42" xfId="0" applyNumberFormat="1" applyFont="1" applyFill="1" applyBorder="1" applyAlignment="1">
      <alignment horizontal="right" vertical="center" wrapText="1"/>
    </xf>
    <xf numFmtId="3" fontId="4" fillId="0" borderId="42" xfId="0" applyNumberFormat="1" applyFont="1" applyFill="1" applyBorder="1" applyAlignment="1">
      <alignment horizontal="right" vertical="center" wrapText="1"/>
    </xf>
    <xf numFmtId="3" fontId="4" fillId="0" borderId="43" xfId="0" applyNumberFormat="1" applyFont="1" applyFill="1" applyBorder="1" applyAlignment="1">
      <alignment horizontal="right" vertical="center" wrapText="1"/>
    </xf>
    <xf numFmtId="4" fontId="4" fillId="0" borderId="42" xfId="0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4" fontId="4" fillId="0" borderId="14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Fill="1" applyBorder="1" applyAlignment="1">
      <alignment horizontal="right" wrapText="1"/>
    </xf>
    <xf numFmtId="164" fontId="1" fillId="0" borderId="41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4" fontId="4" fillId="0" borderId="16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3" fillId="0" borderId="22" xfId="0" applyNumberFormat="1" applyFont="1" applyFill="1" applyBorder="1" applyAlignment="1">
      <alignment horizontal="right" vertical="center" wrapText="1"/>
    </xf>
    <xf numFmtId="4" fontId="3" fillId="0" borderId="22" xfId="0" applyNumberFormat="1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wrapText="1"/>
    </xf>
    <xf numFmtId="3" fontId="4" fillId="0" borderId="21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left" vertical="center" wrapText="1"/>
    </xf>
    <xf numFmtId="49" fontId="4" fillId="0" borderId="22" xfId="0" quotePrefix="1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right" vertical="center" wrapText="1"/>
    </xf>
    <xf numFmtId="4" fontId="4" fillId="0" borderId="22" xfId="0" applyNumberFormat="1" applyFont="1" applyFill="1" applyBorder="1" applyAlignment="1">
      <alignment horizontal="right" vertical="center" wrapText="1"/>
    </xf>
    <xf numFmtId="3" fontId="4" fillId="0" borderId="23" xfId="0" applyNumberFormat="1" applyFont="1" applyFill="1" applyBorder="1" applyAlignment="1">
      <alignment horizontal="right" wrapText="1"/>
    </xf>
    <xf numFmtId="2" fontId="3" fillId="0" borderId="10" xfId="0" applyNumberFormat="1" applyFont="1" applyFill="1" applyBorder="1" applyAlignment="1">
      <alignment horizontal="left" vertical="center" wrapText="1"/>
    </xf>
    <xf numFmtId="49" fontId="3" fillId="0" borderId="14" xfId="0" quotePrefix="1" applyNumberFormat="1" applyFont="1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right" vertical="center" wrapText="1"/>
    </xf>
    <xf numFmtId="2" fontId="3" fillId="0" borderId="14" xfId="0" applyNumberFormat="1" applyFont="1" applyFill="1" applyBorder="1" applyAlignment="1">
      <alignment horizontal="right" vertical="center" wrapText="1"/>
    </xf>
    <xf numFmtId="2" fontId="4" fillId="0" borderId="11" xfId="0" applyNumberFormat="1" applyFont="1" applyFill="1" applyBorder="1" applyAlignment="1">
      <alignment horizontal="left" vertical="center" wrapText="1"/>
    </xf>
    <xf numFmtId="1" fontId="8" fillId="0" borderId="42" xfId="0" applyNumberFormat="1" applyFont="1" applyFill="1" applyBorder="1" applyAlignment="1">
      <alignment horizontal="right" vertical="center" wrapText="1"/>
    </xf>
    <xf numFmtId="1" fontId="4" fillId="0" borderId="42" xfId="0" applyNumberFormat="1" applyFont="1" applyFill="1" applyBorder="1" applyAlignment="1">
      <alignment horizontal="right" vertical="center" wrapText="1"/>
    </xf>
    <xf numFmtId="2" fontId="4" fillId="0" borderId="42" xfId="0" applyNumberFormat="1" applyFont="1" applyFill="1" applyBorder="1" applyAlignment="1">
      <alignment horizontal="right" vertical="center" wrapText="1"/>
    </xf>
    <xf numFmtId="1" fontId="4" fillId="0" borderId="43" xfId="0" applyNumberFormat="1" applyFont="1" applyFill="1" applyBorder="1" applyAlignment="1">
      <alignment horizontal="right" wrapText="1"/>
    </xf>
    <xf numFmtId="2" fontId="4" fillId="0" borderId="8" xfId="0" applyNumberFormat="1" applyFont="1" applyFill="1" applyBorder="1" applyAlignment="1">
      <alignment horizontal="left" vertical="center" wrapText="1"/>
    </xf>
    <xf numFmtId="1" fontId="4" fillId="0" borderId="20" xfId="0" applyNumberFormat="1" applyFont="1" applyFill="1" applyBorder="1" applyAlignment="1">
      <alignment horizontal="right" vertical="center" wrapText="1"/>
    </xf>
    <xf numFmtId="2" fontId="4" fillId="0" borderId="20" xfId="0" applyNumberFormat="1" applyFont="1" applyFill="1" applyBorder="1" applyAlignment="1">
      <alignment horizontal="right" vertical="center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0" borderId="0" xfId="0" applyNumberFormat="1" applyFont="1" applyFill="1"/>
    <xf numFmtId="2" fontId="4" fillId="0" borderId="47" xfId="0" applyNumberFormat="1" applyFont="1" applyFill="1" applyBorder="1" applyAlignment="1">
      <alignment horizontal="left" vertical="center" wrapText="1"/>
    </xf>
    <xf numFmtId="1" fontId="4" fillId="0" borderId="41" xfId="0" applyNumberFormat="1" applyFont="1" applyFill="1" applyBorder="1" applyAlignment="1">
      <alignment horizontal="right" vertical="center" wrapText="1"/>
    </xf>
    <xf numFmtId="2" fontId="4" fillId="0" borderId="41" xfId="0" applyNumberFormat="1" applyFont="1" applyFill="1" applyBorder="1" applyAlignment="1">
      <alignment horizontal="right" vertical="center" wrapText="1"/>
    </xf>
    <xf numFmtId="1" fontId="4" fillId="0" borderId="48" xfId="0" applyNumberFormat="1" applyFont="1" applyFill="1" applyBorder="1" applyAlignment="1">
      <alignment horizontal="right" wrapText="1"/>
    </xf>
    <xf numFmtId="3" fontId="3" fillId="0" borderId="1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Fill="1" applyBorder="1" applyAlignment="1">
      <alignment horizontal="right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49" fontId="4" fillId="0" borderId="16" xfId="0" quotePrefix="1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4" fontId="4" fillId="0" borderId="25" xfId="0" applyNumberFormat="1" applyFont="1" applyFill="1" applyBorder="1" applyAlignment="1">
      <alignment horizontal="right" vertical="center" wrapText="1"/>
    </xf>
    <xf numFmtId="49" fontId="4" fillId="0" borderId="14" xfId="0" quotePrefix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4" fillId="0" borderId="25" xfId="0" quotePrefix="1" applyNumberFormat="1" applyFont="1" applyFill="1" applyBorder="1" applyAlignment="1">
      <alignment horizontal="center" vertical="center" wrapText="1"/>
    </xf>
    <xf numFmtId="3" fontId="8" fillId="0" borderId="25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Fill="1" applyBorder="1" applyAlignment="1">
      <alignment horizontal="right" vertical="center" wrapText="1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3" fontId="4" fillId="0" borderId="25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Fill="1" applyBorder="1" applyAlignment="1">
      <alignment horizontal="right" vertical="center" wrapText="1"/>
    </xf>
    <xf numFmtId="3" fontId="3" fillId="0" borderId="15" xfId="0" applyNumberFormat="1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left" vertical="center" wrapText="1"/>
    </xf>
    <xf numFmtId="49" fontId="4" fillId="0" borderId="41" xfId="0" quotePrefix="1" applyNumberFormat="1" applyFont="1" applyFill="1" applyBorder="1" applyAlignment="1">
      <alignment horizontal="center" vertical="center" wrapText="1"/>
    </xf>
    <xf numFmtId="3" fontId="8" fillId="0" borderId="41" xfId="0" applyNumberFormat="1" applyFont="1" applyFill="1" applyBorder="1" applyAlignment="1">
      <alignment horizontal="right" vertical="center" wrapText="1"/>
    </xf>
    <xf numFmtId="3" fontId="4" fillId="0" borderId="41" xfId="0" applyNumberFormat="1" applyFont="1" applyFill="1" applyBorder="1" applyAlignment="1">
      <alignment horizontal="right" vertical="center" wrapText="1"/>
    </xf>
    <xf numFmtId="4" fontId="4" fillId="0" borderId="41" xfId="0" applyNumberFormat="1" applyFont="1" applyFill="1" applyBorder="1" applyAlignment="1">
      <alignment horizontal="right" vertical="center" wrapText="1"/>
    </xf>
    <xf numFmtId="3" fontId="4" fillId="0" borderId="48" xfId="0" applyNumberFormat="1" applyFont="1" applyFill="1" applyBorder="1" applyAlignment="1">
      <alignment horizontal="right" wrapText="1"/>
    </xf>
    <xf numFmtId="1" fontId="3" fillId="0" borderId="14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Fill="1" applyBorder="1" applyAlignment="1">
      <alignment horizontal="right" wrapText="1"/>
    </xf>
    <xf numFmtId="2" fontId="4" fillId="0" borderId="7" xfId="0" applyNumberFormat="1" applyFont="1" applyFill="1" applyBorder="1" applyAlignment="1">
      <alignment horizontal="left" vertical="center" wrapText="1"/>
    </xf>
    <xf numFmtId="1" fontId="4" fillId="0" borderId="16" xfId="0" applyNumberFormat="1" applyFont="1" applyFill="1" applyBorder="1" applyAlignment="1">
      <alignment horizontal="right" vertical="center" wrapText="1"/>
    </xf>
    <xf numFmtId="1" fontId="4" fillId="0" borderId="17" xfId="0" applyNumberFormat="1" applyFont="1" applyFill="1" applyBorder="1" applyAlignment="1">
      <alignment horizontal="right" wrapText="1"/>
    </xf>
    <xf numFmtId="14" fontId="4" fillId="0" borderId="25" xfId="0" quotePrefix="1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 wrapText="1"/>
    </xf>
    <xf numFmtId="2" fontId="3" fillId="0" borderId="33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tabSelected="1" view="pageBreakPreview" zoomScale="110" zoomScaleNormal="100" zoomScaleSheetLayoutView="110" workbookViewId="0">
      <selection activeCell="A6" sqref="A6:H6"/>
    </sheetView>
  </sheetViews>
  <sheetFormatPr defaultRowHeight="15"/>
  <cols>
    <col min="1" max="1" width="18.28515625" style="6" customWidth="1"/>
    <col min="2" max="2" width="17.140625" style="46" customWidth="1"/>
    <col min="3" max="3" width="12.28515625" style="8" customWidth="1"/>
    <col min="4" max="4" width="11.85546875" style="8" customWidth="1"/>
    <col min="5" max="5" width="12.42578125" style="14" customWidth="1"/>
    <col min="6" max="6" width="10.5703125" style="8" customWidth="1"/>
    <col min="7" max="7" width="12.5703125" style="8" customWidth="1"/>
    <col min="8" max="8" width="9.140625" style="8"/>
    <col min="9" max="9" width="9.140625" style="7"/>
    <col min="10" max="10" width="10.140625" style="7" customWidth="1"/>
    <col min="11" max="16384" width="9.140625" style="7"/>
  </cols>
  <sheetData>
    <row r="1" spans="1:8">
      <c r="G1" s="179" t="s">
        <v>14</v>
      </c>
      <c r="H1" s="179"/>
    </row>
    <row r="2" spans="1:8">
      <c r="A2" s="179" t="s">
        <v>15</v>
      </c>
      <c r="B2" s="180"/>
      <c r="C2" s="180"/>
      <c r="D2" s="180"/>
      <c r="E2" s="180"/>
      <c r="F2" s="180"/>
      <c r="G2" s="180"/>
      <c r="H2" s="180"/>
    </row>
    <row r="4" spans="1:8">
      <c r="A4" s="181"/>
      <c r="B4" s="181"/>
      <c r="C4" s="181"/>
      <c r="D4" s="181"/>
      <c r="E4" s="181"/>
      <c r="F4" s="181"/>
      <c r="G4" s="181"/>
      <c r="H4" s="181"/>
    </row>
    <row r="6" spans="1:8" ht="20.25" customHeight="1">
      <c r="A6" s="182" t="s">
        <v>7</v>
      </c>
      <c r="B6" s="183"/>
      <c r="C6" s="183"/>
      <c r="D6" s="183"/>
      <c r="E6" s="183"/>
      <c r="F6" s="183"/>
      <c r="G6" s="183"/>
      <c r="H6" s="184"/>
    </row>
    <row r="7" spans="1:8">
      <c r="A7" s="185" t="s">
        <v>0</v>
      </c>
      <c r="B7" s="186"/>
      <c r="C7" s="186"/>
      <c r="D7" s="186"/>
      <c r="E7" s="186"/>
      <c r="F7" s="186"/>
      <c r="G7" s="186"/>
      <c r="H7" s="180"/>
    </row>
    <row r="8" spans="1:8">
      <c r="A8" s="185" t="s">
        <v>60</v>
      </c>
      <c r="B8" s="180"/>
      <c r="C8" s="180"/>
      <c r="D8" s="180"/>
      <c r="E8" s="180"/>
      <c r="F8" s="180"/>
      <c r="G8" s="180"/>
      <c r="H8" s="180"/>
    </row>
    <row r="9" spans="1:8" ht="15.75" customHeight="1" thickBot="1"/>
    <row r="10" spans="1:8" ht="27.75" customHeight="1">
      <c r="A10" s="153" t="s">
        <v>3</v>
      </c>
      <c r="B10" s="156" t="s">
        <v>4</v>
      </c>
      <c r="C10" s="165" t="s">
        <v>5</v>
      </c>
      <c r="D10" s="165" t="s">
        <v>6</v>
      </c>
      <c r="E10" s="168" t="s">
        <v>23</v>
      </c>
      <c r="F10" s="173" t="s">
        <v>1</v>
      </c>
      <c r="G10" s="174"/>
      <c r="H10" s="175"/>
    </row>
    <row r="11" spans="1:8" ht="24.75" customHeight="1">
      <c r="A11" s="154"/>
      <c r="B11" s="157"/>
      <c r="C11" s="171"/>
      <c r="D11" s="166"/>
      <c r="E11" s="169"/>
      <c r="F11" s="176"/>
      <c r="G11" s="177"/>
      <c r="H11" s="178"/>
    </row>
    <row r="12" spans="1:8" ht="39" customHeight="1" thickBot="1">
      <c r="A12" s="155"/>
      <c r="B12" s="158"/>
      <c r="C12" s="172"/>
      <c r="D12" s="167"/>
      <c r="E12" s="170"/>
      <c r="F12" s="1" t="s">
        <v>16</v>
      </c>
      <c r="G12" s="1" t="s">
        <v>17</v>
      </c>
      <c r="H12" s="2" t="s">
        <v>18</v>
      </c>
    </row>
    <row r="13" spans="1:8" ht="17.25" customHeight="1" thickBot="1">
      <c r="A13" s="3">
        <v>1</v>
      </c>
      <c r="B13" s="47">
        <v>2</v>
      </c>
      <c r="C13" s="5">
        <v>3</v>
      </c>
      <c r="D13" s="4">
        <v>4</v>
      </c>
      <c r="E13" s="17">
        <v>5</v>
      </c>
      <c r="F13" s="5">
        <v>6</v>
      </c>
      <c r="G13" s="5">
        <v>7</v>
      </c>
      <c r="H13" s="10">
        <v>8</v>
      </c>
    </row>
    <row r="14" spans="1:8" ht="17.25" customHeight="1">
      <c r="A14" s="150" t="s">
        <v>31</v>
      </c>
      <c r="B14" s="151"/>
      <c r="C14" s="151"/>
      <c r="D14" s="151"/>
      <c r="E14" s="151"/>
      <c r="F14" s="151"/>
      <c r="G14" s="151"/>
      <c r="H14" s="152"/>
    </row>
    <row r="15" spans="1:8" ht="15" customHeight="1">
      <c r="A15" s="42" t="s">
        <v>32</v>
      </c>
      <c r="B15" s="48"/>
      <c r="C15" s="44">
        <f>SUM(C16:C16)</f>
        <v>1000</v>
      </c>
      <c r="D15" s="44">
        <f>SUM(D16:D16)</f>
        <v>496</v>
      </c>
      <c r="E15" s="37"/>
      <c r="F15" s="44">
        <f>SUM(F16:F16)</f>
        <v>271</v>
      </c>
      <c r="G15" s="44">
        <f>SUM(G16:G16)</f>
        <v>183</v>
      </c>
      <c r="H15" s="45">
        <f>SUM(H16:H16)</f>
        <v>42</v>
      </c>
    </row>
    <row r="16" spans="1:8" s="62" customFormat="1">
      <c r="A16" s="43" t="s">
        <v>22</v>
      </c>
      <c r="B16" s="58" t="s">
        <v>61</v>
      </c>
      <c r="C16" s="59">
        <v>1000</v>
      </c>
      <c r="D16" s="59">
        <v>496</v>
      </c>
      <c r="E16" s="60">
        <v>49.6</v>
      </c>
      <c r="F16" s="59">
        <v>271</v>
      </c>
      <c r="G16" s="59">
        <v>183</v>
      </c>
      <c r="H16" s="61">
        <v>42</v>
      </c>
    </row>
    <row r="17" spans="1:25" s="62" customFormat="1" ht="17.25" customHeight="1">
      <c r="A17" s="63" t="s">
        <v>20</v>
      </c>
      <c r="B17" s="64"/>
      <c r="C17" s="65">
        <f>SUM(C18:C20)</f>
        <v>167781</v>
      </c>
      <c r="D17" s="65">
        <f>SUM(D18:D20)</f>
        <v>132779</v>
      </c>
      <c r="E17" s="66"/>
      <c r="F17" s="65">
        <f>SUM(F18:F20)</f>
        <v>38377</v>
      </c>
      <c r="G17" s="65">
        <f>SUM(G18:G20)</f>
        <v>63922</v>
      </c>
      <c r="H17" s="67">
        <f>SUM(H18:H20)</f>
        <v>30480</v>
      </c>
    </row>
    <row r="18" spans="1:25" s="62" customFormat="1" ht="25.5" customHeight="1">
      <c r="A18" s="68" t="s">
        <v>25</v>
      </c>
      <c r="B18" s="69" t="s">
        <v>40</v>
      </c>
      <c r="C18" s="70">
        <v>138781</v>
      </c>
      <c r="D18" s="71">
        <v>115593</v>
      </c>
      <c r="E18" s="72">
        <v>83.291660962235468</v>
      </c>
      <c r="F18" s="70">
        <v>25626</v>
      </c>
      <c r="G18" s="70">
        <v>60546</v>
      </c>
      <c r="H18" s="73">
        <v>29421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</row>
    <row r="19" spans="1:25" s="62" customFormat="1">
      <c r="A19" s="75" t="s">
        <v>26</v>
      </c>
      <c r="B19" s="76" t="s">
        <v>43</v>
      </c>
      <c r="C19" s="77">
        <v>10000</v>
      </c>
      <c r="D19" s="78">
        <v>5602</v>
      </c>
      <c r="E19" s="72">
        <v>56.02</v>
      </c>
      <c r="F19" s="77">
        <v>5141</v>
      </c>
      <c r="G19" s="77">
        <v>348</v>
      </c>
      <c r="H19" s="79">
        <v>113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</row>
    <row r="20" spans="1:25" s="62" customFormat="1" ht="15" customHeight="1">
      <c r="A20" s="75" t="s">
        <v>21</v>
      </c>
      <c r="B20" s="76"/>
      <c r="C20" s="77">
        <v>19000</v>
      </c>
      <c r="D20" s="78">
        <v>11584</v>
      </c>
      <c r="E20" s="80">
        <v>60.968421052631584</v>
      </c>
      <c r="F20" s="77">
        <v>7610</v>
      </c>
      <c r="G20" s="77">
        <v>3028</v>
      </c>
      <c r="H20" s="79">
        <v>946</v>
      </c>
      <c r="L20" s="74"/>
      <c r="M20" s="74"/>
      <c r="N20" s="74"/>
      <c r="O20" s="74"/>
      <c r="P20" s="74"/>
    </row>
    <row r="21" spans="1:25" s="62" customFormat="1" ht="17.850000000000001" customHeight="1">
      <c r="A21" s="42" t="s">
        <v>13</v>
      </c>
      <c r="B21" s="48"/>
      <c r="C21" s="81">
        <f>SUM(C22:C22)</f>
        <v>2450</v>
      </c>
      <c r="D21" s="81">
        <f>SUM(D22:D22)</f>
        <v>868</v>
      </c>
      <c r="E21" s="82"/>
      <c r="F21" s="81">
        <f>SUM(F22:F22)</f>
        <v>719</v>
      </c>
      <c r="G21" s="81">
        <f>SUM(G22:G22)</f>
        <v>149</v>
      </c>
      <c r="H21" s="83">
        <f>SUM(H22:H22)</f>
        <v>0</v>
      </c>
      <c r="L21" s="74"/>
      <c r="M21" s="74"/>
      <c r="N21" s="74"/>
      <c r="O21" s="74"/>
      <c r="P21" s="74"/>
      <c r="Q21" s="74"/>
      <c r="R21" s="74"/>
    </row>
    <row r="22" spans="1:25" s="62" customFormat="1">
      <c r="A22" s="43" t="s">
        <v>22</v>
      </c>
      <c r="B22" s="84">
        <v>45020</v>
      </c>
      <c r="C22" s="85">
        <v>2450</v>
      </c>
      <c r="D22" s="86">
        <v>868</v>
      </c>
      <c r="E22" s="87">
        <v>35.428571428571423</v>
      </c>
      <c r="F22" s="85">
        <v>719</v>
      </c>
      <c r="G22" s="85">
        <v>149</v>
      </c>
      <c r="H22" s="88">
        <v>0</v>
      </c>
    </row>
    <row r="23" spans="1:25" s="62" customFormat="1" ht="17.25" customHeight="1">
      <c r="A23" s="89" t="s">
        <v>8</v>
      </c>
      <c r="B23" s="90"/>
      <c r="C23" s="91">
        <f>SUM(C24:C26)</f>
        <v>100808</v>
      </c>
      <c r="D23" s="92">
        <f>SUM(D24:D26)</f>
        <v>58666</v>
      </c>
      <c r="E23" s="93"/>
      <c r="F23" s="91">
        <f>SUM(F24:F26)</f>
        <v>15021</v>
      </c>
      <c r="G23" s="91">
        <f>SUM(G24:G26)</f>
        <v>32662</v>
      </c>
      <c r="H23" s="94">
        <f>SUM(H24:H26)</f>
        <v>10983</v>
      </c>
    </row>
    <row r="24" spans="1:25" s="62" customFormat="1" ht="22.5" customHeight="1">
      <c r="A24" s="68" t="s">
        <v>25</v>
      </c>
      <c r="B24" s="69" t="s">
        <v>41</v>
      </c>
      <c r="C24" s="70">
        <v>65500</v>
      </c>
      <c r="D24" s="71">
        <v>38311</v>
      </c>
      <c r="E24" s="72">
        <v>58.490076335877859</v>
      </c>
      <c r="F24" s="70">
        <v>6221</v>
      </c>
      <c r="G24" s="70">
        <v>26949</v>
      </c>
      <c r="H24" s="95">
        <v>5141</v>
      </c>
    </row>
    <row r="25" spans="1:25" s="62" customFormat="1" ht="17.25" customHeight="1">
      <c r="A25" s="96" t="s">
        <v>26</v>
      </c>
      <c r="B25" s="97" t="s">
        <v>46</v>
      </c>
      <c r="C25" s="98">
        <v>8308</v>
      </c>
      <c r="D25" s="99">
        <v>4781</v>
      </c>
      <c r="E25" s="100">
        <v>57.546942705825707</v>
      </c>
      <c r="F25" s="98">
        <v>450</v>
      </c>
      <c r="G25" s="98">
        <v>2149</v>
      </c>
      <c r="H25" s="101">
        <v>2182</v>
      </c>
    </row>
    <row r="26" spans="1:25" s="62" customFormat="1" ht="17.25" customHeight="1">
      <c r="A26" s="96" t="s">
        <v>26</v>
      </c>
      <c r="B26" s="97" t="s">
        <v>43</v>
      </c>
      <c r="C26" s="98">
        <v>27000</v>
      </c>
      <c r="D26" s="99">
        <v>15574</v>
      </c>
      <c r="E26" s="100">
        <v>57.681481481481477</v>
      </c>
      <c r="F26" s="98">
        <v>8350</v>
      </c>
      <c r="G26" s="98">
        <v>3564</v>
      </c>
      <c r="H26" s="101">
        <v>3660</v>
      </c>
    </row>
    <row r="27" spans="1:25" s="62" customFormat="1" ht="17.25" customHeight="1">
      <c r="A27" s="102" t="s">
        <v>34</v>
      </c>
      <c r="B27" s="103"/>
      <c r="C27" s="104">
        <f>SUM(C28:C30)</f>
        <v>11209</v>
      </c>
      <c r="D27" s="104">
        <f>SUM(D28:D30)</f>
        <v>7351</v>
      </c>
      <c r="E27" s="105">
        <f>D27*100/C27</f>
        <v>65.581229369256846</v>
      </c>
      <c r="F27" s="104">
        <f>SUM(F28:F30)</f>
        <v>2843</v>
      </c>
      <c r="G27" s="104">
        <f t="shared" ref="G27:H27" si="0">SUM(G28:G30)</f>
        <v>2280</v>
      </c>
      <c r="H27" s="104">
        <f t="shared" si="0"/>
        <v>2228</v>
      </c>
    </row>
    <row r="28" spans="1:25" s="62" customFormat="1" ht="17.25" customHeight="1">
      <c r="A28" s="106" t="s">
        <v>26</v>
      </c>
      <c r="B28" s="76" t="s">
        <v>45</v>
      </c>
      <c r="C28" s="107">
        <v>2000</v>
      </c>
      <c r="D28" s="108">
        <v>600</v>
      </c>
      <c r="E28" s="109">
        <v>30</v>
      </c>
      <c r="F28" s="107">
        <v>100</v>
      </c>
      <c r="G28" s="107">
        <v>300</v>
      </c>
      <c r="H28" s="110">
        <v>200</v>
      </c>
    </row>
    <row r="29" spans="1:25" s="62" customFormat="1" ht="17.25" customHeight="1">
      <c r="A29" s="111" t="s">
        <v>21</v>
      </c>
      <c r="B29" s="69"/>
      <c r="C29" s="112">
        <v>8409</v>
      </c>
      <c r="D29" s="112">
        <v>6369</v>
      </c>
      <c r="E29" s="113">
        <v>75.740278273278633</v>
      </c>
      <c r="F29" s="112">
        <v>2453</v>
      </c>
      <c r="G29" s="112">
        <v>1888</v>
      </c>
      <c r="H29" s="114">
        <v>2028</v>
      </c>
      <c r="K29" s="115"/>
    </row>
    <row r="30" spans="1:25" s="62" customFormat="1" ht="27.75" customHeight="1">
      <c r="A30" s="116" t="s">
        <v>22</v>
      </c>
      <c r="B30" s="84">
        <v>45020</v>
      </c>
      <c r="C30" s="117">
        <v>800</v>
      </c>
      <c r="D30" s="117">
        <v>382</v>
      </c>
      <c r="E30" s="118">
        <v>47.75</v>
      </c>
      <c r="F30" s="117">
        <v>290</v>
      </c>
      <c r="G30" s="117">
        <v>92</v>
      </c>
      <c r="H30" s="119">
        <v>0</v>
      </c>
      <c r="I30" s="62">
        <v>0</v>
      </c>
      <c r="K30" s="115"/>
    </row>
    <row r="31" spans="1:25" s="62" customFormat="1" ht="17.25" customHeight="1">
      <c r="A31" s="42" t="s">
        <v>35</v>
      </c>
      <c r="B31" s="48"/>
      <c r="C31" s="81">
        <f>SUM(C32:C35)</f>
        <v>51042</v>
      </c>
      <c r="D31" s="120">
        <f>SUM(D32:D35)</f>
        <v>33513</v>
      </c>
      <c r="E31" s="121"/>
      <c r="F31" s="81">
        <f>SUM(F32:F35)</f>
        <v>9158</v>
      </c>
      <c r="G31" s="81">
        <f>SUM(G32:G35)</f>
        <v>18442</v>
      </c>
      <c r="H31" s="83">
        <f>SUM(H32:H35)</f>
        <v>5913</v>
      </c>
      <c r="K31" s="115"/>
    </row>
    <row r="32" spans="1:25" s="62" customFormat="1" ht="17.100000000000001" customHeight="1">
      <c r="A32" s="96" t="s">
        <v>26</v>
      </c>
      <c r="B32" s="122" t="s">
        <v>46</v>
      </c>
      <c r="C32" s="98">
        <v>18092</v>
      </c>
      <c r="D32" s="99">
        <v>15034</v>
      </c>
      <c r="E32" s="100">
        <v>83.097501658191462</v>
      </c>
      <c r="F32" s="98">
        <v>1010</v>
      </c>
      <c r="G32" s="98">
        <v>9075</v>
      </c>
      <c r="H32" s="123">
        <v>4949</v>
      </c>
      <c r="K32" s="115"/>
    </row>
    <row r="33" spans="1:11" s="62" customFormat="1" ht="17.100000000000001" customHeight="1">
      <c r="A33" s="96" t="s">
        <v>26</v>
      </c>
      <c r="B33" s="122" t="s">
        <v>43</v>
      </c>
      <c r="C33" s="98">
        <v>12000</v>
      </c>
      <c r="D33" s="99">
        <v>5279</v>
      </c>
      <c r="E33" s="100">
        <v>43.991666666666667</v>
      </c>
      <c r="F33" s="98">
        <v>5172</v>
      </c>
      <c r="G33" s="98">
        <v>100</v>
      </c>
      <c r="H33" s="123">
        <v>7</v>
      </c>
      <c r="K33" s="115"/>
    </row>
    <row r="34" spans="1:11" s="62" customFormat="1">
      <c r="A34" s="68" t="s">
        <v>22</v>
      </c>
      <c r="B34" s="84">
        <v>45023</v>
      </c>
      <c r="C34" s="70">
        <v>11950</v>
      </c>
      <c r="D34" s="71">
        <v>5242</v>
      </c>
      <c r="E34" s="72">
        <v>43.86610878661088</v>
      </c>
      <c r="F34" s="70">
        <v>2094</v>
      </c>
      <c r="G34" s="70">
        <v>2875</v>
      </c>
      <c r="H34" s="73">
        <v>273</v>
      </c>
    </row>
    <row r="35" spans="1:11" s="62" customFormat="1">
      <c r="A35" s="43" t="s">
        <v>12</v>
      </c>
      <c r="B35" s="124" t="s">
        <v>68</v>
      </c>
      <c r="C35" s="85">
        <v>9000</v>
      </c>
      <c r="D35" s="86">
        <v>7958</v>
      </c>
      <c r="E35" s="87">
        <v>88.422222222222217</v>
      </c>
      <c r="F35" s="85">
        <v>882</v>
      </c>
      <c r="G35" s="85">
        <v>6392</v>
      </c>
      <c r="H35" s="88">
        <v>684</v>
      </c>
    </row>
    <row r="36" spans="1:11" s="62" customFormat="1" ht="17.25" customHeight="1">
      <c r="A36" s="42" t="s">
        <v>19</v>
      </c>
      <c r="B36" s="48"/>
      <c r="C36" s="81">
        <f>SUM(C37:C38)</f>
        <v>19086</v>
      </c>
      <c r="D36" s="81">
        <f>SUM(D37:D38)</f>
        <v>9270</v>
      </c>
      <c r="E36" s="121"/>
      <c r="F36" s="81">
        <f>SUM(F37:F38)</f>
        <v>4552</v>
      </c>
      <c r="G36" s="81">
        <f>SUM(G37:G38)</f>
        <v>4361</v>
      </c>
      <c r="H36" s="125">
        <f>SUM(H37:H38)</f>
        <v>357</v>
      </c>
    </row>
    <row r="37" spans="1:11" s="62" customFormat="1">
      <c r="A37" s="68" t="s">
        <v>22</v>
      </c>
      <c r="B37" s="69" t="s">
        <v>64</v>
      </c>
      <c r="C37" s="70">
        <v>5500</v>
      </c>
      <c r="D37" s="71">
        <v>1295</v>
      </c>
      <c r="E37" s="72">
        <v>23.545454545454543</v>
      </c>
      <c r="F37" s="70">
        <v>315</v>
      </c>
      <c r="G37" s="70">
        <v>623</v>
      </c>
      <c r="H37" s="73">
        <v>357</v>
      </c>
    </row>
    <row r="38" spans="1:11" s="62" customFormat="1" ht="30">
      <c r="A38" s="75" t="s">
        <v>21</v>
      </c>
      <c r="B38" s="76"/>
      <c r="C38" s="77">
        <v>13586</v>
      </c>
      <c r="D38" s="78">
        <v>7975</v>
      </c>
      <c r="E38" s="80">
        <v>58.700132489327252</v>
      </c>
      <c r="F38" s="77">
        <v>4237</v>
      </c>
      <c r="G38" s="77">
        <v>3738</v>
      </c>
      <c r="H38" s="79">
        <v>0</v>
      </c>
    </row>
    <row r="39" spans="1:11" s="62" customFormat="1" ht="17.25" customHeight="1">
      <c r="A39" s="63" t="s">
        <v>9</v>
      </c>
      <c r="B39" s="64"/>
      <c r="C39" s="65">
        <f>SUM(C40:C45)</f>
        <v>497985</v>
      </c>
      <c r="D39" s="65">
        <f>SUM(D40:D45)</f>
        <v>378943</v>
      </c>
      <c r="E39" s="66"/>
      <c r="F39" s="65">
        <f>SUM(F40:F45)</f>
        <v>112130</v>
      </c>
      <c r="G39" s="65">
        <f>SUM(G40:G45)</f>
        <v>185554</v>
      </c>
      <c r="H39" s="126">
        <f>SUM(H40:H45)</f>
        <v>81259</v>
      </c>
    </row>
    <row r="40" spans="1:11" s="62" customFormat="1" ht="16.5" customHeight="1">
      <c r="A40" s="68" t="s">
        <v>25</v>
      </c>
      <c r="B40" s="69" t="s">
        <v>41</v>
      </c>
      <c r="C40" s="70">
        <v>111532</v>
      </c>
      <c r="D40" s="71">
        <v>91779</v>
      </c>
      <c r="E40" s="72">
        <v>82.289387799017319</v>
      </c>
      <c r="F40" s="70">
        <v>23382</v>
      </c>
      <c r="G40" s="70">
        <v>42797</v>
      </c>
      <c r="H40" s="73">
        <v>25600</v>
      </c>
    </row>
    <row r="41" spans="1:11" s="62" customFormat="1">
      <c r="A41" s="68" t="s">
        <v>26</v>
      </c>
      <c r="B41" s="69" t="s">
        <v>42</v>
      </c>
      <c r="C41" s="70">
        <v>81853</v>
      </c>
      <c r="D41" s="71">
        <v>61058</v>
      </c>
      <c r="E41" s="72">
        <v>74.594700255335795</v>
      </c>
      <c r="F41" s="70">
        <v>1320</v>
      </c>
      <c r="G41" s="70">
        <v>48203</v>
      </c>
      <c r="H41" s="73">
        <v>11535</v>
      </c>
    </row>
    <row r="42" spans="1:11" s="62" customFormat="1">
      <c r="A42" s="68" t="s">
        <v>26</v>
      </c>
      <c r="B42" s="69" t="s">
        <v>43</v>
      </c>
      <c r="C42" s="70">
        <v>123900</v>
      </c>
      <c r="D42" s="71">
        <v>80703</v>
      </c>
      <c r="E42" s="72">
        <v>65.13559322033899</v>
      </c>
      <c r="F42" s="70">
        <v>45156</v>
      </c>
      <c r="G42" s="70">
        <v>24419</v>
      </c>
      <c r="H42" s="73">
        <v>11128</v>
      </c>
    </row>
    <row r="43" spans="1:11" s="62" customFormat="1" ht="15.75" customHeight="1">
      <c r="A43" s="68" t="s">
        <v>21</v>
      </c>
      <c r="B43" s="69"/>
      <c r="C43" s="70">
        <v>55000</v>
      </c>
      <c r="D43" s="71">
        <v>48840</v>
      </c>
      <c r="E43" s="72">
        <v>88.8</v>
      </c>
      <c r="F43" s="71">
        <v>10578</v>
      </c>
      <c r="G43" s="71">
        <v>21478</v>
      </c>
      <c r="H43" s="73">
        <v>16784</v>
      </c>
    </row>
    <row r="44" spans="1:11" s="62" customFormat="1">
      <c r="A44" s="68" t="s">
        <v>22</v>
      </c>
      <c r="B44" s="69" t="s">
        <v>63</v>
      </c>
      <c r="C44" s="70">
        <v>65700</v>
      </c>
      <c r="D44" s="71">
        <v>46184</v>
      </c>
      <c r="E44" s="127">
        <v>70.295281582952811</v>
      </c>
      <c r="F44" s="70">
        <v>13453</v>
      </c>
      <c r="G44" s="70">
        <v>23662</v>
      </c>
      <c r="H44" s="73">
        <v>9069</v>
      </c>
    </row>
    <row r="45" spans="1:11" s="62" customFormat="1">
      <c r="A45" s="43" t="s">
        <v>12</v>
      </c>
      <c r="B45" s="124" t="s">
        <v>67</v>
      </c>
      <c r="C45" s="85">
        <v>60000</v>
      </c>
      <c r="D45" s="86">
        <v>50379</v>
      </c>
      <c r="E45" s="87">
        <v>83.965000000000003</v>
      </c>
      <c r="F45" s="86">
        <v>18241</v>
      </c>
      <c r="G45" s="86">
        <v>24995</v>
      </c>
      <c r="H45" s="88">
        <v>7143</v>
      </c>
    </row>
    <row r="46" spans="1:11" s="62" customFormat="1">
      <c r="A46" s="42" t="s">
        <v>10</v>
      </c>
      <c r="B46" s="128"/>
      <c r="C46" s="81">
        <f>SUM(C47)</f>
        <v>5400</v>
      </c>
      <c r="D46" s="81">
        <f>SUM(D47)</f>
        <v>5250</v>
      </c>
      <c r="E46" s="82"/>
      <c r="F46" s="81">
        <f>SUM(F47)</f>
        <v>250</v>
      </c>
      <c r="G46" s="81">
        <f>SUM(G47)</f>
        <v>1500</v>
      </c>
      <c r="H46" s="125">
        <f>SUM(H47)</f>
        <v>3500</v>
      </c>
    </row>
    <row r="47" spans="1:11" s="62" customFormat="1">
      <c r="A47" s="43" t="s">
        <v>11</v>
      </c>
      <c r="B47" s="84" t="s">
        <v>49</v>
      </c>
      <c r="C47" s="85">
        <v>5400</v>
      </c>
      <c r="D47" s="86">
        <v>5250</v>
      </c>
      <c r="E47" s="87">
        <v>0.97222222222222221</v>
      </c>
      <c r="F47" s="86">
        <v>250</v>
      </c>
      <c r="G47" s="86">
        <v>1500</v>
      </c>
      <c r="H47" s="88">
        <v>3500</v>
      </c>
    </row>
    <row r="48" spans="1:11" s="62" customFormat="1">
      <c r="A48" s="42" t="s">
        <v>36</v>
      </c>
      <c r="B48" s="48"/>
      <c r="C48" s="81">
        <f>SUM(C49:C49)</f>
        <v>2300</v>
      </c>
      <c r="D48" s="120">
        <f>SUM(D49:D49)</f>
        <v>1369</v>
      </c>
      <c r="E48" s="121"/>
      <c r="F48" s="81">
        <f>SUM(F49:F49)</f>
        <v>242</v>
      </c>
      <c r="G48" s="81">
        <f>SUM(G49:G49)</f>
        <v>925</v>
      </c>
      <c r="H48" s="83">
        <f>SUM(H49:H49)</f>
        <v>202</v>
      </c>
    </row>
    <row r="49" spans="1:8" s="62" customFormat="1" ht="15.95" customHeight="1">
      <c r="A49" s="43" t="s">
        <v>25</v>
      </c>
      <c r="B49" s="84">
        <v>44986</v>
      </c>
      <c r="C49" s="85">
        <v>2300</v>
      </c>
      <c r="D49" s="86">
        <v>1369</v>
      </c>
      <c r="E49" s="87">
        <v>59.521739130434781</v>
      </c>
      <c r="F49" s="85">
        <v>242</v>
      </c>
      <c r="G49" s="85">
        <v>925</v>
      </c>
      <c r="H49" s="88">
        <v>202</v>
      </c>
    </row>
    <row r="50" spans="1:8" s="62" customFormat="1">
      <c r="A50" s="42" t="s">
        <v>30</v>
      </c>
      <c r="B50" s="103"/>
      <c r="C50" s="81">
        <f>SUM(C51:C52)</f>
        <v>9285</v>
      </c>
      <c r="D50" s="81">
        <f t="shared" ref="D50:H50" si="1">SUM(D51:D52)</f>
        <v>5696</v>
      </c>
      <c r="E50" s="81"/>
      <c r="F50" s="81">
        <f t="shared" si="1"/>
        <v>754</v>
      </c>
      <c r="G50" s="81">
        <f t="shared" si="1"/>
        <v>4672</v>
      </c>
      <c r="H50" s="81">
        <f t="shared" si="1"/>
        <v>270</v>
      </c>
    </row>
    <row r="51" spans="1:8" s="62" customFormat="1">
      <c r="A51" s="129" t="s">
        <v>26</v>
      </c>
      <c r="B51" s="130" t="s">
        <v>45</v>
      </c>
      <c r="C51" s="131">
        <v>8185</v>
      </c>
      <c r="D51" s="131">
        <v>5303</v>
      </c>
      <c r="E51" s="127">
        <v>64.789248625534512</v>
      </c>
      <c r="F51" s="131">
        <v>510</v>
      </c>
      <c r="G51" s="131">
        <v>4530</v>
      </c>
      <c r="H51" s="132">
        <v>263</v>
      </c>
    </row>
    <row r="52" spans="1:8" s="62" customFormat="1">
      <c r="A52" s="129" t="s">
        <v>22</v>
      </c>
      <c r="B52" s="130" t="s">
        <v>62</v>
      </c>
      <c r="C52" s="131">
        <v>1100</v>
      </c>
      <c r="D52" s="131">
        <v>393</v>
      </c>
      <c r="E52" s="127">
        <v>35.727272727272727</v>
      </c>
      <c r="F52" s="131">
        <v>244</v>
      </c>
      <c r="G52" s="131">
        <v>142</v>
      </c>
      <c r="H52" s="132">
        <v>7</v>
      </c>
    </row>
    <row r="53" spans="1:8" s="62" customFormat="1">
      <c r="A53" s="42" t="s">
        <v>27</v>
      </c>
      <c r="B53" s="103"/>
      <c r="C53" s="81">
        <f>SUM(C54:C55)</f>
        <v>17100</v>
      </c>
      <c r="D53" s="81">
        <f>SUM(D54:D55)</f>
        <v>7556</v>
      </c>
      <c r="E53" s="81"/>
      <c r="F53" s="81">
        <f>SUM(F54:F55)</f>
        <v>4979</v>
      </c>
      <c r="G53" s="81">
        <f>SUM(G54:G55)</f>
        <v>2064</v>
      </c>
      <c r="H53" s="81">
        <f>SUM(H54:H55)</f>
        <v>513</v>
      </c>
    </row>
    <row r="54" spans="1:8" s="62" customFormat="1">
      <c r="A54" s="129" t="s">
        <v>25</v>
      </c>
      <c r="B54" s="133">
        <v>44986</v>
      </c>
      <c r="C54" s="70">
        <v>4100</v>
      </c>
      <c r="D54" s="71">
        <v>2131</v>
      </c>
      <c r="E54" s="72">
        <v>51.975609756097562</v>
      </c>
      <c r="F54" s="70">
        <v>365</v>
      </c>
      <c r="G54" s="70">
        <v>1385</v>
      </c>
      <c r="H54" s="73">
        <v>381</v>
      </c>
    </row>
    <row r="55" spans="1:8" s="62" customFormat="1">
      <c r="A55" s="129" t="s">
        <v>26</v>
      </c>
      <c r="B55" s="134" t="s">
        <v>43</v>
      </c>
      <c r="C55" s="131">
        <v>13000</v>
      </c>
      <c r="D55" s="135">
        <v>5425</v>
      </c>
      <c r="E55" s="127">
        <v>41.730769230769234</v>
      </c>
      <c r="F55" s="131">
        <v>4614</v>
      </c>
      <c r="G55" s="131">
        <v>679</v>
      </c>
      <c r="H55" s="136">
        <v>132</v>
      </c>
    </row>
    <row r="56" spans="1:8" s="62" customFormat="1">
      <c r="A56" s="42" t="s">
        <v>28</v>
      </c>
      <c r="B56" s="103"/>
      <c r="C56" s="81">
        <f>SUM(C57:C59)</f>
        <v>22981</v>
      </c>
      <c r="D56" s="120">
        <f>SUM(D57:D59)</f>
        <v>15033</v>
      </c>
      <c r="E56" s="121"/>
      <c r="F56" s="81">
        <f>SUM(F57:F59)</f>
        <v>4349</v>
      </c>
      <c r="G56" s="81">
        <f>SUM(G57:G59)</f>
        <v>8252</v>
      </c>
      <c r="H56" s="137">
        <f>SUM(H57:H59)</f>
        <v>2432</v>
      </c>
    </row>
    <row r="57" spans="1:8" s="62" customFormat="1">
      <c r="A57" s="96" t="s">
        <v>22</v>
      </c>
      <c r="B57" s="97" t="s">
        <v>65</v>
      </c>
      <c r="C57" s="98">
        <v>13000</v>
      </c>
      <c r="D57" s="99">
        <v>12861</v>
      </c>
      <c r="E57" s="100">
        <v>98.930769230769229</v>
      </c>
      <c r="F57" s="98">
        <v>3482</v>
      </c>
      <c r="G57" s="98">
        <v>7950</v>
      </c>
      <c r="H57" s="123">
        <v>1429</v>
      </c>
    </row>
    <row r="58" spans="1:8" s="62" customFormat="1">
      <c r="A58" s="68" t="s">
        <v>26</v>
      </c>
      <c r="B58" s="69" t="s">
        <v>45</v>
      </c>
      <c r="C58" s="70">
        <v>6831</v>
      </c>
      <c r="D58" s="71">
        <v>1614</v>
      </c>
      <c r="E58" s="72">
        <v>23.627580149319279</v>
      </c>
      <c r="F58" s="70">
        <v>320</v>
      </c>
      <c r="G58" s="70">
        <v>293</v>
      </c>
      <c r="H58" s="73">
        <v>1001</v>
      </c>
    </row>
    <row r="59" spans="1:8" s="62" customFormat="1">
      <c r="A59" s="68" t="s">
        <v>26</v>
      </c>
      <c r="B59" s="69" t="s">
        <v>43</v>
      </c>
      <c r="C59" s="70">
        <v>3150</v>
      </c>
      <c r="D59" s="71">
        <v>558</v>
      </c>
      <c r="E59" s="72">
        <v>17.714285714285712</v>
      </c>
      <c r="F59" s="70">
        <v>547</v>
      </c>
      <c r="G59" s="70">
        <v>9</v>
      </c>
      <c r="H59" s="73">
        <v>2</v>
      </c>
    </row>
    <row r="60" spans="1:8" s="62" customFormat="1">
      <c r="A60" s="42" t="s">
        <v>29</v>
      </c>
      <c r="B60" s="103"/>
      <c r="C60" s="81">
        <f>SUM(C61:C61)</f>
        <v>1800</v>
      </c>
      <c r="D60" s="120">
        <f>SUM(D61:D61)</f>
        <v>949</v>
      </c>
      <c r="E60" s="121"/>
      <c r="F60" s="81">
        <f>SUM(F61:F61)</f>
        <v>131</v>
      </c>
      <c r="G60" s="81">
        <f>SUM(G61:G61)</f>
        <v>546</v>
      </c>
      <c r="H60" s="137">
        <f>SUM(H61:H61)</f>
        <v>272</v>
      </c>
    </row>
    <row r="61" spans="1:8" s="62" customFormat="1">
      <c r="A61" s="129" t="s">
        <v>25</v>
      </c>
      <c r="B61" s="84">
        <v>44986</v>
      </c>
      <c r="C61" s="131">
        <v>1800</v>
      </c>
      <c r="D61" s="135">
        <v>949</v>
      </c>
      <c r="E61" s="127">
        <v>52.722222222222229</v>
      </c>
      <c r="F61" s="131">
        <v>131</v>
      </c>
      <c r="G61" s="131">
        <v>546</v>
      </c>
      <c r="H61" s="136">
        <v>272</v>
      </c>
    </row>
    <row r="62" spans="1:8" s="62" customFormat="1" ht="17.25" customHeight="1">
      <c r="A62" s="42" t="s">
        <v>24</v>
      </c>
      <c r="B62" s="48"/>
      <c r="C62" s="81">
        <f>SUM(C63:C67)</f>
        <v>24274</v>
      </c>
      <c r="D62" s="81">
        <f>SUM(D63:D67)</f>
        <v>13908</v>
      </c>
      <c r="E62" s="121"/>
      <c r="F62" s="81">
        <f>SUM(F63:F67)</f>
        <v>9222</v>
      </c>
      <c r="G62" s="81">
        <f>SUM(G63:G67)</f>
        <v>3550</v>
      </c>
      <c r="H62" s="125">
        <f>SUM(H63:H67)</f>
        <v>1136</v>
      </c>
    </row>
    <row r="63" spans="1:8" s="62" customFormat="1">
      <c r="A63" s="68" t="s">
        <v>26</v>
      </c>
      <c r="B63" s="69" t="s">
        <v>44</v>
      </c>
      <c r="C63" s="70">
        <v>4369</v>
      </c>
      <c r="D63" s="71">
        <v>2312</v>
      </c>
      <c r="E63" s="72">
        <v>52.918287937743195</v>
      </c>
      <c r="F63" s="70">
        <v>200</v>
      </c>
      <c r="G63" s="70">
        <v>1195</v>
      </c>
      <c r="H63" s="73">
        <v>917</v>
      </c>
    </row>
    <row r="64" spans="1:8" s="62" customFormat="1">
      <c r="A64" s="68" t="s">
        <v>26</v>
      </c>
      <c r="B64" s="69" t="s">
        <v>43</v>
      </c>
      <c r="C64" s="70">
        <v>10000</v>
      </c>
      <c r="D64" s="71">
        <v>5467</v>
      </c>
      <c r="E64" s="72">
        <v>54.669999999999995</v>
      </c>
      <c r="F64" s="70">
        <v>5037</v>
      </c>
      <c r="G64" s="70">
        <v>406</v>
      </c>
      <c r="H64" s="73">
        <v>24</v>
      </c>
    </row>
    <row r="65" spans="1:16" s="62" customFormat="1" ht="30">
      <c r="A65" s="68" t="s">
        <v>21</v>
      </c>
      <c r="B65" s="69"/>
      <c r="C65" s="70">
        <v>3000</v>
      </c>
      <c r="D65" s="71">
        <v>1570</v>
      </c>
      <c r="E65" s="72">
        <v>52.333333333333329</v>
      </c>
      <c r="F65" s="70">
        <v>331</v>
      </c>
      <c r="G65" s="70">
        <v>1066</v>
      </c>
      <c r="H65" s="73">
        <v>173</v>
      </c>
    </row>
    <row r="66" spans="1:16" s="62" customFormat="1" ht="30">
      <c r="A66" s="68" t="s">
        <v>21</v>
      </c>
      <c r="B66" s="69"/>
      <c r="C66" s="70">
        <v>3005</v>
      </c>
      <c r="D66" s="71">
        <v>1584</v>
      </c>
      <c r="E66" s="72">
        <v>52.712146422628948</v>
      </c>
      <c r="F66" s="70">
        <v>1579</v>
      </c>
      <c r="G66" s="70">
        <v>5</v>
      </c>
      <c r="H66" s="73">
        <v>0</v>
      </c>
    </row>
    <row r="67" spans="1:16" s="62" customFormat="1" ht="17.25" customHeight="1">
      <c r="A67" s="68" t="s">
        <v>22</v>
      </c>
      <c r="B67" s="69" t="s">
        <v>66</v>
      </c>
      <c r="C67" s="70">
        <v>3900</v>
      </c>
      <c r="D67" s="71">
        <v>2975</v>
      </c>
      <c r="E67" s="72"/>
      <c r="F67" s="71">
        <v>2075</v>
      </c>
      <c r="G67" s="71">
        <v>878</v>
      </c>
      <c r="H67" s="95">
        <v>22</v>
      </c>
    </row>
    <row r="68" spans="1:16" s="62" customFormat="1" ht="17.25" customHeight="1">
      <c r="A68" s="138" t="s">
        <v>12</v>
      </c>
      <c r="B68" s="139" t="s">
        <v>69</v>
      </c>
      <c r="C68" s="140">
        <v>51000</v>
      </c>
      <c r="D68" s="141">
        <v>30577</v>
      </c>
      <c r="E68" s="142">
        <v>59.954901960784312</v>
      </c>
      <c r="F68" s="141">
        <v>9730</v>
      </c>
      <c r="G68" s="141">
        <v>20232</v>
      </c>
      <c r="H68" s="143">
        <v>615</v>
      </c>
    </row>
    <row r="69" spans="1:16" s="62" customFormat="1">
      <c r="A69" s="42" t="s">
        <v>47</v>
      </c>
      <c r="B69" s="103"/>
      <c r="C69" s="81">
        <f>SUM(C70:C70)</f>
        <v>6000</v>
      </c>
      <c r="D69" s="81">
        <f>SUM(D70:D70)</f>
        <v>3280</v>
      </c>
      <c r="E69" s="121"/>
      <c r="F69" s="81">
        <f>SUM(F70:F70)</f>
        <v>3280</v>
      </c>
      <c r="G69" s="81">
        <f>SUM(G70:G70)</f>
        <v>0</v>
      </c>
      <c r="H69" s="125">
        <f>SUM(H70:H70)</f>
        <v>0</v>
      </c>
    </row>
    <row r="70" spans="1:16" s="62" customFormat="1" ht="15.75" thickBot="1">
      <c r="A70" s="129" t="s">
        <v>26</v>
      </c>
      <c r="B70" s="130" t="s">
        <v>43</v>
      </c>
      <c r="C70" s="131">
        <v>6000</v>
      </c>
      <c r="D70" s="131">
        <v>3280</v>
      </c>
      <c r="E70" s="127">
        <v>54.666666666666664</v>
      </c>
      <c r="F70" s="131">
        <v>3280</v>
      </c>
      <c r="G70" s="131"/>
      <c r="H70" s="132"/>
    </row>
    <row r="71" spans="1:16" s="11" customFormat="1" ht="15.95" customHeight="1" thickBot="1">
      <c r="A71" s="21" t="s">
        <v>2</v>
      </c>
      <c r="B71" s="49"/>
      <c r="C71" s="33">
        <f>C62+C60+C56+C53+C50+C48+C46+C39+C36+C31+C27+C23+C21+C17+C15+C69</f>
        <v>940501</v>
      </c>
      <c r="D71" s="33">
        <f>D62+D60+D56+D53+D50+D48+D46+D39+D36+D31+D27+D23+D21+D17+D15+D69</f>
        <v>674927</v>
      </c>
      <c r="E71" s="33"/>
      <c r="F71" s="33">
        <f>F62+F60+F56+F53+F50+F48+F46+F39+F36+F31+F27+F23+F21+F17+F15+F69</f>
        <v>206278</v>
      </c>
      <c r="G71" s="33">
        <f>G62+G60+G56+G53+G50+G48+G46+G39+G36+G31+G27+G23+G21+G17+G15+G69</f>
        <v>329062</v>
      </c>
      <c r="H71" s="33">
        <f>H62+H60+H56+H53+H50+H48+H46+H39+H36+H31+H27+H23+H21+H17+H15+H69</f>
        <v>139587</v>
      </c>
    </row>
    <row r="72" spans="1:16" ht="17.25" customHeight="1">
      <c r="A72" s="162" t="s">
        <v>33</v>
      </c>
      <c r="B72" s="163"/>
      <c r="C72" s="163"/>
      <c r="D72" s="163"/>
      <c r="E72" s="163"/>
      <c r="F72" s="163"/>
      <c r="G72" s="163"/>
      <c r="H72" s="164"/>
    </row>
    <row r="73" spans="1:16" ht="17.25" customHeight="1">
      <c r="A73" s="18" t="s">
        <v>20</v>
      </c>
      <c r="B73" s="41"/>
      <c r="C73" s="27">
        <f>SUM(C74:C74)</f>
        <v>0</v>
      </c>
      <c r="D73" s="27">
        <f>SUM(D74:D74)</f>
        <v>352</v>
      </c>
      <c r="E73" s="35"/>
      <c r="F73" s="27">
        <f>SUM(F74:F74)</f>
        <v>312</v>
      </c>
      <c r="G73" s="27">
        <f>SUM(G74:G74)</f>
        <v>40</v>
      </c>
      <c r="H73" s="28">
        <f>SUM(H74:H74)</f>
        <v>0</v>
      </c>
    </row>
    <row r="74" spans="1:16" s="62" customFormat="1" ht="15" customHeight="1">
      <c r="A74" s="75" t="s">
        <v>21</v>
      </c>
      <c r="B74" s="76"/>
      <c r="C74" s="77"/>
      <c r="D74" s="78">
        <v>352</v>
      </c>
      <c r="E74" s="80"/>
      <c r="F74" s="77">
        <v>312</v>
      </c>
      <c r="G74" s="77">
        <v>40</v>
      </c>
      <c r="H74" s="79">
        <v>0</v>
      </c>
      <c r="L74" s="74"/>
      <c r="M74" s="74"/>
      <c r="N74" s="74"/>
      <c r="O74" s="74"/>
      <c r="P74" s="74"/>
    </row>
    <row r="75" spans="1:16" s="62" customFormat="1" ht="17.25" customHeight="1">
      <c r="A75" s="102" t="s">
        <v>34</v>
      </c>
      <c r="B75" s="103"/>
      <c r="C75" s="104">
        <f>SUM(C76)</f>
        <v>0</v>
      </c>
      <c r="D75" s="144">
        <f>SUM(D76)</f>
        <v>45</v>
      </c>
      <c r="E75" s="105" t="e">
        <f>D75*100/C75</f>
        <v>#DIV/0!</v>
      </c>
      <c r="F75" s="104">
        <f>SUM(F76)</f>
        <v>8</v>
      </c>
      <c r="G75" s="104">
        <f>SUM(G76)</f>
        <v>18</v>
      </c>
      <c r="H75" s="145">
        <f>SUM(H76)</f>
        <v>19</v>
      </c>
    </row>
    <row r="76" spans="1:16" s="62" customFormat="1" ht="17.25" customHeight="1">
      <c r="A76" s="146" t="s">
        <v>21</v>
      </c>
      <c r="B76" s="124"/>
      <c r="C76" s="147"/>
      <c r="D76" s="147">
        <v>45</v>
      </c>
      <c r="E76" s="60"/>
      <c r="F76" s="147">
        <v>8</v>
      </c>
      <c r="G76" s="147">
        <v>18</v>
      </c>
      <c r="H76" s="148">
        <v>19</v>
      </c>
      <c r="K76" s="115"/>
    </row>
    <row r="77" spans="1:16" s="62" customFormat="1" ht="17.25" customHeight="1">
      <c r="A77" s="102" t="s">
        <v>52</v>
      </c>
      <c r="B77" s="103"/>
      <c r="C77" s="104">
        <f>SUM(C78)</f>
        <v>0</v>
      </c>
      <c r="D77" s="144">
        <f>SUM(D78)</f>
        <v>1108</v>
      </c>
      <c r="E77" s="105" t="e">
        <f>D77*100/C77</f>
        <v>#DIV/0!</v>
      </c>
      <c r="F77" s="104">
        <f>SUM(F78)</f>
        <v>802</v>
      </c>
      <c r="G77" s="104">
        <f>SUM(G78)</f>
        <v>276</v>
      </c>
      <c r="H77" s="145">
        <f>SUM(H78)</f>
        <v>30</v>
      </c>
    </row>
    <row r="78" spans="1:16" s="62" customFormat="1" ht="17.25" customHeight="1">
      <c r="A78" s="146" t="s">
        <v>21</v>
      </c>
      <c r="B78" s="124"/>
      <c r="C78" s="147"/>
      <c r="D78" s="147">
        <v>1108</v>
      </c>
      <c r="E78" s="60"/>
      <c r="F78" s="147">
        <v>802</v>
      </c>
      <c r="G78" s="147">
        <v>276</v>
      </c>
      <c r="H78" s="148">
        <v>30</v>
      </c>
      <c r="K78" s="115"/>
    </row>
    <row r="79" spans="1:16" s="62" customFormat="1" ht="17.25" customHeight="1">
      <c r="A79" s="63" t="s">
        <v>53</v>
      </c>
      <c r="B79" s="64"/>
      <c r="C79" s="65">
        <f>SUM(C80:C80)</f>
        <v>0</v>
      </c>
      <c r="D79" s="65">
        <f>SUM(D80:D80)</f>
        <v>1412</v>
      </c>
      <c r="E79" s="66"/>
      <c r="F79" s="65">
        <f>SUM(F80:F80)</f>
        <v>605</v>
      </c>
      <c r="G79" s="65">
        <f>SUM(G80:G80)</f>
        <v>807</v>
      </c>
      <c r="H79" s="126">
        <f>SUM(H80:H80)</f>
        <v>0</v>
      </c>
    </row>
    <row r="80" spans="1:16" s="62" customFormat="1" ht="15.75" customHeight="1">
      <c r="A80" s="68" t="s">
        <v>21</v>
      </c>
      <c r="B80" s="69"/>
      <c r="C80" s="70"/>
      <c r="D80" s="71">
        <v>1412</v>
      </c>
      <c r="E80" s="72"/>
      <c r="F80" s="71">
        <v>605</v>
      </c>
      <c r="G80" s="71">
        <v>807</v>
      </c>
      <c r="H80" s="73">
        <v>0</v>
      </c>
    </row>
    <row r="81" spans="1:11" s="62" customFormat="1" ht="17.25" customHeight="1">
      <c r="A81" s="42" t="s">
        <v>51</v>
      </c>
      <c r="B81" s="48"/>
      <c r="C81" s="81">
        <f>SUM(C82:C82)</f>
        <v>0</v>
      </c>
      <c r="D81" s="81">
        <f>SUM(D82:D82)</f>
        <v>1167</v>
      </c>
      <c r="E81" s="121"/>
      <c r="F81" s="81">
        <f>SUM(F82:F82)</f>
        <v>316</v>
      </c>
      <c r="G81" s="81">
        <f>SUM(G82:G82)</f>
        <v>851</v>
      </c>
      <c r="H81" s="125">
        <f>SUM(H82:H82)</f>
        <v>0</v>
      </c>
    </row>
    <row r="82" spans="1:11" s="62" customFormat="1" ht="30">
      <c r="A82" s="75" t="s">
        <v>21</v>
      </c>
      <c r="B82" s="70"/>
      <c r="C82" s="77"/>
      <c r="D82" s="78">
        <v>1167</v>
      </c>
      <c r="E82" s="80"/>
      <c r="F82" s="77">
        <v>316</v>
      </c>
      <c r="G82" s="77">
        <v>851</v>
      </c>
      <c r="H82" s="79">
        <v>0</v>
      </c>
    </row>
    <row r="83" spans="1:11" s="62" customFormat="1">
      <c r="A83" s="75" t="s">
        <v>12</v>
      </c>
      <c r="B83" s="149">
        <v>44635</v>
      </c>
      <c r="C83" s="77"/>
      <c r="D83" s="78">
        <v>6015</v>
      </c>
      <c r="E83" s="80"/>
      <c r="F83" s="77"/>
      <c r="G83" s="77"/>
      <c r="H83" s="79">
        <v>6015</v>
      </c>
    </row>
    <row r="84" spans="1:11" s="62" customFormat="1" ht="17.25" customHeight="1">
      <c r="A84" s="63" t="s">
        <v>9</v>
      </c>
      <c r="B84" s="64"/>
      <c r="C84" s="65">
        <f>SUM(C85:C85)</f>
        <v>0</v>
      </c>
      <c r="D84" s="65">
        <f>SUM(D85:D85)</f>
        <v>551</v>
      </c>
      <c r="E84" s="66"/>
      <c r="F84" s="65">
        <f>SUM(F85:F85)</f>
        <v>130</v>
      </c>
      <c r="G84" s="65">
        <f>SUM(G85:G85)</f>
        <v>215</v>
      </c>
      <c r="H84" s="126">
        <f>SUM(H85:H85)</f>
        <v>206</v>
      </c>
    </row>
    <row r="85" spans="1:11" s="62" customFormat="1" ht="15.75" customHeight="1">
      <c r="A85" s="68" t="s">
        <v>21</v>
      </c>
      <c r="B85" s="69"/>
      <c r="C85" s="70"/>
      <c r="D85" s="71">
        <v>551</v>
      </c>
      <c r="E85" s="72"/>
      <c r="F85" s="71">
        <v>130</v>
      </c>
      <c r="G85" s="71">
        <v>215</v>
      </c>
      <c r="H85" s="73">
        <v>206</v>
      </c>
    </row>
    <row r="86" spans="1:11" s="62" customFormat="1">
      <c r="A86" s="42" t="s">
        <v>10</v>
      </c>
      <c r="B86" s="128"/>
      <c r="C86" s="81">
        <f>SUM(C87)</f>
        <v>3000</v>
      </c>
      <c r="D86" s="81">
        <f>SUM(D87)</f>
        <v>1794</v>
      </c>
      <c r="E86" s="82"/>
      <c r="F86" s="81">
        <f>SUM(F87)</f>
        <v>194</v>
      </c>
      <c r="G86" s="81">
        <f>SUM(G87)</f>
        <v>600</v>
      </c>
      <c r="H86" s="125">
        <f>SUM(H87)</f>
        <v>1000</v>
      </c>
    </row>
    <row r="87" spans="1:11" s="62" customFormat="1" ht="15.75" thickBot="1">
      <c r="A87" s="43" t="s">
        <v>11</v>
      </c>
      <c r="B87" s="124" t="s">
        <v>48</v>
      </c>
      <c r="C87" s="85">
        <v>3000</v>
      </c>
      <c r="D87" s="86">
        <v>1794</v>
      </c>
      <c r="E87" s="87">
        <v>0.59799999999999998</v>
      </c>
      <c r="F87" s="86">
        <v>194</v>
      </c>
      <c r="G87" s="86">
        <v>600</v>
      </c>
      <c r="H87" s="88">
        <v>1000</v>
      </c>
    </row>
    <row r="88" spans="1:11" s="11" customFormat="1" ht="15.95" customHeight="1" thickBot="1">
      <c r="A88" s="21" t="s">
        <v>2</v>
      </c>
      <c r="B88" s="49"/>
      <c r="C88" s="33">
        <f>C86+C84+C81+C75+C73+C77+C79</f>
        <v>3000</v>
      </c>
      <c r="D88" s="33">
        <f>D86+D84+D81+D75+D73+D77+D79</f>
        <v>6429</v>
      </c>
      <c r="E88" s="33"/>
      <c r="F88" s="33">
        <f>F86+F84+F81+F75+F73+F77+F79</f>
        <v>2367</v>
      </c>
      <c r="G88" s="33">
        <f>G86+G84+G81+G75+G73+G77+G79</f>
        <v>2807</v>
      </c>
      <c r="H88" s="33">
        <f>H86+H84+H81+H75+H73+H77+H79</f>
        <v>1255</v>
      </c>
    </row>
    <row r="89" spans="1:11" ht="17.25" customHeight="1">
      <c r="A89" s="150" t="s">
        <v>37</v>
      </c>
      <c r="B89" s="151"/>
      <c r="C89" s="151"/>
      <c r="D89" s="151"/>
      <c r="E89" s="151"/>
      <c r="F89" s="151"/>
      <c r="G89" s="151"/>
      <c r="H89" s="152"/>
    </row>
    <row r="90" spans="1:11" ht="17.25" customHeight="1">
      <c r="A90" s="20" t="s">
        <v>35</v>
      </c>
      <c r="B90" s="39"/>
      <c r="C90" s="24">
        <f>SUM(C91:C91)</f>
        <v>0</v>
      </c>
      <c r="D90" s="25">
        <f>SUM(D91:D91)</f>
        <v>0</v>
      </c>
      <c r="E90" s="34"/>
      <c r="F90" s="24">
        <f>SUM(F91:F91)</f>
        <v>0</v>
      </c>
      <c r="G90" s="24">
        <f>SUM(G91:G91)</f>
        <v>0</v>
      </c>
      <c r="H90" s="26">
        <f>SUM(H91:H91)</f>
        <v>0</v>
      </c>
      <c r="K90" s="23"/>
    </row>
    <row r="91" spans="1:11" s="62" customFormat="1" ht="30">
      <c r="A91" s="75" t="s">
        <v>21</v>
      </c>
      <c r="B91" s="76"/>
      <c r="C91" s="77">
        <v>0</v>
      </c>
      <c r="D91" s="78">
        <v>0</v>
      </c>
      <c r="E91" s="72"/>
      <c r="F91" s="77">
        <v>0</v>
      </c>
      <c r="G91" s="77">
        <v>0</v>
      </c>
      <c r="H91" s="79">
        <v>0</v>
      </c>
    </row>
    <row r="92" spans="1:11" s="62" customFormat="1" ht="17.25" customHeight="1">
      <c r="A92" s="63" t="s">
        <v>19</v>
      </c>
      <c r="B92" s="64"/>
      <c r="C92" s="65">
        <f>SUM(C93:C93)</f>
        <v>0</v>
      </c>
      <c r="D92" s="65">
        <f>SUM(D93:D93)</f>
        <v>0</v>
      </c>
      <c r="E92" s="66"/>
      <c r="F92" s="65">
        <f>SUM(F93:F93)</f>
        <v>0</v>
      </c>
      <c r="G92" s="65">
        <f>SUM(G93:G93)</f>
        <v>0</v>
      </c>
      <c r="H92" s="126">
        <f>SUM(H93:H93)</f>
        <v>0</v>
      </c>
    </row>
    <row r="93" spans="1:11" s="62" customFormat="1" ht="15.75" customHeight="1">
      <c r="A93" s="68" t="s">
        <v>21</v>
      </c>
      <c r="B93" s="69" t="s">
        <v>54</v>
      </c>
      <c r="C93" s="70"/>
      <c r="D93" s="71">
        <v>0</v>
      </c>
      <c r="E93" s="72">
        <v>0</v>
      </c>
      <c r="F93" s="71"/>
      <c r="G93" s="71">
        <v>0</v>
      </c>
      <c r="H93" s="73">
        <v>0</v>
      </c>
    </row>
    <row r="94" spans="1:11" s="62" customFormat="1">
      <c r="A94" s="42" t="s">
        <v>10</v>
      </c>
      <c r="B94" s="128"/>
      <c r="C94" s="81">
        <f>SUM(C95)</f>
        <v>3000</v>
      </c>
      <c r="D94" s="81">
        <f>SUM(D95)</f>
        <v>2500</v>
      </c>
      <c r="E94" s="82"/>
      <c r="F94" s="81">
        <f>SUM(F95)</f>
        <v>0</v>
      </c>
      <c r="G94" s="81">
        <f>SUM(G95)</f>
        <v>1000</v>
      </c>
      <c r="H94" s="125">
        <f>SUM(H95)</f>
        <v>1500</v>
      </c>
    </row>
    <row r="95" spans="1:11" s="62" customFormat="1" ht="15.75" thickBot="1">
      <c r="A95" s="43" t="s">
        <v>11</v>
      </c>
      <c r="B95" s="124" t="s">
        <v>50</v>
      </c>
      <c r="C95" s="85">
        <v>3000</v>
      </c>
      <c r="D95" s="85">
        <v>2500</v>
      </c>
      <c r="E95" s="87">
        <v>0.83333333333333337</v>
      </c>
      <c r="F95" s="86"/>
      <c r="G95" s="86">
        <v>1000</v>
      </c>
      <c r="H95" s="88">
        <v>1500</v>
      </c>
    </row>
    <row r="96" spans="1:11" s="11" customFormat="1" ht="15.75" thickBot="1">
      <c r="A96" s="21" t="s">
        <v>2</v>
      </c>
      <c r="B96" s="49"/>
      <c r="C96" s="33">
        <f>C94+C92+C90</f>
        <v>3000</v>
      </c>
      <c r="D96" s="33">
        <f>D94+D92+D90</f>
        <v>2500</v>
      </c>
      <c r="E96" s="33"/>
      <c r="F96" s="33">
        <f>F94+F92+F90</f>
        <v>0</v>
      </c>
      <c r="G96" s="33">
        <f>G94+G92+G90</f>
        <v>1000</v>
      </c>
      <c r="H96" s="36">
        <f>H94+H92+H90</f>
        <v>1500</v>
      </c>
      <c r="I96" s="38"/>
      <c r="J96" s="7"/>
    </row>
    <row r="97" spans="1:10" ht="17.25" customHeight="1">
      <c r="A97" s="150" t="s">
        <v>38</v>
      </c>
      <c r="B97" s="151"/>
      <c r="C97" s="151"/>
      <c r="D97" s="151"/>
      <c r="E97" s="151"/>
      <c r="F97" s="151"/>
      <c r="G97" s="151"/>
      <c r="H97" s="152"/>
    </row>
    <row r="98" spans="1:10" ht="17.25" customHeight="1">
      <c r="A98" s="18"/>
      <c r="B98" s="41"/>
      <c r="C98" s="27"/>
      <c r="D98" s="27"/>
      <c r="E98" s="35"/>
      <c r="F98" s="27"/>
      <c r="G98" s="27"/>
      <c r="H98" s="32"/>
    </row>
    <row r="99" spans="1:10" ht="15.75" thickBot="1">
      <c r="A99" s="19"/>
      <c r="B99" s="40"/>
      <c r="C99" s="29"/>
      <c r="D99" s="30"/>
      <c r="E99" s="30"/>
      <c r="F99" s="29"/>
      <c r="G99" s="29"/>
      <c r="H99" s="31"/>
    </row>
    <row r="100" spans="1:10" s="11" customFormat="1" ht="15.75" thickBot="1">
      <c r="A100" s="21" t="s">
        <v>2</v>
      </c>
      <c r="B100" s="49"/>
      <c r="C100" s="33">
        <f>C98</f>
        <v>0</v>
      </c>
      <c r="D100" s="33">
        <f>D98</f>
        <v>0</v>
      </c>
      <c r="E100" s="33"/>
      <c r="F100" s="33">
        <f>F98</f>
        <v>0</v>
      </c>
      <c r="G100" s="33">
        <f>G98</f>
        <v>0</v>
      </c>
      <c r="H100" s="36">
        <f>H98</f>
        <v>0</v>
      </c>
      <c r="I100" s="38"/>
      <c r="J100" s="7"/>
    </row>
    <row r="101" spans="1:10" ht="17.25" customHeight="1">
      <c r="A101" s="150" t="s">
        <v>55</v>
      </c>
      <c r="B101" s="151"/>
      <c r="C101" s="151"/>
      <c r="D101" s="151"/>
      <c r="E101" s="151"/>
      <c r="F101" s="151"/>
      <c r="G101" s="151"/>
      <c r="H101" s="152"/>
    </row>
    <row r="102" spans="1:10" ht="17.25" customHeight="1">
      <c r="A102" s="18" t="s">
        <v>57</v>
      </c>
      <c r="B102" s="41"/>
      <c r="C102" s="27">
        <f>SUM(C103:C103)</f>
        <v>0</v>
      </c>
      <c r="D102" s="27">
        <f>SUM(D103:D103)</f>
        <v>115</v>
      </c>
      <c r="E102" s="35"/>
      <c r="F102" s="27">
        <f>SUM(F103:F103)</f>
        <v>0</v>
      </c>
      <c r="G102" s="27">
        <f>SUM(G103:G103)</f>
        <v>0</v>
      </c>
      <c r="H102" s="32">
        <f>SUM(H103:H103)</f>
        <v>115</v>
      </c>
    </row>
    <row r="103" spans="1:10" s="62" customFormat="1" ht="30.75" thickBot="1">
      <c r="A103" s="68" t="s">
        <v>21</v>
      </c>
      <c r="B103" s="69"/>
      <c r="C103" s="70">
        <v>0</v>
      </c>
      <c r="D103" s="71">
        <v>115</v>
      </c>
      <c r="E103" s="71"/>
      <c r="F103" s="70">
        <v>0</v>
      </c>
      <c r="G103" s="70">
        <v>0</v>
      </c>
      <c r="H103" s="73">
        <v>115</v>
      </c>
    </row>
    <row r="104" spans="1:10" s="11" customFormat="1" ht="15.75" thickBot="1">
      <c r="A104" s="21" t="s">
        <v>2</v>
      </c>
      <c r="B104" s="49"/>
      <c r="C104" s="33">
        <f>C102</f>
        <v>0</v>
      </c>
      <c r="D104" s="33">
        <f>D102</f>
        <v>115</v>
      </c>
      <c r="E104" s="33"/>
      <c r="F104" s="33">
        <f>F102</f>
        <v>0</v>
      </c>
      <c r="G104" s="33">
        <f>G102</f>
        <v>0</v>
      </c>
      <c r="H104" s="36">
        <f>H102</f>
        <v>115</v>
      </c>
      <c r="I104" s="38"/>
      <c r="J104" s="7"/>
    </row>
    <row r="105" spans="1:10" ht="17.25" customHeight="1">
      <c r="A105" s="159" t="s">
        <v>56</v>
      </c>
      <c r="B105" s="160"/>
      <c r="C105" s="160"/>
      <c r="D105" s="160"/>
      <c r="E105" s="160"/>
      <c r="F105" s="160"/>
      <c r="G105" s="160"/>
      <c r="H105" s="161"/>
    </row>
    <row r="106" spans="1:10" ht="17.25" customHeight="1">
      <c r="A106" s="18" t="s">
        <v>58</v>
      </c>
      <c r="B106" s="41"/>
      <c r="C106" s="27">
        <f>SUM(C107:C107)</f>
        <v>0</v>
      </c>
      <c r="D106" s="27">
        <f>SUM(D107:D107)</f>
        <v>830</v>
      </c>
      <c r="E106" s="35"/>
      <c r="F106" s="27">
        <f>SUM(F107:F107)</f>
        <v>0</v>
      </c>
      <c r="G106" s="27">
        <f>SUM(G107:G107)</f>
        <v>0</v>
      </c>
      <c r="H106" s="32">
        <f>SUM(H107:H107)</f>
        <v>830</v>
      </c>
    </row>
    <row r="107" spans="1:10" s="62" customFormat="1" ht="30">
      <c r="A107" s="68" t="s">
        <v>21</v>
      </c>
      <c r="B107" s="69"/>
      <c r="C107" s="70">
        <v>0</v>
      </c>
      <c r="D107" s="71">
        <v>830</v>
      </c>
      <c r="E107" s="71"/>
      <c r="F107" s="70">
        <v>0</v>
      </c>
      <c r="G107" s="70">
        <v>0</v>
      </c>
      <c r="H107" s="73">
        <v>830</v>
      </c>
    </row>
    <row r="108" spans="1:10" s="62" customFormat="1" ht="17.25" customHeight="1">
      <c r="A108" s="63" t="s">
        <v>59</v>
      </c>
      <c r="B108" s="64"/>
      <c r="C108" s="65">
        <f>SUM(C109:C109)</f>
        <v>0</v>
      </c>
      <c r="D108" s="65">
        <f>SUM(D109:D109)</f>
        <v>220</v>
      </c>
      <c r="E108" s="66"/>
      <c r="F108" s="65">
        <f>SUM(F109:F109)</f>
        <v>0</v>
      </c>
      <c r="G108" s="65">
        <f>SUM(G109:G109)</f>
        <v>0</v>
      </c>
      <c r="H108" s="126">
        <f>SUM(H109:H109)</f>
        <v>220</v>
      </c>
    </row>
    <row r="109" spans="1:10" s="62" customFormat="1" ht="30.75" thickBot="1">
      <c r="A109" s="68" t="s">
        <v>21</v>
      </c>
      <c r="B109" s="69"/>
      <c r="C109" s="70">
        <v>0</v>
      </c>
      <c r="D109" s="71">
        <v>220</v>
      </c>
      <c r="E109" s="71"/>
      <c r="F109" s="70">
        <v>0</v>
      </c>
      <c r="G109" s="70">
        <v>0</v>
      </c>
      <c r="H109" s="73">
        <v>220</v>
      </c>
    </row>
    <row r="110" spans="1:10" s="11" customFormat="1" ht="15.75" thickBot="1">
      <c r="A110" s="21" t="s">
        <v>2</v>
      </c>
      <c r="B110" s="49"/>
      <c r="C110" s="33">
        <f>C106+C108</f>
        <v>0</v>
      </c>
      <c r="D110" s="33">
        <f>D106+D108</f>
        <v>1050</v>
      </c>
      <c r="E110" s="33"/>
      <c r="F110" s="33">
        <f>F106+F108</f>
        <v>0</v>
      </c>
      <c r="G110" s="33">
        <f>G106+G108</f>
        <v>0</v>
      </c>
      <c r="H110" s="36">
        <f>H106+H108</f>
        <v>1050</v>
      </c>
      <c r="I110" s="38"/>
      <c r="J110" s="7"/>
    </row>
    <row r="111" spans="1:10" ht="15.75" thickBot="1">
      <c r="A111" s="52" t="s">
        <v>39</v>
      </c>
      <c r="B111" s="53"/>
      <c r="C111" s="54">
        <f>C71+C100+C96+C88+C104+C110</f>
        <v>946501</v>
      </c>
      <c r="D111" s="54">
        <f>D71+D100+D96+D88+D104+D110</f>
        <v>685021</v>
      </c>
      <c r="E111" s="54"/>
      <c r="F111" s="54">
        <f>F71+F100+F96+F88+F104+F110</f>
        <v>208645</v>
      </c>
      <c r="G111" s="54">
        <f>G71+G100+G96+G88+G104+G110</f>
        <v>332869</v>
      </c>
      <c r="H111" s="57">
        <f>H71+H100+H96+H88+H104+H110</f>
        <v>143507</v>
      </c>
      <c r="I111" s="23"/>
    </row>
    <row r="112" spans="1:10">
      <c r="A112" s="22"/>
      <c r="B112" s="50"/>
      <c r="C112" s="15"/>
      <c r="D112" s="15"/>
      <c r="E112" s="16"/>
      <c r="F112" s="15"/>
      <c r="G112" s="15"/>
    </row>
    <row r="113" spans="1:10">
      <c r="A113" s="22"/>
      <c r="B113" s="50"/>
      <c r="C113" s="15"/>
      <c r="D113" s="15"/>
      <c r="E113" s="16"/>
      <c r="F113" s="15"/>
      <c r="G113" s="15"/>
    </row>
    <row r="114" spans="1:10">
      <c r="A114" s="22"/>
      <c r="B114" s="50"/>
      <c r="C114" s="15"/>
      <c r="D114" s="15"/>
      <c r="E114" s="16"/>
      <c r="F114" s="15"/>
      <c r="G114" s="15"/>
      <c r="H114" s="15"/>
      <c r="I114" s="12"/>
      <c r="J114" s="12"/>
    </row>
    <row r="115" spans="1:10">
      <c r="C115" s="56"/>
    </row>
    <row r="117" spans="1:10" ht="12.75" customHeight="1">
      <c r="A117" s="13"/>
      <c r="H117" s="7"/>
    </row>
    <row r="119" spans="1:10">
      <c r="A119" s="7"/>
      <c r="B119" s="51"/>
      <c r="C119" s="7"/>
      <c r="D119" s="7"/>
      <c r="F119" s="9"/>
      <c r="G119" s="9"/>
      <c r="H119" s="7"/>
    </row>
    <row r="120" spans="1:10">
      <c r="A120" s="7"/>
      <c r="B120" s="51"/>
      <c r="C120" s="7"/>
      <c r="D120" s="7"/>
      <c r="F120" s="9"/>
      <c r="H120" s="7"/>
    </row>
    <row r="121" spans="1:10">
      <c r="A121" s="7"/>
      <c r="B121" s="51"/>
      <c r="C121" s="7"/>
      <c r="D121" s="7"/>
      <c r="E121" s="8"/>
      <c r="H121" s="7"/>
    </row>
    <row r="124" spans="1:10">
      <c r="C124" s="55"/>
    </row>
  </sheetData>
  <autoFilter ref="A1:A121"/>
  <mergeCells count="18">
    <mergeCell ref="G1:H1"/>
    <mergeCell ref="A2:H2"/>
    <mergeCell ref="A4:H4"/>
    <mergeCell ref="A6:H6"/>
    <mergeCell ref="A7:H7"/>
    <mergeCell ref="A8:H8"/>
    <mergeCell ref="A14:H14"/>
    <mergeCell ref="A10:A12"/>
    <mergeCell ref="B10:B12"/>
    <mergeCell ref="A101:H101"/>
    <mergeCell ref="A105:H105"/>
    <mergeCell ref="A72:H72"/>
    <mergeCell ref="D10:D12"/>
    <mergeCell ref="E10:E12"/>
    <mergeCell ref="C10:C12"/>
    <mergeCell ref="F10:H11"/>
    <mergeCell ref="A97:H97"/>
    <mergeCell ref="A89:H89"/>
  </mergeCells>
  <phoneticPr fontId="0" type="noConversion"/>
  <printOptions horizontalCentered="1"/>
  <pageMargins left="0.55118110236220474" right="0.15748031496062992" top="0.78740157480314965" bottom="0.78740157480314965" header="0.51181102362204722" footer="0.51181102362204722"/>
  <pageSetup paperSize="9" scale="90" orientation="portrait" horizontalDpi="4294967294" verticalDpi="4294967294" r:id="rId1"/>
  <headerFooter alignWithMargins="0"/>
  <rowBreaks count="1" manualBreakCount="1">
    <brk id="4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DP_total</vt:lpstr>
      <vt:lpstr>DP_total!Print_Area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Vl.Marinov</dc:creator>
  <cp:lastModifiedBy>Oleg S. Iliev</cp:lastModifiedBy>
  <cp:lastPrinted>2023-01-25T13:33:47Z</cp:lastPrinted>
  <dcterms:created xsi:type="dcterms:W3CDTF">2006-10-06T11:49:03Z</dcterms:created>
  <dcterms:modified xsi:type="dcterms:W3CDTF">2023-11-27T10:44:32Z</dcterms:modified>
</cp:coreProperties>
</file>