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ventis.mzg.government.bg:444/"/>
    </mc:Choice>
  </mc:AlternateContent>
  <bookViews>
    <workbookView xWindow="14385" yWindow="32760" windowWidth="14190" windowHeight="12315" tabRatio="742"/>
  </bookViews>
  <sheets>
    <sheet name="Sheet2" sheetId="40" r:id="rId1"/>
  </sheets>
  <definedNames>
    <definedName name="_xlnm._FilterDatabase" localSheetId="0" hidden="1">Sheet2!$B$1:$B$819</definedName>
    <definedName name="_xlnm.Print_Area" localSheetId="0">Sheet2!$A$1:$H$819</definedName>
  </definedNames>
  <calcPr calcId="162913"/>
</workbook>
</file>

<file path=xl/calcChain.xml><?xml version="1.0" encoding="utf-8"?>
<calcChain xmlns="http://schemas.openxmlformats.org/spreadsheetml/2006/main">
  <c r="C802" i="40" l="1"/>
  <c r="D811" i="40"/>
  <c r="D803" i="40"/>
  <c r="D766" i="40"/>
  <c r="D764" i="40"/>
  <c r="D784" i="40"/>
  <c r="F700" i="40"/>
  <c r="G700" i="40"/>
  <c r="G701" i="40"/>
  <c r="G755" i="40"/>
  <c r="H700" i="40"/>
  <c r="C700" i="40"/>
  <c r="G677" i="40"/>
  <c r="H677" i="40"/>
  <c r="F677" i="40"/>
  <c r="C590" i="40"/>
  <c r="C61" i="40"/>
  <c r="I371" i="40"/>
  <c r="I511" i="40"/>
  <c r="H254" i="40"/>
  <c r="G254" i="40"/>
  <c r="F254" i="40"/>
  <c r="D254" i="40"/>
  <c r="C254" i="40"/>
  <c r="H226" i="40"/>
  <c r="H223" i="40"/>
  <c r="G223" i="40"/>
  <c r="F223" i="40"/>
  <c r="D223" i="40"/>
  <c r="C223" i="40"/>
  <c r="C212" i="40"/>
  <c r="H129" i="40"/>
  <c r="G129" i="40"/>
  <c r="F129" i="40"/>
  <c r="D129" i="40"/>
  <c r="C129" i="40"/>
  <c r="H138" i="40"/>
  <c r="G138" i="40"/>
  <c r="F138" i="40"/>
  <c r="D138" i="40"/>
  <c r="C138" i="40"/>
  <c r="H61" i="40"/>
  <c r="G61" i="40"/>
  <c r="F61" i="40"/>
  <c r="E61" i="40"/>
  <c r="D61" i="40"/>
  <c r="H631" i="40"/>
  <c r="G631" i="40"/>
  <c r="F631" i="40"/>
  <c r="D631" i="40"/>
  <c r="C631" i="40"/>
  <c r="H554" i="40"/>
  <c r="G554" i="40"/>
  <c r="F554" i="40"/>
  <c r="D554" i="40"/>
  <c r="C554" i="40"/>
  <c r="H558" i="40"/>
  <c r="G558" i="40"/>
  <c r="F558" i="40"/>
  <c r="D558" i="40"/>
  <c r="C558" i="40"/>
  <c r="H556" i="40"/>
  <c r="G556" i="40"/>
  <c r="F556" i="40"/>
  <c r="D556" i="40"/>
  <c r="C556" i="40"/>
  <c r="H552" i="40"/>
  <c r="G552" i="40"/>
  <c r="F552" i="40"/>
  <c r="D552" i="40"/>
  <c r="C552" i="40"/>
  <c r="D530" i="40"/>
  <c r="F530" i="40"/>
  <c r="G530" i="40"/>
  <c r="H530" i="40"/>
  <c r="C530" i="40"/>
  <c r="C492" i="40"/>
  <c r="D492" i="40"/>
  <c r="F492" i="40"/>
  <c r="G492" i="40"/>
  <c r="H492" i="40"/>
  <c r="H481" i="40"/>
  <c r="G481" i="40"/>
  <c r="F481" i="40"/>
  <c r="D481" i="40"/>
  <c r="C481" i="40"/>
  <c r="H476" i="40"/>
  <c r="G476" i="40"/>
  <c r="F476" i="40"/>
  <c r="D476" i="40"/>
  <c r="C476" i="40"/>
  <c r="H472" i="40"/>
  <c r="G472" i="40"/>
  <c r="F472" i="40"/>
  <c r="D472" i="40"/>
  <c r="C472" i="40"/>
  <c r="H432" i="40"/>
  <c r="G432" i="40"/>
  <c r="F432" i="40"/>
  <c r="D432" i="40"/>
  <c r="C432" i="40"/>
  <c r="H394" i="40"/>
  <c r="G394" i="40"/>
  <c r="F394" i="40"/>
  <c r="D394" i="40"/>
  <c r="C394" i="40"/>
  <c r="H368" i="40"/>
  <c r="G368" i="40"/>
  <c r="F368" i="40"/>
  <c r="D368" i="40"/>
  <c r="C368" i="40"/>
  <c r="H360" i="40"/>
  <c r="G360" i="40"/>
  <c r="F360" i="40"/>
  <c r="D360" i="40"/>
  <c r="C360" i="40"/>
  <c r="H358" i="40"/>
  <c r="G358" i="40"/>
  <c r="F358" i="40"/>
  <c r="D358" i="40"/>
  <c r="C358" i="40"/>
  <c r="H345" i="40"/>
  <c r="G345" i="40"/>
  <c r="F345" i="40"/>
  <c r="D345" i="40"/>
  <c r="C345" i="40"/>
  <c r="H322" i="40"/>
  <c r="G322" i="40"/>
  <c r="F322" i="40"/>
  <c r="D322" i="40"/>
  <c r="C322" i="40"/>
  <c r="H275" i="40"/>
  <c r="G275" i="40"/>
  <c r="F275" i="40"/>
  <c r="D275" i="40"/>
  <c r="C275" i="40"/>
  <c r="H265" i="40"/>
  <c r="G265" i="40"/>
  <c r="F265" i="40"/>
  <c r="D265" i="40"/>
  <c r="C265" i="40"/>
  <c r="H261" i="40"/>
  <c r="G261" i="40"/>
  <c r="F261" i="40"/>
  <c r="D261" i="40"/>
  <c r="C261" i="40"/>
  <c r="H259" i="40"/>
  <c r="G259" i="40"/>
  <c r="F259" i="40"/>
  <c r="D259" i="40"/>
  <c r="C259" i="40"/>
  <c r="H209" i="40"/>
  <c r="G209" i="40"/>
  <c r="F209" i="40"/>
  <c r="D209" i="40"/>
  <c r="C209" i="40"/>
  <c r="H151" i="40"/>
  <c r="G151" i="40"/>
  <c r="F151" i="40"/>
  <c r="D151" i="40"/>
  <c r="C151" i="40"/>
  <c r="H149" i="40"/>
  <c r="G149" i="40"/>
  <c r="F149" i="40"/>
  <c r="D149" i="40"/>
  <c r="C149" i="40"/>
  <c r="F111" i="40"/>
  <c r="G111" i="40"/>
  <c r="D111" i="40"/>
  <c r="C111" i="40"/>
  <c r="G58" i="40"/>
  <c r="F58" i="40"/>
  <c r="D58" i="40"/>
  <c r="C58" i="40"/>
  <c r="H49" i="40"/>
  <c r="G49" i="40"/>
  <c r="F49" i="40"/>
  <c r="D49" i="40"/>
  <c r="C49" i="40"/>
  <c r="H719" i="40"/>
  <c r="G719" i="40"/>
  <c r="F719" i="40"/>
  <c r="D719" i="40"/>
  <c r="C719" i="40"/>
  <c r="H717" i="40"/>
  <c r="G717" i="40"/>
  <c r="F717" i="40"/>
  <c r="D717" i="40"/>
  <c r="C717" i="40"/>
  <c r="H711" i="40"/>
  <c r="G711" i="40"/>
  <c r="F711" i="40"/>
  <c r="D711" i="40"/>
  <c r="C711" i="40"/>
  <c r="H709" i="40"/>
  <c r="G709" i="40"/>
  <c r="F709" i="40"/>
  <c r="D709" i="40"/>
  <c r="C709" i="40"/>
  <c r="H715" i="40"/>
  <c r="G715" i="40"/>
  <c r="F715" i="40"/>
  <c r="D715" i="40"/>
  <c r="C715" i="40"/>
  <c r="H647" i="40"/>
  <c r="H649" i="40"/>
  <c r="H813" i="40"/>
  <c r="G647" i="40"/>
  <c r="G649" i="40"/>
  <c r="F647" i="40"/>
  <c r="F649" i="40"/>
  <c r="F813" i="40"/>
  <c r="D647" i="40"/>
  <c r="D649" i="40"/>
  <c r="C647" i="40"/>
  <c r="H641" i="40"/>
  <c r="H643" i="40"/>
  <c r="G641" i="40"/>
  <c r="G643" i="40"/>
  <c r="G774" i="40"/>
  <c r="F641" i="40"/>
  <c r="D641" i="40"/>
  <c r="D643" i="40"/>
  <c r="C641" i="40"/>
  <c r="C643" i="40"/>
  <c r="H633" i="40"/>
  <c r="G633" i="40"/>
  <c r="F633" i="40"/>
  <c r="D633" i="40"/>
  <c r="C633" i="40"/>
  <c r="H635" i="40"/>
  <c r="G635" i="40"/>
  <c r="F635" i="40"/>
  <c r="D635" i="40"/>
  <c r="C635" i="40"/>
  <c r="H627" i="40"/>
  <c r="G627" i="40"/>
  <c r="F627" i="40"/>
  <c r="D627" i="40"/>
  <c r="C627" i="40"/>
  <c r="H625" i="40"/>
  <c r="G625" i="40"/>
  <c r="F625" i="40"/>
  <c r="D625" i="40"/>
  <c r="C625" i="40"/>
  <c r="H623" i="40"/>
  <c r="G623" i="40"/>
  <c r="F623" i="40"/>
  <c r="D623" i="40"/>
  <c r="C623" i="40"/>
  <c r="H619" i="40"/>
  <c r="G619" i="40"/>
  <c r="F619" i="40"/>
  <c r="D619" i="40"/>
  <c r="C619" i="40"/>
  <c r="H617" i="40"/>
  <c r="G617" i="40"/>
  <c r="F617" i="40"/>
  <c r="D617" i="40"/>
  <c r="C617" i="40"/>
  <c r="H604" i="40"/>
  <c r="G604" i="40"/>
  <c r="F604" i="40"/>
  <c r="D604" i="40"/>
  <c r="C604" i="40"/>
  <c r="H606" i="40"/>
  <c r="G606" i="40"/>
  <c r="F606" i="40"/>
  <c r="D606" i="40"/>
  <c r="C606" i="40"/>
  <c r="H608" i="40"/>
  <c r="G608" i="40"/>
  <c r="F608" i="40"/>
  <c r="D608" i="40"/>
  <c r="C608" i="40"/>
  <c r="H594" i="40"/>
  <c r="G594" i="40"/>
  <c r="F594" i="40"/>
  <c r="D594" i="40"/>
  <c r="C594" i="40"/>
  <c r="C596" i="40"/>
  <c r="D596" i="40"/>
  <c r="F596" i="40"/>
  <c r="G596" i="40"/>
  <c r="H596" i="40"/>
  <c r="H592" i="40"/>
  <c r="G592" i="40"/>
  <c r="F592" i="40"/>
  <c r="D592" i="40"/>
  <c r="C592" i="40"/>
  <c r="H516" i="40"/>
  <c r="G516" i="40"/>
  <c r="F516" i="40"/>
  <c r="D516" i="40"/>
  <c r="C516" i="40"/>
  <c r="H514" i="40"/>
  <c r="G514" i="40"/>
  <c r="F514" i="40"/>
  <c r="D514" i="40"/>
  <c r="C514" i="40"/>
  <c r="H508" i="40"/>
  <c r="G508" i="40"/>
  <c r="F508" i="40"/>
  <c r="D508" i="40"/>
  <c r="C508" i="40"/>
  <c r="G470" i="40"/>
  <c r="F470" i="40"/>
  <c r="D470" i="40"/>
  <c r="C470" i="40"/>
  <c r="G468" i="40"/>
  <c r="F468" i="40"/>
  <c r="D468" i="40"/>
  <c r="C468" i="40"/>
  <c r="G466" i="40"/>
  <c r="F466" i="40"/>
  <c r="D466" i="40"/>
  <c r="C466" i="40"/>
  <c r="H488" i="40"/>
  <c r="G488" i="40"/>
  <c r="F488" i="40"/>
  <c r="D488" i="40"/>
  <c r="C488" i="40"/>
  <c r="H456" i="40"/>
  <c r="G456" i="40"/>
  <c r="F456" i="40"/>
  <c r="D456" i="40"/>
  <c r="C456" i="40"/>
  <c r="H454" i="40"/>
  <c r="G454" i="40"/>
  <c r="F454" i="40"/>
  <c r="D454" i="40"/>
  <c r="C454" i="40"/>
  <c r="G378" i="40"/>
  <c r="F378" i="40"/>
  <c r="D378" i="40"/>
  <c r="C378" i="40"/>
  <c r="H341" i="40"/>
  <c r="G341" i="40"/>
  <c r="F341" i="40"/>
  <c r="D341" i="40"/>
  <c r="C341" i="40"/>
  <c r="H291" i="40"/>
  <c r="G291" i="40"/>
  <c r="F291" i="40"/>
  <c r="D291" i="40"/>
  <c r="C291" i="40"/>
  <c r="H300" i="40"/>
  <c r="G300" i="40"/>
  <c r="F300" i="40"/>
  <c r="D300" i="40"/>
  <c r="C300" i="40"/>
  <c r="H269" i="40"/>
  <c r="G269" i="40"/>
  <c r="F269" i="40"/>
  <c r="D269" i="40"/>
  <c r="C269" i="40"/>
  <c r="C271" i="40"/>
  <c r="D271" i="40"/>
  <c r="F271" i="40"/>
  <c r="G271" i="40"/>
  <c r="H271" i="40"/>
  <c r="C278" i="40"/>
  <c r="D278" i="40"/>
  <c r="F278" i="40"/>
  <c r="G278" i="40"/>
  <c r="H278" i="40"/>
  <c r="H240" i="40"/>
  <c r="G240" i="40"/>
  <c r="F240" i="40"/>
  <c r="D240" i="40"/>
  <c r="C240" i="40"/>
  <c r="G192" i="40"/>
  <c r="D195" i="40"/>
  <c r="F195" i="40"/>
  <c r="G195" i="40"/>
  <c r="H195" i="40"/>
  <c r="C195" i="40"/>
  <c r="H170" i="40"/>
  <c r="G170" i="40"/>
  <c r="F170" i="40"/>
  <c r="D170" i="40"/>
  <c r="C170" i="40"/>
  <c r="H168" i="40"/>
  <c r="G168" i="40"/>
  <c r="F168" i="40"/>
  <c r="D168" i="40"/>
  <c r="C168" i="40"/>
  <c r="H147" i="40"/>
  <c r="G147" i="40"/>
  <c r="F147" i="40"/>
  <c r="D147" i="40"/>
  <c r="C147" i="40"/>
  <c r="H136" i="40"/>
  <c r="G136" i="40"/>
  <c r="F136" i="40"/>
  <c r="D136" i="40"/>
  <c r="C136" i="40"/>
  <c r="H134" i="40"/>
  <c r="G134" i="40"/>
  <c r="F134" i="40"/>
  <c r="D134" i="40"/>
  <c r="C134" i="40"/>
  <c r="H114" i="40"/>
  <c r="G114" i="40"/>
  <c r="F114" i="40"/>
  <c r="D114" i="40"/>
  <c r="C114" i="40"/>
  <c r="H99" i="40"/>
  <c r="G99" i="40"/>
  <c r="F99" i="40"/>
  <c r="D99" i="40"/>
  <c r="C99" i="40"/>
  <c r="H101" i="40"/>
  <c r="G101" i="40"/>
  <c r="F101" i="40"/>
  <c r="D101" i="40"/>
  <c r="C101" i="40"/>
  <c r="C67" i="40"/>
  <c r="D67" i="40"/>
  <c r="F67" i="40"/>
  <c r="G67" i="40"/>
  <c r="H67" i="40"/>
  <c r="H58" i="40"/>
  <c r="H37" i="40"/>
  <c r="G37" i="40"/>
  <c r="F37" i="40"/>
  <c r="D37" i="40"/>
  <c r="C37" i="40"/>
  <c r="H30" i="40"/>
  <c r="G30" i="40"/>
  <c r="F30" i="40"/>
  <c r="D30" i="40"/>
  <c r="C30" i="40"/>
  <c r="H392" i="40"/>
  <c r="G392" i="40"/>
  <c r="F392" i="40"/>
  <c r="D392" i="40"/>
  <c r="C392" i="40"/>
  <c r="H398" i="40"/>
  <c r="G398" i="40"/>
  <c r="F398" i="40"/>
  <c r="D398" i="40"/>
  <c r="C398" i="40"/>
  <c r="H396" i="40"/>
  <c r="G396" i="40"/>
  <c r="F396" i="40"/>
  <c r="D396" i="40"/>
  <c r="C396" i="40"/>
  <c r="H296" i="40"/>
  <c r="G296" i="40"/>
  <c r="F296" i="40"/>
  <c r="D296" i="40"/>
  <c r="C296" i="40"/>
  <c r="H230" i="40"/>
  <c r="G230" i="40"/>
  <c r="F230" i="40"/>
  <c r="D230" i="40"/>
  <c r="C230" i="40"/>
  <c r="G226" i="40"/>
  <c r="F226" i="40"/>
  <c r="D226" i="40"/>
  <c r="C226" i="40"/>
  <c r="H220" i="40"/>
  <c r="G220" i="40"/>
  <c r="F220" i="40"/>
  <c r="D220" i="40"/>
  <c r="C220" i="40"/>
  <c r="H218" i="40"/>
  <c r="G218" i="40"/>
  <c r="F218" i="40"/>
  <c r="D218" i="40"/>
  <c r="C218" i="40"/>
  <c r="C200" i="40"/>
  <c r="H205" i="40"/>
  <c r="G205" i="40"/>
  <c r="F205" i="40"/>
  <c r="D205" i="40"/>
  <c r="C205" i="40"/>
  <c r="H153" i="40"/>
  <c r="G153" i="40"/>
  <c r="F153" i="40"/>
  <c r="D153" i="40"/>
  <c r="C153" i="40"/>
  <c r="H77" i="40"/>
  <c r="G77" i="40"/>
  <c r="F77" i="40"/>
  <c r="D77" i="40"/>
  <c r="C77" i="40"/>
  <c r="H65" i="40"/>
  <c r="G65" i="40"/>
  <c r="F65" i="40"/>
  <c r="D65" i="40"/>
  <c r="C65" i="40"/>
  <c r="G315" i="40"/>
  <c r="H315" i="40"/>
  <c r="F315" i="40"/>
  <c r="D315" i="40"/>
  <c r="C315" i="40"/>
  <c r="H313" i="40"/>
  <c r="G313" i="40"/>
  <c r="F313" i="40"/>
  <c r="D313" i="40"/>
  <c r="C313" i="40"/>
  <c r="H307" i="40"/>
  <c r="G307" i="40"/>
  <c r="F307" i="40"/>
  <c r="D307" i="40"/>
  <c r="C307" i="40"/>
  <c r="F200" i="40"/>
  <c r="E200" i="40"/>
  <c r="G200" i="40"/>
  <c r="H200" i="40"/>
  <c r="D200" i="40"/>
  <c r="H166" i="40"/>
  <c r="G166" i="40"/>
  <c r="F166" i="40"/>
  <c r="D166" i="40"/>
  <c r="C166" i="40"/>
  <c r="H236" i="40"/>
  <c r="G236" i="40"/>
  <c r="F236" i="40"/>
  <c r="D236" i="40"/>
  <c r="C236" i="40"/>
  <c r="G610" i="40"/>
  <c r="F610" i="40"/>
  <c r="D610" i="40"/>
  <c r="C610" i="40"/>
  <c r="H536" i="40"/>
  <c r="G536" i="40"/>
  <c r="F536" i="40"/>
  <c r="D536" i="40"/>
  <c r="C536" i="40"/>
  <c r="G387" i="40"/>
  <c r="C387" i="40"/>
  <c r="D387" i="40"/>
  <c r="F387" i="40"/>
  <c r="H387" i="40"/>
  <c r="H378" i="40"/>
  <c r="F248" i="40"/>
  <c r="G248" i="40"/>
  <c r="H248" i="40"/>
  <c r="D248" i="40"/>
  <c r="C248" i="40"/>
  <c r="C246" i="40"/>
  <c r="G212" i="40"/>
  <c r="H212" i="40"/>
  <c r="F212" i="40"/>
  <c r="D212" i="40"/>
  <c r="H87" i="40"/>
  <c r="G87" i="40"/>
  <c r="F87" i="40"/>
  <c r="D87" i="40"/>
  <c r="C87" i="40"/>
  <c r="H81" i="40"/>
  <c r="G81" i="40"/>
  <c r="F81" i="40"/>
  <c r="D81" i="40"/>
  <c r="C81" i="40"/>
  <c r="E54" i="40"/>
  <c r="G42" i="40"/>
  <c r="H42" i="40"/>
  <c r="F42" i="40"/>
  <c r="D42" i="40"/>
  <c r="C42" i="40"/>
  <c r="H33" i="40"/>
  <c r="G33" i="40"/>
  <c r="F33" i="40"/>
  <c r="D33" i="40"/>
  <c r="C33" i="40"/>
  <c r="H28" i="40"/>
  <c r="G28" i="40"/>
  <c r="F28" i="40"/>
  <c r="D28" i="40"/>
  <c r="C28" i="40"/>
  <c r="H26" i="40"/>
  <c r="G26" i="40"/>
  <c r="F26" i="40"/>
  <c r="D26" i="40"/>
  <c r="C26" i="40"/>
  <c r="C35" i="40"/>
  <c r="D35" i="40"/>
  <c r="F35" i="40"/>
  <c r="G35" i="40"/>
  <c r="H35" i="40"/>
  <c r="H17" i="40"/>
  <c r="G17" i="40"/>
  <c r="F17" i="40"/>
  <c r="E17" i="40"/>
  <c r="D17" i="40"/>
  <c r="C17" i="40"/>
  <c r="F528" i="40"/>
  <c r="H520" i="40"/>
  <c r="G520" i="40"/>
  <c r="F520" i="40"/>
  <c r="H713" i="40"/>
  <c r="G713" i="40"/>
  <c r="F713" i="40"/>
  <c r="D713" i="40"/>
  <c r="C713" i="40"/>
  <c r="H707" i="40"/>
  <c r="G707" i="40"/>
  <c r="F707" i="40"/>
  <c r="D707" i="40"/>
  <c r="C707" i="40"/>
  <c r="H576" i="40"/>
  <c r="G576" i="40"/>
  <c r="F576" i="40"/>
  <c r="D576" i="40"/>
  <c r="C576" i="40"/>
  <c r="H528" i="40"/>
  <c r="H538" i="40"/>
  <c r="G528" i="40"/>
  <c r="D528" i="40"/>
  <c r="C528" i="40"/>
  <c r="H458" i="40"/>
  <c r="G458" i="40"/>
  <c r="F458" i="40"/>
  <c r="D458" i="40"/>
  <c r="C458" i="40"/>
  <c r="H438" i="40"/>
  <c r="G438" i="40"/>
  <c r="F438" i="40"/>
  <c r="D438" i="40"/>
  <c r="C438" i="40"/>
  <c r="H404" i="40"/>
  <c r="G404" i="40"/>
  <c r="F404" i="40"/>
  <c r="C404" i="40"/>
  <c r="H381" i="40"/>
  <c r="G381" i="40"/>
  <c r="F381" i="40"/>
  <c r="D381" i="40"/>
  <c r="C381" i="40"/>
  <c r="H40" i="40"/>
  <c r="G40" i="40"/>
  <c r="F40" i="40"/>
  <c r="D40" i="40"/>
  <c r="C40" i="40"/>
  <c r="H127" i="40"/>
  <c r="G127" i="40"/>
  <c r="F127" i="40"/>
  <c r="D127" i="40"/>
  <c r="C127" i="40"/>
  <c r="G105" i="40"/>
  <c r="F105" i="40"/>
  <c r="C105" i="40"/>
  <c r="H105" i="40"/>
  <c r="D105" i="40"/>
  <c r="H103" i="40"/>
  <c r="G103" i="40"/>
  <c r="F103" i="40"/>
  <c r="D103" i="40"/>
  <c r="C103" i="40"/>
  <c r="H116" i="40"/>
  <c r="G116" i="40"/>
  <c r="F116" i="40"/>
  <c r="D116" i="40"/>
  <c r="C116" i="40"/>
  <c r="H145" i="40"/>
  <c r="G145" i="40"/>
  <c r="F145" i="40"/>
  <c r="D145" i="40"/>
  <c r="C145" i="40"/>
  <c r="H143" i="40"/>
  <c r="G143" i="40"/>
  <c r="F143" i="40"/>
  <c r="D143" i="40"/>
  <c r="C143" i="40"/>
  <c r="H125" i="40"/>
  <c r="G125" i="40"/>
  <c r="F125" i="40"/>
  <c r="D125" i="40"/>
  <c r="C125" i="40"/>
  <c r="H123" i="40"/>
  <c r="G123" i="40"/>
  <c r="F123" i="40"/>
  <c r="D123" i="40"/>
  <c r="C123" i="40"/>
  <c r="H121" i="40"/>
  <c r="G121" i="40"/>
  <c r="F121" i="40"/>
  <c r="D121" i="40"/>
  <c r="C121" i="40"/>
  <c r="H111" i="40"/>
  <c r="H108" i="40"/>
  <c r="G108" i="40"/>
  <c r="F108" i="40"/>
  <c r="D108" i="40"/>
  <c r="C108" i="40"/>
  <c r="H92" i="40"/>
  <c r="G92" i="40"/>
  <c r="F92" i="40"/>
  <c r="D92" i="40"/>
  <c r="C92" i="40"/>
  <c r="H73" i="40"/>
  <c r="G73" i="40"/>
  <c r="F73" i="40"/>
  <c r="D73" i="40"/>
  <c r="C73" i="40"/>
  <c r="H69" i="40"/>
  <c r="G69" i="40"/>
  <c r="F69" i="40"/>
  <c r="D69" i="40"/>
  <c r="C69" i="40"/>
  <c r="H53" i="40"/>
  <c r="G53" i="40"/>
  <c r="F53" i="40"/>
  <c r="D53" i="40"/>
  <c r="C53" i="40"/>
  <c r="H46" i="40"/>
  <c r="G46" i="40"/>
  <c r="F46" i="40"/>
  <c r="D46" i="40"/>
  <c r="C46" i="40"/>
  <c r="H21" i="40"/>
  <c r="G21" i="40"/>
  <c r="F21" i="40"/>
  <c r="D21" i="40"/>
  <c r="C21" i="40"/>
  <c r="G426" i="40"/>
  <c r="H728" i="40"/>
  <c r="H759" i="40"/>
  <c r="G728" i="40"/>
  <c r="G759" i="40"/>
  <c r="F728" i="40"/>
  <c r="F759" i="40"/>
  <c r="D728" i="40"/>
  <c r="C728" i="40"/>
  <c r="C759" i="40"/>
  <c r="H794" i="40"/>
  <c r="G794" i="40"/>
  <c r="H610" i="40"/>
  <c r="H588" i="40"/>
  <c r="H590" i="40"/>
  <c r="G588" i="40"/>
  <c r="G590" i="40"/>
  <c r="F588" i="40"/>
  <c r="F590" i="40"/>
  <c r="D588" i="40"/>
  <c r="C588" i="40"/>
  <c r="H580" i="40"/>
  <c r="G580" i="40"/>
  <c r="F580" i="40"/>
  <c r="D580" i="40"/>
  <c r="C580" i="40"/>
  <c r="H578" i="40"/>
  <c r="G578" i="40"/>
  <c r="F578" i="40"/>
  <c r="D578" i="40"/>
  <c r="C578" i="40"/>
  <c r="H574" i="40"/>
  <c r="G574" i="40"/>
  <c r="F574" i="40"/>
  <c r="D574" i="40"/>
  <c r="C574" i="40"/>
  <c r="H582" i="40"/>
  <c r="G582" i="40"/>
  <c r="F582" i="40"/>
  <c r="D582" i="40"/>
  <c r="C582" i="40"/>
  <c r="H568" i="40"/>
  <c r="G568" i="40"/>
  <c r="F568" i="40"/>
  <c r="D568" i="40"/>
  <c r="C568" i="40"/>
  <c r="H566" i="40"/>
  <c r="H570" i="40"/>
  <c r="G566" i="40"/>
  <c r="F566" i="40"/>
  <c r="D566" i="40"/>
  <c r="C566" i="40"/>
  <c r="H562" i="40"/>
  <c r="G562" i="40"/>
  <c r="F562" i="40"/>
  <c r="D562" i="40"/>
  <c r="C562" i="40"/>
  <c r="H560" i="40"/>
  <c r="G560" i="40"/>
  <c r="F560" i="40"/>
  <c r="D560" i="40"/>
  <c r="C560" i="40"/>
  <c r="H546" i="40"/>
  <c r="G546" i="40"/>
  <c r="F546" i="40"/>
  <c r="D546" i="40"/>
  <c r="C546" i="40"/>
  <c r="H542" i="40"/>
  <c r="G542" i="40"/>
  <c r="F542" i="40"/>
  <c r="D542" i="40"/>
  <c r="C542" i="40"/>
  <c r="H544" i="40"/>
  <c r="G544" i="40"/>
  <c r="F544" i="40"/>
  <c r="D544" i="40"/>
  <c r="C544" i="40"/>
  <c r="H534" i="40"/>
  <c r="G534" i="40"/>
  <c r="F534" i="40"/>
  <c r="D534" i="40"/>
  <c r="C534" i="40"/>
  <c r="H524" i="40"/>
  <c r="G524" i="40"/>
  <c r="F524" i="40"/>
  <c r="D524" i="40"/>
  <c r="C524" i="40"/>
  <c r="H518" i="40"/>
  <c r="G518" i="40"/>
  <c r="F518" i="40"/>
  <c r="D518" i="40"/>
  <c r="C518" i="40"/>
  <c r="H498" i="40"/>
  <c r="G498" i="40"/>
  <c r="F498" i="40"/>
  <c r="D498" i="40"/>
  <c r="C498" i="40"/>
  <c r="H418" i="40"/>
  <c r="G418" i="40"/>
  <c r="F418" i="40"/>
  <c r="D418" i="40"/>
  <c r="E419" i="40"/>
  <c r="C418" i="40"/>
  <c r="H216" i="40"/>
  <c r="G216" i="40"/>
  <c r="F216" i="40"/>
  <c r="D216" i="40"/>
  <c r="C216" i="40"/>
  <c r="H175" i="40"/>
  <c r="G175" i="40"/>
  <c r="F175" i="40"/>
  <c r="D175" i="40"/>
  <c r="C175" i="40"/>
  <c r="H356" i="40"/>
  <c r="G356" i="40"/>
  <c r="F356" i="40"/>
  <c r="D356" i="40"/>
  <c r="C356" i="40"/>
  <c r="H234" i="40"/>
  <c r="G234" i="40"/>
  <c r="F234" i="40"/>
  <c r="D234" i="40"/>
  <c r="C234" i="40"/>
  <c r="H186" i="40"/>
  <c r="G186" i="40"/>
  <c r="F186" i="40"/>
  <c r="D186" i="40"/>
  <c r="C186" i="40"/>
  <c r="G198" i="40"/>
  <c r="H198" i="40"/>
  <c r="F198" i="40"/>
  <c r="D198" i="40"/>
  <c r="C198" i="40"/>
  <c r="H238" i="40"/>
  <c r="G238" i="40"/>
  <c r="F238" i="40"/>
  <c r="D238" i="40"/>
  <c r="C238" i="40"/>
  <c r="H232" i="40"/>
  <c r="G232" i="40"/>
  <c r="F232" i="40"/>
  <c r="D232" i="40"/>
  <c r="C232" i="40"/>
  <c r="H192" i="40"/>
  <c r="F192" i="40"/>
  <c r="D192" i="40"/>
  <c r="C192" i="40"/>
  <c r="H190" i="40"/>
  <c r="G190" i="40"/>
  <c r="F190" i="40"/>
  <c r="D190" i="40"/>
  <c r="C190" i="40"/>
  <c r="H188" i="40"/>
  <c r="G188" i="40"/>
  <c r="F188" i="40"/>
  <c r="D188" i="40"/>
  <c r="C188" i="40"/>
  <c r="E187" i="40"/>
  <c r="H181" i="40"/>
  <c r="G181" i="40"/>
  <c r="F181" i="40"/>
  <c r="D181" i="40"/>
  <c r="C181" i="40"/>
  <c r="H172" i="40"/>
  <c r="G172" i="40"/>
  <c r="F172" i="40"/>
  <c r="D172" i="40"/>
  <c r="C172" i="40"/>
  <c r="H162" i="40"/>
  <c r="G162" i="40"/>
  <c r="F162" i="40"/>
  <c r="D162" i="40"/>
  <c r="C162" i="40"/>
  <c r="H159" i="40"/>
  <c r="G159" i="40"/>
  <c r="F159" i="40"/>
  <c r="D159" i="40"/>
  <c r="C159" i="40"/>
  <c r="E801" i="40"/>
  <c r="E507" i="40"/>
  <c r="H444" i="40"/>
  <c r="G444" i="40"/>
  <c r="F444" i="40"/>
  <c r="D444" i="40"/>
  <c r="C444" i="40"/>
  <c r="H402" i="40"/>
  <c r="G402" i="40"/>
  <c r="F402" i="40"/>
  <c r="C402" i="40"/>
  <c r="H406" i="40"/>
  <c r="G406" i="40"/>
  <c r="F406" i="40"/>
  <c r="C406" i="40"/>
  <c r="H267" i="40"/>
  <c r="G267" i="40"/>
  <c r="F267" i="40"/>
  <c r="D267" i="40"/>
  <c r="C267" i="40"/>
  <c r="C349" i="40"/>
  <c r="H309" i="40"/>
  <c r="G309" i="40"/>
  <c r="F309" i="40"/>
  <c r="D309" i="40"/>
  <c r="C309" i="40"/>
  <c r="H285" i="40"/>
  <c r="G285" i="40"/>
  <c r="F285" i="40"/>
  <c r="D285" i="40"/>
  <c r="H362" i="40"/>
  <c r="G362" i="40"/>
  <c r="F362" i="40"/>
  <c r="D362" i="40"/>
  <c r="C362" i="40"/>
  <c r="C285" i="40"/>
  <c r="H246" i="40"/>
  <c r="G246" i="40"/>
  <c r="F246" i="40"/>
  <c r="D246" i="40"/>
  <c r="H311" i="40"/>
  <c r="G311" i="40"/>
  <c r="F311" i="40"/>
  <c r="D311" i="40"/>
  <c r="C311" i="40"/>
  <c r="H302" i="40"/>
  <c r="G302" i="40"/>
  <c r="F302" i="40"/>
  <c r="D302" i="40"/>
  <c r="C302" i="40"/>
  <c r="H298" i="40"/>
  <c r="G298" i="40"/>
  <c r="F298" i="40"/>
  <c r="D298" i="40"/>
  <c r="C298" i="40"/>
  <c r="H294" i="40"/>
  <c r="G294" i="40"/>
  <c r="F294" i="40"/>
  <c r="D294" i="40"/>
  <c r="C294" i="40"/>
  <c r="H289" i="40"/>
  <c r="G289" i="40"/>
  <c r="F289" i="40"/>
  <c r="D289" i="40"/>
  <c r="C289" i="40"/>
  <c r="H287" i="40"/>
  <c r="G287" i="40"/>
  <c r="F287" i="40"/>
  <c r="D287" i="40"/>
  <c r="C287" i="40"/>
  <c r="H283" i="40"/>
  <c r="G283" i="40"/>
  <c r="F283" i="40"/>
  <c r="D283" i="40"/>
  <c r="C283" i="40"/>
  <c r="H281" i="40"/>
  <c r="G281" i="40"/>
  <c r="F281" i="40"/>
  <c r="D281" i="40"/>
  <c r="C281" i="40"/>
  <c r="E280" i="40"/>
  <c r="H273" i="40"/>
  <c r="G273" i="40"/>
  <c r="F273" i="40"/>
  <c r="D273" i="40"/>
  <c r="C273" i="40"/>
  <c r="H250" i="40"/>
  <c r="G250" i="40"/>
  <c r="F250" i="40"/>
  <c r="D250" i="40"/>
  <c r="C250" i="40"/>
  <c r="H337" i="40"/>
  <c r="G337" i="40"/>
  <c r="F337" i="40"/>
  <c r="D337" i="40"/>
  <c r="C337" i="40"/>
  <c r="H385" i="40"/>
  <c r="H349" i="40"/>
  <c r="G349" i="40"/>
  <c r="F349" i="40"/>
  <c r="D349" i="40"/>
  <c r="H328" i="40"/>
  <c r="G328" i="40"/>
  <c r="F328" i="40"/>
  <c r="D328" i="40"/>
  <c r="C328" i="40"/>
  <c r="H383" i="40"/>
  <c r="G383" i="40"/>
  <c r="F383" i="40"/>
  <c r="D383" i="40"/>
  <c r="C383" i="40"/>
  <c r="H366" i="40"/>
  <c r="G366" i="40"/>
  <c r="F366" i="40"/>
  <c r="D366" i="40"/>
  <c r="C366" i="40"/>
  <c r="H364" i="40"/>
  <c r="G364" i="40"/>
  <c r="F364" i="40"/>
  <c r="D364" i="40"/>
  <c r="C364" i="40"/>
  <c r="H351" i="40"/>
  <c r="G351" i="40"/>
  <c r="F351" i="40"/>
  <c r="D351" i="40"/>
  <c r="C351" i="40"/>
  <c r="H347" i="40"/>
  <c r="G347" i="40"/>
  <c r="F347" i="40"/>
  <c r="D347" i="40"/>
  <c r="C347" i="40"/>
  <c r="H343" i="40"/>
  <c r="G343" i="40"/>
  <c r="F343" i="40"/>
  <c r="D343" i="40"/>
  <c r="C343" i="40"/>
  <c r="H339" i="40"/>
  <c r="G339" i="40"/>
  <c r="F339" i="40"/>
  <c r="D339" i="40"/>
  <c r="C339" i="40"/>
  <c r="H335" i="40"/>
  <c r="G335" i="40"/>
  <c r="F335" i="40"/>
  <c r="D335" i="40"/>
  <c r="C335" i="40"/>
  <c r="H333" i="40"/>
  <c r="G333" i="40"/>
  <c r="F333" i="40"/>
  <c r="D333" i="40"/>
  <c r="C333" i="40"/>
  <c r="H325" i="40"/>
  <c r="G325" i="40"/>
  <c r="F325" i="40"/>
  <c r="D325" i="40"/>
  <c r="C325" i="40"/>
  <c r="H504" i="40"/>
  <c r="G504" i="40"/>
  <c r="F504" i="40"/>
  <c r="D504" i="40"/>
  <c r="C504" i="40"/>
  <c r="D406" i="40"/>
  <c r="F385" i="40"/>
  <c r="H416" i="40"/>
  <c r="G416" i="40"/>
  <c r="F416" i="40"/>
  <c r="D416" i="40"/>
  <c r="C416" i="40"/>
  <c r="H374" i="40"/>
  <c r="G374" i="40"/>
  <c r="F374" i="40"/>
  <c r="D374" i="40"/>
  <c r="C374" i="40"/>
  <c r="H414" i="40"/>
  <c r="G414" i="40"/>
  <c r="F414" i="40"/>
  <c r="D414" i="40"/>
  <c r="C414" i="40"/>
  <c r="H412" i="40"/>
  <c r="G412" i="40"/>
  <c r="F412" i="40"/>
  <c r="D412" i="40"/>
  <c r="C412" i="40"/>
  <c r="H408" i="40"/>
  <c r="G408" i="40"/>
  <c r="F408" i="40"/>
  <c r="D408" i="40"/>
  <c r="C408" i="40"/>
  <c r="H400" i="40"/>
  <c r="G400" i="40"/>
  <c r="F400" i="40"/>
  <c r="D400" i="40"/>
  <c r="C400" i="40"/>
  <c r="G385" i="40"/>
  <c r="D385" i="40"/>
  <c r="H376" i="40"/>
  <c r="G376" i="40"/>
  <c r="F376" i="40"/>
  <c r="D376" i="40"/>
  <c r="C376" i="40"/>
  <c r="H818" i="40"/>
  <c r="G818" i="40"/>
  <c r="F818" i="40"/>
  <c r="H799" i="40"/>
  <c r="G799" i="40"/>
  <c r="F799" i="40"/>
  <c r="H798" i="40"/>
  <c r="G798" i="40"/>
  <c r="F798" i="40"/>
  <c r="H780" i="40"/>
  <c r="G780" i="40"/>
  <c r="F780" i="40"/>
  <c r="H779" i="40"/>
  <c r="G779" i="40"/>
  <c r="F779" i="40"/>
  <c r="F701" i="40"/>
  <c r="F755" i="40"/>
  <c r="H697" i="40"/>
  <c r="H800" i="40"/>
  <c r="G697" i="40"/>
  <c r="G754" i="40"/>
  <c r="F697" i="40"/>
  <c r="F800" i="40"/>
  <c r="H689" i="40"/>
  <c r="H753" i="40"/>
  <c r="G689" i="40"/>
  <c r="G753" i="40"/>
  <c r="F689" i="40"/>
  <c r="F753" i="40"/>
  <c r="H817" i="40"/>
  <c r="H682" i="40"/>
  <c r="H752" i="40"/>
  <c r="G778" i="40"/>
  <c r="F777" i="40"/>
  <c r="H796" i="40"/>
  <c r="G796" i="40"/>
  <c r="H602" i="40"/>
  <c r="G602" i="40"/>
  <c r="F602" i="40"/>
  <c r="D602" i="40"/>
  <c r="C602" i="40"/>
  <c r="H572" i="40"/>
  <c r="G572" i="40"/>
  <c r="F572" i="40"/>
  <c r="D572" i="40"/>
  <c r="C572" i="40"/>
  <c r="H598" i="40"/>
  <c r="G598" i="40"/>
  <c r="F598" i="40"/>
  <c r="D598" i="40"/>
  <c r="C598" i="40"/>
  <c r="H540" i="40"/>
  <c r="G540" i="40"/>
  <c r="F540" i="40"/>
  <c r="D540" i="40"/>
  <c r="C540" i="40"/>
  <c r="H522" i="40"/>
  <c r="G522" i="40"/>
  <c r="F522" i="40"/>
  <c r="D522" i="40"/>
  <c r="C522" i="40"/>
  <c r="D520" i="40"/>
  <c r="C520" i="40"/>
  <c r="H506" i="40"/>
  <c r="G506" i="40"/>
  <c r="F506" i="40"/>
  <c r="D506" i="40"/>
  <c r="C506" i="40"/>
  <c r="H502" i="40"/>
  <c r="G502" i="40"/>
  <c r="F502" i="40"/>
  <c r="D502" i="40"/>
  <c r="C502" i="40"/>
  <c r="H496" i="40"/>
  <c r="G496" i="40"/>
  <c r="F496" i="40"/>
  <c r="D496" i="40"/>
  <c r="C496" i="40"/>
  <c r="H494" i="40"/>
  <c r="G494" i="40"/>
  <c r="F494" i="40"/>
  <c r="D494" i="40"/>
  <c r="C494" i="40"/>
  <c r="H486" i="40"/>
  <c r="G486" i="40"/>
  <c r="F486" i="40"/>
  <c r="D486" i="40"/>
  <c r="C486" i="40"/>
  <c r="H484" i="40"/>
  <c r="G484" i="40"/>
  <c r="F484" i="40"/>
  <c r="D484" i="40"/>
  <c r="C484" i="40"/>
  <c r="H479" i="40"/>
  <c r="G479" i="40"/>
  <c r="F479" i="40"/>
  <c r="D479" i="40"/>
  <c r="C479" i="40"/>
  <c r="H464" i="40"/>
  <c r="G464" i="40"/>
  <c r="F464" i="40"/>
  <c r="D464" i="40"/>
  <c r="C464" i="40"/>
  <c r="H452" i="40"/>
  <c r="G452" i="40"/>
  <c r="F452" i="40"/>
  <c r="D452" i="40"/>
  <c r="C452" i="40"/>
  <c r="H450" i="40"/>
  <c r="G450" i="40"/>
  <c r="F450" i="40"/>
  <c r="D450" i="40"/>
  <c r="C450" i="40"/>
  <c r="H446" i="40"/>
  <c r="G446" i="40"/>
  <c r="F446" i="40"/>
  <c r="D446" i="40"/>
  <c r="C446" i="40"/>
  <c r="H442" i="40"/>
  <c r="G442" i="40"/>
  <c r="F442" i="40"/>
  <c r="D442" i="40"/>
  <c r="C442" i="40"/>
  <c r="H440" i="40"/>
  <c r="G440" i="40"/>
  <c r="F440" i="40"/>
  <c r="D440" i="40"/>
  <c r="C440" i="40"/>
  <c r="H436" i="40"/>
  <c r="G436" i="40"/>
  <c r="F436" i="40"/>
  <c r="D436" i="40"/>
  <c r="C436" i="40"/>
  <c r="H430" i="40"/>
  <c r="G430" i="40"/>
  <c r="F430" i="40"/>
  <c r="D430" i="40"/>
  <c r="C430" i="40"/>
  <c r="C428" i="40"/>
  <c r="H428" i="40"/>
  <c r="G428" i="40"/>
  <c r="F428" i="40"/>
  <c r="D428" i="40"/>
  <c r="D426" i="40"/>
  <c r="H426" i="40"/>
  <c r="C426" i="40"/>
  <c r="H424" i="40"/>
  <c r="G424" i="40"/>
  <c r="F424" i="40"/>
  <c r="D424" i="40"/>
  <c r="C424" i="40"/>
  <c r="F426" i="40"/>
  <c r="C385" i="40"/>
  <c r="F817" i="40"/>
  <c r="H816" i="40"/>
  <c r="F816" i="40"/>
  <c r="G816" i="40"/>
  <c r="H797" i="40"/>
  <c r="F797" i="40"/>
  <c r="G797" i="40"/>
  <c r="G817" i="40"/>
  <c r="G815" i="40"/>
  <c r="F815" i="40"/>
  <c r="H815" i="40"/>
  <c r="D810" i="40"/>
  <c r="F814" i="40"/>
  <c r="H795" i="40"/>
  <c r="G814" i="40"/>
  <c r="G795" i="40"/>
  <c r="H814" i="40"/>
  <c r="F795" i="40"/>
  <c r="F794" i="40"/>
  <c r="G775" i="40"/>
  <c r="G658" i="40"/>
  <c r="G749" i="40"/>
  <c r="H775" i="40"/>
  <c r="H658" i="40"/>
  <c r="H749" i="40"/>
  <c r="F775" i="40"/>
  <c r="F658" i="40"/>
  <c r="F749" i="40"/>
  <c r="F796" i="40"/>
  <c r="F666" i="40"/>
  <c r="F750" i="40"/>
  <c r="F776" i="40"/>
  <c r="G674" i="40"/>
  <c r="G751" i="40"/>
  <c r="G777" i="40"/>
  <c r="G776" i="40"/>
  <c r="G666" i="40"/>
  <c r="G750" i="40"/>
  <c r="H674" i="40"/>
  <c r="H751" i="40"/>
  <c r="H777" i="40"/>
  <c r="F674" i="40"/>
  <c r="F751" i="40"/>
  <c r="H666" i="40"/>
  <c r="H750" i="40"/>
  <c r="H776" i="40"/>
  <c r="E707" i="40"/>
  <c r="C570" i="40"/>
  <c r="C791" i="40"/>
  <c r="D570" i="40"/>
  <c r="F570" i="40"/>
  <c r="G526" i="40"/>
  <c r="G770" i="40"/>
  <c r="G570" i="40"/>
  <c r="G538" i="40"/>
  <c r="F538" i="40"/>
  <c r="F790" i="40"/>
  <c r="C538" i="40"/>
  <c r="D538" i="40"/>
  <c r="D790" i="40"/>
  <c r="C526" i="40"/>
  <c r="D526" i="40"/>
  <c r="H526" i="40"/>
  <c r="F526" i="40"/>
  <c r="F770" i="40"/>
  <c r="C500" i="40"/>
  <c r="H500" i="40"/>
  <c r="H789" i="40"/>
  <c r="G500" i="40"/>
  <c r="G789" i="40"/>
  <c r="D448" i="40"/>
  <c r="D788" i="40"/>
  <c r="D500" i="40"/>
  <c r="D789" i="40"/>
  <c r="F500" i="40"/>
  <c r="F789" i="40"/>
  <c r="F448" i="40"/>
  <c r="F788" i="40"/>
  <c r="G448" i="40"/>
  <c r="G788" i="40"/>
  <c r="H448" i="40"/>
  <c r="C448" i="40"/>
  <c r="F434" i="40"/>
  <c r="F768" i="40"/>
  <c r="H434" i="40"/>
  <c r="H768" i="40"/>
  <c r="C434" i="40"/>
  <c r="G434" i="40"/>
  <c r="G768" i="40"/>
  <c r="D420" i="40"/>
  <c r="D806" i="40"/>
  <c r="D434" i="40"/>
  <c r="D768" i="40"/>
  <c r="G420" i="40"/>
  <c r="G806" i="40"/>
  <c r="F410" i="40"/>
  <c r="C420" i="40"/>
  <c r="C806" i="40"/>
  <c r="H420" i="40"/>
  <c r="F420" i="40"/>
  <c r="F806" i="40"/>
  <c r="G410" i="40"/>
  <c r="G787" i="40"/>
  <c r="E426" i="40"/>
  <c r="C410" i="40"/>
  <c r="C787" i="40"/>
  <c r="H410" i="40"/>
  <c r="H787" i="40"/>
  <c r="D410" i="40"/>
  <c r="D787" i="40"/>
  <c r="G390" i="40"/>
  <c r="G767" i="40"/>
  <c r="C390" i="40"/>
  <c r="C767" i="40"/>
  <c r="H390" i="40"/>
  <c r="H767" i="40"/>
  <c r="D390" i="40"/>
  <c r="D767" i="40"/>
  <c r="F390" i="40"/>
  <c r="F767" i="40"/>
  <c r="G354" i="40"/>
  <c r="H354" i="40"/>
  <c r="H786" i="40"/>
  <c r="C354" i="40"/>
  <c r="C786" i="40"/>
  <c r="D354" i="40"/>
  <c r="D786" i="40"/>
  <c r="F354" i="40"/>
  <c r="F786" i="40"/>
  <c r="G318" i="40"/>
  <c r="G804" i="40"/>
  <c r="H318" i="40"/>
  <c r="H804" i="40"/>
  <c r="E35" i="40"/>
  <c r="C331" i="40"/>
  <c r="C766" i="40"/>
  <c r="D331" i="40"/>
  <c r="E259" i="40"/>
  <c r="F331" i="40"/>
  <c r="F766" i="40"/>
  <c r="H331" i="40"/>
  <c r="H766" i="40"/>
  <c r="G331" i="40"/>
  <c r="G766" i="40"/>
  <c r="C318" i="40"/>
  <c r="C804" i="40"/>
  <c r="D318" i="40"/>
  <c r="D804" i="40"/>
  <c r="F318" i="40"/>
  <c r="F804" i="40"/>
  <c r="C305" i="40"/>
  <c r="D305" i="40"/>
  <c r="D785" i="40"/>
  <c r="F305" i="40"/>
  <c r="F785" i="40"/>
  <c r="H305" i="40"/>
  <c r="G305" i="40"/>
  <c r="G785" i="40"/>
  <c r="F263" i="40"/>
  <c r="F765" i="40"/>
  <c r="G263" i="40"/>
  <c r="G765" i="40"/>
  <c r="H263" i="40"/>
  <c r="H765" i="40"/>
  <c r="D263" i="40"/>
  <c r="D765" i="40"/>
  <c r="C263" i="40"/>
  <c r="C765" i="40"/>
  <c r="F781" i="40"/>
  <c r="C242" i="40"/>
  <c r="C803" i="40"/>
  <c r="D242" i="40"/>
  <c r="H242" i="40"/>
  <c r="E42" i="40"/>
  <c r="E315" i="40"/>
  <c r="F242" i="40"/>
  <c r="G242" i="40"/>
  <c r="E195" i="40"/>
  <c r="D228" i="40"/>
  <c r="C228" i="40"/>
  <c r="H228" i="40"/>
  <c r="H784" i="40"/>
  <c r="F228" i="40"/>
  <c r="F784" i="40"/>
  <c r="G228" i="40"/>
  <c r="G784" i="40"/>
  <c r="E246" i="40"/>
  <c r="E436" i="40"/>
  <c r="E496" i="40"/>
  <c r="E343" i="40"/>
  <c r="E69" i="40"/>
  <c r="E116" i="40"/>
  <c r="E153" i="40"/>
  <c r="E92" i="40"/>
  <c r="E281" i="40"/>
  <c r="E374" i="40"/>
  <c r="E444" i="40"/>
  <c r="H754" i="40"/>
  <c r="E175" i="40"/>
  <c r="E125" i="40"/>
  <c r="E598" i="40"/>
  <c r="E464" i="40"/>
  <c r="E234" i="40"/>
  <c r="E216" i="40"/>
  <c r="E582" i="40"/>
  <c r="E356" i="40"/>
  <c r="G179" i="40"/>
  <c r="G764" i="40"/>
  <c r="E212" i="40"/>
  <c r="E248" i="40"/>
  <c r="E385" i="40"/>
  <c r="E406" i="40"/>
  <c r="C179" i="40"/>
  <c r="C764" i="40"/>
  <c r="H179" i="40"/>
  <c r="H764" i="40"/>
  <c r="E631" i="40"/>
  <c r="E430" i="40"/>
  <c r="E440" i="40"/>
  <c r="E450" i="40"/>
  <c r="E484" i="40"/>
  <c r="E502" i="40"/>
  <c r="E540" i="40"/>
  <c r="E333" i="40"/>
  <c r="E273" i="40"/>
  <c r="D179" i="40"/>
  <c r="E181" i="40"/>
  <c r="E192" i="40"/>
  <c r="E238" i="40"/>
  <c r="E151" i="40"/>
  <c r="E322" i="40"/>
  <c r="E358" i="40"/>
  <c r="E368" i="40"/>
  <c r="E432" i="40"/>
  <c r="E476" i="40"/>
  <c r="E492" i="40"/>
  <c r="E494" i="40"/>
  <c r="E188" i="40"/>
  <c r="E198" i="40"/>
  <c r="G682" i="40"/>
  <c r="G752" i="40"/>
  <c r="F772" i="40"/>
  <c r="E105" i="40"/>
  <c r="E528" i="40"/>
  <c r="G460" i="40"/>
  <c r="G807" i="40"/>
  <c r="E442" i="40"/>
  <c r="E479" i="40"/>
  <c r="E486" i="40"/>
  <c r="E400" i="40"/>
  <c r="E412" i="40"/>
  <c r="E347" i="40"/>
  <c r="E364" i="40"/>
  <c r="G370" i="40"/>
  <c r="G805" i="40"/>
  <c r="E250" i="40"/>
  <c r="E283" i="40"/>
  <c r="E287" i="40"/>
  <c r="E298" i="40"/>
  <c r="E311" i="40"/>
  <c r="E159" i="40"/>
  <c r="E172" i="40"/>
  <c r="E232" i="40"/>
  <c r="E186" i="40"/>
  <c r="E143" i="40"/>
  <c r="E81" i="40"/>
  <c r="E67" i="40"/>
  <c r="E99" i="40"/>
  <c r="E134" i="40"/>
  <c r="E170" i="40"/>
  <c r="E278" i="40"/>
  <c r="E291" i="40"/>
  <c r="E488" i="40"/>
  <c r="E514" i="40"/>
  <c r="E592" i="40"/>
  <c r="E606" i="40"/>
  <c r="E623" i="40"/>
  <c r="F179" i="40"/>
  <c r="F764" i="40"/>
  <c r="H770" i="40"/>
  <c r="H548" i="40"/>
  <c r="H809" i="40"/>
  <c r="E588" i="40"/>
  <c r="E428" i="40"/>
  <c r="E416" i="40"/>
  <c r="E325" i="40"/>
  <c r="E335" i="40"/>
  <c r="E351" i="40"/>
  <c r="E366" i="40"/>
  <c r="E328" i="40"/>
  <c r="E337" i="40"/>
  <c r="E289" i="40"/>
  <c r="E294" i="40"/>
  <c r="E302" i="40"/>
  <c r="E362" i="40"/>
  <c r="E309" i="40"/>
  <c r="E21" i="40"/>
  <c r="E53" i="40"/>
  <c r="E108" i="40"/>
  <c r="E166" i="40"/>
  <c r="E65" i="40"/>
  <c r="E30" i="40"/>
  <c r="E114" i="40"/>
  <c r="E168" i="40"/>
  <c r="E271" i="40"/>
  <c r="E300" i="40"/>
  <c r="E341" i="40"/>
  <c r="E466" i="40"/>
  <c r="E468" i="40"/>
  <c r="E470" i="40"/>
  <c r="E508" i="40"/>
  <c r="E516" i="40"/>
  <c r="E608" i="40"/>
  <c r="E604" i="40"/>
  <c r="D621" i="40"/>
  <c r="E619" i="40"/>
  <c r="E625" i="40"/>
  <c r="E138" i="40"/>
  <c r="E254" i="40"/>
  <c r="E498" i="40"/>
  <c r="E524" i="40"/>
  <c r="E544" i="40"/>
  <c r="E546" i="40"/>
  <c r="E560" i="40"/>
  <c r="E566" i="40"/>
  <c r="H791" i="40"/>
  <c r="G584" i="40"/>
  <c r="G810" i="40"/>
  <c r="E574" i="40"/>
  <c r="E580" i="40"/>
  <c r="E123" i="40"/>
  <c r="E103" i="40"/>
  <c r="E127" i="40"/>
  <c r="E381" i="40"/>
  <c r="E458" i="40"/>
  <c r="E610" i="40"/>
  <c r="E77" i="40"/>
  <c r="E205" i="40"/>
  <c r="E218" i="40"/>
  <c r="E226" i="40"/>
  <c r="E230" i="40"/>
  <c r="E396" i="40"/>
  <c r="E392" i="40"/>
  <c r="E472" i="40"/>
  <c r="E481" i="40"/>
  <c r="E602" i="40"/>
  <c r="E418" i="40"/>
  <c r="H772" i="40"/>
  <c r="C600" i="40"/>
  <c r="C792" i="40"/>
  <c r="H600" i="40"/>
  <c r="H792" i="40"/>
  <c r="G621" i="40"/>
  <c r="G773" i="40"/>
  <c r="C629" i="40"/>
  <c r="C793" i="40"/>
  <c r="H629" i="40"/>
  <c r="H793" i="40"/>
  <c r="E111" i="40"/>
  <c r="E556" i="40"/>
  <c r="E129" i="40"/>
  <c r="E223" i="40"/>
  <c r="F791" i="40"/>
  <c r="E424" i="40"/>
  <c r="C789" i="40"/>
  <c r="G510" i="40"/>
  <c r="G808" i="40"/>
  <c r="E522" i="40"/>
  <c r="G781" i="40"/>
  <c r="E349" i="40"/>
  <c r="E285" i="40"/>
  <c r="E267" i="40"/>
  <c r="E402" i="40"/>
  <c r="E162" i="40"/>
  <c r="E121" i="40"/>
  <c r="E145" i="40"/>
  <c r="E404" i="40"/>
  <c r="G790" i="40"/>
  <c r="E26" i="40"/>
  <c r="E87" i="40"/>
  <c r="E536" i="40"/>
  <c r="E313" i="40"/>
  <c r="E296" i="40"/>
  <c r="E398" i="40"/>
  <c r="F621" i="40"/>
  <c r="F773" i="40"/>
  <c r="H370" i="40"/>
  <c r="H805" i="40"/>
  <c r="H788" i="40"/>
  <c r="C548" i="40"/>
  <c r="C809" i="40"/>
  <c r="C564" i="40"/>
  <c r="C771" i="40"/>
  <c r="F600" i="40"/>
  <c r="F792" i="40"/>
  <c r="C637" i="40"/>
  <c r="G637" i="40"/>
  <c r="G812" i="40"/>
  <c r="H470" i="40"/>
  <c r="H468" i="40"/>
  <c r="H466" i="40"/>
  <c r="H790" i="40"/>
  <c r="D637" i="40"/>
  <c r="H564" i="40"/>
  <c r="H771" i="40"/>
  <c r="F548" i="40"/>
  <c r="G800" i="40"/>
  <c r="E572" i="40"/>
  <c r="D613" i="40"/>
  <c r="E73" i="40"/>
  <c r="E40" i="40"/>
  <c r="E438" i="40"/>
  <c r="C790" i="40"/>
  <c r="E576" i="40"/>
  <c r="E33" i="40"/>
  <c r="E220" i="40"/>
  <c r="E454" i="40"/>
  <c r="E360" i="40"/>
  <c r="E394" i="40"/>
  <c r="E552" i="40"/>
  <c r="H141" i="40"/>
  <c r="H783" i="40"/>
  <c r="F754" i="40"/>
  <c r="D370" i="40"/>
  <c r="D805" i="40"/>
  <c r="D548" i="40"/>
  <c r="D809" i="40"/>
  <c r="D564" i="40"/>
  <c r="G791" i="40"/>
  <c r="D600" i="40"/>
  <c r="E387" i="40"/>
  <c r="E236" i="40"/>
  <c r="E307" i="40"/>
  <c r="E709" i="40"/>
  <c r="G155" i="40"/>
  <c r="G802" i="40"/>
  <c r="E265" i="40"/>
  <c r="F643" i="40"/>
  <c r="E641" i="40"/>
  <c r="G141" i="40"/>
  <c r="G783" i="40"/>
  <c r="F370" i="40"/>
  <c r="F805" i="40"/>
  <c r="F564" i="40"/>
  <c r="F771" i="40"/>
  <c r="C141" i="40"/>
  <c r="C783" i="40"/>
  <c r="F584" i="40"/>
  <c r="F810" i="40"/>
  <c r="D460" i="40"/>
  <c r="C460" i="40"/>
  <c r="C807" i="40"/>
  <c r="H460" i="40"/>
  <c r="E520" i="40"/>
  <c r="F613" i="40"/>
  <c r="F811" i="40"/>
  <c r="D141" i="40"/>
  <c r="D783" i="40"/>
  <c r="C584" i="40"/>
  <c r="C810" i="40"/>
  <c r="H778" i="40"/>
  <c r="E562" i="40"/>
  <c r="C613" i="40"/>
  <c r="C811" i="40"/>
  <c r="G600" i="40"/>
  <c r="G792" i="40"/>
  <c r="C621" i="40"/>
  <c r="C773" i="40"/>
  <c r="H621" i="40"/>
  <c r="H773" i="40"/>
  <c r="D629" i="40"/>
  <c r="F141" i="40"/>
  <c r="F783" i="40"/>
  <c r="G629" i="40"/>
  <c r="G793" i="40"/>
  <c r="E633" i="40"/>
  <c r="H637" i="40"/>
  <c r="H812" i="40"/>
  <c r="E717" i="40"/>
  <c r="E49" i="40"/>
  <c r="C768" i="40"/>
  <c r="E446" i="40"/>
  <c r="F460" i="40"/>
  <c r="F807" i="40"/>
  <c r="D490" i="40"/>
  <c r="D769" i="40"/>
  <c r="C490" i="40"/>
  <c r="C769" i="40"/>
  <c r="D510" i="40"/>
  <c r="E506" i="40"/>
  <c r="G548" i="40"/>
  <c r="G809" i="40"/>
  <c r="H584" i="40"/>
  <c r="H810" i="40"/>
  <c r="G613" i="40"/>
  <c r="G811" i="40"/>
  <c r="E408" i="40"/>
  <c r="E414" i="40"/>
  <c r="E190" i="40"/>
  <c r="E518" i="40"/>
  <c r="E542" i="40"/>
  <c r="G564" i="40"/>
  <c r="E578" i="40"/>
  <c r="H613" i="40"/>
  <c r="H811" i="40"/>
  <c r="E46" i="40"/>
  <c r="E28" i="40"/>
  <c r="E101" i="40"/>
  <c r="E136" i="40"/>
  <c r="E240" i="40"/>
  <c r="E456" i="40"/>
  <c r="E596" i="40"/>
  <c r="E715" i="40"/>
  <c r="E711" i="40"/>
  <c r="E58" i="40"/>
  <c r="E149" i="40"/>
  <c r="D155" i="40"/>
  <c r="E209" i="40"/>
  <c r="E345" i="40"/>
  <c r="E558" i="40"/>
  <c r="D51" i="40"/>
  <c r="D763" i="40"/>
  <c r="G51" i="40"/>
  <c r="G763" i="40"/>
  <c r="C51" i="40"/>
  <c r="C763" i="40"/>
  <c r="H51" i="40"/>
  <c r="H763" i="40"/>
  <c r="F637" i="40"/>
  <c r="E635" i="40"/>
  <c r="H774" i="40"/>
  <c r="H650" i="40"/>
  <c r="H748" i="40"/>
  <c r="E275" i="40"/>
  <c r="H701" i="40"/>
  <c r="H755" i="40"/>
  <c r="H781" i="40"/>
  <c r="F721" i="40"/>
  <c r="F722" i="40"/>
  <c r="F758" i="40"/>
  <c r="E713" i="40"/>
  <c r="G813" i="40"/>
  <c r="G650" i="40"/>
  <c r="G748" i="40"/>
  <c r="E261" i="40"/>
  <c r="C774" i="40"/>
  <c r="F778" i="40"/>
  <c r="F682" i="40"/>
  <c r="F752" i="40"/>
  <c r="C510" i="40"/>
  <c r="H510" i="40"/>
  <c r="C370" i="40"/>
  <c r="F155" i="40"/>
  <c r="G721" i="40"/>
  <c r="G722" i="40"/>
  <c r="G758" i="40"/>
  <c r="C649" i="40"/>
  <c r="C650" i="40"/>
  <c r="C748" i="40"/>
  <c r="E647" i="40"/>
  <c r="E452" i="40"/>
  <c r="E504" i="40"/>
  <c r="E376" i="40"/>
  <c r="C721" i="40"/>
  <c r="C722" i="40"/>
  <c r="H721" i="40"/>
  <c r="H722" i="40"/>
  <c r="F51" i="40"/>
  <c r="F763" i="40"/>
  <c r="E719" i="40"/>
  <c r="G490" i="40"/>
  <c r="G769" i="40"/>
  <c r="F490" i="40"/>
  <c r="F769" i="40"/>
  <c r="F510" i="40"/>
  <c r="E339" i="40"/>
  <c r="E534" i="40"/>
  <c r="E568" i="40"/>
  <c r="E37" i="40"/>
  <c r="C155" i="40"/>
  <c r="H155" i="40"/>
  <c r="D721" i="40"/>
  <c r="D722" i="40"/>
  <c r="E147" i="40"/>
  <c r="E269" i="40"/>
  <c r="E378" i="40"/>
  <c r="E594" i="40"/>
  <c r="E617" i="40"/>
  <c r="E627" i="40"/>
  <c r="E554" i="40"/>
  <c r="F629" i="40"/>
  <c r="F793" i="40"/>
  <c r="D549" i="40"/>
  <c r="D744" i="40"/>
  <c r="H585" i="40"/>
  <c r="H745" i="40"/>
  <c r="G549" i="40"/>
  <c r="G744" i="40"/>
  <c r="H490" i="40"/>
  <c r="H769" i="40"/>
  <c r="H762" i="40"/>
  <c r="G461" i="40"/>
  <c r="G742" i="40"/>
  <c r="H549" i="40"/>
  <c r="H744" i="40"/>
  <c r="D243" i="40"/>
  <c r="D738" i="40"/>
  <c r="C421" i="40"/>
  <c r="C741" i="40"/>
  <c r="F585" i="40"/>
  <c r="F745" i="40"/>
  <c r="D371" i="40"/>
  <c r="D614" i="40"/>
  <c r="D156" i="40"/>
  <c r="D737" i="40"/>
  <c r="F319" i="40"/>
  <c r="F739" i="40"/>
  <c r="F549" i="40"/>
  <c r="F744" i="40"/>
  <c r="F809" i="40"/>
  <c r="C638" i="40"/>
  <c r="C747" i="40"/>
  <c r="G421" i="40"/>
  <c r="G741" i="40"/>
  <c r="D802" i="40"/>
  <c r="F461" i="40"/>
  <c r="F742" i="40"/>
  <c r="D782" i="40"/>
  <c r="G156" i="40"/>
  <c r="G737" i="40"/>
  <c r="C585" i="40"/>
  <c r="C745" i="40"/>
  <c r="D771" i="40"/>
  <c r="D762" i="40"/>
  <c r="D585" i="40"/>
  <c r="D745" i="40"/>
  <c r="F803" i="40"/>
  <c r="F243" i="40"/>
  <c r="F738" i="40"/>
  <c r="H638" i="40"/>
  <c r="H747" i="40"/>
  <c r="D808" i="40"/>
  <c r="D511" i="40"/>
  <c r="D743" i="40"/>
  <c r="D461" i="40"/>
  <c r="D742" i="40"/>
  <c r="D807" i="40"/>
  <c r="F614" i="40"/>
  <c r="F746" i="40"/>
  <c r="G319" i="40"/>
  <c r="G739" i="40"/>
  <c r="D319" i="40"/>
  <c r="D739" i="40"/>
  <c r="C772" i="40"/>
  <c r="C614" i="40"/>
  <c r="C746" i="40"/>
  <c r="H614" i="40"/>
  <c r="H746" i="40"/>
  <c r="G638" i="40"/>
  <c r="G747" i="40"/>
  <c r="G771" i="40"/>
  <c r="G585" i="40"/>
  <c r="G745" i="40"/>
  <c r="G772" i="40"/>
  <c r="G614" i="40"/>
  <c r="G746" i="40"/>
  <c r="H807" i="40"/>
  <c r="H461" i="40"/>
  <c r="H742" i="40"/>
  <c r="F650" i="40"/>
  <c r="F748" i="40"/>
  <c r="F774" i="40"/>
  <c r="C461" i="40"/>
  <c r="C742" i="40"/>
  <c r="C788" i="40"/>
  <c r="H785" i="40"/>
  <c r="H782" i="40"/>
  <c r="H319" i="40"/>
  <c r="H739" i="40"/>
  <c r="C805" i="40"/>
  <c r="C371" i="40"/>
  <c r="C740" i="40"/>
  <c r="F787" i="40"/>
  <c r="F782" i="40"/>
  <c r="F421" i="40"/>
  <c r="F741" i="40"/>
  <c r="H243" i="40"/>
  <c r="H738" i="40"/>
  <c r="H803" i="40"/>
  <c r="C784" i="40"/>
  <c r="C243" i="40"/>
  <c r="C738" i="40"/>
  <c r="C156" i="40"/>
  <c r="C737" i="40"/>
  <c r="C770" i="40"/>
  <c r="C549" i="40"/>
  <c r="C744" i="40"/>
  <c r="G371" i="40"/>
  <c r="G740" i="40"/>
  <c r="G786" i="40"/>
  <c r="G782" i="40"/>
  <c r="F762" i="40"/>
  <c r="F371" i="40"/>
  <c r="F740" i="40"/>
  <c r="H421" i="40"/>
  <c r="H741" i="40"/>
  <c r="H806" i="40"/>
  <c r="C785" i="40"/>
  <c r="C319" i="40"/>
  <c r="C739" i="40"/>
  <c r="F156" i="40"/>
  <c r="F737" i="40"/>
  <c r="F802" i="40"/>
  <c r="C511" i="40"/>
  <c r="C743" i="40"/>
  <c r="C808" i="40"/>
  <c r="H802" i="40"/>
  <c r="H156" i="40"/>
  <c r="H737" i="40"/>
  <c r="F511" i="40"/>
  <c r="F743" i="40"/>
  <c r="F808" i="40"/>
  <c r="G803" i="40"/>
  <c r="G801" i="40"/>
  <c r="G243" i="40"/>
  <c r="G738" i="40"/>
  <c r="H808" i="40"/>
  <c r="H371" i="40"/>
  <c r="H740" i="40"/>
  <c r="G511" i="40"/>
  <c r="G743" i="40"/>
  <c r="D421" i="40"/>
  <c r="D741" i="40"/>
  <c r="F638" i="40"/>
  <c r="F747" i="40"/>
  <c r="F812" i="40"/>
  <c r="F756" i="40"/>
  <c r="F760" i="40"/>
  <c r="C762" i="40"/>
  <c r="G762" i="40"/>
  <c r="H511" i="40"/>
  <c r="H743" i="40"/>
  <c r="H756" i="40"/>
  <c r="H760" i="40"/>
  <c r="G756" i="40"/>
  <c r="G760" i="40"/>
  <c r="D801" i="40"/>
  <c r="C782" i="40"/>
  <c r="H801" i="40"/>
  <c r="F801" i="40"/>
  <c r="C801" i="40"/>
</calcChain>
</file>

<file path=xl/sharedStrings.xml><?xml version="1.0" encoding="utf-8"?>
<sst xmlns="http://schemas.openxmlformats.org/spreadsheetml/2006/main" count="1004" uniqueCount="214">
  <si>
    <t>Инвентаризирани фиданки</t>
  </si>
  <si>
    <t>В това число:</t>
  </si>
  <si>
    <t>хил. бр.</t>
  </si>
  <si>
    <t>годни за залесяване, хил. бр.</t>
  </si>
  <si>
    <t>остават за доотглежда-не, хил. бр.</t>
  </si>
  <si>
    <t xml:space="preserve"> </t>
  </si>
  <si>
    <t>Вид на фиданките</t>
  </si>
  <si>
    <t>ЕДНОГОДИШНИ</t>
  </si>
  <si>
    <t>Птиче грозде</t>
  </si>
  <si>
    <t>ОБЩО ДВЕГОДИШНИ</t>
  </si>
  <si>
    <t>ОБЩО ЧЕТИРИГОДИШНИ</t>
  </si>
  <si>
    <t>ОБЩО ПЕТГОДИШНИ</t>
  </si>
  <si>
    <t>ДВЕГОДИШНИ</t>
  </si>
  <si>
    <t>ТРИГОДИШНИ</t>
  </si>
  <si>
    <t>ЧЕТИРИГОДИШНИ</t>
  </si>
  <si>
    <t>ПЕТГОДИШНИ</t>
  </si>
  <si>
    <t>Бор черен</t>
  </si>
  <si>
    <t>Кедър атласки</t>
  </si>
  <si>
    <t>Смърч обикновен</t>
  </si>
  <si>
    <t>Смърч сребрист</t>
  </si>
  <si>
    <t>Джанка</t>
  </si>
  <si>
    <t>Дъб червен</t>
  </si>
  <si>
    <t>Кестен обикновен</t>
  </si>
  <si>
    <t>Киселица</t>
  </si>
  <si>
    <t>Круша дива</t>
  </si>
  <si>
    <t>Шестил</t>
  </si>
  <si>
    <t>Бор бял</t>
  </si>
  <si>
    <t>І.</t>
  </si>
  <si>
    <t>ІІ.</t>
  </si>
  <si>
    <t>Акация бяла</t>
  </si>
  <si>
    <t>Дъб космат</t>
  </si>
  <si>
    <t>Дъб летен</t>
  </si>
  <si>
    <t>Кестен конски</t>
  </si>
  <si>
    <t>Липа сребролистна</t>
  </si>
  <si>
    <t>Ясен планински</t>
  </si>
  <si>
    <t>Офика</t>
  </si>
  <si>
    <t>Махалебка</t>
  </si>
  <si>
    <t>ШЕСТГОДИШНИ</t>
  </si>
  <si>
    <t>ІІІ.</t>
  </si>
  <si>
    <t>ІV.</t>
  </si>
  <si>
    <t>V.</t>
  </si>
  <si>
    <t>Кипарис аризонски</t>
  </si>
  <si>
    <t>Кипарис обикновен</t>
  </si>
  <si>
    <t>Туя източна</t>
  </si>
  <si>
    <t>ХРАСТИ</t>
  </si>
  <si>
    <t>Кисел трън</t>
  </si>
  <si>
    <t>ИГЛОЛИСТНИ</t>
  </si>
  <si>
    <t>ШИРОКОЛИСТНИ</t>
  </si>
  <si>
    <t>Ясен полски</t>
  </si>
  <si>
    <t>Албиция</t>
  </si>
  <si>
    <t>Р Е К А П И Т У Л А Ц И Я</t>
  </si>
  <si>
    <t>Ела испанска</t>
  </si>
  <si>
    <t>Дъб благун</t>
  </si>
  <si>
    <t>Дъб цер</t>
  </si>
  <si>
    <t>Дюла японска</t>
  </si>
  <si>
    <t>Скоруша</t>
  </si>
  <si>
    <t>ОБЩО ШЕСТГОДИШНИ</t>
  </si>
  <si>
    <t>ОБЩО СЕМЕНИЩНИ</t>
  </si>
  <si>
    <t xml:space="preserve">    </t>
  </si>
  <si>
    <t>VІІ.</t>
  </si>
  <si>
    <t>в това число:</t>
  </si>
  <si>
    <t>Туя западна</t>
  </si>
  <si>
    <t>Арония</t>
  </si>
  <si>
    <t>Кедър хималайски</t>
  </si>
  <si>
    <t>Орех обикновен</t>
  </si>
  <si>
    <t>Пираканта</t>
  </si>
  <si>
    <t>ОБЩО СЕДЕМГОДИШНИ</t>
  </si>
  <si>
    <t>СЕДЕМГОДИШНИ</t>
  </si>
  <si>
    <t>за инвентаризация на посевите в държавните горски разсадници</t>
  </si>
  <si>
    <t xml:space="preserve">Nо по ред </t>
  </si>
  <si>
    <t xml:space="preserve">Засети семена </t>
  </si>
  <si>
    <t>В СЕМЕНИЩА НА ОТКРИТО</t>
  </si>
  <si>
    <t>Китайски мехурник</t>
  </si>
  <si>
    <t>ОБЩО :</t>
  </si>
  <si>
    <t>В ОРАНЖЕРИИ И ПАРНИЦИ</t>
  </si>
  <si>
    <t>ОСЕМГОДИШНИ</t>
  </si>
  <si>
    <t xml:space="preserve">ОБОБЩИТЕЛЕН  ПРОТОКОЛ </t>
  </si>
  <si>
    <t>Лавровишна</t>
  </si>
  <si>
    <t>Ела кавказка</t>
  </si>
  <si>
    <t>VІІІ.</t>
  </si>
  <si>
    <t>СЗДП - ВРАЦА</t>
  </si>
  <si>
    <t>СЦДП - ГАБРОВО</t>
  </si>
  <si>
    <t>ЮЗДП - БЛАГОЕВГРАД</t>
  </si>
  <si>
    <t>ЮЦДП - СМОЛЯН</t>
  </si>
  <si>
    <t>ЮИДП - СЛИВЕН</t>
  </si>
  <si>
    <t xml:space="preserve">ИГЛОЛИСТНИ </t>
  </si>
  <si>
    <t xml:space="preserve">VІ. </t>
  </si>
  <si>
    <t>ДЕВЕТГОДИШНИ</t>
  </si>
  <si>
    <t>СИДП - ШУМЕН</t>
  </si>
  <si>
    <t xml:space="preserve">Явор обикновен </t>
  </si>
  <si>
    <t>м</t>
  </si>
  <si>
    <t>кг</t>
  </si>
  <si>
    <t>бр./м</t>
  </si>
  <si>
    <t>остават за доотглеж-дане, хил. бр.</t>
  </si>
  <si>
    <t>ІХ.</t>
  </si>
  <si>
    <t>ВСИЧКО иглолистни</t>
  </si>
  <si>
    <t>ВСИЧКО храсти</t>
  </si>
  <si>
    <t>ВСИЧКО широколистни</t>
  </si>
  <si>
    <t>VІІІ</t>
  </si>
  <si>
    <t>Приложение № 15</t>
  </si>
  <si>
    <t>към чл. 35, ал. 3</t>
  </si>
  <si>
    <t>Х.</t>
  </si>
  <si>
    <t>ДЕСЕТГОДИШНИ</t>
  </si>
  <si>
    <t xml:space="preserve">Дъб зимен </t>
  </si>
  <si>
    <t>ОБЩО ЕДНОГОДИШНИ</t>
  </si>
  <si>
    <t>Дървовидна ружа</t>
  </si>
  <si>
    <t xml:space="preserve">X. </t>
  </si>
  <si>
    <t>VIII.</t>
  </si>
  <si>
    <t xml:space="preserve">ОБЩО ДЕСЕТГОДИШНИ </t>
  </si>
  <si>
    <t>Златен дъжд</t>
  </si>
  <si>
    <t>Мукина</t>
  </si>
  <si>
    <t>XІ.</t>
  </si>
  <si>
    <t>ХІІ.</t>
  </si>
  <si>
    <t>Череша обикновена/ дива</t>
  </si>
  <si>
    <t>Люляк</t>
  </si>
  <si>
    <t>ОБЩО ДЕВЕТГОДИШНИ</t>
  </si>
  <si>
    <t>ЕДИНАДЕСЕТГОДИШНИ</t>
  </si>
  <si>
    <t>ДВАНАДЕСЕТГОДИШНИ</t>
  </si>
  <si>
    <t>ТРИНАДЕСЕТГОДИШНИ</t>
  </si>
  <si>
    <t>ОБЩО ТРИНАДЕСЕТГОДИШНИ</t>
  </si>
  <si>
    <t>VII.</t>
  </si>
  <si>
    <t>XIII.</t>
  </si>
  <si>
    <t>ІI.</t>
  </si>
  <si>
    <t>VI.</t>
  </si>
  <si>
    <t xml:space="preserve">Бук обикновен </t>
  </si>
  <si>
    <t>ЧЕТИРИНАДЕСЕТГОДИШНИ</t>
  </si>
  <si>
    <t>ОБЩО ЧЕТИРИНАДЕСЕТГОДИШНИ</t>
  </si>
  <si>
    <t>Дрян обикновен</t>
  </si>
  <si>
    <t>Ела гръцка</t>
  </si>
  <si>
    <t>XIV.</t>
  </si>
  <si>
    <t>ІII.</t>
  </si>
  <si>
    <t>I.</t>
  </si>
  <si>
    <t>Туя златиста</t>
  </si>
  <si>
    <t>ХV.</t>
  </si>
  <si>
    <t>ПЕТНАДЕСЕТГОДИШНИ</t>
  </si>
  <si>
    <t>ОБЩО ПЕТНАДЕСЕТГОДИШНИ</t>
  </si>
  <si>
    <t>Липа дребнолистна</t>
  </si>
  <si>
    <t>Котонеастър</t>
  </si>
  <si>
    <t>XV.</t>
  </si>
  <si>
    <t>ХVI.</t>
  </si>
  <si>
    <t>ШЕСТНАДЕСЕТГОДИШНИ</t>
  </si>
  <si>
    <t>ОБЩО ШЕСТНАДЕСЕТГОДИШНИ</t>
  </si>
  <si>
    <t>XVI.</t>
  </si>
  <si>
    <t>Клек</t>
  </si>
  <si>
    <t>Магнолия вечнозелена</t>
  </si>
  <si>
    <t>Люляк индийски</t>
  </si>
  <si>
    <t>II.</t>
  </si>
  <si>
    <t>IХ.</t>
  </si>
  <si>
    <t xml:space="preserve">XI. </t>
  </si>
  <si>
    <t>ХVII.</t>
  </si>
  <si>
    <t>СЕДЕМНАДЕСЕТГОДИШНИ</t>
  </si>
  <si>
    <t>ОБЩО СЕДЕМНАДЕСЕТГОДИШНИ</t>
  </si>
  <si>
    <t>Платан западен</t>
  </si>
  <si>
    <t>XVII.</t>
  </si>
  <si>
    <t>III.</t>
  </si>
  <si>
    <t xml:space="preserve">XII. </t>
  </si>
  <si>
    <t>ХVIII.</t>
  </si>
  <si>
    <t>ОСЕМНАДЕСЕТГОДИШНИ</t>
  </si>
  <si>
    <t>ОБЩО ОСЕМНАДЕСЕТГОДИШНИ</t>
  </si>
  <si>
    <t>XVIII.</t>
  </si>
  <si>
    <t xml:space="preserve">ЮЦДП - СМОЛЯН </t>
  </si>
  <si>
    <t>IV.</t>
  </si>
  <si>
    <t>ОБЩО ОСЕМГОДИШНИ</t>
  </si>
  <si>
    <t>Габър келяв</t>
  </si>
  <si>
    <t>Хибискус</t>
  </si>
  <si>
    <t>Котонеастър дамеров</t>
  </si>
  <si>
    <t>IІ.</t>
  </si>
  <si>
    <t>VII</t>
  </si>
  <si>
    <t>IX.</t>
  </si>
  <si>
    <t>ХI.</t>
  </si>
  <si>
    <t>ОБЩО ЕДИНАДЕСЕТГОДИШНИ</t>
  </si>
  <si>
    <t>ОБЩО  ДВАНАДЕСЕТГОДИШНИ</t>
  </si>
  <si>
    <t xml:space="preserve">XIII. </t>
  </si>
  <si>
    <t>ХIII.</t>
  </si>
  <si>
    <t>ДЕВЕТНАДЕСЕТГОДИШНИ</t>
  </si>
  <si>
    <t>ХIХ.</t>
  </si>
  <si>
    <t>ОБЩО ДЕВЕТНАДЕСЕТГОДИШНИ</t>
  </si>
  <si>
    <t>XIX.</t>
  </si>
  <si>
    <t>Гинко билоба</t>
  </si>
  <si>
    <t>Глог</t>
  </si>
  <si>
    <t>Мъждрян</t>
  </si>
  <si>
    <t>ОБЩО ТРИГОДИШНИ</t>
  </si>
  <si>
    <t>Дива череша</t>
  </si>
  <si>
    <t xml:space="preserve"> от м. септември 2023 г.</t>
  </si>
  <si>
    <t>Ела киликийска</t>
  </si>
  <si>
    <t>Ела обикновенна</t>
  </si>
  <si>
    <t>Ела турска</t>
  </si>
  <si>
    <t xml:space="preserve">Люляк </t>
  </si>
  <si>
    <t xml:space="preserve">Гледичия </t>
  </si>
  <si>
    <t>Ружа дървовидна</t>
  </si>
  <si>
    <t>Гледичия</t>
  </si>
  <si>
    <t>Орех</t>
  </si>
  <si>
    <t>Дъб зимен</t>
  </si>
  <si>
    <t>Акация</t>
  </si>
  <si>
    <t>Кестен американски</t>
  </si>
  <si>
    <t>Каталпа</t>
  </si>
  <si>
    <t>Явор ясенолистен-негундо</t>
  </si>
  <si>
    <t>Лавровишня</t>
  </si>
  <si>
    <t>Бук</t>
  </si>
  <si>
    <t>Дюля японска</t>
  </si>
  <si>
    <t>Ясен американски</t>
  </si>
  <si>
    <t>Ела конколорка</t>
  </si>
  <si>
    <t>Див лимон</t>
  </si>
  <si>
    <t>Черна мура</t>
  </si>
  <si>
    <t>Аморфа</t>
  </si>
  <si>
    <t>Пауловния</t>
  </si>
  <si>
    <t>Конски кестен</t>
  </si>
  <si>
    <t>Глициния</t>
  </si>
  <si>
    <t>Благун</t>
  </si>
  <si>
    <t>Летен дъб</t>
  </si>
  <si>
    <t>Пърнар</t>
  </si>
  <si>
    <t>Дива круша</t>
  </si>
  <si>
    <t>Череша дива</t>
  </si>
  <si>
    <t>Бреза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</si>
</sst>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#,##0.000"/>
  </numFmts>
  <fonts count="15">
    <font>
      <sz val="10"/>
      <name val="Arial"/>
      <charset val="204"/>
    </font>
    <font>
      <sz val="10"/>
      <name val="Arial"/>
      <family val="2"/>
      <charset val="204"/>
    </font>
    <font>
      <sz val="10"/>
      <name val="TimokU"/>
    </font>
    <font>
      <sz val="10"/>
      <name val="Times New Roman"/>
      <family val="1"/>
    </font>
    <font>
      <b/>
      <sz val="1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0"/>
      <color theme="1"/>
      <name val="Verdana"/>
      <family val="2"/>
      <charset val="204"/>
    </font>
    <font>
      <sz val="10"/>
      <color theme="1"/>
      <name val="Verdana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512">
    <xf numFmtId="0" fontId="0" fillId="0" borderId="0" xfId="0"/>
    <xf numFmtId="0" fontId="6" fillId="0" borderId="0" xfId="0" applyFont="1" applyFill="1" applyAlignment="1">
      <alignment horizontal="center"/>
    </xf>
    <xf numFmtId="2" fontId="6" fillId="0" borderId="0" xfId="0" applyNumberFormat="1" applyFont="1" applyFill="1" applyAlignment="1">
      <alignment horizontal="right"/>
    </xf>
    <xf numFmtId="1" fontId="6" fillId="0" borderId="0" xfId="0" applyNumberFormat="1" applyFont="1" applyFill="1" applyAlignment="1">
      <alignment horizontal="right"/>
    </xf>
    <xf numFmtId="165" fontId="6" fillId="0" borderId="0" xfId="0" applyNumberFormat="1" applyFont="1" applyFill="1" applyAlignment="1">
      <alignment horizontal="right"/>
    </xf>
    <xf numFmtId="0" fontId="6" fillId="0" borderId="0" xfId="0" applyFont="1" applyFill="1"/>
    <xf numFmtId="165" fontId="6" fillId="0" borderId="0" xfId="0" applyNumberFormat="1" applyFont="1" applyFill="1"/>
    <xf numFmtId="0" fontId="6" fillId="0" borderId="0" xfId="0" applyFont="1" applyFill="1" applyAlignment="1">
      <alignment vertical="center"/>
    </xf>
    <xf numFmtId="2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top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top" wrapText="1"/>
    </xf>
    <xf numFmtId="1" fontId="7" fillId="0" borderId="3" xfId="0" applyNumberFormat="1" applyFont="1" applyFill="1" applyBorder="1" applyAlignment="1">
      <alignment horizontal="center" vertical="top" wrapText="1"/>
    </xf>
    <xf numFmtId="0" fontId="6" fillId="0" borderId="0" xfId="0" applyNumberFormat="1" applyFont="1" applyFill="1"/>
    <xf numFmtId="0" fontId="7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right" vertical="center" wrapText="1"/>
    </xf>
    <xf numFmtId="165" fontId="7" fillId="0" borderId="4" xfId="0" applyNumberFormat="1" applyFont="1" applyFill="1" applyBorder="1" applyAlignment="1">
      <alignment horizontal="right" vertical="center" wrapText="1"/>
    </xf>
    <xf numFmtId="165" fontId="7" fillId="0" borderId="5" xfId="0" applyNumberFormat="1" applyFont="1" applyFill="1" applyBorder="1" applyAlignment="1">
      <alignment horizontal="righ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right" vertical="center" wrapText="1"/>
    </xf>
    <xf numFmtId="165" fontId="7" fillId="0" borderId="6" xfId="0" applyNumberFormat="1" applyFont="1" applyFill="1" applyBorder="1" applyAlignment="1">
      <alignment horizontal="right" vertical="center" wrapText="1"/>
    </xf>
    <xf numFmtId="165" fontId="7" fillId="0" borderId="7" xfId="0" applyNumberFormat="1" applyFont="1" applyFill="1" applyBorder="1" applyAlignment="1">
      <alignment horizontal="righ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right" vertical="center" wrapText="1"/>
    </xf>
    <xf numFmtId="1" fontId="7" fillId="0" borderId="8" xfId="0" applyNumberFormat="1" applyFont="1" applyFill="1" applyBorder="1" applyAlignment="1">
      <alignment horizontal="right" vertical="center" wrapText="1"/>
    </xf>
    <xf numFmtId="165" fontId="7" fillId="0" borderId="8" xfId="0" applyNumberFormat="1" applyFont="1" applyFill="1" applyBorder="1" applyAlignment="1">
      <alignment horizontal="right" vertical="center" wrapText="1"/>
    </xf>
    <xf numFmtId="165" fontId="7" fillId="0" borderId="9" xfId="0" applyNumberFormat="1" applyFont="1" applyFill="1" applyBorder="1" applyAlignment="1">
      <alignment horizontal="right" vertical="center" wrapText="1"/>
    </xf>
    <xf numFmtId="2" fontId="6" fillId="0" borderId="10" xfId="0" applyNumberFormat="1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right" vertical="center" wrapText="1"/>
    </xf>
    <xf numFmtId="1" fontId="6" fillId="0" borderId="10" xfId="0" applyNumberFormat="1" applyFont="1" applyFill="1" applyBorder="1" applyAlignment="1">
      <alignment horizontal="right" vertical="top" wrapText="1"/>
    </xf>
    <xf numFmtId="165" fontId="6" fillId="0" borderId="10" xfId="0" applyNumberFormat="1" applyFont="1" applyFill="1" applyBorder="1" applyAlignment="1">
      <alignment horizontal="right" vertical="center" wrapText="1"/>
    </xf>
    <xf numFmtId="165" fontId="6" fillId="0" borderId="11" xfId="0" applyNumberFormat="1" applyFont="1" applyFill="1" applyBorder="1" applyAlignment="1">
      <alignment horizontal="right" vertical="center" wrapText="1"/>
    </xf>
    <xf numFmtId="2" fontId="6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>
      <alignment horizontal="right" vertical="center" wrapText="1"/>
    </xf>
    <xf numFmtId="165" fontId="6" fillId="0" borderId="12" xfId="0" applyNumberFormat="1" applyFont="1" applyFill="1" applyBorder="1" applyAlignment="1">
      <alignment horizontal="right" vertical="center" wrapText="1"/>
    </xf>
    <xf numFmtId="2" fontId="7" fillId="0" borderId="13" xfId="0" applyNumberFormat="1" applyFont="1" applyFill="1" applyBorder="1" applyAlignment="1">
      <alignment horizontal="left" vertical="top" wrapText="1"/>
    </xf>
    <xf numFmtId="0" fontId="7" fillId="0" borderId="13" xfId="0" applyFont="1" applyFill="1" applyBorder="1" applyAlignment="1">
      <alignment horizontal="right" vertical="center" wrapText="1"/>
    </xf>
    <xf numFmtId="1" fontId="7" fillId="0" borderId="13" xfId="0" applyNumberFormat="1" applyFont="1" applyFill="1" applyBorder="1" applyAlignment="1">
      <alignment horizontal="right" vertical="top" wrapText="1"/>
    </xf>
    <xf numFmtId="165" fontId="7" fillId="0" borderId="13" xfId="0" applyNumberFormat="1" applyFont="1" applyFill="1" applyBorder="1" applyAlignment="1">
      <alignment horizontal="right" vertical="center" wrapText="1"/>
    </xf>
    <xf numFmtId="165" fontId="7" fillId="0" borderId="14" xfId="0" applyNumberFormat="1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right" vertical="center" wrapText="1"/>
    </xf>
    <xf numFmtId="1" fontId="6" fillId="0" borderId="15" xfId="0" applyNumberFormat="1" applyFont="1" applyFill="1" applyBorder="1" applyAlignment="1">
      <alignment horizontal="right" vertical="top" wrapText="1"/>
    </xf>
    <xf numFmtId="165" fontId="6" fillId="0" borderId="15" xfId="0" applyNumberFormat="1" applyFont="1" applyFill="1" applyBorder="1" applyAlignment="1">
      <alignment horizontal="right" vertical="center" wrapText="1"/>
    </xf>
    <xf numFmtId="165" fontId="6" fillId="0" borderId="16" xfId="0" applyNumberFormat="1" applyFont="1" applyFill="1" applyBorder="1" applyAlignment="1">
      <alignment horizontal="right" vertical="center" wrapText="1"/>
    </xf>
    <xf numFmtId="0" fontId="7" fillId="0" borderId="13" xfId="0" applyFont="1" applyFill="1" applyBorder="1" applyAlignment="1">
      <alignment horizontal="left" vertical="center" wrapText="1"/>
    </xf>
    <xf numFmtId="2" fontId="6" fillId="0" borderId="15" xfId="0" applyNumberFormat="1" applyFont="1" applyFill="1" applyBorder="1" applyAlignment="1">
      <alignment horizontal="left" vertical="top" wrapText="1"/>
    </xf>
    <xf numFmtId="2" fontId="7" fillId="0" borderId="17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 wrapText="1"/>
    </xf>
    <xf numFmtId="1" fontId="6" fillId="0" borderId="1" xfId="0" applyNumberFormat="1" applyFont="1" applyFill="1" applyBorder="1" applyAlignment="1">
      <alignment horizontal="right" vertical="top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right" vertical="center" wrapText="1"/>
    </xf>
    <xf numFmtId="1" fontId="6" fillId="0" borderId="6" xfId="0" applyNumberFormat="1" applyFont="1" applyFill="1" applyBorder="1" applyAlignment="1">
      <alignment horizontal="right" vertical="top" wrapText="1"/>
    </xf>
    <xf numFmtId="165" fontId="6" fillId="0" borderId="6" xfId="0" applyNumberFormat="1" applyFont="1" applyFill="1" applyBorder="1" applyAlignment="1">
      <alignment horizontal="right" vertical="center" wrapText="1"/>
    </xf>
    <xf numFmtId="165" fontId="6" fillId="0" borderId="7" xfId="0" applyNumberFormat="1" applyFont="1" applyFill="1" applyBorder="1" applyAlignment="1">
      <alignment horizontal="right" vertical="center" wrapText="1"/>
    </xf>
    <xf numFmtId="1" fontId="6" fillId="0" borderId="13" xfId="0" applyNumberFormat="1" applyFont="1" applyFill="1" applyBorder="1" applyAlignment="1">
      <alignment horizontal="right" vertical="top" wrapText="1"/>
    </xf>
    <xf numFmtId="0" fontId="6" fillId="0" borderId="15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right" vertical="center" wrapText="1"/>
    </xf>
    <xf numFmtId="1" fontId="6" fillId="0" borderId="17" xfId="0" applyNumberFormat="1" applyFont="1" applyFill="1" applyBorder="1" applyAlignment="1">
      <alignment horizontal="right" vertical="top" wrapText="1"/>
    </xf>
    <xf numFmtId="0" fontId="7" fillId="0" borderId="18" xfId="0" applyFont="1" applyFill="1" applyBorder="1" applyAlignment="1">
      <alignment horizontal="right" vertical="center" wrapText="1"/>
    </xf>
    <xf numFmtId="0" fontId="7" fillId="0" borderId="0" xfId="0" applyFont="1" applyFill="1"/>
    <xf numFmtId="0" fontId="7" fillId="0" borderId="19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right" vertical="center" wrapText="1"/>
    </xf>
    <xf numFmtId="165" fontId="7" fillId="0" borderId="19" xfId="0" applyNumberFormat="1" applyFont="1" applyFill="1" applyBorder="1" applyAlignment="1">
      <alignment horizontal="right" vertical="center" wrapText="1"/>
    </xf>
    <xf numFmtId="165" fontId="7" fillId="0" borderId="20" xfId="0" applyNumberFormat="1" applyFont="1" applyFill="1" applyBorder="1" applyAlignment="1">
      <alignment horizontal="right" vertical="center" wrapText="1"/>
    </xf>
    <xf numFmtId="1" fontId="6" fillId="0" borderId="19" xfId="0" applyNumberFormat="1" applyFont="1" applyFill="1" applyBorder="1" applyAlignment="1">
      <alignment horizontal="right" vertical="top" wrapText="1"/>
    </xf>
    <xf numFmtId="1" fontId="7" fillId="0" borderId="17" xfId="0" applyNumberFormat="1" applyFont="1" applyFill="1" applyBorder="1" applyAlignment="1">
      <alignment horizontal="right" vertical="top" wrapText="1"/>
    </xf>
    <xf numFmtId="1" fontId="7" fillId="0" borderId="13" xfId="0" applyNumberFormat="1" applyFont="1" applyFill="1" applyBorder="1" applyAlignment="1">
      <alignment horizontal="right" vertical="center" wrapText="1"/>
    </xf>
    <xf numFmtId="165" fontId="7" fillId="0" borderId="17" xfId="0" applyNumberFormat="1" applyFont="1" applyFill="1" applyBorder="1" applyAlignment="1">
      <alignment horizontal="right" vertical="center" wrapText="1"/>
    </xf>
    <xf numFmtId="165" fontId="7" fillId="0" borderId="18" xfId="0" applyNumberFormat="1" applyFont="1" applyFill="1" applyBorder="1" applyAlignment="1">
      <alignment horizontal="right" vertical="center" wrapText="1"/>
    </xf>
    <xf numFmtId="0" fontId="6" fillId="0" borderId="17" xfId="0" applyFont="1" applyFill="1" applyBorder="1" applyAlignment="1">
      <alignment horizontal="right" vertical="center" wrapText="1"/>
    </xf>
    <xf numFmtId="165" fontId="6" fillId="0" borderId="17" xfId="0" applyNumberFormat="1" applyFont="1" applyFill="1" applyBorder="1" applyAlignment="1">
      <alignment horizontal="right" vertical="center" wrapText="1"/>
    </xf>
    <xf numFmtId="165" fontId="6" fillId="0" borderId="18" xfId="0" applyNumberFormat="1" applyFont="1" applyFill="1" applyBorder="1" applyAlignment="1">
      <alignment horizontal="right" vertical="center" wrapText="1"/>
    </xf>
    <xf numFmtId="1" fontId="6" fillId="0" borderId="15" xfId="0" applyNumberFormat="1" applyFont="1" applyFill="1" applyBorder="1" applyAlignment="1">
      <alignment horizontal="right" vertical="center" wrapText="1"/>
    </xf>
    <xf numFmtId="1" fontId="6" fillId="0" borderId="21" xfId="0" applyNumberFormat="1" applyFont="1" applyFill="1" applyBorder="1" applyAlignment="1">
      <alignment horizontal="right" vertical="top" wrapText="1"/>
    </xf>
    <xf numFmtId="0" fontId="7" fillId="0" borderId="22" xfId="0" applyFont="1" applyFill="1" applyBorder="1" applyAlignment="1">
      <alignment horizontal="left" vertical="top" wrapText="1"/>
    </xf>
    <xf numFmtId="2" fontId="6" fillId="0" borderId="22" xfId="0" applyNumberFormat="1" applyFont="1" applyFill="1" applyBorder="1" applyAlignment="1">
      <alignment horizontal="right" vertical="top" wrapText="1"/>
    </xf>
    <xf numFmtId="1" fontId="6" fillId="0" borderId="22" xfId="0" applyNumberFormat="1" applyFont="1" applyFill="1" applyBorder="1" applyAlignment="1">
      <alignment horizontal="right" vertical="top" wrapText="1"/>
    </xf>
    <xf numFmtId="165" fontId="6" fillId="0" borderId="22" xfId="0" applyNumberFormat="1" applyFont="1" applyFill="1" applyBorder="1" applyAlignment="1">
      <alignment horizontal="right" vertical="top" wrapText="1"/>
    </xf>
    <xf numFmtId="165" fontId="6" fillId="0" borderId="23" xfId="0" applyNumberFormat="1" applyFont="1" applyFill="1" applyBorder="1" applyAlignment="1">
      <alignment horizontal="right" vertical="top" wrapText="1"/>
    </xf>
    <xf numFmtId="0" fontId="7" fillId="0" borderId="19" xfId="0" applyFont="1" applyFill="1" applyBorder="1" applyAlignment="1">
      <alignment horizontal="left" vertical="top" wrapText="1"/>
    </xf>
    <xf numFmtId="2" fontId="6" fillId="0" borderId="19" xfId="0" applyNumberFormat="1" applyFont="1" applyFill="1" applyBorder="1" applyAlignment="1">
      <alignment horizontal="right" vertical="top" wrapText="1"/>
    </xf>
    <xf numFmtId="165" fontId="6" fillId="0" borderId="19" xfId="0" applyNumberFormat="1" applyFont="1" applyFill="1" applyBorder="1" applyAlignment="1">
      <alignment horizontal="right" vertical="top" wrapText="1"/>
    </xf>
    <xf numFmtId="165" fontId="6" fillId="0" borderId="20" xfId="0" applyNumberFormat="1" applyFont="1" applyFill="1" applyBorder="1" applyAlignment="1">
      <alignment horizontal="right" vertical="top" wrapText="1"/>
    </xf>
    <xf numFmtId="2" fontId="7" fillId="0" borderId="13" xfId="0" applyNumberFormat="1" applyFont="1" applyFill="1" applyBorder="1" applyAlignment="1">
      <alignment horizontal="right" vertical="top" wrapText="1"/>
    </xf>
    <xf numFmtId="165" fontId="7" fillId="0" borderId="13" xfId="0" applyNumberFormat="1" applyFont="1" applyFill="1" applyBorder="1" applyAlignment="1">
      <alignment horizontal="right" vertical="top" wrapText="1"/>
    </xf>
    <xf numFmtId="165" fontId="7" fillId="0" borderId="14" xfId="0" applyNumberFormat="1" applyFont="1" applyFill="1" applyBorder="1" applyAlignment="1">
      <alignment horizontal="right" vertical="top" wrapText="1"/>
    </xf>
    <xf numFmtId="2" fontId="6" fillId="0" borderId="10" xfId="0" applyNumberFormat="1" applyFont="1" applyFill="1" applyBorder="1" applyAlignment="1">
      <alignment horizontal="right" vertical="top" wrapText="1"/>
    </xf>
    <xf numFmtId="165" fontId="6" fillId="0" borderId="10" xfId="0" applyNumberFormat="1" applyFont="1" applyFill="1" applyBorder="1" applyAlignment="1">
      <alignment horizontal="right" vertical="top" wrapText="1"/>
    </xf>
    <xf numFmtId="165" fontId="6" fillId="0" borderId="11" xfId="0" applyNumberFormat="1" applyFont="1" applyFill="1" applyBorder="1" applyAlignment="1">
      <alignment horizontal="right" vertical="top" wrapText="1"/>
    </xf>
    <xf numFmtId="2" fontId="6" fillId="0" borderId="0" xfId="0" applyNumberFormat="1" applyFont="1" applyFill="1"/>
    <xf numFmtId="0" fontId="7" fillId="0" borderId="24" xfId="0" applyFont="1" applyFill="1" applyBorder="1" applyAlignment="1">
      <alignment horizontal="center"/>
    </xf>
    <xf numFmtId="2" fontId="6" fillId="0" borderId="10" xfId="0" applyNumberFormat="1" applyFont="1" applyFill="1" applyBorder="1" applyAlignment="1">
      <alignment horizontal="right"/>
    </xf>
    <xf numFmtId="1" fontId="6" fillId="0" borderId="10" xfId="0" applyNumberFormat="1" applyFont="1" applyFill="1" applyBorder="1" applyAlignment="1">
      <alignment horizontal="right"/>
    </xf>
    <xf numFmtId="165" fontId="6" fillId="0" borderId="10" xfId="0" applyNumberFormat="1" applyFont="1" applyFill="1" applyBorder="1" applyAlignment="1">
      <alignment horizontal="right"/>
    </xf>
    <xf numFmtId="165" fontId="6" fillId="0" borderId="11" xfId="0" applyNumberFormat="1" applyFont="1" applyFill="1" applyBorder="1" applyAlignment="1">
      <alignment horizontal="right"/>
    </xf>
    <xf numFmtId="2" fontId="6" fillId="0" borderId="15" xfId="0" applyNumberFormat="1" applyFont="1" applyFill="1" applyBorder="1" applyAlignment="1">
      <alignment horizontal="right"/>
    </xf>
    <xf numFmtId="165" fontId="6" fillId="0" borderId="15" xfId="0" applyNumberFormat="1" applyFont="1" applyFill="1" applyBorder="1" applyAlignment="1">
      <alignment horizontal="right"/>
    </xf>
    <xf numFmtId="165" fontId="6" fillId="0" borderId="16" xfId="0" applyNumberFormat="1" applyFont="1" applyFill="1" applyBorder="1" applyAlignment="1">
      <alignment horizontal="right"/>
    </xf>
    <xf numFmtId="2" fontId="7" fillId="0" borderId="6" xfId="0" applyNumberFormat="1" applyFont="1" applyFill="1" applyBorder="1" applyAlignment="1">
      <alignment horizontal="left" vertical="top" wrapText="1"/>
    </xf>
    <xf numFmtId="2" fontId="6" fillId="0" borderId="6" xfId="0" applyNumberFormat="1" applyFont="1" applyFill="1" applyBorder="1" applyAlignment="1">
      <alignment horizontal="right" vertical="top" wrapText="1"/>
    </xf>
    <xf numFmtId="165" fontId="6" fillId="0" borderId="6" xfId="0" applyNumberFormat="1" applyFont="1" applyFill="1" applyBorder="1" applyAlignment="1">
      <alignment horizontal="right" vertical="top" wrapText="1"/>
    </xf>
    <xf numFmtId="165" fontId="6" fillId="0" borderId="7" xfId="0" applyNumberFormat="1" applyFont="1" applyFill="1" applyBorder="1" applyAlignment="1">
      <alignment horizontal="right" vertical="top" wrapText="1"/>
    </xf>
    <xf numFmtId="165" fontId="7" fillId="0" borderId="13" xfId="0" applyNumberFormat="1" applyFont="1" applyFill="1" applyBorder="1" applyAlignment="1">
      <alignment horizontal="right"/>
    </xf>
    <xf numFmtId="165" fontId="7" fillId="0" borderId="14" xfId="0" applyNumberFormat="1" applyFont="1" applyFill="1" applyBorder="1" applyAlignment="1">
      <alignment horizontal="right"/>
    </xf>
    <xf numFmtId="2" fontId="6" fillId="0" borderId="6" xfId="0" applyNumberFormat="1" applyFont="1" applyFill="1" applyBorder="1" applyAlignment="1">
      <alignment horizontal="right"/>
    </xf>
    <xf numFmtId="165" fontId="6" fillId="0" borderId="6" xfId="0" applyNumberFormat="1" applyFont="1" applyFill="1" applyBorder="1" applyAlignment="1">
      <alignment horizontal="right"/>
    </xf>
    <xf numFmtId="165" fontId="6" fillId="0" borderId="7" xfId="0" applyNumberFormat="1" applyFont="1" applyFill="1" applyBorder="1" applyAlignment="1">
      <alignment horizontal="right"/>
    </xf>
    <xf numFmtId="0" fontId="7" fillId="0" borderId="24" xfId="0" applyNumberFormat="1" applyFont="1" applyFill="1" applyBorder="1" applyAlignment="1">
      <alignment horizontal="center" vertical="top" wrapText="1"/>
    </xf>
    <xf numFmtId="1" fontId="6" fillId="0" borderId="15" xfId="0" applyNumberFormat="1" applyFont="1" applyFill="1" applyBorder="1" applyAlignment="1">
      <alignment horizontal="right"/>
    </xf>
    <xf numFmtId="2" fontId="8" fillId="0" borderId="25" xfId="0" applyNumberFormat="1" applyFont="1" applyFill="1" applyBorder="1" applyAlignment="1">
      <alignment horizontal="right" vertical="top" wrapText="1"/>
    </xf>
    <xf numFmtId="2" fontId="7" fillId="0" borderId="8" xfId="0" applyNumberFormat="1" applyFont="1" applyFill="1" applyBorder="1" applyAlignment="1">
      <alignment horizontal="right"/>
    </xf>
    <xf numFmtId="0" fontId="7" fillId="0" borderId="6" xfId="0" applyFont="1" applyFill="1" applyBorder="1"/>
    <xf numFmtId="1" fontId="6" fillId="0" borderId="6" xfId="0" applyNumberFormat="1" applyFont="1" applyFill="1" applyBorder="1" applyAlignment="1">
      <alignment horizontal="right"/>
    </xf>
    <xf numFmtId="0" fontId="7" fillId="0" borderId="26" xfId="0" applyFont="1" applyFill="1" applyBorder="1" applyAlignment="1">
      <alignment horizontal="center"/>
    </xf>
    <xf numFmtId="0" fontId="7" fillId="0" borderId="19" xfId="0" applyFont="1" applyFill="1" applyBorder="1"/>
    <xf numFmtId="2" fontId="6" fillId="0" borderId="19" xfId="0" applyNumberFormat="1" applyFont="1" applyFill="1" applyBorder="1" applyAlignment="1">
      <alignment horizontal="right"/>
    </xf>
    <xf numFmtId="1" fontId="6" fillId="0" borderId="19" xfId="0" applyNumberFormat="1" applyFont="1" applyFill="1" applyBorder="1" applyAlignment="1">
      <alignment horizontal="right"/>
    </xf>
    <xf numFmtId="165" fontId="6" fillId="0" borderId="19" xfId="0" applyNumberFormat="1" applyFont="1" applyFill="1" applyBorder="1" applyAlignment="1">
      <alignment horizontal="right"/>
    </xf>
    <xf numFmtId="165" fontId="6" fillId="0" borderId="20" xfId="0" applyNumberFormat="1" applyFont="1" applyFill="1" applyBorder="1" applyAlignment="1">
      <alignment horizontal="right"/>
    </xf>
    <xf numFmtId="2" fontId="7" fillId="0" borderId="4" xfId="0" applyNumberFormat="1" applyFont="1" applyFill="1" applyBorder="1" applyAlignment="1">
      <alignment horizontal="left" vertical="top" wrapText="1"/>
    </xf>
    <xf numFmtId="2" fontId="6" fillId="0" borderId="4" xfId="0" applyNumberFormat="1" applyFont="1" applyFill="1" applyBorder="1" applyAlignment="1">
      <alignment horizontal="right" vertical="top" wrapText="1"/>
    </xf>
    <xf numFmtId="1" fontId="6" fillId="0" borderId="4" xfId="0" applyNumberFormat="1" applyFont="1" applyFill="1" applyBorder="1" applyAlignment="1">
      <alignment horizontal="right" vertical="top" wrapText="1"/>
    </xf>
    <xf numFmtId="165" fontId="6" fillId="0" borderId="4" xfId="0" applyNumberFormat="1" applyFont="1" applyFill="1" applyBorder="1" applyAlignment="1">
      <alignment horizontal="right" vertical="top" wrapText="1"/>
    </xf>
    <xf numFmtId="165" fontId="6" fillId="0" borderId="5" xfId="0" applyNumberFormat="1" applyFont="1" applyFill="1" applyBorder="1" applyAlignment="1">
      <alignment horizontal="right" vertical="top" wrapText="1"/>
    </xf>
    <xf numFmtId="165" fontId="7" fillId="0" borderId="0" xfId="0" applyNumberFormat="1" applyFont="1" applyFill="1" applyBorder="1" applyAlignment="1">
      <alignment horizontal="right"/>
    </xf>
    <xf numFmtId="2" fontId="7" fillId="0" borderId="4" xfId="0" applyNumberFormat="1" applyFont="1" applyFill="1" applyBorder="1" applyAlignment="1">
      <alignment horizontal="right"/>
    </xf>
    <xf numFmtId="1" fontId="7" fillId="0" borderId="4" xfId="0" applyNumberFormat="1" applyFont="1" applyFill="1" applyBorder="1" applyAlignment="1">
      <alignment horizontal="right"/>
    </xf>
    <xf numFmtId="165" fontId="7" fillId="0" borderId="4" xfId="0" applyNumberFormat="1" applyFont="1" applyFill="1" applyBorder="1" applyAlignment="1">
      <alignment horizontal="right"/>
    </xf>
    <xf numFmtId="165" fontId="7" fillId="0" borderId="5" xfId="0" applyNumberFormat="1" applyFont="1" applyFill="1" applyBorder="1" applyAlignment="1">
      <alignment horizontal="right"/>
    </xf>
    <xf numFmtId="0" fontId="7" fillId="0" borderId="8" xfId="0" applyFont="1" applyFill="1" applyBorder="1"/>
    <xf numFmtId="1" fontId="7" fillId="0" borderId="8" xfId="0" applyNumberFormat="1" applyFont="1" applyFill="1" applyBorder="1" applyAlignment="1">
      <alignment horizontal="right"/>
    </xf>
    <xf numFmtId="165" fontId="7" fillId="0" borderId="8" xfId="0" applyNumberFormat="1" applyFont="1" applyFill="1" applyBorder="1" applyAlignment="1">
      <alignment horizontal="right"/>
    </xf>
    <xf numFmtId="165" fontId="7" fillId="0" borderId="9" xfId="0" applyNumberFormat="1" applyFont="1" applyFill="1" applyBorder="1" applyAlignment="1">
      <alignment horizontal="right"/>
    </xf>
    <xf numFmtId="0" fontId="6" fillId="0" borderId="15" xfId="0" applyFont="1" applyFill="1" applyBorder="1"/>
    <xf numFmtId="0" fontId="7" fillId="0" borderId="4" xfId="0" applyFont="1" applyFill="1" applyBorder="1"/>
    <xf numFmtId="1" fontId="6" fillId="0" borderId="4" xfId="0" applyNumberFormat="1" applyFont="1" applyFill="1" applyBorder="1" applyAlignment="1">
      <alignment horizontal="right"/>
    </xf>
    <xf numFmtId="165" fontId="6" fillId="0" borderId="23" xfId="0" applyNumberFormat="1" applyFont="1" applyFill="1" applyBorder="1" applyAlignment="1">
      <alignment horizontal="right"/>
    </xf>
    <xf numFmtId="2" fontId="6" fillId="0" borderId="4" xfId="0" applyNumberFormat="1" applyFont="1" applyFill="1" applyBorder="1" applyAlignment="1">
      <alignment horizontal="right"/>
    </xf>
    <xf numFmtId="165" fontId="6" fillId="0" borderId="4" xfId="0" applyNumberFormat="1" applyFont="1" applyFill="1" applyBorder="1" applyAlignment="1">
      <alignment horizontal="right"/>
    </xf>
    <xf numFmtId="165" fontId="6" fillId="0" borderId="5" xfId="0" applyNumberFormat="1" applyFont="1" applyFill="1" applyBorder="1" applyAlignment="1">
      <alignment horizontal="right"/>
    </xf>
    <xf numFmtId="0" fontId="6" fillId="0" borderId="27" xfId="0" applyFont="1" applyFill="1" applyBorder="1"/>
    <xf numFmtId="2" fontId="6" fillId="0" borderId="27" xfId="0" applyNumberFormat="1" applyFont="1" applyFill="1" applyBorder="1" applyAlignment="1">
      <alignment horizontal="right"/>
    </xf>
    <xf numFmtId="165" fontId="6" fillId="0" borderId="27" xfId="0" applyNumberFormat="1" applyFont="1" applyFill="1" applyBorder="1" applyAlignment="1">
      <alignment horizontal="right"/>
    </xf>
    <xf numFmtId="165" fontId="6" fillId="0" borderId="28" xfId="0" applyNumberFormat="1" applyFont="1" applyFill="1" applyBorder="1" applyAlignment="1">
      <alignment horizontal="right"/>
    </xf>
    <xf numFmtId="49" fontId="7" fillId="0" borderId="15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top" wrapText="1"/>
    </xf>
    <xf numFmtId="0" fontId="7" fillId="0" borderId="25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2" fontId="6" fillId="0" borderId="11" xfId="0" applyNumberFormat="1" applyFont="1" applyFill="1" applyBorder="1" applyAlignment="1">
      <alignment horizontal="right"/>
    </xf>
    <xf numFmtId="164" fontId="7" fillId="0" borderId="13" xfId="0" applyNumberFormat="1" applyFont="1" applyFill="1" applyBorder="1" applyAlignment="1">
      <alignment horizontal="left" vertical="top" wrapText="1"/>
    </xf>
    <xf numFmtId="164" fontId="7" fillId="0" borderId="13" xfId="0" applyNumberFormat="1" applyFont="1" applyFill="1" applyBorder="1" applyAlignment="1">
      <alignment horizontal="right" vertical="center" wrapText="1"/>
    </xf>
    <xf numFmtId="164" fontId="7" fillId="0" borderId="13" xfId="0" applyNumberFormat="1" applyFont="1" applyFill="1" applyBorder="1" applyAlignment="1">
      <alignment horizontal="right" vertical="top" wrapText="1"/>
    </xf>
    <xf numFmtId="164" fontId="6" fillId="0" borderId="15" xfId="0" applyNumberFormat="1" applyFont="1" applyFill="1" applyBorder="1" applyAlignment="1">
      <alignment horizontal="left" vertical="top" wrapText="1"/>
    </xf>
    <xf numFmtId="164" fontId="6" fillId="0" borderId="15" xfId="0" applyNumberFormat="1" applyFont="1" applyFill="1" applyBorder="1" applyAlignment="1">
      <alignment horizontal="right" vertical="center" wrapText="1"/>
    </xf>
    <xf numFmtId="164" fontId="6" fillId="0" borderId="15" xfId="0" applyNumberFormat="1" applyFont="1" applyFill="1" applyBorder="1" applyAlignment="1">
      <alignment horizontal="right" vertical="top" wrapText="1"/>
    </xf>
    <xf numFmtId="0" fontId="7" fillId="2" borderId="25" xfId="0" applyFont="1" applyFill="1" applyBorder="1" applyAlignment="1">
      <alignment horizontal="left" vertical="center" wrapText="1"/>
    </xf>
    <xf numFmtId="164" fontId="7" fillId="2" borderId="25" xfId="0" applyNumberFormat="1" applyFont="1" applyFill="1" applyBorder="1" applyAlignment="1">
      <alignment horizontal="right" vertical="center" wrapText="1"/>
    </xf>
    <xf numFmtId="0" fontId="7" fillId="2" borderId="25" xfId="0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left"/>
    </xf>
    <xf numFmtId="0" fontId="6" fillId="0" borderId="17" xfId="0" applyFont="1" applyFill="1" applyBorder="1" applyAlignment="1">
      <alignment horizontal="left" vertical="center" wrapText="1"/>
    </xf>
    <xf numFmtId="164" fontId="6" fillId="0" borderId="13" xfId="0" applyNumberFormat="1" applyFont="1" applyFill="1" applyBorder="1" applyAlignment="1">
      <alignment horizontal="right" vertical="top" wrapText="1"/>
    </xf>
    <xf numFmtId="165" fontId="7" fillId="2" borderId="25" xfId="0" applyNumberFormat="1" applyFont="1" applyFill="1" applyBorder="1" applyAlignment="1">
      <alignment horizontal="right" vertical="center" wrapText="1"/>
    </xf>
    <xf numFmtId="165" fontId="7" fillId="2" borderId="29" xfId="0" applyNumberFormat="1" applyFont="1" applyFill="1" applyBorder="1" applyAlignment="1">
      <alignment horizontal="right" vertical="center" wrapText="1"/>
    </xf>
    <xf numFmtId="1" fontId="7" fillId="0" borderId="1" xfId="0" applyNumberFormat="1" applyFont="1" applyFill="1" applyBorder="1" applyAlignment="1">
      <alignment horizontal="right" vertical="center" wrapText="1"/>
    </xf>
    <xf numFmtId="0" fontId="7" fillId="0" borderId="24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center"/>
    </xf>
    <xf numFmtId="0" fontId="7" fillId="0" borderId="30" xfId="0" applyNumberFormat="1" applyFont="1" applyFill="1" applyBorder="1" applyAlignment="1">
      <alignment horizontal="center" vertical="center" wrapText="1"/>
    </xf>
    <xf numFmtId="0" fontId="7" fillId="0" borderId="31" xfId="0" applyNumberFormat="1" applyFont="1" applyFill="1" applyBorder="1" applyAlignment="1">
      <alignment horizontal="center" vertical="center" wrapText="1"/>
    </xf>
    <xf numFmtId="0" fontId="7" fillId="0" borderId="32" xfId="0" applyNumberFormat="1" applyFont="1" applyFill="1" applyBorder="1" applyAlignment="1">
      <alignment horizontal="center" vertical="center" wrapText="1"/>
    </xf>
    <xf numFmtId="0" fontId="6" fillId="0" borderId="30" xfId="0" applyNumberFormat="1" applyFont="1" applyFill="1" applyBorder="1" applyAlignment="1">
      <alignment horizontal="center" vertical="center" wrapText="1"/>
    </xf>
    <xf numFmtId="0" fontId="7" fillId="0" borderId="33" xfId="0" applyNumberFormat="1" applyFont="1" applyFill="1" applyBorder="1" applyAlignment="1">
      <alignment horizontal="center" vertical="center" wrapText="1"/>
    </xf>
    <xf numFmtId="0" fontId="6" fillId="0" borderId="33" xfId="0" applyNumberFormat="1" applyFont="1" applyFill="1" applyBorder="1" applyAlignment="1">
      <alignment horizontal="center" vertical="center" wrapText="1"/>
    </xf>
    <xf numFmtId="0" fontId="6" fillId="0" borderId="34" xfId="0" applyNumberFormat="1" applyFont="1" applyFill="1" applyBorder="1" applyAlignment="1">
      <alignment horizontal="center" vertical="center" wrapText="1"/>
    </xf>
    <xf numFmtId="0" fontId="6" fillId="0" borderId="32" xfId="0" applyNumberFormat="1" applyFont="1" applyFill="1" applyBorder="1" applyAlignment="1">
      <alignment horizontal="center" vertical="center" wrapText="1"/>
    </xf>
    <xf numFmtId="0" fontId="7" fillId="2" borderId="35" xfId="0" applyNumberFormat="1" applyFont="1" applyFill="1" applyBorder="1" applyAlignment="1">
      <alignment horizontal="center" vertical="center" wrapText="1"/>
    </xf>
    <xf numFmtId="0" fontId="7" fillId="0" borderId="36" xfId="0" applyNumberFormat="1" applyFont="1" applyFill="1" applyBorder="1" applyAlignment="1">
      <alignment horizontal="center" vertical="top" wrapText="1"/>
    </xf>
    <xf numFmtId="0" fontId="7" fillId="0" borderId="26" xfId="0" applyNumberFormat="1" applyFont="1" applyFill="1" applyBorder="1" applyAlignment="1">
      <alignment horizontal="center" vertical="top" wrapText="1"/>
    </xf>
    <xf numFmtId="0" fontId="7" fillId="0" borderId="35" xfId="0" applyNumberFormat="1" applyFont="1" applyFill="1" applyBorder="1" applyAlignment="1">
      <alignment horizontal="center" vertical="top" wrapText="1"/>
    </xf>
    <xf numFmtId="0" fontId="7" fillId="0" borderId="30" xfId="0" applyNumberFormat="1" applyFont="1" applyFill="1" applyBorder="1" applyAlignment="1">
      <alignment horizontal="center" vertical="top" wrapText="1"/>
    </xf>
    <xf numFmtId="0" fontId="7" fillId="0" borderId="30" xfId="0" applyNumberFormat="1" applyFont="1" applyFill="1" applyBorder="1" applyAlignment="1">
      <alignment horizontal="center"/>
    </xf>
    <xf numFmtId="0" fontId="7" fillId="0" borderId="26" xfId="0" applyNumberFormat="1" applyFont="1" applyFill="1" applyBorder="1" applyAlignment="1">
      <alignment horizontal="center"/>
    </xf>
    <xf numFmtId="0" fontId="7" fillId="0" borderId="37" xfId="0" applyNumberFormat="1" applyFont="1" applyFill="1" applyBorder="1" applyAlignment="1">
      <alignment horizontal="center" vertical="top" wrapText="1"/>
    </xf>
    <xf numFmtId="0" fontId="7" fillId="0" borderId="38" xfId="0" applyNumberFormat="1" applyFont="1" applyFill="1" applyBorder="1" applyAlignment="1">
      <alignment horizontal="center"/>
    </xf>
    <xf numFmtId="0" fontId="7" fillId="0" borderId="39" xfId="0" applyNumberFormat="1" applyFont="1" applyFill="1" applyBorder="1" applyAlignment="1">
      <alignment horizontal="center"/>
    </xf>
    <xf numFmtId="0" fontId="7" fillId="0" borderId="31" xfId="0" applyNumberFormat="1" applyFont="1" applyFill="1" applyBorder="1" applyAlignment="1">
      <alignment horizontal="center"/>
    </xf>
    <xf numFmtId="0" fontId="7" fillId="0" borderId="37" xfId="0" applyNumberFormat="1" applyFont="1" applyFill="1" applyBorder="1" applyAlignment="1">
      <alignment horizontal="center"/>
    </xf>
    <xf numFmtId="0" fontId="8" fillId="0" borderId="34" xfId="0" applyNumberFormat="1" applyFont="1" applyFill="1" applyBorder="1" applyAlignment="1">
      <alignment horizontal="center" vertical="top" wrapText="1"/>
    </xf>
    <xf numFmtId="0" fontId="7" fillId="3" borderId="26" xfId="0" applyNumberFormat="1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left" vertical="center" wrapText="1"/>
    </xf>
    <xf numFmtId="0" fontId="7" fillId="3" borderId="19" xfId="0" applyFont="1" applyFill="1" applyBorder="1" applyAlignment="1">
      <alignment horizontal="right" vertical="center" wrapText="1"/>
    </xf>
    <xf numFmtId="0" fontId="7" fillId="4" borderId="30" xfId="0" applyNumberFormat="1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right" vertical="center" wrapText="1"/>
    </xf>
    <xf numFmtId="0" fontId="7" fillId="5" borderId="26" xfId="0" applyNumberFormat="1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left" vertical="center" wrapText="1"/>
    </xf>
    <xf numFmtId="0" fontId="7" fillId="6" borderId="26" xfId="0" applyNumberFormat="1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left" vertical="center" wrapText="1"/>
    </xf>
    <xf numFmtId="0" fontId="7" fillId="7" borderId="35" xfId="0" applyNumberFormat="1" applyFont="1" applyFill="1" applyBorder="1" applyAlignment="1">
      <alignment horizontal="center" vertical="center" wrapText="1"/>
    </xf>
    <xf numFmtId="0" fontId="7" fillId="8" borderId="26" xfId="0" applyNumberFormat="1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left" vertical="center" wrapText="1"/>
    </xf>
    <xf numFmtId="165" fontId="7" fillId="8" borderId="19" xfId="0" applyNumberFormat="1" applyFont="1" applyFill="1" applyBorder="1" applyAlignment="1">
      <alignment horizontal="right" vertical="center" wrapText="1"/>
    </xf>
    <xf numFmtId="164" fontId="7" fillId="8" borderId="19" xfId="0" applyNumberFormat="1" applyFont="1" applyFill="1" applyBorder="1" applyAlignment="1">
      <alignment horizontal="right" vertical="center" wrapText="1"/>
    </xf>
    <xf numFmtId="0" fontId="7" fillId="8" borderId="35" xfId="0" applyNumberFormat="1" applyFont="1" applyFill="1" applyBorder="1" applyAlignment="1">
      <alignment horizontal="center" vertical="top" wrapText="1"/>
    </xf>
    <xf numFmtId="2" fontId="7" fillId="8" borderId="25" xfId="0" applyNumberFormat="1" applyFont="1" applyFill="1" applyBorder="1" applyAlignment="1">
      <alignment horizontal="left" vertical="top" wrapText="1"/>
    </xf>
    <xf numFmtId="0" fontId="7" fillId="3" borderId="35" xfId="0" applyNumberFormat="1" applyFont="1" applyFill="1" applyBorder="1" applyAlignment="1">
      <alignment horizontal="center" vertical="top" wrapText="1"/>
    </xf>
    <xf numFmtId="2" fontId="7" fillId="3" borderId="25" xfId="0" applyNumberFormat="1" applyFont="1" applyFill="1" applyBorder="1" applyAlignment="1">
      <alignment horizontal="left" vertical="top" wrapText="1"/>
    </xf>
    <xf numFmtId="2" fontId="7" fillId="3" borderId="25" xfId="0" applyNumberFormat="1" applyFont="1" applyFill="1" applyBorder="1" applyAlignment="1">
      <alignment horizontal="right" vertical="top" wrapText="1"/>
    </xf>
    <xf numFmtId="0" fontId="7" fillId="4" borderId="35" xfId="0" applyNumberFormat="1" applyFont="1" applyFill="1" applyBorder="1" applyAlignment="1">
      <alignment horizontal="center" vertical="top" wrapText="1"/>
    </xf>
    <xf numFmtId="2" fontId="7" fillId="4" borderId="25" xfId="0" applyNumberFormat="1" applyFont="1" applyFill="1" applyBorder="1" applyAlignment="1">
      <alignment horizontal="left" vertical="top" wrapText="1"/>
    </xf>
    <xf numFmtId="165" fontId="7" fillId="4" borderId="25" xfId="0" applyNumberFormat="1" applyFont="1" applyFill="1" applyBorder="1" applyAlignment="1">
      <alignment horizontal="right" vertical="top" wrapText="1"/>
    </xf>
    <xf numFmtId="165" fontId="7" fillId="4" borderId="29" xfId="0" applyNumberFormat="1" applyFont="1" applyFill="1" applyBorder="1" applyAlignment="1">
      <alignment horizontal="right" vertical="top" wrapText="1"/>
    </xf>
    <xf numFmtId="0" fontId="7" fillId="7" borderId="35" xfId="0" applyNumberFormat="1" applyFont="1" applyFill="1" applyBorder="1" applyAlignment="1">
      <alignment horizontal="center" vertical="top" wrapText="1"/>
    </xf>
    <xf numFmtId="0" fontId="7" fillId="5" borderId="35" xfId="0" applyNumberFormat="1" applyFont="1" applyFill="1" applyBorder="1" applyAlignment="1">
      <alignment horizontal="center" vertical="top" wrapText="1"/>
    </xf>
    <xf numFmtId="2" fontId="7" fillId="5" borderId="25" xfId="0" applyNumberFormat="1" applyFont="1" applyFill="1" applyBorder="1" applyAlignment="1">
      <alignment horizontal="left" vertical="top" wrapText="1"/>
    </xf>
    <xf numFmtId="2" fontId="8" fillId="5" borderId="25" xfId="0" applyNumberFormat="1" applyFont="1" applyFill="1" applyBorder="1" applyAlignment="1">
      <alignment horizontal="right" vertical="top" wrapText="1"/>
    </xf>
    <xf numFmtId="2" fontId="7" fillId="4" borderId="25" xfId="0" applyNumberFormat="1" applyFont="1" applyFill="1" applyBorder="1" applyAlignment="1">
      <alignment horizontal="right" vertical="top" wrapText="1"/>
    </xf>
    <xf numFmtId="0" fontId="7" fillId="3" borderId="26" xfId="0" applyNumberFormat="1" applyFont="1" applyFill="1" applyBorder="1" applyAlignment="1">
      <alignment horizontal="center" vertical="top" wrapText="1"/>
    </xf>
    <xf numFmtId="2" fontId="7" fillId="3" borderId="19" xfId="0" applyNumberFormat="1" applyFont="1" applyFill="1" applyBorder="1" applyAlignment="1">
      <alignment horizontal="left" vertical="top" wrapText="1"/>
    </xf>
    <xf numFmtId="2" fontId="7" fillId="3" borderId="19" xfId="0" applyNumberFormat="1" applyFont="1" applyFill="1" applyBorder="1" applyAlignment="1">
      <alignment horizontal="right" vertical="top" wrapText="1"/>
    </xf>
    <xf numFmtId="165" fontId="7" fillId="3" borderId="19" xfId="0" applyNumberFormat="1" applyFont="1" applyFill="1" applyBorder="1" applyAlignment="1">
      <alignment horizontal="right" vertical="top" wrapText="1"/>
    </xf>
    <xf numFmtId="2" fontId="7" fillId="5" borderId="25" xfId="0" applyNumberFormat="1" applyFont="1" applyFill="1" applyBorder="1" applyAlignment="1">
      <alignment horizontal="right" vertical="top" wrapText="1"/>
    </xf>
    <xf numFmtId="165" fontId="7" fillId="5" borderId="25" xfId="0" applyNumberFormat="1" applyFont="1" applyFill="1" applyBorder="1" applyAlignment="1">
      <alignment horizontal="right" vertical="top" wrapText="1"/>
    </xf>
    <xf numFmtId="0" fontId="7" fillId="7" borderId="40" xfId="0" applyNumberFormat="1" applyFont="1" applyFill="1" applyBorder="1" applyAlignment="1">
      <alignment horizontal="center"/>
    </xf>
    <xf numFmtId="0" fontId="7" fillId="7" borderId="25" xfId="0" applyFont="1" applyFill="1" applyBorder="1" applyAlignment="1">
      <alignment horizontal="left"/>
    </xf>
    <xf numFmtId="2" fontId="7" fillId="7" borderId="25" xfId="0" applyNumberFormat="1" applyFont="1" applyFill="1" applyBorder="1" applyAlignment="1">
      <alignment horizontal="right"/>
    </xf>
    <xf numFmtId="165" fontId="7" fillId="7" borderId="25" xfId="0" applyNumberFormat="1" applyFont="1" applyFill="1" applyBorder="1" applyAlignment="1">
      <alignment horizontal="right"/>
    </xf>
    <xf numFmtId="165" fontId="7" fillId="7" borderId="29" xfId="0" applyNumberFormat="1" applyFont="1" applyFill="1" applyBorder="1" applyAlignment="1">
      <alignment horizontal="right"/>
    </xf>
    <xf numFmtId="0" fontId="7" fillId="3" borderId="35" xfId="0" applyNumberFormat="1" applyFont="1" applyFill="1" applyBorder="1" applyAlignment="1">
      <alignment horizontal="center"/>
    </xf>
    <xf numFmtId="0" fontId="7" fillId="3" borderId="25" xfId="0" applyFont="1" applyFill="1" applyBorder="1"/>
    <xf numFmtId="2" fontId="7" fillId="3" borderId="25" xfId="0" applyNumberFormat="1" applyFont="1" applyFill="1" applyBorder="1" applyAlignment="1">
      <alignment horizontal="right"/>
    </xf>
    <xf numFmtId="165" fontId="7" fillId="3" borderId="25" xfId="0" applyNumberFormat="1" applyFont="1" applyFill="1" applyBorder="1" applyAlignment="1">
      <alignment horizontal="right"/>
    </xf>
    <xf numFmtId="0" fontId="7" fillId="8" borderId="35" xfId="0" applyNumberFormat="1" applyFont="1" applyFill="1" applyBorder="1" applyAlignment="1">
      <alignment horizontal="center"/>
    </xf>
    <xf numFmtId="0" fontId="7" fillId="8" borderId="25" xfId="0" applyFont="1" applyFill="1" applyBorder="1"/>
    <xf numFmtId="2" fontId="7" fillId="8" borderId="25" xfId="0" applyNumberFormat="1" applyFont="1" applyFill="1" applyBorder="1" applyAlignment="1">
      <alignment horizontal="right"/>
    </xf>
    <xf numFmtId="165" fontId="7" fillId="8" borderId="25" xfId="0" applyNumberFormat="1" applyFont="1" applyFill="1" applyBorder="1" applyAlignment="1">
      <alignment horizontal="right"/>
    </xf>
    <xf numFmtId="0" fontId="7" fillId="4" borderId="35" xfId="0" applyNumberFormat="1" applyFont="1" applyFill="1" applyBorder="1" applyAlignment="1">
      <alignment horizontal="center"/>
    </xf>
    <xf numFmtId="0" fontId="7" fillId="4" borderId="25" xfId="0" applyFont="1" applyFill="1" applyBorder="1"/>
    <xf numFmtId="2" fontId="7" fillId="4" borderId="25" xfId="0" applyNumberFormat="1" applyFont="1" applyFill="1" applyBorder="1" applyAlignment="1">
      <alignment horizontal="right"/>
    </xf>
    <xf numFmtId="165" fontId="7" fillId="4" borderId="25" xfId="0" applyNumberFormat="1" applyFont="1" applyFill="1" applyBorder="1" applyAlignment="1">
      <alignment horizontal="right"/>
    </xf>
    <xf numFmtId="165" fontId="7" fillId="4" borderId="29" xfId="0" applyNumberFormat="1" applyFont="1" applyFill="1" applyBorder="1" applyAlignment="1">
      <alignment horizontal="right"/>
    </xf>
    <xf numFmtId="165" fontId="7" fillId="3" borderId="29" xfId="0" applyNumberFormat="1" applyFont="1" applyFill="1" applyBorder="1" applyAlignment="1">
      <alignment horizontal="right"/>
    </xf>
    <xf numFmtId="0" fontId="7" fillId="7" borderId="35" xfId="0" applyNumberFormat="1" applyFont="1" applyFill="1" applyBorder="1" applyAlignment="1">
      <alignment horizontal="center"/>
    </xf>
    <xf numFmtId="0" fontId="7" fillId="7" borderId="25" xfId="0" applyFont="1" applyFill="1" applyBorder="1"/>
    <xf numFmtId="2" fontId="8" fillId="7" borderId="25" xfId="0" applyNumberFormat="1" applyFont="1" applyFill="1" applyBorder="1" applyAlignment="1">
      <alignment horizontal="right"/>
    </xf>
    <xf numFmtId="1" fontId="7" fillId="7" borderId="25" xfId="0" applyNumberFormat="1" applyFont="1" applyFill="1" applyBorder="1" applyAlignment="1">
      <alignment horizontal="right"/>
    </xf>
    <xf numFmtId="0" fontId="7" fillId="0" borderId="19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right"/>
    </xf>
    <xf numFmtId="0" fontId="7" fillId="7" borderId="25" xfId="0" applyFont="1" applyFill="1" applyBorder="1" applyAlignment="1">
      <alignment horizontal="left" vertical="top" wrapText="1"/>
    </xf>
    <xf numFmtId="2" fontId="8" fillId="7" borderId="25" xfId="0" applyNumberFormat="1" applyFont="1" applyFill="1" applyBorder="1" applyAlignment="1">
      <alignment horizontal="right" vertical="top" wrapText="1"/>
    </xf>
    <xf numFmtId="2" fontId="6" fillId="0" borderId="11" xfId="0" applyNumberFormat="1" applyFont="1" applyFill="1" applyBorder="1" applyAlignment="1">
      <alignment horizontal="right" vertical="top" wrapText="1"/>
    </xf>
    <xf numFmtId="164" fontId="7" fillId="0" borderId="14" xfId="0" applyNumberFormat="1" applyFont="1" applyFill="1" applyBorder="1" applyAlignment="1">
      <alignment horizontal="right" vertical="center" wrapText="1"/>
    </xf>
    <xf numFmtId="2" fontId="6" fillId="0" borderId="17" xfId="0" applyNumberFormat="1" applyFont="1" applyFill="1" applyBorder="1" applyAlignment="1">
      <alignment horizontal="left" vertical="top" wrapText="1"/>
    </xf>
    <xf numFmtId="1" fontId="7" fillId="0" borderId="6" xfId="0" applyNumberFormat="1" applyFont="1" applyFill="1" applyBorder="1" applyAlignment="1">
      <alignment horizontal="right" vertical="center" wrapText="1"/>
    </xf>
    <xf numFmtId="0" fontId="7" fillId="3" borderId="19" xfId="0" applyFont="1" applyFill="1" applyBorder="1" applyAlignment="1">
      <alignment horizontal="left" vertical="top" wrapText="1"/>
    </xf>
    <xf numFmtId="0" fontId="7" fillId="4" borderId="26" xfId="0" applyNumberFormat="1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left" vertical="top" wrapText="1"/>
    </xf>
    <xf numFmtId="0" fontId="7" fillId="0" borderId="10" xfId="0" applyFont="1" applyFill="1" applyBorder="1"/>
    <xf numFmtId="0" fontId="7" fillId="0" borderId="35" xfId="0" applyNumberFormat="1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left" vertical="center" wrapText="1"/>
    </xf>
    <xf numFmtId="164" fontId="7" fillId="0" borderId="25" xfId="0" applyNumberFormat="1" applyFont="1" applyFill="1" applyBorder="1" applyAlignment="1">
      <alignment horizontal="right" vertical="center" wrapText="1"/>
    </xf>
    <xf numFmtId="0" fontId="7" fillId="0" borderId="25" xfId="0" applyFont="1" applyFill="1" applyBorder="1" applyAlignment="1">
      <alignment horizontal="right" vertical="center" wrapText="1"/>
    </xf>
    <xf numFmtId="165" fontId="7" fillId="0" borderId="25" xfId="0" applyNumberFormat="1" applyFont="1" applyFill="1" applyBorder="1" applyAlignment="1">
      <alignment horizontal="right" vertical="center" wrapText="1"/>
    </xf>
    <xf numFmtId="165" fontId="7" fillId="0" borderId="29" xfId="0" applyNumberFormat="1" applyFont="1" applyFill="1" applyBorder="1" applyAlignment="1">
      <alignment horizontal="right" vertical="center" wrapText="1"/>
    </xf>
    <xf numFmtId="2" fontId="6" fillId="0" borderId="34" xfId="0" applyNumberFormat="1" applyFont="1" applyFill="1" applyBorder="1" applyAlignment="1">
      <alignment horizontal="center" vertical="center" wrapText="1"/>
    </xf>
    <xf numFmtId="2" fontId="6" fillId="0" borderId="10" xfId="0" applyNumberFormat="1" applyFont="1" applyFill="1" applyBorder="1" applyAlignment="1">
      <alignment horizontal="left" vertical="center" wrapText="1"/>
    </xf>
    <xf numFmtId="2" fontId="6" fillId="0" borderId="10" xfId="0" applyNumberFormat="1" applyFont="1" applyFill="1" applyBorder="1" applyAlignment="1">
      <alignment horizontal="right" vertical="center" wrapText="1"/>
    </xf>
    <xf numFmtId="2" fontId="6" fillId="0" borderId="11" xfId="0" applyNumberFormat="1" applyFont="1" applyFill="1" applyBorder="1" applyAlignment="1">
      <alignment horizontal="right" vertical="center" wrapText="1"/>
    </xf>
    <xf numFmtId="0" fontId="7" fillId="0" borderId="14" xfId="0" applyFont="1" applyFill="1" applyBorder="1" applyAlignment="1">
      <alignment horizontal="right"/>
    </xf>
    <xf numFmtId="0" fontId="7" fillId="3" borderId="20" xfId="0" applyFont="1" applyFill="1" applyBorder="1" applyAlignment="1">
      <alignment horizontal="right" vertical="center" wrapText="1"/>
    </xf>
    <xf numFmtId="165" fontId="7" fillId="5" borderId="29" xfId="0" applyNumberFormat="1" applyFont="1" applyFill="1" applyBorder="1" applyAlignment="1">
      <alignment horizontal="right" vertical="top" wrapText="1"/>
    </xf>
    <xf numFmtId="165" fontId="7" fillId="8" borderId="29" xfId="0" applyNumberFormat="1" applyFont="1" applyFill="1" applyBorder="1" applyAlignment="1">
      <alignment horizontal="right"/>
    </xf>
    <xf numFmtId="165" fontId="7" fillId="6" borderId="19" xfId="0" applyNumberFormat="1" applyFont="1" applyFill="1" applyBorder="1" applyAlignment="1">
      <alignment horizontal="right" vertical="top" wrapText="1"/>
    </xf>
    <xf numFmtId="165" fontId="7" fillId="6" borderId="20" xfId="0" applyNumberFormat="1" applyFont="1" applyFill="1" applyBorder="1" applyAlignment="1">
      <alignment horizontal="right" vertical="top" wrapText="1"/>
    </xf>
    <xf numFmtId="2" fontId="7" fillId="3" borderId="20" xfId="0" applyNumberFormat="1" applyFont="1" applyFill="1" applyBorder="1" applyAlignment="1">
      <alignment horizontal="right" vertical="top" wrapText="1"/>
    </xf>
    <xf numFmtId="0" fontId="7" fillId="0" borderId="41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7" fillId="0" borderId="42" xfId="0" applyNumberFormat="1" applyFont="1" applyFill="1" applyBorder="1" applyAlignment="1">
      <alignment horizontal="center" vertical="top" wrapText="1"/>
    </xf>
    <xf numFmtId="0" fontId="6" fillId="0" borderId="42" xfId="0" applyFont="1" applyFill="1" applyBorder="1" applyAlignment="1">
      <alignment horizontal="center" vertical="top" wrapText="1"/>
    </xf>
    <xf numFmtId="2" fontId="6" fillId="0" borderId="42" xfId="0" applyNumberFormat="1" applyFont="1" applyFill="1" applyBorder="1" applyAlignment="1">
      <alignment horizontal="right" vertical="top" wrapText="1"/>
    </xf>
    <xf numFmtId="1" fontId="6" fillId="0" borderId="42" xfId="0" applyNumberFormat="1" applyFont="1" applyFill="1" applyBorder="1" applyAlignment="1">
      <alignment horizontal="right"/>
    </xf>
    <xf numFmtId="165" fontId="6" fillId="0" borderId="42" xfId="0" applyNumberFormat="1" applyFont="1" applyFill="1" applyBorder="1" applyAlignment="1">
      <alignment horizontal="right" vertical="top" wrapText="1"/>
    </xf>
    <xf numFmtId="0" fontId="7" fillId="0" borderId="0" xfId="0" applyFont="1" applyFill="1" applyBorder="1"/>
    <xf numFmtId="2" fontId="7" fillId="0" borderId="15" xfId="0" applyNumberFormat="1" applyFont="1" applyFill="1" applyBorder="1" applyAlignment="1">
      <alignment horizontal="center" vertical="center" wrapText="1"/>
    </xf>
    <xf numFmtId="165" fontId="7" fillId="0" borderId="15" xfId="0" applyNumberFormat="1" applyFont="1" applyFill="1" applyBorder="1" applyAlignment="1">
      <alignment horizontal="center" vertical="center" wrapText="1"/>
    </xf>
    <xf numFmtId="1" fontId="7" fillId="0" borderId="43" xfId="0" applyNumberFormat="1" applyFont="1" applyFill="1" applyBorder="1" applyAlignment="1">
      <alignment horizontal="center" vertical="top" wrapText="1"/>
    </xf>
    <xf numFmtId="0" fontId="7" fillId="4" borderId="7" xfId="0" applyFont="1" applyFill="1" applyBorder="1" applyAlignment="1">
      <alignment horizontal="right" vertical="center" wrapText="1"/>
    </xf>
    <xf numFmtId="0" fontId="7" fillId="0" borderId="41" xfId="0" applyFont="1" applyFill="1" applyBorder="1"/>
    <xf numFmtId="2" fontId="7" fillId="0" borderId="41" xfId="0" applyNumberFormat="1" applyFont="1" applyFill="1" applyBorder="1" applyAlignment="1">
      <alignment horizontal="right"/>
    </xf>
    <xf numFmtId="1" fontId="7" fillId="0" borderId="41" xfId="0" applyNumberFormat="1" applyFont="1" applyFill="1" applyBorder="1" applyAlignment="1">
      <alignment horizontal="right"/>
    </xf>
    <xf numFmtId="165" fontId="7" fillId="0" borderId="41" xfId="0" applyNumberFormat="1" applyFont="1" applyFill="1" applyBorder="1" applyAlignment="1">
      <alignment horizontal="right"/>
    </xf>
    <xf numFmtId="2" fontId="7" fillId="0" borderId="0" xfId="0" applyNumberFormat="1" applyFont="1" applyFill="1" applyBorder="1" applyAlignment="1">
      <alignment horizontal="right"/>
    </xf>
    <xf numFmtId="1" fontId="7" fillId="0" borderId="0" xfId="0" applyNumberFormat="1" applyFont="1" applyFill="1" applyBorder="1" applyAlignment="1">
      <alignment horizontal="right"/>
    </xf>
    <xf numFmtId="0" fontId="7" fillId="4" borderId="35" xfId="0" applyNumberFormat="1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left" vertical="center" wrapText="1"/>
    </xf>
    <xf numFmtId="0" fontId="7" fillId="8" borderId="44" xfId="0" applyNumberFormat="1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left" vertical="center" wrapText="1"/>
    </xf>
    <xf numFmtId="0" fontId="7" fillId="7" borderId="25" xfId="0" applyFont="1" applyFill="1" applyBorder="1" applyAlignment="1">
      <alignment horizontal="right" vertical="center" wrapText="1"/>
    </xf>
    <xf numFmtId="165" fontId="7" fillId="7" borderId="25" xfId="0" applyNumberFormat="1" applyFont="1" applyFill="1" applyBorder="1" applyAlignment="1">
      <alignment horizontal="right" vertical="center" wrapText="1"/>
    </xf>
    <xf numFmtId="165" fontId="7" fillId="7" borderId="29" xfId="0" applyNumberFormat="1" applyFont="1" applyFill="1" applyBorder="1" applyAlignment="1">
      <alignment horizontal="right" vertical="center" wrapText="1"/>
    </xf>
    <xf numFmtId="164" fontId="7" fillId="8" borderId="21" xfId="0" applyNumberFormat="1" applyFont="1" applyFill="1" applyBorder="1" applyAlignment="1">
      <alignment horizontal="right" vertical="center" wrapText="1"/>
    </xf>
    <xf numFmtId="0" fontId="7" fillId="4" borderId="25" xfId="0" applyFont="1" applyFill="1" applyBorder="1" applyAlignment="1">
      <alignment horizontal="right" vertical="center" wrapText="1"/>
    </xf>
    <xf numFmtId="0" fontId="7" fillId="4" borderId="29" xfId="0" applyFont="1" applyFill="1" applyBorder="1" applyAlignment="1">
      <alignment horizontal="right" vertical="center" wrapText="1"/>
    </xf>
    <xf numFmtId="165" fontId="7" fillId="3" borderId="19" xfId="0" applyNumberFormat="1" applyFont="1" applyFill="1" applyBorder="1" applyAlignment="1">
      <alignment horizontal="right" vertical="center" wrapText="1"/>
    </xf>
    <xf numFmtId="165" fontId="7" fillId="4" borderId="6" xfId="0" applyNumberFormat="1" applyFont="1" applyFill="1" applyBorder="1" applyAlignment="1">
      <alignment horizontal="right" vertical="center" wrapText="1"/>
    </xf>
    <xf numFmtId="164" fontId="6" fillId="0" borderId="6" xfId="0" applyNumberFormat="1" applyFont="1" applyFill="1" applyBorder="1" applyAlignment="1">
      <alignment horizontal="right" vertical="top" wrapText="1"/>
    </xf>
    <xf numFmtId="0" fontId="6" fillId="0" borderId="21" xfId="0" applyFont="1" applyFill="1" applyBorder="1" applyAlignment="1">
      <alignment horizontal="left" vertical="center" wrapText="1"/>
    </xf>
    <xf numFmtId="0" fontId="8" fillId="0" borderId="34" xfId="0" applyNumberFormat="1" applyFont="1" applyFill="1" applyBorder="1" applyAlignment="1">
      <alignment horizontal="center"/>
    </xf>
    <xf numFmtId="0" fontId="8" fillId="0" borderId="34" xfId="0" applyFont="1" applyFill="1" applyBorder="1" applyAlignment="1">
      <alignment horizontal="center"/>
    </xf>
    <xf numFmtId="0" fontId="6" fillId="0" borderId="44" xfId="0" applyNumberFormat="1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right" vertical="center" wrapText="1"/>
    </xf>
    <xf numFmtId="165" fontId="6" fillId="0" borderId="21" xfId="0" applyNumberFormat="1" applyFont="1" applyFill="1" applyBorder="1" applyAlignment="1">
      <alignment horizontal="right" vertical="center" wrapText="1"/>
    </xf>
    <xf numFmtId="165" fontId="6" fillId="0" borderId="45" xfId="0" applyNumberFormat="1" applyFont="1" applyFill="1" applyBorder="1" applyAlignment="1">
      <alignment horizontal="right" vertical="center" wrapText="1"/>
    </xf>
    <xf numFmtId="0" fontId="7" fillId="0" borderId="37" xfId="0" applyNumberFormat="1" applyFont="1" applyFill="1" applyBorder="1" applyAlignment="1">
      <alignment horizontal="center" vertical="center" wrapText="1"/>
    </xf>
    <xf numFmtId="0" fontId="7" fillId="0" borderId="26" xfId="0" applyNumberFormat="1" applyFont="1" applyFill="1" applyBorder="1" applyAlignment="1">
      <alignment horizontal="center" vertical="center" wrapText="1"/>
    </xf>
    <xf numFmtId="0" fontId="7" fillId="0" borderId="46" xfId="0" applyNumberFormat="1" applyFont="1" applyFill="1" applyBorder="1" applyAlignment="1">
      <alignment horizontal="center" vertical="center" wrapText="1"/>
    </xf>
    <xf numFmtId="0" fontId="7" fillId="0" borderId="26" xfId="0" applyNumberFormat="1" applyFont="1" applyFill="1" applyBorder="1" applyAlignment="1">
      <alignment horizontal="center" vertical="center" wrapText="1"/>
    </xf>
    <xf numFmtId="1" fontId="6" fillId="0" borderId="10" xfId="0" applyNumberFormat="1" applyFont="1" applyFill="1" applyBorder="1" applyAlignment="1">
      <alignment horizontal="right" vertical="center" wrapText="1"/>
    </xf>
    <xf numFmtId="165" fontId="7" fillId="3" borderId="25" xfId="0" applyNumberFormat="1" applyFont="1" applyFill="1" applyBorder="1" applyAlignment="1">
      <alignment horizontal="right" vertical="top" wrapText="1"/>
    </xf>
    <xf numFmtId="164" fontId="6" fillId="0" borderId="0" xfId="0" applyNumberFormat="1" applyFont="1" applyFill="1"/>
    <xf numFmtId="1" fontId="6" fillId="0" borderId="8" xfId="0" applyNumberFormat="1" applyFont="1" applyFill="1" applyBorder="1" applyAlignment="1">
      <alignment horizontal="right"/>
    </xf>
    <xf numFmtId="1" fontId="7" fillId="3" borderId="25" xfId="0" applyNumberFormat="1" applyFont="1" applyFill="1" applyBorder="1" applyAlignment="1">
      <alignment horizontal="right"/>
    </xf>
    <xf numFmtId="1" fontId="6" fillId="8" borderId="25" xfId="0" applyNumberFormat="1" applyFont="1" applyFill="1" applyBorder="1" applyAlignment="1">
      <alignment horizontal="right"/>
    </xf>
    <xf numFmtId="1" fontId="7" fillId="8" borderId="25" xfId="0" applyNumberFormat="1" applyFont="1" applyFill="1" applyBorder="1" applyAlignment="1">
      <alignment horizontal="right"/>
    </xf>
    <xf numFmtId="164" fontId="6" fillId="0" borderId="6" xfId="0" applyNumberFormat="1" applyFont="1" applyFill="1" applyBorder="1" applyAlignment="1">
      <alignment horizontal="left" vertical="top" wrapText="1"/>
    </xf>
    <xf numFmtId="164" fontId="6" fillId="0" borderId="6" xfId="0" applyNumberFormat="1" applyFont="1" applyFill="1" applyBorder="1" applyAlignment="1">
      <alignment horizontal="right" vertical="center" wrapText="1"/>
    </xf>
    <xf numFmtId="2" fontId="6" fillId="0" borderId="21" xfId="0" applyNumberFormat="1" applyFont="1" applyFill="1" applyBorder="1" applyAlignment="1">
      <alignment horizontal="left" vertical="top" wrapText="1"/>
    </xf>
    <xf numFmtId="165" fontId="7" fillId="4" borderId="25" xfId="0" applyNumberFormat="1" applyFont="1" applyFill="1" applyBorder="1" applyAlignment="1">
      <alignment horizontal="right" vertical="center" wrapText="1"/>
    </xf>
    <xf numFmtId="0" fontId="7" fillId="0" borderId="15" xfId="0" applyFont="1" applyFill="1" applyBorder="1"/>
    <xf numFmtId="0" fontId="7" fillId="0" borderId="37" xfId="0" applyNumberFormat="1" applyFont="1" applyFill="1" applyBorder="1" applyAlignment="1">
      <alignment horizontal="center" vertical="center" wrapText="1"/>
    </xf>
    <xf numFmtId="0" fontId="7" fillId="0" borderId="26" xfId="0" applyNumberFormat="1" applyFont="1" applyFill="1" applyBorder="1" applyAlignment="1">
      <alignment horizontal="center" vertical="center" wrapText="1"/>
    </xf>
    <xf numFmtId="0" fontId="6" fillId="9" borderId="0" xfId="0" applyFont="1" applyFill="1"/>
    <xf numFmtId="165" fontId="6" fillId="9" borderId="0" xfId="0" applyNumberFormat="1" applyFont="1" applyFill="1"/>
    <xf numFmtId="0" fontId="7" fillId="0" borderId="24" xfId="0" applyFont="1" applyFill="1" applyBorder="1" applyAlignment="1">
      <alignment horizontal="center" vertical="center" wrapText="1"/>
    </xf>
    <xf numFmtId="165" fontId="5" fillId="0" borderId="0" xfId="0" applyNumberFormat="1" applyFont="1" applyFill="1"/>
    <xf numFmtId="0" fontId="7" fillId="0" borderId="19" xfId="0" applyFont="1" applyFill="1" applyBorder="1" applyAlignment="1">
      <alignment horizontal="left"/>
    </xf>
    <xf numFmtId="0" fontId="6" fillId="0" borderId="4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right"/>
    </xf>
    <xf numFmtId="0" fontId="6" fillId="0" borderId="12" xfId="0" applyFont="1" applyFill="1" applyBorder="1" applyAlignment="1">
      <alignment horizontal="right"/>
    </xf>
    <xf numFmtId="0" fontId="7" fillId="6" borderId="35" xfId="0" applyFont="1" applyFill="1" applyBorder="1" applyAlignment="1">
      <alignment horizontal="center"/>
    </xf>
    <xf numFmtId="0" fontId="7" fillId="6" borderId="25" xfId="0" applyFont="1" applyFill="1" applyBorder="1" applyAlignment="1">
      <alignment horizontal="left"/>
    </xf>
    <xf numFmtId="0" fontId="7" fillId="6" borderId="25" xfId="0" applyFont="1" applyFill="1" applyBorder="1" applyAlignment="1">
      <alignment horizontal="right"/>
    </xf>
    <xf numFmtId="0" fontId="7" fillId="6" borderId="29" xfId="0" applyFont="1" applyFill="1" applyBorder="1" applyAlignment="1">
      <alignment horizontal="right"/>
    </xf>
    <xf numFmtId="0" fontId="7" fillId="10" borderId="35" xfId="0" applyFont="1" applyFill="1" applyBorder="1" applyAlignment="1">
      <alignment horizontal="center"/>
    </xf>
    <xf numFmtId="0" fontId="7" fillId="10" borderId="25" xfId="0" applyFont="1" applyFill="1" applyBorder="1" applyAlignment="1">
      <alignment horizontal="left"/>
    </xf>
    <xf numFmtId="0" fontId="7" fillId="10" borderId="25" xfId="0" applyFont="1" applyFill="1" applyBorder="1" applyAlignment="1">
      <alignment horizontal="right"/>
    </xf>
    <xf numFmtId="0" fontId="7" fillId="10" borderId="29" xfId="0" applyFont="1" applyFill="1" applyBorder="1" applyAlignment="1">
      <alignment horizontal="right"/>
    </xf>
    <xf numFmtId="2" fontId="7" fillId="8" borderId="25" xfId="0" applyNumberFormat="1" applyFont="1" applyFill="1" applyBorder="1" applyAlignment="1">
      <alignment horizontal="right" vertical="top" wrapText="1"/>
    </xf>
    <xf numFmtId="165" fontId="7" fillId="8" borderId="25" xfId="0" applyNumberFormat="1" applyFont="1" applyFill="1" applyBorder="1" applyAlignment="1">
      <alignment horizontal="right" vertical="top" wrapText="1"/>
    </xf>
    <xf numFmtId="165" fontId="7" fillId="8" borderId="29" xfId="0" applyNumberFormat="1" applyFont="1" applyFill="1" applyBorder="1" applyAlignment="1">
      <alignment horizontal="right" vertical="top" wrapText="1"/>
    </xf>
    <xf numFmtId="165" fontId="7" fillId="3" borderId="29" xfId="0" applyNumberFormat="1" applyFont="1" applyFill="1" applyBorder="1" applyAlignment="1">
      <alignment horizontal="right" vertical="top" wrapText="1"/>
    </xf>
    <xf numFmtId="165" fontId="7" fillId="7" borderId="25" xfId="0" applyNumberFormat="1" applyFont="1" applyFill="1" applyBorder="1" applyAlignment="1">
      <alignment horizontal="right" vertical="top" wrapText="1"/>
    </xf>
    <xf numFmtId="165" fontId="7" fillId="7" borderId="29" xfId="0" applyNumberFormat="1" applyFont="1" applyFill="1" applyBorder="1" applyAlignment="1">
      <alignment horizontal="right" vertical="top" wrapText="1"/>
    </xf>
    <xf numFmtId="165" fontId="7" fillId="4" borderId="19" xfId="0" applyNumberFormat="1" applyFont="1" applyFill="1" applyBorder="1" applyAlignment="1">
      <alignment horizontal="right" vertical="top" wrapText="1"/>
    </xf>
    <xf numFmtId="165" fontId="7" fillId="4" borderId="20" xfId="0" applyNumberFormat="1" applyFont="1" applyFill="1" applyBorder="1" applyAlignment="1">
      <alignment horizontal="right" vertical="top" wrapText="1"/>
    </xf>
    <xf numFmtId="165" fontId="7" fillId="0" borderId="25" xfId="0" applyNumberFormat="1" applyFont="1" applyFill="1" applyBorder="1" applyAlignment="1">
      <alignment horizontal="right" vertical="top" wrapText="1"/>
    </xf>
    <xf numFmtId="165" fontId="7" fillId="0" borderId="29" xfId="0" applyNumberFormat="1" applyFont="1" applyFill="1" applyBorder="1" applyAlignment="1">
      <alignment horizontal="right" vertical="top" wrapText="1"/>
    </xf>
    <xf numFmtId="0" fontId="7" fillId="0" borderId="37" xfId="0" applyNumberFormat="1" applyFont="1" applyFill="1" applyBorder="1" applyAlignment="1">
      <alignment horizontal="center" vertical="center" wrapText="1"/>
    </xf>
    <xf numFmtId="0" fontId="7" fillId="0" borderId="26" xfId="0" applyNumberFormat="1" applyFont="1" applyFill="1" applyBorder="1" applyAlignment="1">
      <alignment horizontal="center" vertical="center" wrapText="1"/>
    </xf>
    <xf numFmtId="2" fontId="7" fillId="0" borderId="14" xfId="0" applyNumberFormat="1" applyFont="1" applyFill="1" applyBorder="1" applyAlignment="1">
      <alignment horizontal="right" vertical="top" wrapText="1"/>
    </xf>
    <xf numFmtId="0" fontId="7" fillId="6" borderId="26" xfId="0" applyNumberFormat="1" applyFont="1" applyFill="1" applyBorder="1" applyAlignment="1">
      <alignment horizontal="center" vertical="top" wrapText="1"/>
    </xf>
    <xf numFmtId="0" fontId="7" fillId="6" borderId="19" xfId="0" applyFont="1" applyFill="1" applyBorder="1" applyAlignment="1">
      <alignment horizontal="left" vertical="top" wrapText="1"/>
    </xf>
    <xf numFmtId="1" fontId="6" fillId="0" borderId="6" xfId="0" applyNumberFormat="1" applyFont="1" applyFill="1" applyBorder="1" applyAlignment="1">
      <alignment horizontal="right" vertical="center" wrapText="1"/>
    </xf>
    <xf numFmtId="0" fontId="7" fillId="0" borderId="26" xfId="0" applyNumberFormat="1" applyFont="1" applyFill="1" applyBorder="1" applyAlignment="1">
      <alignment horizontal="center" vertical="center" wrapText="1"/>
    </xf>
    <xf numFmtId="164" fontId="6" fillId="0" borderId="10" xfId="0" applyNumberFormat="1" applyFont="1" applyFill="1" applyBorder="1" applyAlignment="1">
      <alignment horizontal="right" vertical="center" wrapText="1"/>
    </xf>
    <xf numFmtId="0" fontId="6" fillId="0" borderId="11" xfId="0" applyFont="1" applyFill="1" applyBorder="1" applyAlignment="1">
      <alignment horizontal="right" vertical="center" wrapText="1"/>
    </xf>
    <xf numFmtId="165" fontId="6" fillId="0" borderId="27" xfId="0" applyNumberFormat="1" applyFont="1" applyFill="1" applyBorder="1" applyAlignment="1">
      <alignment horizontal="right" vertical="top" wrapText="1"/>
    </xf>
    <xf numFmtId="165" fontId="6" fillId="0" borderId="28" xfId="0" applyNumberFormat="1" applyFont="1" applyFill="1" applyBorder="1" applyAlignment="1">
      <alignment horizontal="right" vertical="top" wrapText="1"/>
    </xf>
    <xf numFmtId="0" fontId="7" fillId="0" borderId="13" xfId="0" applyFont="1" applyFill="1" applyBorder="1" applyAlignment="1">
      <alignment horizontal="left" vertical="top" wrapText="1"/>
    </xf>
    <xf numFmtId="2" fontId="7" fillId="0" borderId="10" xfId="0" applyNumberFormat="1" applyFont="1" applyFill="1" applyBorder="1" applyAlignment="1">
      <alignment horizontal="right" vertical="top" wrapText="1"/>
    </xf>
    <xf numFmtId="2" fontId="7" fillId="0" borderId="11" xfId="0" applyNumberFormat="1" applyFont="1" applyFill="1" applyBorder="1" applyAlignment="1">
      <alignment horizontal="right" vertical="top" wrapText="1"/>
    </xf>
    <xf numFmtId="165" fontId="7" fillId="0" borderId="10" xfId="0" applyNumberFormat="1" applyFont="1" applyFill="1" applyBorder="1" applyAlignment="1">
      <alignment horizontal="right" vertical="top" wrapText="1"/>
    </xf>
    <xf numFmtId="165" fontId="7" fillId="0" borderId="11" xfId="0" applyNumberFormat="1" applyFont="1" applyFill="1" applyBorder="1" applyAlignment="1">
      <alignment horizontal="right" vertical="top" wrapText="1"/>
    </xf>
    <xf numFmtId="164" fontId="6" fillId="0" borderId="10" xfId="0" applyNumberFormat="1" applyFont="1" applyFill="1" applyBorder="1" applyAlignment="1">
      <alignment horizontal="left" vertical="top" wrapText="1"/>
    </xf>
    <xf numFmtId="164" fontId="6" fillId="0" borderId="10" xfId="0" applyNumberFormat="1" applyFont="1" applyFill="1" applyBorder="1" applyAlignment="1">
      <alignment horizontal="right" vertical="top" wrapText="1"/>
    </xf>
    <xf numFmtId="0" fontId="6" fillId="0" borderId="46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right" vertical="center" wrapText="1"/>
    </xf>
    <xf numFmtId="164" fontId="6" fillId="0" borderId="1" xfId="0" applyNumberFormat="1" applyFont="1" applyFill="1" applyBorder="1" applyAlignment="1">
      <alignment horizontal="right" vertical="top" wrapText="1"/>
    </xf>
    <xf numFmtId="0" fontId="7" fillId="7" borderId="47" xfId="0" applyNumberFormat="1" applyFont="1" applyFill="1" applyBorder="1" applyAlignment="1">
      <alignment horizontal="center" vertical="center" wrapText="1"/>
    </xf>
    <xf numFmtId="0" fontId="7" fillId="7" borderId="48" xfId="0" applyFont="1" applyFill="1" applyBorder="1" applyAlignment="1">
      <alignment horizontal="left" vertical="center" wrapText="1"/>
    </xf>
    <xf numFmtId="165" fontId="7" fillId="7" borderId="48" xfId="0" applyNumberFormat="1" applyFont="1" applyFill="1" applyBorder="1" applyAlignment="1">
      <alignment horizontal="right" vertical="center" wrapText="1"/>
    </xf>
    <xf numFmtId="0" fontId="7" fillId="7" borderId="48" xfId="0" applyFont="1" applyFill="1" applyBorder="1" applyAlignment="1">
      <alignment horizontal="right" vertical="center" wrapText="1"/>
    </xf>
    <xf numFmtId="165" fontId="7" fillId="7" borderId="49" xfId="0" applyNumberFormat="1" applyFont="1" applyFill="1" applyBorder="1" applyAlignment="1">
      <alignment horizontal="right" vertical="center" wrapText="1"/>
    </xf>
    <xf numFmtId="0" fontId="7" fillId="4" borderId="44" xfId="0" applyNumberFormat="1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left" vertical="center" wrapText="1"/>
    </xf>
    <xf numFmtId="1" fontId="7" fillId="4" borderId="21" xfId="0" applyNumberFormat="1" applyFont="1" applyFill="1" applyBorder="1" applyAlignment="1">
      <alignment horizontal="right" vertical="center" wrapText="1"/>
    </xf>
    <xf numFmtId="1" fontId="7" fillId="7" borderId="48" xfId="0" applyNumberFormat="1" applyFont="1" applyFill="1" applyBorder="1" applyAlignment="1">
      <alignment horizontal="right" vertical="center" wrapText="1"/>
    </xf>
    <xf numFmtId="2" fontId="7" fillId="7" borderId="25" xfId="0" applyNumberFormat="1" applyFont="1" applyFill="1" applyBorder="1" applyAlignment="1">
      <alignment horizontal="left" vertical="center"/>
    </xf>
    <xf numFmtId="165" fontId="6" fillId="0" borderId="1" xfId="0" applyNumberFormat="1" applyFont="1" applyFill="1" applyBorder="1" applyAlignment="1">
      <alignment horizontal="right"/>
    </xf>
    <xf numFmtId="165" fontId="6" fillId="0" borderId="12" xfId="0" applyNumberFormat="1" applyFont="1" applyFill="1" applyBorder="1" applyAlignment="1">
      <alignment horizontal="right"/>
    </xf>
    <xf numFmtId="165" fontId="7" fillId="6" borderId="25" xfId="0" applyNumberFormat="1" applyFont="1" applyFill="1" applyBorder="1" applyAlignment="1">
      <alignment horizontal="right"/>
    </xf>
    <xf numFmtId="2" fontId="7" fillId="10" borderId="25" xfId="0" applyNumberFormat="1" applyFont="1" applyFill="1" applyBorder="1" applyAlignment="1">
      <alignment horizontal="right"/>
    </xf>
    <xf numFmtId="0" fontId="6" fillId="0" borderId="50" xfId="0" applyFont="1" applyFill="1" applyBorder="1"/>
    <xf numFmtId="164" fontId="6" fillId="0" borderId="17" xfId="0" applyNumberFormat="1" applyFont="1" applyFill="1" applyBorder="1" applyAlignment="1">
      <alignment horizontal="right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right" vertical="center" wrapText="1"/>
    </xf>
    <xf numFmtId="0" fontId="7" fillId="0" borderId="32" xfId="0" applyFont="1" applyFill="1" applyBorder="1"/>
    <xf numFmtId="0" fontId="6" fillId="0" borderId="32" xfId="0" applyFont="1" applyFill="1" applyBorder="1"/>
    <xf numFmtId="0" fontId="7" fillId="4" borderId="2" xfId="0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right" vertical="center" wrapText="1"/>
    </xf>
    <xf numFmtId="165" fontId="7" fillId="10" borderId="25" xfId="0" applyNumberFormat="1" applyFont="1" applyFill="1" applyBorder="1" applyAlignment="1">
      <alignment horizontal="right"/>
    </xf>
    <xf numFmtId="0" fontId="8" fillId="0" borderId="31" xfId="0" applyNumberFormat="1" applyFont="1" applyFill="1" applyBorder="1" applyAlignment="1">
      <alignment horizontal="center" vertical="top" wrapText="1"/>
    </xf>
    <xf numFmtId="0" fontId="7" fillId="0" borderId="8" xfId="0" applyNumberFormat="1" applyFont="1" applyFill="1" applyBorder="1" applyAlignment="1">
      <alignment horizontal="left" vertical="top" wrapText="1"/>
    </xf>
    <xf numFmtId="0" fontId="8" fillId="0" borderId="50" xfId="0" applyNumberFormat="1" applyFont="1" applyFill="1" applyBorder="1" applyAlignment="1">
      <alignment horizontal="center" vertical="top" wrapText="1"/>
    </xf>
    <xf numFmtId="0" fontId="7" fillId="0" borderId="27" xfId="0" applyFont="1" applyFill="1" applyBorder="1" applyAlignment="1">
      <alignment horizontal="left" vertical="top" wrapText="1"/>
    </xf>
    <xf numFmtId="2" fontId="7" fillId="0" borderId="27" xfId="0" applyNumberFormat="1" applyFont="1" applyFill="1" applyBorder="1" applyAlignment="1">
      <alignment horizontal="right" vertical="top" wrapText="1"/>
    </xf>
    <xf numFmtId="0" fontId="7" fillId="0" borderId="27" xfId="0" applyFont="1" applyFill="1" applyBorder="1" applyAlignment="1">
      <alignment horizontal="right" vertical="top" wrapText="1"/>
    </xf>
    <xf numFmtId="0" fontId="7" fillId="0" borderId="28" xfId="0" applyFont="1" applyFill="1" applyBorder="1" applyAlignment="1">
      <alignment horizontal="right" vertical="top" wrapText="1"/>
    </xf>
    <xf numFmtId="0" fontId="9" fillId="0" borderId="13" xfId="0" applyFont="1" applyFill="1" applyBorder="1" applyAlignment="1">
      <alignment horizontal="center" vertical="top" wrapText="1"/>
    </xf>
    <xf numFmtId="0" fontId="9" fillId="0" borderId="14" xfId="0" applyFont="1" applyFill="1" applyBorder="1" applyAlignment="1">
      <alignment horizontal="center" vertical="top" wrapText="1"/>
    </xf>
    <xf numFmtId="165" fontId="6" fillId="0" borderId="13" xfId="0" applyNumberFormat="1" applyFont="1" applyFill="1" applyBorder="1" applyAlignment="1">
      <alignment vertical="top" wrapText="1"/>
    </xf>
    <xf numFmtId="165" fontId="6" fillId="0" borderId="27" xfId="0" applyNumberFormat="1" applyFont="1" applyFill="1" applyBorder="1" applyAlignment="1">
      <alignment vertical="top" wrapText="1"/>
    </xf>
    <xf numFmtId="2" fontId="6" fillId="0" borderId="15" xfId="0" applyNumberFormat="1" applyFont="1" applyFill="1" applyBorder="1" applyAlignment="1">
      <alignment horizontal="right" vertical="center" wrapText="1"/>
    </xf>
    <xf numFmtId="164" fontId="6" fillId="0" borderId="13" xfId="0" applyNumberFormat="1" applyFont="1" applyFill="1" applyBorder="1" applyAlignment="1">
      <alignment horizontal="right" vertical="center" wrapText="1"/>
    </xf>
    <xf numFmtId="0" fontId="6" fillId="0" borderId="13" xfId="0" applyFont="1" applyFill="1" applyBorder="1" applyAlignment="1">
      <alignment horizontal="right" vertical="center" wrapText="1"/>
    </xf>
    <xf numFmtId="0" fontId="6" fillId="0" borderId="14" xfId="0" applyFont="1" applyFill="1" applyBorder="1" applyAlignment="1">
      <alignment horizontal="right" vertical="center" wrapText="1"/>
    </xf>
    <xf numFmtId="166" fontId="7" fillId="0" borderId="13" xfId="0" applyNumberFormat="1" applyFont="1" applyFill="1" applyBorder="1" applyAlignment="1">
      <alignment horizontal="right" vertical="center" wrapText="1"/>
    </xf>
    <xf numFmtId="1" fontId="7" fillId="3" borderId="19" xfId="0" applyNumberFormat="1" applyFont="1" applyFill="1" applyBorder="1" applyAlignment="1">
      <alignment horizontal="right" vertical="center" wrapText="1"/>
    </xf>
    <xf numFmtId="0" fontId="7" fillId="0" borderId="34" xfId="0" applyNumberFormat="1" applyFont="1" applyFill="1" applyBorder="1" applyAlignment="1">
      <alignment horizontal="center" vertical="center" wrapText="1"/>
    </xf>
    <xf numFmtId="0" fontId="7" fillId="0" borderId="46" xfId="0" applyNumberFormat="1" applyFont="1" applyFill="1" applyBorder="1" applyAlignment="1">
      <alignment horizontal="center" vertical="center" wrapText="1"/>
    </xf>
    <xf numFmtId="0" fontId="7" fillId="0" borderId="37" xfId="0" applyNumberFormat="1" applyFont="1" applyFill="1" applyBorder="1" applyAlignment="1">
      <alignment horizontal="center" vertical="center" wrapText="1"/>
    </xf>
    <xf numFmtId="0" fontId="7" fillId="0" borderId="26" xfId="0" applyNumberFormat="1" applyFont="1" applyFill="1" applyBorder="1" applyAlignment="1">
      <alignment horizontal="center" vertical="center" wrapText="1"/>
    </xf>
    <xf numFmtId="2" fontId="7" fillId="0" borderId="13" xfId="0" applyNumberFormat="1" applyFont="1" applyFill="1" applyBorder="1" applyAlignment="1">
      <alignment horizontal="right" vertical="center" wrapText="1"/>
    </xf>
    <xf numFmtId="0" fontId="7" fillId="0" borderId="44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right" vertical="center" wrapText="1"/>
    </xf>
    <xf numFmtId="2" fontId="6" fillId="0" borderId="33" xfId="0" applyNumberFormat="1" applyFont="1" applyFill="1" applyBorder="1" applyAlignment="1">
      <alignment horizontal="center" vertical="center" wrapText="1"/>
    </xf>
    <xf numFmtId="2" fontId="6" fillId="0" borderId="17" xfId="0" applyNumberFormat="1" applyFont="1" applyFill="1" applyBorder="1" applyAlignment="1">
      <alignment horizontal="left" vertical="center" wrapText="1"/>
    </xf>
    <xf numFmtId="0" fontId="0" fillId="0" borderId="0" xfId="0" applyFont="1" applyFill="1"/>
    <xf numFmtId="2" fontId="6" fillId="0" borderId="6" xfId="0" applyNumberFormat="1" applyFont="1" applyFill="1" applyBorder="1" applyAlignment="1">
      <alignment horizontal="left" vertical="top" wrapText="1"/>
    </xf>
    <xf numFmtId="1" fontId="7" fillId="0" borderId="8" xfId="0" applyNumberFormat="1" applyFont="1" applyFill="1" applyBorder="1" applyAlignment="1">
      <alignment horizontal="right" vertical="top" wrapText="1"/>
    </xf>
    <xf numFmtId="2" fontId="7" fillId="0" borderId="8" xfId="0" applyNumberFormat="1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right" vertical="center" wrapText="1"/>
    </xf>
    <xf numFmtId="1" fontId="7" fillId="3" borderId="20" xfId="0" applyNumberFormat="1" applyFont="1" applyFill="1" applyBorder="1" applyAlignment="1">
      <alignment horizontal="right" vertical="center" wrapText="1"/>
    </xf>
    <xf numFmtId="164" fontId="7" fillId="8" borderId="20" xfId="0" applyNumberFormat="1" applyFont="1" applyFill="1" applyBorder="1" applyAlignment="1">
      <alignment horizontal="right" vertical="center" wrapText="1"/>
    </xf>
    <xf numFmtId="0" fontId="7" fillId="4" borderId="43" xfId="0" applyFont="1" applyFill="1" applyBorder="1" applyAlignment="1">
      <alignment horizontal="right" vertical="center" wrapText="1"/>
    </xf>
    <xf numFmtId="2" fontId="6" fillId="0" borderId="17" xfId="0" applyNumberFormat="1" applyFont="1" applyFill="1" applyBorder="1" applyAlignment="1">
      <alignment horizontal="right" vertical="center" wrapText="1"/>
    </xf>
    <xf numFmtId="2" fontId="7" fillId="3" borderId="19" xfId="0" applyNumberFormat="1" applyFont="1" applyFill="1" applyBorder="1" applyAlignment="1">
      <alignment horizontal="right" vertical="center" wrapText="1"/>
    </xf>
    <xf numFmtId="165" fontId="6" fillId="0" borderId="58" xfId="0" applyNumberFormat="1" applyFont="1" applyFill="1" applyBorder="1" applyAlignment="1">
      <alignment horizontal="right" vertical="center" wrapText="1"/>
    </xf>
    <xf numFmtId="0" fontId="4" fillId="0" borderId="19" xfId="0" applyFont="1" applyFill="1" applyBorder="1" applyAlignment="1">
      <alignment horizontal="left" vertical="top" wrapText="1"/>
    </xf>
    <xf numFmtId="0" fontId="0" fillId="0" borderId="0" xfId="0" applyFill="1"/>
    <xf numFmtId="1" fontId="3" fillId="0" borderId="19" xfId="0" applyNumberFormat="1" applyFont="1" applyFill="1" applyBorder="1" applyAlignment="1">
      <alignment vertical="top" wrapText="1"/>
    </xf>
    <xf numFmtId="0" fontId="1" fillId="0" borderId="19" xfId="0" applyFont="1" applyFill="1" applyBorder="1" applyAlignment="1">
      <alignment horizontal="left" vertical="top" wrapText="1"/>
    </xf>
    <xf numFmtId="3" fontId="1" fillId="0" borderId="19" xfId="0" applyNumberFormat="1" applyFont="1" applyFill="1" applyBorder="1" applyAlignment="1">
      <alignment horizontal="right" vertical="top" wrapText="1"/>
    </xf>
    <xf numFmtId="166" fontId="1" fillId="0" borderId="19" xfId="0" applyNumberFormat="1" applyFont="1" applyFill="1" applyBorder="1" applyAlignment="1">
      <alignment horizontal="right" vertical="top" wrapText="1"/>
    </xf>
    <xf numFmtId="166" fontId="4" fillId="0" borderId="19" xfId="0" applyNumberFormat="1" applyFont="1" applyFill="1" applyBorder="1" applyAlignment="1">
      <alignment horizontal="right" vertical="top" wrapText="1"/>
    </xf>
    <xf numFmtId="1" fontId="6" fillId="0" borderId="1" xfId="0" applyNumberFormat="1" applyFont="1" applyFill="1" applyBorder="1" applyAlignment="1">
      <alignment horizontal="right" vertical="center" wrapText="1"/>
    </xf>
    <xf numFmtId="1" fontId="13" fillId="0" borderId="15" xfId="0" applyNumberFormat="1" applyFont="1" applyFill="1" applyBorder="1" applyAlignment="1">
      <alignment horizontal="right" vertical="top" wrapText="1"/>
    </xf>
    <xf numFmtId="1" fontId="14" fillId="0" borderId="15" xfId="0" applyNumberFormat="1" applyFont="1" applyFill="1" applyBorder="1" applyAlignment="1">
      <alignment horizontal="right" vertical="top" wrapText="1"/>
    </xf>
    <xf numFmtId="2" fontId="13" fillId="0" borderId="15" xfId="0" applyNumberFormat="1" applyFont="1" applyFill="1" applyBorder="1" applyAlignment="1">
      <alignment horizontal="right" vertical="top" wrapText="1"/>
    </xf>
    <xf numFmtId="2" fontId="13" fillId="0" borderId="16" xfId="0" applyNumberFormat="1" applyFont="1" applyFill="1" applyBorder="1" applyAlignment="1">
      <alignment horizontal="right" vertical="top" wrapText="1"/>
    </xf>
    <xf numFmtId="1" fontId="13" fillId="0" borderId="21" xfId="0" applyNumberFormat="1" applyFont="1" applyFill="1" applyBorder="1" applyAlignment="1">
      <alignment horizontal="right" vertical="top" wrapText="1"/>
    </xf>
    <xf numFmtId="1" fontId="14" fillId="0" borderId="21" xfId="0" applyNumberFormat="1" applyFont="1" applyFill="1" applyBorder="1" applyAlignment="1">
      <alignment horizontal="right" vertical="top" wrapText="1"/>
    </xf>
    <xf numFmtId="2" fontId="13" fillId="0" borderId="21" xfId="0" applyNumberFormat="1" applyFont="1" applyFill="1" applyBorder="1" applyAlignment="1">
      <alignment horizontal="right" vertical="top" wrapText="1"/>
    </xf>
    <xf numFmtId="0" fontId="7" fillId="0" borderId="50" xfId="0" applyNumberFormat="1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left" vertical="center" wrapText="1"/>
    </xf>
    <xf numFmtId="1" fontId="13" fillId="0" borderId="27" xfId="0" applyNumberFormat="1" applyFont="1" applyFill="1" applyBorder="1" applyAlignment="1">
      <alignment horizontal="right" vertical="top" wrapText="1"/>
    </xf>
    <xf numFmtId="1" fontId="14" fillId="0" borderId="27" xfId="0" applyNumberFormat="1" applyFont="1" applyFill="1" applyBorder="1" applyAlignment="1">
      <alignment horizontal="right" vertical="top" wrapText="1"/>
    </xf>
    <xf numFmtId="2" fontId="13" fillId="0" borderId="27" xfId="0" applyNumberFormat="1" applyFont="1" applyFill="1" applyBorder="1" applyAlignment="1">
      <alignment horizontal="right" vertical="top" wrapText="1"/>
    </xf>
    <xf numFmtId="2" fontId="13" fillId="0" borderId="28" xfId="0" applyNumberFormat="1" applyFont="1" applyFill="1" applyBorder="1" applyAlignment="1">
      <alignment horizontal="right" vertical="top" wrapText="1"/>
    </xf>
    <xf numFmtId="0" fontId="2" fillId="0" borderId="34" xfId="0" applyFont="1" applyFill="1" applyBorder="1" applyAlignment="1">
      <alignment horizontal="center" vertical="top" wrapText="1"/>
    </xf>
    <xf numFmtId="0" fontId="2" fillId="0" borderId="32" xfId="0" applyFont="1" applyFill="1" applyBorder="1" applyAlignment="1">
      <alignment horizontal="center" vertical="top" wrapText="1"/>
    </xf>
    <xf numFmtId="1" fontId="7" fillId="0" borderId="10" xfId="0" applyNumberFormat="1" applyFont="1" applyFill="1" applyBorder="1" applyAlignment="1">
      <alignment horizontal="right" vertical="top" wrapText="1"/>
    </xf>
    <xf numFmtId="1" fontId="2" fillId="0" borderId="10" xfId="0" applyNumberFormat="1" applyFont="1" applyFill="1" applyBorder="1" applyAlignment="1">
      <alignment horizontal="right" wrapText="1"/>
    </xf>
    <xf numFmtId="166" fontId="2" fillId="0" borderId="10" xfId="0" applyNumberFormat="1" applyFont="1" applyFill="1" applyBorder="1" applyAlignment="1">
      <alignment horizontal="right" wrapText="1"/>
    </xf>
    <xf numFmtId="166" fontId="2" fillId="0" borderId="11" xfId="0" applyNumberFormat="1" applyFont="1" applyFill="1" applyBorder="1" applyAlignment="1">
      <alignment horizontal="right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1" fontId="7" fillId="0" borderId="39" xfId="0" applyNumberFormat="1" applyFont="1" applyFill="1" applyBorder="1" applyAlignment="1">
      <alignment horizontal="center" vertical="top" wrapText="1"/>
    </xf>
    <xf numFmtId="0" fontId="9" fillId="0" borderId="51" xfId="0" applyFont="1" applyFill="1" applyBorder="1" applyAlignment="1">
      <alignment horizontal="center" vertical="top" wrapText="1"/>
    </xf>
    <xf numFmtId="0" fontId="9" fillId="0" borderId="54" xfId="0" applyFont="1" applyFill="1" applyBorder="1" applyAlignment="1">
      <alignment horizontal="center" vertical="top" wrapText="1"/>
    </xf>
    <xf numFmtId="165" fontId="7" fillId="0" borderId="11" xfId="0" applyNumberFormat="1" applyFont="1" applyFill="1" applyBorder="1" applyAlignment="1">
      <alignment horizontal="center" vertical="top" wrapText="1"/>
    </xf>
    <xf numFmtId="165" fontId="7" fillId="0" borderId="12" xfId="0" applyNumberFormat="1" applyFont="1" applyFill="1" applyBorder="1" applyAlignment="1">
      <alignment horizontal="center" vertical="top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55" xfId="0" applyFont="1" applyFill="1" applyBorder="1" applyAlignment="1">
      <alignment horizontal="center"/>
    </xf>
    <xf numFmtId="0" fontId="8" fillId="0" borderId="41" xfId="0" applyFont="1" applyFill="1" applyBorder="1" applyAlignment="1">
      <alignment horizontal="center"/>
    </xf>
    <xf numFmtId="0" fontId="8" fillId="0" borderId="56" xfId="0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 vertical="top" wrapText="1"/>
    </xf>
    <xf numFmtId="0" fontId="7" fillId="0" borderId="37" xfId="0" applyNumberFormat="1" applyFont="1" applyFill="1" applyBorder="1" applyAlignment="1">
      <alignment horizontal="center" vertical="center" wrapText="1"/>
    </xf>
    <xf numFmtId="0" fontId="7" fillId="0" borderId="26" xfId="0" applyNumberFormat="1" applyFont="1" applyFill="1" applyBorder="1" applyAlignment="1">
      <alignment horizontal="center" vertical="center" wrapText="1"/>
    </xf>
    <xf numFmtId="165" fontId="7" fillId="0" borderId="52" xfId="0" applyNumberFormat="1" applyFont="1" applyFill="1" applyBorder="1" applyAlignment="1">
      <alignment horizontal="center" vertical="center" wrapText="1"/>
    </xf>
    <xf numFmtId="165" fontId="7" fillId="0" borderId="53" xfId="0" applyNumberFormat="1" applyFont="1" applyFill="1" applyBorder="1" applyAlignment="1">
      <alignment horizontal="center" vertical="center" wrapText="1"/>
    </xf>
    <xf numFmtId="165" fontId="7" fillId="0" borderId="10" xfId="0" applyNumberFormat="1" applyFont="1" applyFill="1" applyBorder="1" applyAlignment="1">
      <alignment horizontal="center" vertical="top" wrapText="1"/>
    </xf>
    <xf numFmtId="165" fontId="7" fillId="0" borderId="15" xfId="0" applyNumberFormat="1" applyFont="1" applyFill="1" applyBorder="1" applyAlignment="1">
      <alignment horizontal="center" vertical="top" wrapText="1"/>
    </xf>
    <xf numFmtId="165" fontId="7" fillId="0" borderId="16" xfId="0" applyNumberFormat="1" applyFont="1" applyFill="1" applyBorder="1" applyAlignment="1">
      <alignment horizontal="center" vertical="top" wrapText="1"/>
    </xf>
    <xf numFmtId="49" fontId="7" fillId="0" borderId="22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0" borderId="21" xfId="0" applyNumberFormat="1" applyFont="1" applyFill="1" applyBorder="1" applyAlignment="1">
      <alignment horizontal="center" vertical="center" wrapText="1"/>
    </xf>
    <xf numFmtId="2" fontId="7" fillId="0" borderId="52" xfId="0" applyNumberFormat="1" applyFont="1" applyFill="1" applyBorder="1" applyAlignment="1">
      <alignment horizontal="center" vertical="center" wrapText="1"/>
    </xf>
    <xf numFmtId="2" fontId="7" fillId="0" borderId="10" xfId="0" applyNumberFormat="1" applyFont="1" applyFill="1" applyBorder="1" applyAlignment="1">
      <alignment horizontal="center" vertical="center" wrapText="1"/>
    </xf>
    <xf numFmtId="49" fontId="7" fillId="0" borderId="52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2" fontId="12" fillId="0" borderId="0" xfId="0" applyNumberFormat="1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7" fillId="0" borderId="57" xfId="0" applyNumberFormat="1" applyFont="1" applyFill="1" applyBorder="1" applyAlignment="1">
      <alignment horizontal="center" vertical="center" wrapText="1"/>
    </xf>
    <xf numFmtId="0" fontId="7" fillId="0" borderId="34" xfId="0" applyNumberFormat="1" applyFont="1" applyFill="1" applyBorder="1" applyAlignment="1">
      <alignment horizontal="center" vertical="center" wrapText="1"/>
    </xf>
    <xf numFmtId="0" fontId="7" fillId="0" borderId="4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19"/>
  <sheetViews>
    <sheetView tabSelected="1" view="pageBreakPreview" zoomScale="110" zoomScaleNormal="100" zoomScaleSheetLayoutView="110" workbookViewId="0">
      <selection activeCell="L10" sqref="L10"/>
    </sheetView>
  </sheetViews>
  <sheetFormatPr defaultRowHeight="15.75" customHeight="1"/>
  <cols>
    <col min="1" max="1" width="4.7109375" style="170" customWidth="1"/>
    <col min="2" max="2" width="25.85546875" style="5" customWidth="1"/>
    <col min="3" max="3" width="12.28515625" style="2" customWidth="1"/>
    <col min="4" max="4" width="10.7109375" style="2" customWidth="1"/>
    <col min="5" max="5" width="8.42578125" style="3" customWidth="1"/>
    <col min="6" max="6" width="10.85546875" style="4" customWidth="1"/>
    <col min="7" max="7" width="11.5703125" style="4" customWidth="1"/>
    <col min="8" max="8" width="12.42578125" style="4" customWidth="1"/>
    <col min="9" max="9" width="9.140625" style="5"/>
    <col min="10" max="10" width="10.5703125" style="5" bestFit="1" customWidth="1"/>
    <col min="11" max="11" width="11.28515625" style="5" customWidth="1"/>
    <col min="12" max="12" width="9.140625" style="5"/>
    <col min="13" max="13" width="11.140625" style="5" customWidth="1"/>
    <col min="14" max="16384" width="9.140625" style="5"/>
  </cols>
  <sheetData>
    <row r="1" spans="1:8" ht="15.75" customHeight="1">
      <c r="A1" s="170" t="s">
        <v>58</v>
      </c>
      <c r="B1" s="1"/>
      <c r="H1" s="4" t="s">
        <v>99</v>
      </c>
    </row>
    <row r="2" spans="1:8" ht="15.75" customHeight="1">
      <c r="B2" s="1"/>
      <c r="H2" s="4" t="s">
        <v>100</v>
      </c>
    </row>
    <row r="3" spans="1:8" ht="15.75" customHeight="1">
      <c r="B3" s="1"/>
    </row>
    <row r="4" spans="1:8" ht="15.75" customHeight="1">
      <c r="A4" s="504"/>
      <c r="B4" s="504"/>
      <c r="C4" s="504"/>
      <c r="D4" s="504"/>
      <c r="E4" s="504"/>
      <c r="F4" s="504"/>
      <c r="G4" s="504"/>
      <c r="H4" s="504"/>
    </row>
    <row r="5" spans="1:8" ht="15.75" customHeight="1">
      <c r="B5" s="7"/>
    </row>
    <row r="6" spans="1:8" ht="15.75" customHeight="1">
      <c r="A6" s="505" t="s">
        <v>76</v>
      </c>
      <c r="B6" s="505"/>
      <c r="C6" s="505"/>
      <c r="D6" s="505"/>
      <c r="E6" s="505"/>
      <c r="F6" s="505"/>
      <c r="G6" s="505"/>
      <c r="H6" s="505"/>
    </row>
    <row r="7" spans="1:8" ht="15.75" customHeight="1">
      <c r="A7" s="506" t="s">
        <v>183</v>
      </c>
      <c r="B7" s="507"/>
      <c r="C7" s="507"/>
      <c r="D7" s="507"/>
      <c r="E7" s="507"/>
      <c r="F7" s="507"/>
      <c r="G7" s="507"/>
      <c r="H7" s="507"/>
    </row>
    <row r="8" spans="1:8" ht="15.75" customHeight="1">
      <c r="A8" s="507" t="s">
        <v>68</v>
      </c>
      <c r="B8" s="507"/>
      <c r="C8" s="507"/>
      <c r="D8" s="507"/>
      <c r="E8" s="507"/>
      <c r="F8" s="507"/>
      <c r="G8" s="507"/>
      <c r="H8" s="507"/>
    </row>
    <row r="9" spans="1:8" ht="15.75" customHeight="1" thickBot="1"/>
    <row r="10" spans="1:8" ht="15.75" customHeight="1">
      <c r="A10" s="508" t="s">
        <v>69</v>
      </c>
      <c r="B10" s="496" t="s">
        <v>6</v>
      </c>
      <c r="C10" s="499" t="s">
        <v>70</v>
      </c>
      <c r="D10" s="499"/>
      <c r="E10" s="501" t="s">
        <v>0</v>
      </c>
      <c r="F10" s="501"/>
      <c r="G10" s="491" t="s">
        <v>1</v>
      </c>
      <c r="H10" s="492"/>
    </row>
    <row r="11" spans="1:8" ht="15.75" customHeight="1">
      <c r="A11" s="509"/>
      <c r="B11" s="497"/>
      <c r="C11" s="500"/>
      <c r="D11" s="500"/>
      <c r="E11" s="502"/>
      <c r="F11" s="502"/>
      <c r="G11" s="493" t="s">
        <v>3</v>
      </c>
      <c r="H11" s="480" t="s">
        <v>93</v>
      </c>
    </row>
    <row r="12" spans="1:8" ht="42" customHeight="1">
      <c r="A12" s="510"/>
      <c r="B12" s="511"/>
      <c r="C12" s="8" t="s">
        <v>90</v>
      </c>
      <c r="D12" s="8" t="s">
        <v>91</v>
      </c>
      <c r="E12" s="9" t="s">
        <v>92</v>
      </c>
      <c r="F12" s="10" t="s">
        <v>2</v>
      </c>
      <c r="G12" s="503"/>
      <c r="H12" s="481"/>
    </row>
    <row r="13" spans="1:8" s="15" customFormat="1" ht="16.5" customHeight="1" thickBot="1">
      <c r="A13" s="11">
        <v>1</v>
      </c>
      <c r="B13" s="12">
        <v>2</v>
      </c>
      <c r="C13" s="13">
        <v>3</v>
      </c>
      <c r="D13" s="14">
        <v>4</v>
      </c>
      <c r="E13" s="14">
        <v>5</v>
      </c>
      <c r="F13" s="14">
        <v>6</v>
      </c>
      <c r="G13" s="14">
        <v>7</v>
      </c>
      <c r="H13" s="291">
        <v>8</v>
      </c>
    </row>
    <row r="14" spans="1:8" ht="15.75" customHeight="1" thickBot="1">
      <c r="A14" s="482" t="s">
        <v>71</v>
      </c>
      <c r="B14" s="483"/>
      <c r="C14" s="483"/>
      <c r="D14" s="483"/>
      <c r="E14" s="483"/>
      <c r="F14" s="483"/>
      <c r="G14" s="483"/>
      <c r="H14" s="484"/>
    </row>
    <row r="15" spans="1:8" ht="15.75" customHeight="1">
      <c r="A15" s="429" t="s">
        <v>27</v>
      </c>
      <c r="B15" s="16" t="s">
        <v>7</v>
      </c>
      <c r="C15" s="17"/>
      <c r="D15" s="17"/>
      <c r="E15" s="17"/>
      <c r="F15" s="18"/>
      <c r="G15" s="18"/>
      <c r="H15" s="19"/>
    </row>
    <row r="16" spans="1:8" ht="15.75" customHeight="1">
      <c r="A16" s="171"/>
      <c r="B16" s="20" t="s">
        <v>46</v>
      </c>
      <c r="C16" s="21"/>
      <c r="D16" s="21"/>
      <c r="E16" s="21"/>
      <c r="F16" s="22"/>
      <c r="G16" s="22"/>
      <c r="H16" s="23"/>
    </row>
    <row r="17" spans="1:20" ht="15.75" customHeight="1">
      <c r="A17" s="169">
        <v>1</v>
      </c>
      <c r="B17" s="48" t="s">
        <v>26</v>
      </c>
      <c r="C17" s="71">
        <f>SUM(C18:C20)</f>
        <v>15753</v>
      </c>
      <c r="D17" s="425">
        <f>SUM(D18:D20)</f>
        <v>22.660000000000004</v>
      </c>
      <c r="E17" s="71">
        <f>F17/C18*1000</f>
        <v>3249.2474576271188</v>
      </c>
      <c r="F17" s="41">
        <f>SUM(F18:F20)</f>
        <v>958.52800000000002</v>
      </c>
      <c r="G17" s="41">
        <f>SUM(G18:G20)</f>
        <v>0</v>
      </c>
      <c r="H17" s="42">
        <f>SUM(H18:H20)</f>
        <v>958.52800000000002</v>
      </c>
    </row>
    <row r="18" spans="1:20" s="436" customFormat="1" ht="15">
      <c r="A18" s="468"/>
      <c r="B18" s="29" t="s">
        <v>80</v>
      </c>
      <c r="C18" s="471">
        <v>295</v>
      </c>
      <c r="D18" s="472">
        <v>0.5</v>
      </c>
      <c r="E18" s="471">
        <v>88</v>
      </c>
      <c r="F18" s="472">
        <v>25.96</v>
      </c>
      <c r="G18" s="472">
        <v>0</v>
      </c>
      <c r="H18" s="473">
        <v>25.96</v>
      </c>
    </row>
    <row r="19" spans="1:20" ht="15.75" customHeight="1">
      <c r="A19" s="427"/>
      <c r="B19" s="29" t="s">
        <v>82</v>
      </c>
      <c r="C19" s="30">
        <v>10998</v>
      </c>
      <c r="D19" s="30">
        <v>18.260000000000002</v>
      </c>
      <c r="E19" s="31">
        <v>59.445171849427176</v>
      </c>
      <c r="F19" s="32">
        <v>653.77800000000002</v>
      </c>
      <c r="G19" s="32">
        <v>0</v>
      </c>
      <c r="H19" s="33">
        <v>653.77800000000002</v>
      </c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</row>
    <row r="20" spans="1:20" ht="15.75" customHeight="1">
      <c r="A20" s="173"/>
      <c r="B20" s="49" t="s">
        <v>83</v>
      </c>
      <c r="C20" s="44">
        <v>4460</v>
      </c>
      <c r="D20" s="44">
        <v>3.9000000000000004</v>
      </c>
      <c r="E20" s="45">
        <v>55.412556053811663</v>
      </c>
      <c r="F20" s="46">
        <v>278.79000000000002</v>
      </c>
      <c r="G20" s="46">
        <v>0</v>
      </c>
      <c r="H20" s="47">
        <v>278.79000000000002</v>
      </c>
      <c r="J20" s="6"/>
      <c r="K20" s="6"/>
      <c r="L20" s="6"/>
      <c r="M20" s="6"/>
      <c r="N20" s="6"/>
      <c r="O20" s="6"/>
    </row>
    <row r="21" spans="1:20" ht="15.75" customHeight="1">
      <c r="A21" s="169">
        <v>2</v>
      </c>
      <c r="B21" s="48" t="s">
        <v>16</v>
      </c>
      <c r="C21" s="39">
        <f>SUM(C22:C25)</f>
        <v>27726</v>
      </c>
      <c r="D21" s="39">
        <f>SUM(D22:D25)</f>
        <v>112.05</v>
      </c>
      <c r="E21" s="40">
        <f>F21/C21*1000</f>
        <v>40.299141599942288</v>
      </c>
      <c r="F21" s="41">
        <f>SUM(F22:F25)</f>
        <v>1117.3339999999998</v>
      </c>
      <c r="G21" s="41">
        <f>SUM(G22:G25)</f>
        <v>37.4</v>
      </c>
      <c r="H21" s="42">
        <f>SUM(H22:H25)</f>
        <v>1079.914</v>
      </c>
    </row>
    <row r="22" spans="1:20" s="436" customFormat="1" ht="15">
      <c r="A22" s="468"/>
      <c r="B22" s="43" t="s">
        <v>80</v>
      </c>
      <c r="C22" s="30">
        <v>1000</v>
      </c>
      <c r="D22" s="30">
        <v>2</v>
      </c>
      <c r="E22" s="31">
        <v>4</v>
      </c>
      <c r="F22" s="32">
        <v>4</v>
      </c>
      <c r="G22" s="32"/>
      <c r="H22" s="33">
        <v>4</v>
      </c>
    </row>
    <row r="23" spans="1:20" ht="15.75" customHeight="1">
      <c r="A23" s="427"/>
      <c r="B23" s="43" t="s">
        <v>81</v>
      </c>
      <c r="C23" s="30">
        <v>50</v>
      </c>
      <c r="D23" s="30">
        <v>1</v>
      </c>
      <c r="E23" s="31">
        <v>10</v>
      </c>
      <c r="F23" s="32">
        <v>0.5</v>
      </c>
      <c r="G23" s="32">
        <v>0.5</v>
      </c>
      <c r="H23" s="33">
        <v>0</v>
      </c>
    </row>
    <row r="24" spans="1:20" ht="15.75" customHeight="1">
      <c r="A24" s="427"/>
      <c r="B24" s="29" t="s">
        <v>82</v>
      </c>
      <c r="C24" s="30">
        <v>22884</v>
      </c>
      <c r="D24" s="30">
        <v>99.5</v>
      </c>
      <c r="E24" s="31">
        <v>37.928246809998249</v>
      </c>
      <c r="F24" s="32">
        <v>867.94999999999993</v>
      </c>
      <c r="G24" s="32">
        <v>36.9</v>
      </c>
      <c r="H24" s="33">
        <v>831.03</v>
      </c>
    </row>
    <row r="25" spans="1:20" ht="15.75" customHeight="1">
      <c r="A25" s="173"/>
      <c r="B25" s="59" t="s">
        <v>83</v>
      </c>
      <c r="C25" s="44">
        <v>3792</v>
      </c>
      <c r="D25" s="44">
        <v>9.5499999999999989</v>
      </c>
      <c r="E25" s="45">
        <v>64.579113924050631</v>
      </c>
      <c r="F25" s="46">
        <v>244.88399999999999</v>
      </c>
      <c r="G25" s="46">
        <v>0</v>
      </c>
      <c r="H25" s="47">
        <v>244.88399999999999</v>
      </c>
    </row>
    <row r="26" spans="1:20" ht="15">
      <c r="A26" s="169">
        <v>3</v>
      </c>
      <c r="B26" s="48" t="s">
        <v>78</v>
      </c>
      <c r="C26" s="39">
        <f>SUM(C27:C27)</f>
        <v>68</v>
      </c>
      <c r="D26" s="39">
        <f>SUM(D27:D27)</f>
        <v>0.5</v>
      </c>
      <c r="E26" s="40">
        <f>F26/C26*1000</f>
        <v>16.999999999999996</v>
      </c>
      <c r="F26" s="41">
        <f>SUM(F27:F27)</f>
        <v>1.1559999999999999</v>
      </c>
      <c r="G26" s="41">
        <f>SUM(G27:G27)</f>
        <v>0</v>
      </c>
      <c r="H26" s="42">
        <f>SUM(H27:H27)</f>
        <v>1.1559999999999999</v>
      </c>
    </row>
    <row r="27" spans="1:20" s="436" customFormat="1" ht="15">
      <c r="A27" s="469"/>
      <c r="B27" s="59" t="s">
        <v>80</v>
      </c>
      <c r="C27" s="44">
        <v>68</v>
      </c>
      <c r="D27" s="44">
        <v>0.5</v>
      </c>
      <c r="E27" s="45">
        <v>17</v>
      </c>
      <c r="F27" s="46">
        <v>1.1559999999999999</v>
      </c>
      <c r="G27" s="46"/>
      <c r="H27" s="47">
        <v>1.1559999999999999</v>
      </c>
    </row>
    <row r="28" spans="1:20" ht="15">
      <c r="A28" s="169">
        <v>4</v>
      </c>
      <c r="B28" s="48" t="s">
        <v>184</v>
      </c>
      <c r="C28" s="39">
        <f>SUM(C29:C29)</f>
        <v>9</v>
      </c>
      <c r="D28" s="39">
        <f>SUM(D29:D29)</f>
        <v>0.1</v>
      </c>
      <c r="E28" s="40">
        <f>F28/C28*1000</f>
        <v>27</v>
      </c>
      <c r="F28" s="41">
        <f>SUM(F29:F29)</f>
        <v>0.24299999999999999</v>
      </c>
      <c r="G28" s="41">
        <f>SUM(G29:G29)</f>
        <v>0</v>
      </c>
      <c r="H28" s="42">
        <f>SUM(H29:H29)</f>
        <v>0.24299999999999999</v>
      </c>
    </row>
    <row r="29" spans="1:20" s="436" customFormat="1" ht="15">
      <c r="A29" s="469"/>
      <c r="B29" s="59" t="s">
        <v>80</v>
      </c>
      <c r="C29" s="44">
        <v>9</v>
      </c>
      <c r="D29" s="44">
        <v>0.1</v>
      </c>
      <c r="E29" s="45">
        <v>27</v>
      </c>
      <c r="F29" s="46">
        <v>0.24299999999999999</v>
      </c>
      <c r="G29" s="46"/>
      <c r="H29" s="47">
        <v>0.24299999999999999</v>
      </c>
    </row>
    <row r="30" spans="1:20" ht="15">
      <c r="A30" s="169">
        <v>5</v>
      </c>
      <c r="B30" s="48" t="s">
        <v>185</v>
      </c>
      <c r="C30" s="39">
        <f>SUM(C31:C32)</f>
        <v>710</v>
      </c>
      <c r="D30" s="39">
        <f>SUM(D31:D32)</f>
        <v>7.5</v>
      </c>
      <c r="E30" s="40">
        <f>F30/C30*1000</f>
        <v>36.456338028169014</v>
      </c>
      <c r="F30" s="39">
        <f>SUM(F31:F32)</f>
        <v>25.884</v>
      </c>
      <c r="G30" s="39">
        <f>SUM(G31:G32)</f>
        <v>0</v>
      </c>
      <c r="H30" s="433">
        <f>SUM(H31:H32)</f>
        <v>25.884</v>
      </c>
    </row>
    <row r="31" spans="1:20" s="436" customFormat="1" ht="15">
      <c r="A31" s="468"/>
      <c r="B31" s="43" t="s">
        <v>80</v>
      </c>
      <c r="C31" s="30">
        <v>66</v>
      </c>
      <c r="D31" s="30">
        <v>0.5</v>
      </c>
      <c r="E31" s="31">
        <v>14</v>
      </c>
      <c r="F31" s="32">
        <v>0.92400000000000004</v>
      </c>
      <c r="G31" s="32"/>
      <c r="H31" s="33">
        <v>0.92400000000000004</v>
      </c>
    </row>
    <row r="32" spans="1:20" s="436" customFormat="1" ht="15">
      <c r="A32" s="469"/>
      <c r="B32" s="59" t="s">
        <v>82</v>
      </c>
      <c r="C32" s="44">
        <v>644</v>
      </c>
      <c r="D32" s="44">
        <v>7</v>
      </c>
      <c r="E32" s="45">
        <v>38.757763975155285</v>
      </c>
      <c r="F32" s="46">
        <v>24.96</v>
      </c>
      <c r="G32" s="46">
        <v>0</v>
      </c>
      <c r="H32" s="47">
        <v>24.96</v>
      </c>
    </row>
    <row r="33" spans="1:8" ht="15">
      <c r="A33" s="169">
        <v>6</v>
      </c>
      <c r="B33" s="48" t="s">
        <v>186</v>
      </c>
      <c r="C33" s="39">
        <f>SUM(C34:C34)</f>
        <v>68</v>
      </c>
      <c r="D33" s="39">
        <f>SUM(D34:D34)</f>
        <v>0.5</v>
      </c>
      <c r="E33" s="40">
        <f>F33/C33*1000</f>
        <v>13.999999999999998</v>
      </c>
      <c r="F33" s="41">
        <f>SUM(F34:F34)</f>
        <v>0.95199999999999996</v>
      </c>
      <c r="G33" s="41">
        <f>SUM(G34:G34)</f>
        <v>0</v>
      </c>
      <c r="H33" s="42">
        <f>SUM(H34:H34)</f>
        <v>0.95199999999999996</v>
      </c>
    </row>
    <row r="34" spans="1:8" s="436" customFormat="1" ht="15">
      <c r="A34" s="469"/>
      <c r="B34" s="59" t="s">
        <v>80</v>
      </c>
      <c r="C34" s="44">
        <v>68</v>
      </c>
      <c r="D34" s="44">
        <v>0.5</v>
      </c>
      <c r="E34" s="45">
        <v>14</v>
      </c>
      <c r="F34" s="46">
        <v>0.95199999999999996</v>
      </c>
      <c r="G34" s="46"/>
      <c r="H34" s="47">
        <v>0.95199999999999996</v>
      </c>
    </row>
    <row r="35" spans="1:8" ht="15">
      <c r="A35" s="169">
        <v>7</v>
      </c>
      <c r="B35" s="48" t="s">
        <v>63</v>
      </c>
      <c r="C35" s="39">
        <f>SUM(C36:C36)</f>
        <v>192</v>
      </c>
      <c r="D35" s="39">
        <f>SUM(D36:D36)</f>
        <v>2</v>
      </c>
      <c r="E35" s="40">
        <f t="shared" ref="E35:E40" si="0">F35/C35*1000</f>
        <v>20.989583333333336</v>
      </c>
      <c r="F35" s="41">
        <f>SUM(F36:F36)</f>
        <v>4.03</v>
      </c>
      <c r="G35" s="41">
        <f>SUM(G36:G36)</f>
        <v>2</v>
      </c>
      <c r="H35" s="42">
        <f>SUM(H36:H36)</f>
        <v>2.0299999999999998</v>
      </c>
    </row>
    <row r="36" spans="1:8" s="436" customFormat="1" ht="15">
      <c r="A36" s="469"/>
      <c r="B36" s="59" t="s">
        <v>84</v>
      </c>
      <c r="C36" s="44">
        <v>192</v>
      </c>
      <c r="D36" s="44">
        <v>2</v>
      </c>
      <c r="E36" s="45">
        <v>20.989583333333336</v>
      </c>
      <c r="F36" s="46">
        <v>4.03</v>
      </c>
      <c r="G36" s="46">
        <v>2</v>
      </c>
      <c r="H36" s="47">
        <v>2.0299999999999998</v>
      </c>
    </row>
    <row r="37" spans="1:8" ht="15">
      <c r="A37" s="169">
        <v>8</v>
      </c>
      <c r="B37" s="48" t="s">
        <v>41</v>
      </c>
      <c r="C37" s="39">
        <f>SUM(C38:C39)</f>
        <v>120</v>
      </c>
      <c r="D37" s="39">
        <f>SUM(D38:D39)</f>
        <v>0.55000000000000004</v>
      </c>
      <c r="E37" s="40">
        <f t="shared" si="0"/>
        <v>10.833333333333334</v>
      </c>
      <c r="F37" s="39">
        <f>SUM(F38:F39)</f>
        <v>1.3</v>
      </c>
      <c r="G37" s="39">
        <f>SUM(G38:G39)</f>
        <v>1.02</v>
      </c>
      <c r="H37" s="433">
        <f>SUM(H38:H39)</f>
        <v>0.28000000000000003</v>
      </c>
    </row>
    <row r="38" spans="1:8" s="436" customFormat="1" ht="15">
      <c r="A38" s="468"/>
      <c r="B38" s="43" t="s">
        <v>82</v>
      </c>
      <c r="C38" s="30">
        <v>35</v>
      </c>
      <c r="D38" s="30">
        <v>0.35</v>
      </c>
      <c r="E38" s="31">
        <v>24</v>
      </c>
      <c r="F38" s="32">
        <v>0.28000000000000003</v>
      </c>
      <c r="G38" s="32">
        <v>0</v>
      </c>
      <c r="H38" s="33">
        <v>0.28000000000000003</v>
      </c>
    </row>
    <row r="39" spans="1:8" s="436" customFormat="1" ht="15">
      <c r="A39" s="469"/>
      <c r="B39" s="59" t="s">
        <v>83</v>
      </c>
      <c r="C39" s="44">
        <v>85</v>
      </c>
      <c r="D39" s="44">
        <v>0.2</v>
      </c>
      <c r="E39" s="45">
        <v>12</v>
      </c>
      <c r="F39" s="46">
        <v>1.02</v>
      </c>
      <c r="G39" s="46">
        <v>1.02</v>
      </c>
      <c r="H39" s="47">
        <v>0</v>
      </c>
    </row>
    <row r="40" spans="1:8" ht="15.75" customHeight="1">
      <c r="A40" s="169">
        <v>9</v>
      </c>
      <c r="B40" s="48" t="s">
        <v>42</v>
      </c>
      <c r="C40" s="39">
        <f>SUM(C41:C41)</f>
        <v>65</v>
      </c>
      <c r="D40" s="39">
        <f>SUM(D41:D41)</f>
        <v>0</v>
      </c>
      <c r="E40" s="40">
        <f t="shared" si="0"/>
        <v>24</v>
      </c>
      <c r="F40" s="41">
        <f>SUM(F41:F41)</f>
        <v>1.56</v>
      </c>
      <c r="G40" s="41">
        <f>SUM(G41:G41)</f>
        <v>0</v>
      </c>
      <c r="H40" s="42">
        <f>SUM(H41:H41)</f>
        <v>1.56</v>
      </c>
    </row>
    <row r="41" spans="1:8" ht="15.75" customHeight="1">
      <c r="A41" s="315"/>
      <c r="B41" s="312" t="s">
        <v>82</v>
      </c>
      <c r="C41" s="316">
        <v>65</v>
      </c>
      <c r="D41" s="316">
        <v>0</v>
      </c>
      <c r="E41" s="78">
        <v>38.757763975155285</v>
      </c>
      <c r="F41" s="317">
        <v>1.56</v>
      </c>
      <c r="G41" s="317">
        <v>0</v>
      </c>
      <c r="H41" s="318">
        <v>1.56</v>
      </c>
    </row>
    <row r="42" spans="1:8" ht="15.75" customHeight="1">
      <c r="A42" s="172">
        <v>10</v>
      </c>
      <c r="B42" s="24" t="s">
        <v>18</v>
      </c>
      <c r="C42" s="25">
        <f>SUM(C43:C45)</f>
        <v>6443</v>
      </c>
      <c r="D42" s="25">
        <f>SUM(D43:D45)</f>
        <v>8.3999999999999986</v>
      </c>
      <c r="E42" s="438">
        <f>F42/C42*1000</f>
        <v>51.559832376222253</v>
      </c>
      <c r="F42" s="27">
        <f>SUM(F43:F45)</f>
        <v>332.2</v>
      </c>
      <c r="G42" s="27">
        <f>SUM(G43:G45)</f>
        <v>0</v>
      </c>
      <c r="H42" s="28">
        <f>SUM(H43:H45)</f>
        <v>332.2</v>
      </c>
    </row>
    <row r="43" spans="1:8" s="436" customFormat="1" ht="15">
      <c r="A43" s="468"/>
      <c r="B43" s="43" t="s">
        <v>80</v>
      </c>
      <c r="C43" s="30">
        <v>1160</v>
      </c>
      <c r="D43" s="30">
        <v>2</v>
      </c>
      <c r="E43" s="31">
        <v>8</v>
      </c>
      <c r="F43" s="32">
        <v>9.2799999999999994</v>
      </c>
      <c r="G43" s="32"/>
      <c r="H43" s="33">
        <v>9.2799999999999994</v>
      </c>
    </row>
    <row r="44" spans="1:8" ht="15.75" customHeight="1">
      <c r="A44" s="427"/>
      <c r="B44" s="43" t="s">
        <v>82</v>
      </c>
      <c r="C44" s="30">
        <v>1683</v>
      </c>
      <c r="D44" s="30">
        <v>2</v>
      </c>
      <c r="E44" s="470">
        <v>23</v>
      </c>
      <c r="F44" s="32">
        <v>82.14</v>
      </c>
      <c r="G44" s="32">
        <v>0</v>
      </c>
      <c r="H44" s="33">
        <v>82.14</v>
      </c>
    </row>
    <row r="45" spans="1:8" ht="15.75" customHeight="1">
      <c r="A45" s="432"/>
      <c r="B45" s="312" t="s">
        <v>83</v>
      </c>
      <c r="C45" s="316">
        <v>3600</v>
      </c>
      <c r="D45" s="316">
        <v>4.3999999999999995</v>
      </c>
      <c r="E45" s="78">
        <v>66.883333333333326</v>
      </c>
      <c r="F45" s="317">
        <v>240.77999999999997</v>
      </c>
      <c r="G45" s="317">
        <v>0</v>
      </c>
      <c r="H45" s="318">
        <v>240.77999999999997</v>
      </c>
    </row>
    <row r="46" spans="1:8" ht="15">
      <c r="A46" s="169">
        <v>11</v>
      </c>
      <c r="B46" s="48" t="s">
        <v>43</v>
      </c>
      <c r="C46" s="39">
        <f>SUM(C47:C48)</f>
        <v>451</v>
      </c>
      <c r="D46" s="39">
        <f>SUM(D47:D48)</f>
        <v>3.3</v>
      </c>
      <c r="E46" s="40">
        <f>F46/C46*1000</f>
        <v>52.647450110864746</v>
      </c>
      <c r="F46" s="39">
        <f>SUM(F47:F48)</f>
        <v>23.744</v>
      </c>
      <c r="G46" s="39">
        <f>SUM(G47:G48)</f>
        <v>13.88</v>
      </c>
      <c r="H46" s="433">
        <f>SUM(H47:H48)</f>
        <v>9.8640000000000008</v>
      </c>
    </row>
    <row r="47" spans="1:8" s="436" customFormat="1" ht="15">
      <c r="A47" s="468"/>
      <c r="B47" s="43" t="s">
        <v>81</v>
      </c>
      <c r="C47" s="30">
        <v>217</v>
      </c>
      <c r="D47" s="30">
        <v>2</v>
      </c>
      <c r="E47" s="31">
        <v>64</v>
      </c>
      <c r="F47" s="32">
        <v>13.88</v>
      </c>
      <c r="G47" s="32">
        <v>13.88</v>
      </c>
      <c r="H47" s="33">
        <v>0</v>
      </c>
    </row>
    <row r="48" spans="1:8" s="436" customFormat="1" ht="15">
      <c r="A48" s="469"/>
      <c r="B48" s="59" t="s">
        <v>82</v>
      </c>
      <c r="C48" s="44">
        <v>234</v>
      </c>
      <c r="D48" s="44">
        <v>1.3</v>
      </c>
      <c r="E48" s="45">
        <v>42.15384615384616</v>
      </c>
      <c r="F48" s="46">
        <v>9.8640000000000008</v>
      </c>
      <c r="G48" s="46">
        <v>0</v>
      </c>
      <c r="H48" s="47">
        <v>9.8640000000000008</v>
      </c>
    </row>
    <row r="49" spans="1:19" ht="15">
      <c r="A49" s="172">
        <v>12</v>
      </c>
      <c r="B49" s="24" t="s">
        <v>132</v>
      </c>
      <c r="C49" s="25">
        <f>SUM(C50:C50)</f>
        <v>30</v>
      </c>
      <c r="D49" s="25">
        <f>SUM(D50:D50)</f>
        <v>0.2</v>
      </c>
      <c r="E49" s="438">
        <f>F49/C49*1000</f>
        <v>45.000000000000007</v>
      </c>
      <c r="F49" s="27">
        <f>SUM(F50:F50)</f>
        <v>1.35</v>
      </c>
      <c r="G49" s="27">
        <f>SUM(G50:G50)</f>
        <v>1.35</v>
      </c>
      <c r="H49" s="28">
        <f>SUM(H50:H50)</f>
        <v>0</v>
      </c>
    </row>
    <row r="50" spans="1:19" s="436" customFormat="1" ht="15">
      <c r="A50" s="469"/>
      <c r="B50" s="59" t="s">
        <v>83</v>
      </c>
      <c r="C50" s="44">
        <v>30</v>
      </c>
      <c r="D50" s="44">
        <v>0.2</v>
      </c>
      <c r="E50" s="45">
        <v>45.000000000000007</v>
      </c>
      <c r="F50" s="46">
        <v>1.35</v>
      </c>
      <c r="G50" s="46">
        <v>1.35</v>
      </c>
      <c r="H50" s="47">
        <v>0</v>
      </c>
    </row>
    <row r="51" spans="1:19" ht="15.75" customHeight="1">
      <c r="A51" s="192" t="s">
        <v>131</v>
      </c>
      <c r="B51" s="193" t="s">
        <v>95</v>
      </c>
      <c r="C51" s="426">
        <f>C17+C21+C35+C37+C42+C46+C40+C26+C28+C30+C33+C49</f>
        <v>51635</v>
      </c>
      <c r="D51" s="426">
        <f>D17+D21+D35+D37+D42+D46+D40+D26+D28+D30+D33+D49</f>
        <v>157.76000000000002</v>
      </c>
      <c r="E51" s="426"/>
      <c r="F51" s="426">
        <f>F17+F21+F35+F37+F42+F46+F40+F26+F28+F30+F33+F49</f>
        <v>2468.2810000000004</v>
      </c>
      <c r="G51" s="426">
        <f>G17+G21+G35+G37+G42+G46+G40+G26+G28+G30+G33+G49</f>
        <v>55.650000000000006</v>
      </c>
      <c r="H51" s="441">
        <f>H17+H21+H35+H37+H42+H46+H40+H26+H28+H30+H33+H49</f>
        <v>2412.6109999999999</v>
      </c>
    </row>
    <row r="52" spans="1:19" ht="15.75" customHeight="1">
      <c r="A52" s="430"/>
      <c r="B52" s="65" t="s">
        <v>47</v>
      </c>
      <c r="C52" s="66"/>
      <c r="D52" s="66"/>
      <c r="E52" s="69"/>
      <c r="F52" s="67"/>
      <c r="G52" s="67"/>
      <c r="H52" s="68"/>
    </row>
    <row r="53" spans="1:19" ht="15.75" customHeight="1">
      <c r="A53" s="175">
        <v>1</v>
      </c>
      <c r="B53" s="60" t="s">
        <v>29</v>
      </c>
      <c r="C53" s="61">
        <f>SUM(C54:C57)</f>
        <v>12629</v>
      </c>
      <c r="D53" s="61">
        <f>SUM(D54:D57)</f>
        <v>45.5</v>
      </c>
      <c r="E53" s="70">
        <f>F53/C53*1000</f>
        <v>19.047192968564413</v>
      </c>
      <c r="F53" s="72">
        <f>SUM(F54:F57)</f>
        <v>240.54699999999997</v>
      </c>
      <c r="G53" s="72">
        <f>SUM(G54:G57)</f>
        <v>225.99599999999998</v>
      </c>
      <c r="H53" s="73">
        <f>SUM(H54:H57)</f>
        <v>0</v>
      </c>
    </row>
    <row r="54" spans="1:19" ht="15.75" customHeight="1">
      <c r="A54" s="427"/>
      <c r="B54" s="43" t="s">
        <v>80</v>
      </c>
      <c r="C54" s="30">
        <v>3256</v>
      </c>
      <c r="D54" s="30">
        <v>10.5</v>
      </c>
      <c r="E54" s="62">
        <f>F54/C54*1000</f>
        <v>20.116707616707618</v>
      </c>
      <c r="F54" s="32">
        <v>65.5</v>
      </c>
      <c r="G54" s="32">
        <v>65.5</v>
      </c>
      <c r="H54" s="33"/>
    </row>
    <row r="55" spans="1:19" ht="15.75" customHeight="1">
      <c r="A55" s="427"/>
      <c r="B55" s="43" t="s">
        <v>81</v>
      </c>
      <c r="C55" s="30">
        <v>2950</v>
      </c>
      <c r="D55" s="30">
        <v>18</v>
      </c>
      <c r="E55" s="31">
        <v>9.8644067796610173</v>
      </c>
      <c r="F55" s="32">
        <v>29.1</v>
      </c>
      <c r="G55" s="32">
        <v>23.7</v>
      </c>
      <c r="H55" s="33">
        <v>0</v>
      </c>
      <c r="J55" s="6"/>
      <c r="K55" s="6"/>
      <c r="L55" s="6"/>
      <c r="M55" s="6"/>
      <c r="N55" s="6"/>
      <c r="O55" s="6"/>
      <c r="P55" s="6"/>
      <c r="Q55" s="325"/>
    </row>
    <row r="56" spans="1:19" ht="15.75" customHeight="1">
      <c r="A56" s="427"/>
      <c r="B56" s="43" t="s">
        <v>82</v>
      </c>
      <c r="C56" s="30">
        <v>3663</v>
      </c>
      <c r="D56" s="30">
        <v>6</v>
      </c>
      <c r="E56" s="31">
        <v>31.941850941850937</v>
      </c>
      <c r="F56" s="32">
        <v>117.00299999999999</v>
      </c>
      <c r="G56" s="32">
        <v>108.976</v>
      </c>
      <c r="H56" s="33">
        <v>0</v>
      </c>
    </row>
    <row r="57" spans="1:19" ht="15.75" customHeight="1">
      <c r="A57" s="173"/>
      <c r="B57" s="49" t="s">
        <v>84</v>
      </c>
      <c r="C57" s="44">
        <v>2760</v>
      </c>
      <c r="D57" s="421">
        <v>11</v>
      </c>
      <c r="E57" s="45">
        <v>10.486956521739129</v>
      </c>
      <c r="F57" s="46">
        <v>28.943999999999999</v>
      </c>
      <c r="G57" s="46">
        <v>27.82</v>
      </c>
      <c r="H57" s="47"/>
      <c r="J57" s="325"/>
      <c r="K57" s="325"/>
      <c r="L57" s="325"/>
      <c r="M57" s="325"/>
      <c r="N57" s="325"/>
      <c r="O57" s="325"/>
      <c r="P57" s="325"/>
      <c r="Q57" s="325"/>
      <c r="R57" s="325"/>
      <c r="S57" s="325"/>
    </row>
    <row r="58" spans="1:19" ht="15.75" customHeight="1">
      <c r="A58" s="169">
        <v>2</v>
      </c>
      <c r="B58" s="48" t="s">
        <v>49</v>
      </c>
      <c r="C58" s="39">
        <f>SUM(C59:C60)</f>
        <v>51</v>
      </c>
      <c r="D58" s="39">
        <f>SUM(D59:D60)</f>
        <v>0.79999999999999993</v>
      </c>
      <c r="E58" s="40">
        <f>F58/C58*1000</f>
        <v>25.745098039215684</v>
      </c>
      <c r="F58" s="39">
        <f>SUM(F59:F60)</f>
        <v>1.3129999999999999</v>
      </c>
      <c r="G58" s="39">
        <f>SUM(G59:G60)</f>
        <v>0</v>
      </c>
      <c r="H58" s="433">
        <f>SUM(H59:H59)</f>
        <v>1.3</v>
      </c>
    </row>
    <row r="59" spans="1:19" ht="15.75" customHeight="1">
      <c r="A59" s="427"/>
      <c r="B59" s="43" t="s">
        <v>82</v>
      </c>
      <c r="C59" s="30">
        <v>50</v>
      </c>
      <c r="D59" s="30">
        <v>0.7</v>
      </c>
      <c r="E59" s="31">
        <v>26.000000000000004</v>
      </c>
      <c r="F59" s="32">
        <v>1.3</v>
      </c>
      <c r="G59" s="32">
        <v>0</v>
      </c>
      <c r="H59" s="33">
        <v>1.3</v>
      </c>
    </row>
    <row r="60" spans="1:19" ht="15.75" customHeight="1">
      <c r="A60" s="432"/>
      <c r="B60" s="312" t="s">
        <v>83</v>
      </c>
      <c r="C60" s="316">
        <v>1</v>
      </c>
      <c r="D60" s="316">
        <v>0.1</v>
      </c>
      <c r="E60" s="78">
        <v>13</v>
      </c>
      <c r="F60" s="317">
        <v>1.2999999999999999E-2</v>
      </c>
      <c r="G60" s="317">
        <v>0</v>
      </c>
      <c r="H60" s="318">
        <v>1.2999999999999999E-2</v>
      </c>
    </row>
    <row r="61" spans="1:19" ht="15.75" customHeight="1">
      <c r="A61" s="169">
        <v>3</v>
      </c>
      <c r="B61" s="48" t="s">
        <v>124</v>
      </c>
      <c r="C61" s="39">
        <f>SUM(C62:C64)</f>
        <v>3860</v>
      </c>
      <c r="D61" s="39">
        <f>SUM(D62:D64)</f>
        <v>91</v>
      </c>
      <c r="E61" s="40">
        <f>F61/C61*1000</f>
        <v>13.842487046632124</v>
      </c>
      <c r="F61" s="41">
        <f>SUM(F62:F64)</f>
        <v>53.432000000000002</v>
      </c>
      <c r="G61" s="41">
        <f>SUM(G62:G64)</f>
        <v>50.52</v>
      </c>
      <c r="H61" s="42">
        <f>SUM(H62:H64)</f>
        <v>2.9119999999999999</v>
      </c>
    </row>
    <row r="62" spans="1:19" ht="15.75" customHeight="1">
      <c r="A62" s="427"/>
      <c r="B62" s="43" t="s">
        <v>82</v>
      </c>
      <c r="C62" s="30">
        <v>3452</v>
      </c>
      <c r="D62" s="30">
        <v>80</v>
      </c>
      <c r="E62" s="31">
        <v>12.872537659327925</v>
      </c>
      <c r="F62" s="32">
        <v>44.502000000000002</v>
      </c>
      <c r="G62" s="32">
        <v>42.96</v>
      </c>
      <c r="H62" s="33">
        <v>1.542</v>
      </c>
    </row>
    <row r="63" spans="1:19" ht="15.75" customHeight="1">
      <c r="A63" s="427"/>
      <c r="B63" s="43" t="s">
        <v>83</v>
      </c>
      <c r="C63" s="30">
        <v>180</v>
      </c>
      <c r="D63" s="30">
        <v>5</v>
      </c>
      <c r="E63" s="31">
        <v>41.999999999999993</v>
      </c>
      <c r="F63" s="32">
        <v>7.56</v>
      </c>
      <c r="G63" s="32">
        <v>7.56</v>
      </c>
      <c r="H63" s="33">
        <v>0</v>
      </c>
    </row>
    <row r="64" spans="1:19" ht="15.75" customHeight="1">
      <c r="A64" s="173"/>
      <c r="B64" s="59" t="s">
        <v>84</v>
      </c>
      <c r="C64" s="44">
        <v>228</v>
      </c>
      <c r="D64" s="44">
        <v>6</v>
      </c>
      <c r="E64" s="45">
        <v>6.0087719298245617</v>
      </c>
      <c r="F64" s="46">
        <v>1.37</v>
      </c>
      <c r="G64" s="46"/>
      <c r="H64" s="47">
        <v>1.37</v>
      </c>
    </row>
    <row r="65" spans="1:8" ht="15.75" customHeight="1">
      <c r="A65" s="175">
        <v>4</v>
      </c>
      <c r="B65" s="60" t="s">
        <v>188</v>
      </c>
      <c r="C65" s="61">
        <f>SUM(C66:C66)</f>
        <v>600</v>
      </c>
      <c r="D65" s="61">
        <f>SUM(D66:D66)</f>
        <v>9</v>
      </c>
      <c r="E65" s="70">
        <f>F65/C65*1000</f>
        <v>14</v>
      </c>
      <c r="F65" s="61">
        <f>SUM(F66:F66)</f>
        <v>8.4</v>
      </c>
      <c r="G65" s="61">
        <f>SUM(G66:G66)</f>
        <v>6.7389999999999999</v>
      </c>
      <c r="H65" s="63">
        <f>SUM(H66:H66)</f>
        <v>0</v>
      </c>
    </row>
    <row r="66" spans="1:8" ht="15.75" customHeight="1">
      <c r="A66" s="173"/>
      <c r="B66" s="59" t="s">
        <v>88</v>
      </c>
      <c r="C66" s="44">
        <v>600</v>
      </c>
      <c r="D66" s="44">
        <v>9</v>
      </c>
      <c r="E66" s="45">
        <v>14</v>
      </c>
      <c r="F66" s="46">
        <v>8.4</v>
      </c>
      <c r="G66" s="46">
        <v>6.7389999999999999</v>
      </c>
      <c r="H66" s="47">
        <v>0</v>
      </c>
    </row>
    <row r="67" spans="1:8" ht="15.75" customHeight="1">
      <c r="A67" s="175">
        <v>5</v>
      </c>
      <c r="B67" s="60" t="s">
        <v>20</v>
      </c>
      <c r="C67" s="61">
        <f>SUM(C68:C68)</f>
        <v>115</v>
      </c>
      <c r="D67" s="61">
        <f>SUM(D68:D68)</f>
        <v>2.11</v>
      </c>
      <c r="E67" s="70">
        <f t="shared" ref="E67:E73" si="1">F67/C67*1000</f>
        <v>1</v>
      </c>
      <c r="F67" s="61">
        <f>SUM(F68:F68)</f>
        <v>0.115</v>
      </c>
      <c r="G67" s="61">
        <f>SUM(G68:G68)</f>
        <v>0.115</v>
      </c>
      <c r="H67" s="63">
        <f>SUM(H68:H68)</f>
        <v>0</v>
      </c>
    </row>
    <row r="68" spans="1:8" ht="15.75" customHeight="1">
      <c r="A68" s="173"/>
      <c r="B68" s="59" t="s">
        <v>83</v>
      </c>
      <c r="C68" s="44">
        <v>115</v>
      </c>
      <c r="D68" s="44">
        <v>2.11</v>
      </c>
      <c r="E68" s="45">
        <v>1</v>
      </c>
      <c r="F68" s="46">
        <v>0.115</v>
      </c>
      <c r="G68" s="46">
        <v>0.115</v>
      </c>
      <c r="H68" s="47">
        <v>0</v>
      </c>
    </row>
    <row r="69" spans="1:8" ht="15.75" customHeight="1">
      <c r="A69" s="169">
        <v>6</v>
      </c>
      <c r="B69" s="48" t="s">
        <v>52</v>
      </c>
      <c r="C69" s="39">
        <f>SUM(C70:C71)</f>
        <v>7220</v>
      </c>
      <c r="D69" s="39">
        <f>SUM(D70:D71)</f>
        <v>930</v>
      </c>
      <c r="E69" s="40">
        <f t="shared" si="1"/>
        <v>13.849030470914126</v>
      </c>
      <c r="F69" s="41">
        <f>SUM(F70:F71)</f>
        <v>99.99</v>
      </c>
      <c r="G69" s="41">
        <f>SUM(G70:G71)</f>
        <v>64.94</v>
      </c>
      <c r="H69" s="42">
        <f>SUM(H70:H71)</f>
        <v>35.049999999999997</v>
      </c>
    </row>
    <row r="70" spans="1:8" ht="15.75" customHeight="1">
      <c r="A70" s="427"/>
      <c r="B70" s="43" t="s">
        <v>82</v>
      </c>
      <c r="C70" s="30">
        <v>4880</v>
      </c>
      <c r="D70" s="30">
        <v>600</v>
      </c>
      <c r="E70" s="31">
        <v>13.307377049180326</v>
      </c>
      <c r="F70" s="32">
        <v>64.94</v>
      </c>
      <c r="G70" s="32">
        <v>64.94</v>
      </c>
      <c r="H70" s="33">
        <v>0</v>
      </c>
    </row>
    <row r="71" spans="1:8" ht="15.75" customHeight="1">
      <c r="A71" s="427"/>
      <c r="B71" s="43" t="s">
        <v>83</v>
      </c>
      <c r="C71" s="30">
        <v>2340</v>
      </c>
      <c r="D71" s="30">
        <v>330</v>
      </c>
      <c r="E71" s="31">
        <v>14.978632478632477</v>
      </c>
      <c r="F71" s="32">
        <v>35.049999999999997</v>
      </c>
      <c r="G71" s="32"/>
      <c r="H71" s="33">
        <v>35.049999999999997</v>
      </c>
    </row>
    <row r="72" spans="1:8" ht="15.75" customHeight="1">
      <c r="A72" s="173"/>
      <c r="B72" s="59" t="s">
        <v>84</v>
      </c>
      <c r="C72" s="44">
        <v>4010</v>
      </c>
      <c r="D72" s="44">
        <v>400</v>
      </c>
      <c r="E72" s="45">
        <v>5.6</v>
      </c>
      <c r="F72" s="46">
        <v>22.456</v>
      </c>
      <c r="G72" s="46">
        <v>22.4</v>
      </c>
      <c r="H72" s="47"/>
    </row>
    <row r="73" spans="1:8" ht="15.75" customHeight="1">
      <c r="A73" s="175">
        <v>7</v>
      </c>
      <c r="B73" s="60" t="s">
        <v>103</v>
      </c>
      <c r="C73" s="61">
        <f>SUM(C74:C76)</f>
        <v>8782</v>
      </c>
      <c r="D73" s="61">
        <f>SUM(D74:D76)</f>
        <v>1126</v>
      </c>
      <c r="E73" s="70">
        <f t="shared" si="1"/>
        <v>17.058301070371211</v>
      </c>
      <c r="F73" s="72">
        <f>SUM(F74:F76)</f>
        <v>149.80599999999998</v>
      </c>
      <c r="G73" s="72">
        <f>SUM(G74:G76)</f>
        <v>132.01900000000001</v>
      </c>
      <c r="H73" s="73">
        <f>SUM(H74:H76)</f>
        <v>0</v>
      </c>
    </row>
    <row r="74" spans="1:8" ht="15.75" customHeight="1">
      <c r="A74" s="427"/>
      <c r="B74" s="43" t="s">
        <v>82</v>
      </c>
      <c r="C74" s="30">
        <v>3564</v>
      </c>
      <c r="D74" s="30">
        <v>483</v>
      </c>
      <c r="E74" s="31">
        <v>24.903759820426487</v>
      </c>
      <c r="F74" s="32">
        <v>88.757000000000005</v>
      </c>
      <c r="G74" s="32">
        <v>71.78</v>
      </c>
      <c r="H74" s="33">
        <v>0</v>
      </c>
    </row>
    <row r="75" spans="1:8" ht="15.75" customHeight="1">
      <c r="A75" s="428"/>
      <c r="B75" s="51" t="s">
        <v>83</v>
      </c>
      <c r="C75" s="35">
        <v>195</v>
      </c>
      <c r="D75" s="35">
        <v>35</v>
      </c>
      <c r="E75" s="31">
        <v>16.666666666666668</v>
      </c>
      <c r="F75" s="36">
        <v>3.25</v>
      </c>
      <c r="G75" s="36">
        <v>2.5</v>
      </c>
      <c r="H75" s="37">
        <v>0</v>
      </c>
    </row>
    <row r="76" spans="1:8" ht="15.75" customHeight="1">
      <c r="A76" s="173"/>
      <c r="B76" s="49" t="s">
        <v>84</v>
      </c>
      <c r="C76" s="44">
        <v>5023</v>
      </c>
      <c r="D76" s="44">
        <v>608</v>
      </c>
      <c r="E76" s="45">
        <v>11.506868405335457</v>
      </c>
      <c r="F76" s="46">
        <v>57.798999999999992</v>
      </c>
      <c r="G76" s="46">
        <v>57.73899999999999</v>
      </c>
      <c r="H76" s="47"/>
    </row>
    <row r="77" spans="1:8" s="64" customFormat="1" ht="15.75" customHeight="1">
      <c r="A77" s="169">
        <v>8</v>
      </c>
      <c r="B77" s="38" t="s">
        <v>30</v>
      </c>
      <c r="C77" s="39">
        <f>SUM(C78:C80)</f>
        <v>38792</v>
      </c>
      <c r="D77" s="39">
        <f>SUM(D78:D80)</f>
        <v>4140.2</v>
      </c>
      <c r="E77" s="40">
        <f>F77/C77*1000</f>
        <v>12.68921427098371</v>
      </c>
      <c r="F77" s="39">
        <f>SUM(F78:F80)</f>
        <v>492.24000000000007</v>
      </c>
      <c r="G77" s="39">
        <f>SUM(G78:G80)</f>
        <v>467.84000000000003</v>
      </c>
      <c r="H77" s="433">
        <f>SUM(H78:H80)</f>
        <v>0</v>
      </c>
    </row>
    <row r="78" spans="1:8" s="64" customFormat="1" ht="15.75" customHeight="1">
      <c r="A78" s="171"/>
      <c r="B78" s="437" t="s">
        <v>88</v>
      </c>
      <c r="C78" s="54">
        <v>900</v>
      </c>
      <c r="D78" s="54">
        <v>0.2</v>
      </c>
      <c r="E78" s="55">
        <v>21</v>
      </c>
      <c r="F78" s="56">
        <v>18.899999999999999</v>
      </c>
      <c r="G78" s="56">
        <v>18.899999999999999</v>
      </c>
      <c r="H78" s="57">
        <v>0</v>
      </c>
    </row>
    <row r="79" spans="1:8" ht="15.75" customHeight="1">
      <c r="A79" s="428"/>
      <c r="B79" s="34" t="s">
        <v>83</v>
      </c>
      <c r="C79" s="35">
        <v>2120</v>
      </c>
      <c r="D79" s="35">
        <v>310</v>
      </c>
      <c r="E79" s="52">
        <v>17.264150943396228</v>
      </c>
      <c r="F79" s="36">
        <v>36.6</v>
      </c>
      <c r="G79" s="36">
        <v>14.2</v>
      </c>
      <c r="H79" s="37">
        <v>0</v>
      </c>
    </row>
    <row r="80" spans="1:8" ht="15.75" customHeight="1">
      <c r="A80" s="173"/>
      <c r="B80" s="49" t="s">
        <v>84</v>
      </c>
      <c r="C80" s="44">
        <v>35772</v>
      </c>
      <c r="D80" s="44">
        <v>3830</v>
      </c>
      <c r="E80" s="45">
        <v>12.2089902717209</v>
      </c>
      <c r="F80" s="46">
        <v>436.74000000000007</v>
      </c>
      <c r="G80" s="46">
        <v>434.74000000000007</v>
      </c>
      <c r="H80" s="47"/>
    </row>
    <row r="81" spans="1:8" ht="15.75" customHeight="1">
      <c r="A81" s="175">
        <v>9</v>
      </c>
      <c r="B81" s="60" t="s">
        <v>31</v>
      </c>
      <c r="C81" s="61">
        <f>SUM(C82:C86)</f>
        <v>11421</v>
      </c>
      <c r="D81" s="61">
        <f>SUM(D82:D86)</f>
        <v>1914.35</v>
      </c>
      <c r="E81" s="70">
        <f>F81/C81*1000</f>
        <v>16.39059627002889</v>
      </c>
      <c r="F81" s="72">
        <f>SUM(F82:F86)</f>
        <v>187.19699999999997</v>
      </c>
      <c r="G81" s="72">
        <f>SUM(G82:G86)</f>
        <v>176.346</v>
      </c>
      <c r="H81" s="73">
        <f>SUM(H82:H86)</f>
        <v>0.128</v>
      </c>
    </row>
    <row r="82" spans="1:8" ht="15.75" customHeight="1">
      <c r="A82" s="427"/>
      <c r="B82" s="43" t="s">
        <v>80</v>
      </c>
      <c r="C82" s="30">
        <v>540</v>
      </c>
      <c r="D82" s="30">
        <v>100</v>
      </c>
      <c r="E82" s="62">
        <v>23</v>
      </c>
      <c r="F82" s="32">
        <v>12.42</v>
      </c>
      <c r="G82" s="32">
        <v>12.42</v>
      </c>
      <c r="H82" s="33"/>
    </row>
    <row r="83" spans="1:8" ht="15.75" customHeight="1">
      <c r="A83" s="427"/>
      <c r="B83" s="43" t="s">
        <v>88</v>
      </c>
      <c r="C83" s="30">
        <v>4241</v>
      </c>
      <c r="D83" s="30">
        <v>588.35</v>
      </c>
      <c r="E83" s="31">
        <v>16.911577458146663</v>
      </c>
      <c r="F83" s="32">
        <v>71.721999999999994</v>
      </c>
      <c r="G83" s="32">
        <v>68.191000000000003</v>
      </c>
      <c r="H83" s="33">
        <v>0.128</v>
      </c>
    </row>
    <row r="84" spans="1:8" ht="15.75" customHeight="1">
      <c r="A84" s="176"/>
      <c r="B84" s="164" t="s">
        <v>82</v>
      </c>
      <c r="C84" s="74">
        <v>1110</v>
      </c>
      <c r="D84" s="74">
        <v>192</v>
      </c>
      <c r="E84" s="62">
        <v>12</v>
      </c>
      <c r="F84" s="75">
        <v>13.32</v>
      </c>
      <c r="G84" s="75">
        <v>12</v>
      </c>
      <c r="H84" s="76">
        <v>0</v>
      </c>
    </row>
    <row r="85" spans="1:8" ht="15.75" customHeight="1">
      <c r="A85" s="427"/>
      <c r="B85" s="43" t="s">
        <v>83</v>
      </c>
      <c r="C85" s="30">
        <v>2280</v>
      </c>
      <c r="D85" s="30">
        <v>434</v>
      </c>
      <c r="E85" s="31">
        <v>21.535087719298247</v>
      </c>
      <c r="F85" s="32">
        <v>49.1</v>
      </c>
      <c r="G85" s="32">
        <v>43.1</v>
      </c>
      <c r="H85" s="33">
        <v>0</v>
      </c>
    </row>
    <row r="86" spans="1:8" ht="15.75" customHeight="1">
      <c r="A86" s="173"/>
      <c r="B86" s="59" t="s">
        <v>84</v>
      </c>
      <c r="C86" s="44">
        <v>3250</v>
      </c>
      <c r="D86" s="44">
        <v>600</v>
      </c>
      <c r="E86" s="45">
        <v>12.503076923076922</v>
      </c>
      <c r="F86" s="46">
        <v>40.634999999999998</v>
      </c>
      <c r="G86" s="46">
        <v>40.634999999999998</v>
      </c>
      <c r="H86" s="47"/>
    </row>
    <row r="87" spans="1:8" ht="15.75" customHeight="1">
      <c r="A87" s="175">
        <v>10</v>
      </c>
      <c r="B87" s="60" t="s">
        <v>21</v>
      </c>
      <c r="C87" s="61">
        <f>SUM(C88:C91)</f>
        <v>14321</v>
      </c>
      <c r="D87" s="61">
        <f>SUM(D88:D91)</f>
        <v>2488.5340000000001</v>
      </c>
      <c r="E87" s="62">
        <f>F87/C87*1000</f>
        <v>16.627190838628586</v>
      </c>
      <c r="F87" s="72">
        <f>SUM(F88:F91)</f>
        <v>238.11799999999999</v>
      </c>
      <c r="G87" s="72">
        <f>SUM(G88:G91)</f>
        <v>225.70299999999997</v>
      </c>
      <c r="H87" s="73">
        <f>SUM(H88:H91)</f>
        <v>5.7720000000000002</v>
      </c>
    </row>
    <row r="88" spans="1:8" ht="15.75" customHeight="1">
      <c r="A88" s="427"/>
      <c r="B88" s="43" t="s">
        <v>80</v>
      </c>
      <c r="C88" s="30">
        <v>575</v>
      </c>
      <c r="D88" s="30">
        <v>130</v>
      </c>
      <c r="E88" s="62">
        <v>10.765217391304347</v>
      </c>
      <c r="F88" s="32">
        <v>6.1899999999999995</v>
      </c>
      <c r="G88" s="32">
        <v>6.1899999999999995</v>
      </c>
      <c r="H88" s="33"/>
    </row>
    <row r="89" spans="1:8" ht="15.75" customHeight="1">
      <c r="A89" s="427"/>
      <c r="B89" s="43" t="s">
        <v>88</v>
      </c>
      <c r="C89" s="30">
        <v>3060</v>
      </c>
      <c r="D89" s="30">
        <v>350.53399999999999</v>
      </c>
      <c r="E89" s="62">
        <v>16.906535947712417</v>
      </c>
      <c r="F89" s="32">
        <v>51.734000000000002</v>
      </c>
      <c r="G89" s="32">
        <v>49.641999999999996</v>
      </c>
      <c r="H89" s="33">
        <v>0</v>
      </c>
    </row>
    <row r="90" spans="1:8" ht="15.75" customHeight="1">
      <c r="A90" s="427"/>
      <c r="B90" s="43" t="s">
        <v>82</v>
      </c>
      <c r="C90" s="30">
        <v>2835</v>
      </c>
      <c r="D90" s="30">
        <v>541</v>
      </c>
      <c r="E90" s="31">
        <v>24.207760141093473</v>
      </c>
      <c r="F90" s="32">
        <v>68.628999999999991</v>
      </c>
      <c r="G90" s="32">
        <v>62.94</v>
      </c>
      <c r="H90" s="33">
        <v>1.202</v>
      </c>
    </row>
    <row r="91" spans="1:8" ht="15.75" customHeight="1">
      <c r="A91" s="173"/>
      <c r="B91" s="49" t="s">
        <v>84</v>
      </c>
      <c r="C91" s="44">
        <v>7851</v>
      </c>
      <c r="D91" s="44">
        <v>1467</v>
      </c>
      <c r="E91" s="45">
        <v>14.210291682588204</v>
      </c>
      <c r="F91" s="46">
        <v>111.565</v>
      </c>
      <c r="G91" s="46">
        <v>106.931</v>
      </c>
      <c r="H91" s="47">
        <v>4.57</v>
      </c>
    </row>
    <row r="92" spans="1:8" s="64" customFormat="1" ht="15.75" customHeight="1">
      <c r="A92" s="169">
        <v>11</v>
      </c>
      <c r="B92" s="48" t="s">
        <v>53</v>
      </c>
      <c r="C92" s="39">
        <f>SUM(C93:C98)</f>
        <v>64705</v>
      </c>
      <c r="D92" s="39">
        <f>SUM(D93:D98)</f>
        <v>15985.893</v>
      </c>
      <c r="E92" s="40">
        <f>F92/C92*1000</f>
        <v>13.034680472915539</v>
      </c>
      <c r="F92" s="41">
        <f>SUM(F93:F98)</f>
        <v>843.40899999999999</v>
      </c>
      <c r="G92" s="41">
        <f>SUM(G93:G98)</f>
        <v>817.87799999999993</v>
      </c>
      <c r="H92" s="42">
        <f>SUM(H93:H98)</f>
        <v>0.42</v>
      </c>
    </row>
    <row r="93" spans="1:8" ht="15.75" customHeight="1">
      <c r="A93" s="427"/>
      <c r="B93" s="43" t="s">
        <v>80</v>
      </c>
      <c r="C93" s="30">
        <v>1420</v>
      </c>
      <c r="D93" s="30">
        <v>350</v>
      </c>
      <c r="E93" s="31">
        <v>20</v>
      </c>
      <c r="F93" s="32">
        <v>28.4</v>
      </c>
      <c r="G93" s="32">
        <v>28.4</v>
      </c>
      <c r="H93" s="33"/>
    </row>
    <row r="94" spans="1:8" ht="15.75" customHeight="1">
      <c r="A94" s="427"/>
      <c r="B94" s="43" t="s">
        <v>81</v>
      </c>
      <c r="C94" s="30">
        <v>8470</v>
      </c>
      <c r="D94" s="30">
        <v>3300</v>
      </c>
      <c r="E94" s="31">
        <v>18.466115702479335</v>
      </c>
      <c r="F94" s="32">
        <v>156.40799999999999</v>
      </c>
      <c r="G94" s="32">
        <v>156.40799999999999</v>
      </c>
      <c r="H94" s="33">
        <v>0</v>
      </c>
    </row>
    <row r="95" spans="1:8" ht="15.75" customHeight="1">
      <c r="A95" s="427"/>
      <c r="B95" s="43" t="s">
        <v>88</v>
      </c>
      <c r="C95" s="30">
        <v>13055</v>
      </c>
      <c r="D95" s="30">
        <v>2300.8929999999996</v>
      </c>
      <c r="E95" s="31">
        <v>7.690233626962848</v>
      </c>
      <c r="F95" s="32">
        <v>100.39599999999999</v>
      </c>
      <c r="G95" s="32">
        <v>89.722999999999985</v>
      </c>
      <c r="H95" s="33">
        <v>0</v>
      </c>
    </row>
    <row r="96" spans="1:8" ht="15.75" customHeight="1">
      <c r="A96" s="427"/>
      <c r="B96" s="43" t="s">
        <v>82</v>
      </c>
      <c r="C96" s="30">
        <v>4625</v>
      </c>
      <c r="D96" s="30">
        <v>950</v>
      </c>
      <c r="E96" s="31">
        <v>15.055135135135135</v>
      </c>
      <c r="F96" s="32">
        <v>69.63</v>
      </c>
      <c r="G96" s="32">
        <v>69.209999999999994</v>
      </c>
      <c r="H96" s="33">
        <v>0.42</v>
      </c>
    </row>
    <row r="97" spans="1:8" ht="15.75" customHeight="1">
      <c r="A97" s="428"/>
      <c r="B97" s="51" t="s">
        <v>83</v>
      </c>
      <c r="C97" s="35">
        <v>495</v>
      </c>
      <c r="D97" s="35">
        <v>80</v>
      </c>
      <c r="E97" s="31">
        <v>21.01010101010101</v>
      </c>
      <c r="F97" s="36">
        <v>10.4</v>
      </c>
      <c r="G97" s="36">
        <v>4.45</v>
      </c>
      <c r="H97" s="37">
        <v>0</v>
      </c>
    </row>
    <row r="98" spans="1:8" ht="15.75" customHeight="1">
      <c r="A98" s="173"/>
      <c r="B98" s="49" t="s">
        <v>84</v>
      </c>
      <c r="C98" s="44">
        <v>36640</v>
      </c>
      <c r="D98" s="44">
        <v>9005</v>
      </c>
      <c r="E98" s="45">
        <v>13.050627729257645</v>
      </c>
      <c r="F98" s="46">
        <v>478.17500000000007</v>
      </c>
      <c r="G98" s="46">
        <v>469.68700000000001</v>
      </c>
      <c r="H98" s="47"/>
    </row>
    <row r="99" spans="1:8" ht="15.75" customHeight="1">
      <c r="A99" s="175">
        <v>12</v>
      </c>
      <c r="B99" s="60" t="s">
        <v>195</v>
      </c>
      <c r="C99" s="61">
        <f>SUM(C100:C100)</f>
        <v>54</v>
      </c>
      <c r="D99" s="61">
        <f>SUM(D100:D100)</f>
        <v>0.3</v>
      </c>
      <c r="E99" s="70">
        <f>F99/C99*1000</f>
        <v>7.833333333333333</v>
      </c>
      <c r="F99" s="61">
        <f>SUM(F100:F100)</f>
        <v>0.42299999999999999</v>
      </c>
      <c r="G99" s="61">
        <f>SUM(G100:G100)</f>
        <v>0.42299999999999999</v>
      </c>
      <c r="H99" s="63">
        <f>SUM(H100:H100)</f>
        <v>0</v>
      </c>
    </row>
    <row r="100" spans="1:8" ht="15.75" customHeight="1">
      <c r="A100" s="173"/>
      <c r="B100" s="59" t="s">
        <v>82</v>
      </c>
      <c r="C100" s="44">
        <v>54</v>
      </c>
      <c r="D100" s="44">
        <v>0.3</v>
      </c>
      <c r="E100" s="45">
        <v>7.833333333333333</v>
      </c>
      <c r="F100" s="46">
        <v>0.42299999999999999</v>
      </c>
      <c r="G100" s="46">
        <v>0.42299999999999999</v>
      </c>
      <c r="H100" s="47">
        <v>0</v>
      </c>
    </row>
    <row r="101" spans="1:8" ht="15.75" customHeight="1">
      <c r="A101" s="175">
        <v>13</v>
      </c>
      <c r="B101" s="60" t="s">
        <v>194</v>
      </c>
      <c r="C101" s="61">
        <f>SUM(C102:C102)</f>
        <v>25</v>
      </c>
      <c r="D101" s="61">
        <f>SUM(D102:D102)</f>
        <v>4</v>
      </c>
      <c r="E101" s="70">
        <f>F101/C101*1000</f>
        <v>8.64</v>
      </c>
      <c r="F101" s="61">
        <f>SUM(F102:F102)</f>
        <v>0.216</v>
      </c>
      <c r="G101" s="61">
        <f>SUM(G102:G102)</f>
        <v>0</v>
      </c>
      <c r="H101" s="63">
        <f>SUM(H102:H102)</f>
        <v>0.216</v>
      </c>
    </row>
    <row r="102" spans="1:8" ht="15.75" customHeight="1">
      <c r="A102" s="173"/>
      <c r="B102" s="59" t="s">
        <v>82</v>
      </c>
      <c r="C102" s="44">
        <v>25</v>
      </c>
      <c r="D102" s="44">
        <v>4</v>
      </c>
      <c r="E102" s="45">
        <v>8.64</v>
      </c>
      <c r="F102" s="46">
        <v>0.216</v>
      </c>
      <c r="G102" s="46">
        <v>0</v>
      </c>
      <c r="H102" s="47">
        <v>0.216</v>
      </c>
    </row>
    <row r="103" spans="1:8" ht="15.75" customHeight="1">
      <c r="A103" s="175">
        <v>14</v>
      </c>
      <c r="B103" s="60" t="s">
        <v>32</v>
      </c>
      <c r="C103" s="61">
        <f>SUM(C104:C104)</f>
        <v>220</v>
      </c>
      <c r="D103" s="61">
        <f>SUM(D104:D104)</f>
        <v>50</v>
      </c>
      <c r="E103" s="70">
        <f>F103/C103*1000</f>
        <v>13</v>
      </c>
      <c r="F103" s="72">
        <f>SUM(F104:F104)</f>
        <v>2.86</v>
      </c>
      <c r="G103" s="72">
        <f>SUM(G104:G104)</f>
        <v>2.86</v>
      </c>
      <c r="H103" s="73">
        <f>SUM(H104:H104)</f>
        <v>0</v>
      </c>
    </row>
    <row r="104" spans="1:8" ht="15.75" customHeight="1">
      <c r="A104" s="173"/>
      <c r="B104" s="59" t="s">
        <v>82</v>
      </c>
      <c r="C104" s="44">
        <v>220</v>
      </c>
      <c r="D104" s="44">
        <v>50</v>
      </c>
      <c r="E104" s="45">
        <v>13</v>
      </c>
      <c r="F104" s="46">
        <v>2.86</v>
      </c>
      <c r="G104" s="46">
        <v>2.86</v>
      </c>
      <c r="H104" s="47">
        <v>0</v>
      </c>
    </row>
    <row r="105" spans="1:8" ht="15.75" customHeight="1">
      <c r="A105" s="175">
        <v>15</v>
      </c>
      <c r="B105" s="60" t="s">
        <v>22</v>
      </c>
      <c r="C105" s="61">
        <f>SUM(C106:C107)</f>
        <v>1381</v>
      </c>
      <c r="D105" s="61">
        <f>SUM(D106:D107)</f>
        <v>207</v>
      </c>
      <c r="E105" s="70">
        <f>F105/C105*1000</f>
        <v>12.418537291817525</v>
      </c>
      <c r="F105" s="72">
        <f>SUM(F106:F107)</f>
        <v>17.150000000000002</v>
      </c>
      <c r="G105" s="72">
        <f>SUM(G106:G107)</f>
        <v>16.850000000000001</v>
      </c>
      <c r="H105" s="73">
        <f>SUM(H106:H107)</f>
        <v>0</v>
      </c>
    </row>
    <row r="106" spans="1:8" ht="15.75" customHeight="1">
      <c r="A106" s="174"/>
      <c r="B106" s="53" t="s">
        <v>80</v>
      </c>
      <c r="C106" s="54">
        <v>660</v>
      </c>
      <c r="D106" s="54">
        <v>40</v>
      </c>
      <c r="E106" s="55">
        <v>6</v>
      </c>
      <c r="F106" s="56">
        <v>3.96</v>
      </c>
      <c r="G106" s="56">
        <v>3.96</v>
      </c>
      <c r="H106" s="57"/>
    </row>
    <row r="107" spans="1:8" ht="15" customHeight="1">
      <c r="A107" s="427"/>
      <c r="B107" s="43" t="s">
        <v>82</v>
      </c>
      <c r="C107" s="30">
        <v>721</v>
      </c>
      <c r="D107" s="30">
        <v>167</v>
      </c>
      <c r="E107" s="31">
        <v>18.294036061026354</v>
      </c>
      <c r="F107" s="32">
        <v>13.190000000000001</v>
      </c>
      <c r="G107" s="32">
        <v>12.89</v>
      </c>
      <c r="H107" s="33">
        <v>0</v>
      </c>
    </row>
    <row r="108" spans="1:8" ht="15" customHeight="1">
      <c r="A108" s="169">
        <v>16</v>
      </c>
      <c r="B108" s="154" t="s">
        <v>23</v>
      </c>
      <c r="C108" s="155">
        <f>SUM(C109:C110)</f>
        <v>805</v>
      </c>
      <c r="D108" s="155">
        <f>SUM(D109:D110)</f>
        <v>1.9</v>
      </c>
      <c r="E108" s="165">
        <f>F108/C108*1000</f>
        <v>12.111801242236025</v>
      </c>
      <c r="F108" s="41">
        <f>SUM(F109:F110)</f>
        <v>9.75</v>
      </c>
      <c r="G108" s="41">
        <f>SUM(G109:G110)</f>
        <v>5.85</v>
      </c>
      <c r="H108" s="42">
        <f>SUM(H109:H110)</f>
        <v>3.9</v>
      </c>
    </row>
    <row r="109" spans="1:8" ht="15" customHeight="1">
      <c r="A109" s="177"/>
      <c r="B109" s="380" t="s">
        <v>82</v>
      </c>
      <c r="C109" s="371">
        <v>625</v>
      </c>
      <c r="D109" s="371">
        <v>1.7</v>
      </c>
      <c r="E109" s="381">
        <v>12.719999999999999</v>
      </c>
      <c r="F109" s="32">
        <v>7.9499999999999993</v>
      </c>
      <c r="G109" s="32">
        <v>4.05</v>
      </c>
      <c r="H109" s="33">
        <v>3.9</v>
      </c>
    </row>
    <row r="110" spans="1:8" ht="15" customHeight="1">
      <c r="A110" s="177"/>
      <c r="B110" s="380" t="s">
        <v>83</v>
      </c>
      <c r="C110" s="371">
        <v>180</v>
      </c>
      <c r="D110" s="371">
        <v>0.2</v>
      </c>
      <c r="E110" s="381">
        <v>10</v>
      </c>
      <c r="F110" s="32">
        <v>1.8</v>
      </c>
      <c r="G110" s="32">
        <v>1.8</v>
      </c>
      <c r="H110" s="33">
        <v>0</v>
      </c>
    </row>
    <row r="111" spans="1:8" ht="15.75" customHeight="1">
      <c r="A111" s="169">
        <v>17</v>
      </c>
      <c r="B111" s="154" t="s">
        <v>24</v>
      </c>
      <c r="C111" s="155">
        <f>SUM(C112:C113)</f>
        <v>630</v>
      </c>
      <c r="D111" s="155">
        <f>SUM(D112:D113)</f>
        <v>2.4500000000000002</v>
      </c>
      <c r="E111" s="165">
        <f>F111/C111*1000</f>
        <v>5.6285714285714281</v>
      </c>
      <c r="F111" s="155">
        <f>SUM(F112:F113)</f>
        <v>3.5459999999999998</v>
      </c>
      <c r="G111" s="155">
        <f>SUM(G112:G113)</f>
        <v>2.5459999999999998</v>
      </c>
      <c r="H111" s="42">
        <f>SUM(H112:H112)</f>
        <v>1</v>
      </c>
    </row>
    <row r="112" spans="1:8" ht="15.75" customHeight="1">
      <c r="A112" s="177"/>
      <c r="B112" s="380" t="s">
        <v>82</v>
      </c>
      <c r="C112" s="371">
        <v>400</v>
      </c>
      <c r="D112" s="371">
        <v>2.2000000000000002</v>
      </c>
      <c r="E112" s="381">
        <v>3.69</v>
      </c>
      <c r="F112" s="32">
        <v>1.476</v>
      </c>
      <c r="G112" s="32">
        <v>0.47599999999999998</v>
      </c>
      <c r="H112" s="33">
        <v>1</v>
      </c>
    </row>
    <row r="113" spans="1:8" ht="15.75" customHeight="1">
      <c r="A113" s="174"/>
      <c r="B113" s="330" t="s">
        <v>83</v>
      </c>
      <c r="C113" s="331">
        <v>230</v>
      </c>
      <c r="D113" s="331">
        <v>0.25</v>
      </c>
      <c r="E113" s="311">
        <v>9</v>
      </c>
      <c r="F113" s="56">
        <v>2.0699999999999998</v>
      </c>
      <c r="G113" s="56">
        <v>2.0699999999999998</v>
      </c>
      <c r="H113" s="57">
        <v>0</v>
      </c>
    </row>
    <row r="114" spans="1:8" ht="15.75" customHeight="1">
      <c r="A114" s="169">
        <v>18</v>
      </c>
      <c r="B114" s="154" t="s">
        <v>136</v>
      </c>
      <c r="C114" s="155">
        <f>SUM(C115:C115)</f>
        <v>100</v>
      </c>
      <c r="D114" s="155">
        <f>SUM(D115:D115)</f>
        <v>2</v>
      </c>
      <c r="E114" s="165">
        <f>F114/C114*1000</f>
        <v>18.000000000000004</v>
      </c>
      <c r="F114" s="41">
        <f>SUM(F115:F115)</f>
        <v>1.8</v>
      </c>
      <c r="G114" s="41">
        <f>SUM(G115:G115)</f>
        <v>0</v>
      </c>
      <c r="H114" s="42">
        <f>SUM(H115:H115)</f>
        <v>1.8</v>
      </c>
    </row>
    <row r="115" spans="1:8" ht="15.75" customHeight="1">
      <c r="A115" s="382"/>
      <c r="B115" s="383" t="s">
        <v>82</v>
      </c>
      <c r="C115" s="384">
        <v>100</v>
      </c>
      <c r="D115" s="384">
        <v>2</v>
      </c>
      <c r="E115" s="385">
        <v>18.000000000000004</v>
      </c>
      <c r="F115" s="36">
        <v>1.8</v>
      </c>
      <c r="G115" s="36">
        <v>0</v>
      </c>
      <c r="H115" s="37">
        <v>1.8</v>
      </c>
    </row>
    <row r="116" spans="1:8" ht="15.75" customHeight="1">
      <c r="A116" s="169">
        <v>19</v>
      </c>
      <c r="B116" s="48" t="s">
        <v>33</v>
      </c>
      <c r="C116" s="39">
        <f>SUM(C117:C120)</f>
        <v>11544.5</v>
      </c>
      <c r="D116" s="39">
        <f>SUM(D117:D120)</f>
        <v>79.004999999999995</v>
      </c>
      <c r="E116" s="40">
        <f>F116/C116*1000</f>
        <v>2.2609900818571611</v>
      </c>
      <c r="F116" s="41">
        <f>SUM(F117:F120)</f>
        <v>26.102</v>
      </c>
      <c r="G116" s="41">
        <f>SUM(G117:G120)</f>
        <v>23.115000000000002</v>
      </c>
      <c r="H116" s="42">
        <f>SUM(H117:H120)</f>
        <v>1.5269999999999999</v>
      </c>
    </row>
    <row r="117" spans="1:8" ht="15.75" customHeight="1">
      <c r="A117" s="177"/>
      <c r="B117" s="43" t="s">
        <v>81</v>
      </c>
      <c r="C117" s="30">
        <v>50</v>
      </c>
      <c r="D117" s="30">
        <v>6</v>
      </c>
      <c r="E117" s="31">
        <v>1</v>
      </c>
      <c r="F117" s="32">
        <v>0.05</v>
      </c>
      <c r="G117" s="32">
        <v>0</v>
      </c>
      <c r="H117" s="33">
        <v>0.05</v>
      </c>
    </row>
    <row r="118" spans="1:8" ht="15.75" customHeight="1">
      <c r="A118" s="177"/>
      <c r="B118" s="43" t="s">
        <v>88</v>
      </c>
      <c r="C118" s="30">
        <v>90</v>
      </c>
      <c r="D118" s="30">
        <v>5.0000000000000001E-3</v>
      </c>
      <c r="E118" s="31">
        <v>10</v>
      </c>
      <c r="F118" s="32">
        <v>0.9</v>
      </c>
      <c r="G118" s="32">
        <v>0.9</v>
      </c>
      <c r="H118" s="33">
        <v>0</v>
      </c>
    </row>
    <row r="119" spans="1:8" ht="15.75" customHeight="1">
      <c r="A119" s="427"/>
      <c r="B119" s="43" t="s">
        <v>83</v>
      </c>
      <c r="C119" s="30">
        <v>472.5</v>
      </c>
      <c r="D119" s="30">
        <v>8</v>
      </c>
      <c r="E119" s="31">
        <v>5.9830687830687825</v>
      </c>
      <c r="F119" s="32">
        <v>2.827</v>
      </c>
      <c r="G119" s="32">
        <v>0.54</v>
      </c>
      <c r="H119" s="33">
        <v>1.4769999999999999</v>
      </c>
    </row>
    <row r="120" spans="1:8" ht="15.75" customHeight="1">
      <c r="A120" s="173"/>
      <c r="B120" s="49" t="s">
        <v>84</v>
      </c>
      <c r="C120" s="44">
        <v>10932</v>
      </c>
      <c r="D120" s="44">
        <v>65</v>
      </c>
      <c r="E120" s="45">
        <v>2.0421697768020488</v>
      </c>
      <c r="F120" s="46">
        <v>22.324999999999999</v>
      </c>
      <c r="G120" s="46">
        <v>21.675000000000001</v>
      </c>
      <c r="H120" s="47"/>
    </row>
    <row r="121" spans="1:8" s="64" customFormat="1" ht="15.75" customHeight="1">
      <c r="A121" s="169">
        <v>20</v>
      </c>
      <c r="B121" s="38" t="s">
        <v>144</v>
      </c>
      <c r="C121" s="39">
        <f>SUM(C122)</f>
        <v>10</v>
      </c>
      <c r="D121" s="39">
        <f>SUM(D122)</f>
        <v>0.2</v>
      </c>
      <c r="E121" s="40">
        <f>F121/C121*1000</f>
        <v>19.599999999999998</v>
      </c>
      <c r="F121" s="41">
        <f>SUM(F122)</f>
        <v>0.19600000000000001</v>
      </c>
      <c r="G121" s="41">
        <f>SUM(G122)</f>
        <v>0</v>
      </c>
      <c r="H121" s="42">
        <f>SUM(H122)</f>
        <v>0.19600000000000001</v>
      </c>
    </row>
    <row r="122" spans="1:8" ht="15.75" customHeight="1">
      <c r="A122" s="173"/>
      <c r="B122" s="49" t="s">
        <v>83</v>
      </c>
      <c r="C122" s="44">
        <v>10</v>
      </c>
      <c r="D122" s="44">
        <v>0.2</v>
      </c>
      <c r="E122" s="45">
        <v>19.600000000000001</v>
      </c>
      <c r="F122" s="46">
        <v>0.19600000000000001</v>
      </c>
      <c r="G122" s="46"/>
      <c r="H122" s="47">
        <v>0.19600000000000001</v>
      </c>
    </row>
    <row r="123" spans="1:8" ht="15.75" customHeight="1">
      <c r="A123" s="175">
        <v>21</v>
      </c>
      <c r="B123" s="60" t="s">
        <v>180</v>
      </c>
      <c r="C123" s="61">
        <f>SUM(C124:C124)</f>
        <v>3336</v>
      </c>
      <c r="D123" s="61">
        <f>SUM(D124:D124)</f>
        <v>19.600000000000001</v>
      </c>
      <c r="E123" s="70">
        <f>F123/C123*1000</f>
        <v>52.841726618705046</v>
      </c>
      <c r="F123" s="72">
        <f>SUM(F124:F124)</f>
        <v>176.28000000000003</v>
      </c>
      <c r="G123" s="72">
        <f>SUM(G124:G124)</f>
        <v>10.564</v>
      </c>
      <c r="H123" s="73">
        <f>SUM(H124:H124)</f>
        <v>165.72</v>
      </c>
    </row>
    <row r="124" spans="1:8" ht="15.75" customHeight="1">
      <c r="A124" s="173"/>
      <c r="B124" s="59" t="s">
        <v>82</v>
      </c>
      <c r="C124" s="44">
        <v>3336</v>
      </c>
      <c r="D124" s="44">
        <v>19.600000000000001</v>
      </c>
      <c r="E124" s="45">
        <v>52.841726618705046</v>
      </c>
      <c r="F124" s="46">
        <v>176.28000000000003</v>
      </c>
      <c r="G124" s="46">
        <v>10.564</v>
      </c>
      <c r="H124" s="47">
        <v>165.72</v>
      </c>
    </row>
    <row r="125" spans="1:8" ht="15.75" customHeight="1">
      <c r="A125" s="175">
        <v>22</v>
      </c>
      <c r="B125" s="60" t="s">
        <v>64</v>
      </c>
      <c r="C125" s="61">
        <f>SUM(C126:C126)</f>
        <v>218</v>
      </c>
      <c r="D125" s="61">
        <f>SUM(D126:D126)</f>
        <v>10</v>
      </c>
      <c r="E125" s="70">
        <f>F125/C125*1000</f>
        <v>2.522935779816514</v>
      </c>
      <c r="F125" s="72">
        <f>SUM(F126:F126)</f>
        <v>0.55000000000000004</v>
      </c>
      <c r="G125" s="72">
        <f>SUM(G126:G126)</f>
        <v>0.55000000000000004</v>
      </c>
      <c r="H125" s="73">
        <f>SUM(H126:H126)</f>
        <v>0</v>
      </c>
    </row>
    <row r="126" spans="1:8" ht="15.75" customHeight="1">
      <c r="A126" s="428"/>
      <c r="B126" s="51" t="s">
        <v>81</v>
      </c>
      <c r="C126" s="35">
        <v>218</v>
      </c>
      <c r="D126" s="35">
        <v>10</v>
      </c>
      <c r="E126" s="52">
        <v>2.54</v>
      </c>
      <c r="F126" s="36">
        <v>0.55000000000000004</v>
      </c>
      <c r="G126" s="36">
        <v>0.55000000000000004</v>
      </c>
      <c r="H126" s="37">
        <v>0</v>
      </c>
    </row>
    <row r="127" spans="1:8" ht="15.75" customHeight="1">
      <c r="A127" s="172">
        <v>23</v>
      </c>
      <c r="B127" s="439" t="s">
        <v>113</v>
      </c>
      <c r="C127" s="25">
        <f>SUM(C128:C128)</f>
        <v>75</v>
      </c>
      <c r="D127" s="25">
        <f>SUM(D128:D128)</f>
        <v>1</v>
      </c>
      <c r="E127" s="438">
        <f>F127/C127*1000</f>
        <v>3.6000000000000005</v>
      </c>
      <c r="F127" s="27">
        <f>SUM(F128:F128)</f>
        <v>0.27</v>
      </c>
      <c r="G127" s="27">
        <f>SUM(G128:G128)</f>
        <v>0.22</v>
      </c>
      <c r="H127" s="28">
        <f>SUM(H128:H128)</f>
        <v>0</v>
      </c>
    </row>
    <row r="128" spans="1:8" ht="15.75" customHeight="1">
      <c r="A128" s="432"/>
      <c r="B128" s="332" t="s">
        <v>83</v>
      </c>
      <c r="C128" s="316">
        <v>75</v>
      </c>
      <c r="D128" s="316">
        <v>1</v>
      </c>
      <c r="E128" s="78">
        <v>3.6000000000000005</v>
      </c>
      <c r="F128" s="317">
        <v>0.27</v>
      </c>
      <c r="G128" s="317">
        <v>0.22</v>
      </c>
      <c r="H128" s="318">
        <v>0</v>
      </c>
    </row>
    <row r="129" spans="1:11" ht="15.75" customHeight="1">
      <c r="A129" s="175">
        <v>24</v>
      </c>
      <c r="B129" s="60" t="s">
        <v>89</v>
      </c>
      <c r="C129" s="61">
        <f>SUM(C130:C133)</f>
        <v>5400</v>
      </c>
      <c r="D129" s="61">
        <f>SUM(D130:D133)</f>
        <v>86.8</v>
      </c>
      <c r="E129" s="70">
        <f>F129/C129*1000</f>
        <v>20.919074074074071</v>
      </c>
      <c r="F129" s="61">
        <f>SUM(F130:F133)</f>
        <v>112.96299999999999</v>
      </c>
      <c r="G129" s="61">
        <f>SUM(G130:G133)</f>
        <v>100.295</v>
      </c>
      <c r="H129" s="63">
        <f>SUM(H130:H133)</f>
        <v>2.0380000000000003</v>
      </c>
    </row>
    <row r="130" spans="1:11" ht="15.75" customHeight="1">
      <c r="A130" s="428"/>
      <c r="B130" s="51" t="s">
        <v>81</v>
      </c>
      <c r="C130" s="35">
        <v>50</v>
      </c>
      <c r="D130" s="35">
        <v>20</v>
      </c>
      <c r="E130" s="52">
        <v>9.3999999999999986</v>
      </c>
      <c r="F130" s="36">
        <v>0.47</v>
      </c>
      <c r="G130" s="36"/>
      <c r="H130" s="37">
        <v>0.47</v>
      </c>
    </row>
    <row r="131" spans="1:11" ht="15.75" customHeight="1">
      <c r="A131" s="428"/>
      <c r="B131" s="51" t="s">
        <v>88</v>
      </c>
      <c r="C131" s="35">
        <v>2730</v>
      </c>
      <c r="D131" s="35">
        <v>30</v>
      </c>
      <c r="E131" s="52">
        <v>27.556043956043958</v>
      </c>
      <c r="F131" s="36">
        <v>75.227999999999994</v>
      </c>
      <c r="G131" s="36">
        <v>64.594999999999999</v>
      </c>
      <c r="H131" s="37">
        <v>0</v>
      </c>
    </row>
    <row r="132" spans="1:11" ht="15.75" customHeight="1">
      <c r="A132" s="427"/>
      <c r="B132" s="43" t="s">
        <v>82</v>
      </c>
      <c r="C132" s="30">
        <v>1460</v>
      </c>
      <c r="D132" s="30">
        <v>10.8</v>
      </c>
      <c r="E132" s="31">
        <v>14.160958904109588</v>
      </c>
      <c r="F132" s="32">
        <v>20.675000000000001</v>
      </c>
      <c r="G132" s="32">
        <v>19.110000000000003</v>
      </c>
      <c r="H132" s="33">
        <v>1.5680000000000001</v>
      </c>
    </row>
    <row r="133" spans="1:11" ht="15.75" customHeight="1">
      <c r="A133" s="173"/>
      <c r="B133" s="49" t="s">
        <v>84</v>
      </c>
      <c r="C133" s="44">
        <v>1160</v>
      </c>
      <c r="D133" s="44">
        <v>26</v>
      </c>
      <c r="E133" s="45">
        <v>14.301724137931034</v>
      </c>
      <c r="F133" s="46">
        <v>16.59</v>
      </c>
      <c r="G133" s="46">
        <v>16.59</v>
      </c>
      <c r="H133" s="47"/>
    </row>
    <row r="134" spans="1:11" ht="15.75" customHeight="1">
      <c r="A134" s="169">
        <v>25</v>
      </c>
      <c r="B134" s="154" t="s">
        <v>196</v>
      </c>
      <c r="C134" s="155">
        <f>SUM(C135:C135)</f>
        <v>1080</v>
      </c>
      <c r="D134" s="155">
        <f>SUM(D135:D135)</f>
        <v>3</v>
      </c>
      <c r="E134" s="165">
        <f>F134/C134*1000</f>
        <v>6</v>
      </c>
      <c r="F134" s="41">
        <f>SUM(F135:F135)</f>
        <v>6.48</v>
      </c>
      <c r="G134" s="41">
        <f>SUM(G135:G135)</f>
        <v>3.24</v>
      </c>
      <c r="H134" s="42">
        <f>SUM(H135:H135)</f>
        <v>3.24</v>
      </c>
    </row>
    <row r="135" spans="1:11" ht="15.75" customHeight="1">
      <c r="A135" s="382"/>
      <c r="B135" s="383" t="s">
        <v>82</v>
      </c>
      <c r="C135" s="384">
        <v>1080</v>
      </c>
      <c r="D135" s="384">
        <v>3</v>
      </c>
      <c r="E135" s="385">
        <v>6</v>
      </c>
      <c r="F135" s="36">
        <v>6.48</v>
      </c>
      <c r="G135" s="36">
        <v>3.24</v>
      </c>
      <c r="H135" s="37">
        <v>3.24</v>
      </c>
    </row>
    <row r="136" spans="1:11" ht="15.75" customHeight="1">
      <c r="A136" s="169">
        <v>26</v>
      </c>
      <c r="B136" s="154" t="s">
        <v>34</v>
      </c>
      <c r="C136" s="155">
        <f>SUM(C137:C137)</f>
        <v>590</v>
      </c>
      <c r="D136" s="155">
        <f>SUM(D137:D137)</f>
        <v>2</v>
      </c>
      <c r="E136" s="165">
        <f>F136/C136*1000</f>
        <v>4.0677966101694913</v>
      </c>
      <c r="F136" s="41">
        <f>SUM(F137:F137)</f>
        <v>2.4</v>
      </c>
      <c r="G136" s="41">
        <f>SUM(G137:G137)</f>
        <v>2.4</v>
      </c>
      <c r="H136" s="42">
        <f>SUM(H137:H137)</f>
        <v>0</v>
      </c>
    </row>
    <row r="137" spans="1:11" ht="15.75" customHeight="1">
      <c r="A137" s="382"/>
      <c r="B137" s="383" t="s">
        <v>82</v>
      </c>
      <c r="C137" s="384">
        <v>590</v>
      </c>
      <c r="D137" s="384">
        <v>2</v>
      </c>
      <c r="E137" s="385">
        <v>4.0677966101694913</v>
      </c>
      <c r="F137" s="36">
        <v>2.4</v>
      </c>
      <c r="G137" s="36">
        <v>2.4</v>
      </c>
      <c r="H137" s="37">
        <v>0</v>
      </c>
    </row>
    <row r="138" spans="1:11" ht="15.75" customHeight="1">
      <c r="A138" s="169">
        <v>27</v>
      </c>
      <c r="B138" s="38" t="s">
        <v>48</v>
      </c>
      <c r="C138" s="39">
        <f>SUM(C139:C140)</f>
        <v>9400</v>
      </c>
      <c r="D138" s="39">
        <f>SUM(D139:D140)</f>
        <v>50</v>
      </c>
      <c r="E138" s="40">
        <f>F138/C138*1000</f>
        <v>9.2434042553191489</v>
      </c>
      <c r="F138" s="39">
        <f>SUM(F139:F140)</f>
        <v>86.888000000000005</v>
      </c>
      <c r="G138" s="39">
        <f>SUM(G139:G140)</f>
        <v>83.516999999999996</v>
      </c>
      <c r="H138" s="433">
        <f>SUM(H139:H140)</f>
        <v>0.57599999999999996</v>
      </c>
    </row>
    <row r="139" spans="1:11" ht="15.75" customHeight="1">
      <c r="A139" s="427"/>
      <c r="B139" s="29" t="s">
        <v>88</v>
      </c>
      <c r="C139" s="30">
        <v>6400</v>
      </c>
      <c r="D139" s="30">
        <v>40</v>
      </c>
      <c r="E139" s="31">
        <v>7.59</v>
      </c>
      <c r="F139" s="32">
        <v>48.576000000000001</v>
      </c>
      <c r="G139" s="32">
        <v>48</v>
      </c>
      <c r="H139" s="33">
        <v>0.57599999999999996</v>
      </c>
    </row>
    <row r="140" spans="1:11" ht="15.75" customHeight="1">
      <c r="A140" s="173"/>
      <c r="B140" s="49" t="s">
        <v>84</v>
      </c>
      <c r="C140" s="44">
        <v>3000</v>
      </c>
      <c r="D140" s="44">
        <v>10</v>
      </c>
      <c r="E140" s="45">
        <v>12.770666666666667</v>
      </c>
      <c r="F140" s="46">
        <v>38.311999999999998</v>
      </c>
      <c r="G140" s="46">
        <v>35.517000000000003</v>
      </c>
      <c r="H140" s="47"/>
    </row>
    <row r="141" spans="1:11" ht="15.75" customHeight="1">
      <c r="A141" s="203" t="s">
        <v>131</v>
      </c>
      <c r="B141" s="204" t="s">
        <v>97</v>
      </c>
      <c r="C141" s="206">
        <f>C138+C129+C127+C125+C123+C121+C116+C111+C108+C105+C103+C92+C87+C81+C77+C73+C69+C67+C53+C58+C61+C101+C99+C134+C114+C136</f>
        <v>196764.5</v>
      </c>
      <c r="D141" s="206">
        <f>D138+D129+D127+D125+D123+D121+D116+D111+D108+D105+D103+D92+D87+D81+D77+D73+D69+D67+D53+D58+D61+D101+D99+D134+D114+D136</f>
        <v>27243.642</v>
      </c>
      <c r="E141" s="206"/>
      <c r="F141" s="206">
        <f>F138+F129+F127+F125+F123+F121+F116+F111+F108+F105+F103+F92+F87+F81+F77+F73+F69+F67+F53+F58+F61+F101+F99+F134+F114+F136</f>
        <v>2754.0409999999993</v>
      </c>
      <c r="G141" s="206">
        <f>G138+G129+G127+G125+G123+G121+G116+G111+G108+G105+G103+G92+G87+G81+G77+G73+G69+G67+G53+G58+G61+G101+G99+G134+G114+G136</f>
        <v>2413.7869999999998</v>
      </c>
      <c r="H141" s="442">
        <f>H138+H129+H127+H125+H123+H121+H116+H111+H108+H105+H103+H92+H87+H81+H77+H73+H69+H67+H53+H58+H61+H101+H99+H134+H114+H136</f>
        <v>225.79499999999999</v>
      </c>
      <c r="J141" s="325"/>
    </row>
    <row r="142" spans="1:11" ht="15.75" customHeight="1">
      <c r="A142" s="430"/>
      <c r="B142" s="65" t="s">
        <v>44</v>
      </c>
      <c r="C142" s="66"/>
      <c r="D142" s="66"/>
      <c r="E142" s="69"/>
      <c r="F142" s="67"/>
      <c r="G142" s="67"/>
      <c r="H142" s="68"/>
      <c r="K142" s="325"/>
    </row>
    <row r="143" spans="1:11" ht="15.75" customHeight="1">
      <c r="A143" s="169">
        <v>1</v>
      </c>
      <c r="B143" s="48" t="s">
        <v>62</v>
      </c>
      <c r="C143" s="39">
        <f>SUM(C144)</f>
        <v>230</v>
      </c>
      <c r="D143" s="39">
        <f>SUM(D144)</f>
        <v>0.46</v>
      </c>
      <c r="E143" s="58">
        <f>F143/C143*1000</f>
        <v>21</v>
      </c>
      <c r="F143" s="41">
        <f>SUM(F144)</f>
        <v>4.83</v>
      </c>
      <c r="G143" s="41">
        <f>SUM(G144)</f>
        <v>4.83</v>
      </c>
      <c r="H143" s="42">
        <f>SUM(H144)</f>
        <v>0</v>
      </c>
    </row>
    <row r="144" spans="1:11" ht="15.75" customHeight="1">
      <c r="A144" s="178"/>
      <c r="B144" s="59" t="s">
        <v>83</v>
      </c>
      <c r="C144" s="44">
        <v>230</v>
      </c>
      <c r="D144" s="44">
        <v>0.46</v>
      </c>
      <c r="E144" s="45">
        <v>21</v>
      </c>
      <c r="F144" s="46">
        <v>4.83</v>
      </c>
      <c r="G144" s="46">
        <v>4.83</v>
      </c>
      <c r="H144" s="47">
        <v>0</v>
      </c>
    </row>
    <row r="145" spans="1:20" ht="15.75" customHeight="1">
      <c r="A145" s="169">
        <v>4</v>
      </c>
      <c r="B145" s="48" t="s">
        <v>137</v>
      </c>
      <c r="C145" s="39">
        <f>SUM(C146:C146)</f>
        <v>30</v>
      </c>
      <c r="D145" s="39">
        <f>SUM(D146:D146)</f>
        <v>0.25</v>
      </c>
      <c r="E145" s="58">
        <f>F145/C145*1000</f>
        <v>25</v>
      </c>
      <c r="F145" s="41">
        <f>SUM(F146:F146)</f>
        <v>0.75</v>
      </c>
      <c r="G145" s="41">
        <f>SUM(G146:G146)</f>
        <v>0</v>
      </c>
      <c r="H145" s="42">
        <f>SUM(H146:H146)</f>
        <v>0.75</v>
      </c>
    </row>
    <row r="146" spans="1:20" ht="15.75" customHeight="1">
      <c r="A146" s="178"/>
      <c r="B146" s="59" t="s">
        <v>82</v>
      </c>
      <c r="C146" s="44">
        <v>30</v>
      </c>
      <c r="D146" s="44">
        <v>0.25</v>
      </c>
      <c r="E146" s="45"/>
      <c r="F146" s="46">
        <v>0.75</v>
      </c>
      <c r="G146" s="46">
        <v>0</v>
      </c>
      <c r="H146" s="47">
        <v>0.75</v>
      </c>
    </row>
    <row r="147" spans="1:20" ht="15.75" customHeight="1">
      <c r="A147" s="169">
        <v>4</v>
      </c>
      <c r="B147" s="48" t="s">
        <v>197</v>
      </c>
      <c r="C147" s="39">
        <f>SUM(C148:C148)</f>
        <v>80</v>
      </c>
      <c r="D147" s="39">
        <f>SUM(D148:D148)</f>
        <v>1</v>
      </c>
      <c r="E147" s="58">
        <f>F147/C147*1000</f>
        <v>12</v>
      </c>
      <c r="F147" s="41">
        <f>SUM(F148:F148)</f>
        <v>0.96</v>
      </c>
      <c r="G147" s="41">
        <f>SUM(G148:G148)</f>
        <v>0</v>
      </c>
      <c r="H147" s="42">
        <f>SUM(H148:H148)</f>
        <v>0.96</v>
      </c>
    </row>
    <row r="148" spans="1:20" ht="15.75" customHeight="1">
      <c r="A148" s="178"/>
      <c r="B148" s="59" t="s">
        <v>82</v>
      </c>
      <c r="C148" s="44">
        <v>80</v>
      </c>
      <c r="D148" s="44">
        <v>1</v>
      </c>
      <c r="E148" s="45"/>
      <c r="F148" s="46">
        <v>0.96</v>
      </c>
      <c r="G148" s="46">
        <v>0</v>
      </c>
      <c r="H148" s="47">
        <v>0.96</v>
      </c>
    </row>
    <row r="149" spans="1:20" ht="15.75" customHeight="1">
      <c r="A149" s="169">
        <v>1</v>
      </c>
      <c r="B149" s="48" t="s">
        <v>145</v>
      </c>
      <c r="C149" s="39">
        <f>SUM(C150)</f>
        <v>1</v>
      </c>
      <c r="D149" s="39">
        <f>SUM(D150)</f>
        <v>0.1</v>
      </c>
      <c r="E149" s="58">
        <f>F149/C149*1000</f>
        <v>50</v>
      </c>
      <c r="F149" s="41">
        <f>SUM(F150)</f>
        <v>0.05</v>
      </c>
      <c r="G149" s="41">
        <f>SUM(G150)</f>
        <v>0</v>
      </c>
      <c r="H149" s="42">
        <f>SUM(H150)</f>
        <v>0.05</v>
      </c>
    </row>
    <row r="150" spans="1:20" ht="15.75" customHeight="1">
      <c r="A150" s="178"/>
      <c r="B150" s="59" t="s">
        <v>83</v>
      </c>
      <c r="C150" s="44">
        <v>1</v>
      </c>
      <c r="D150" s="44">
        <v>0.1</v>
      </c>
      <c r="E150" s="45">
        <v>50</v>
      </c>
      <c r="F150" s="46">
        <v>0.05</v>
      </c>
      <c r="G150" s="46">
        <v>0</v>
      </c>
      <c r="H150" s="47">
        <v>0.05</v>
      </c>
    </row>
    <row r="151" spans="1:20" ht="15.75" customHeight="1">
      <c r="A151" s="169">
        <v>1</v>
      </c>
      <c r="B151" s="48" t="s">
        <v>8</v>
      </c>
      <c r="C151" s="39">
        <f>SUM(C152)</f>
        <v>230</v>
      </c>
      <c r="D151" s="39">
        <f>SUM(D152)</f>
        <v>0.55000000000000004</v>
      </c>
      <c r="E151" s="58">
        <f>F151/C151*1000</f>
        <v>28</v>
      </c>
      <c r="F151" s="41">
        <f>SUM(F152)</f>
        <v>6.44</v>
      </c>
      <c r="G151" s="41">
        <f>SUM(G152)</f>
        <v>6.44</v>
      </c>
      <c r="H151" s="42">
        <f>SUM(H152)</f>
        <v>0</v>
      </c>
    </row>
    <row r="152" spans="1:20" ht="15.75" customHeight="1">
      <c r="A152" s="178"/>
      <c r="B152" s="59" t="s">
        <v>83</v>
      </c>
      <c r="C152" s="44">
        <v>230</v>
      </c>
      <c r="D152" s="44">
        <v>0.55000000000000004</v>
      </c>
      <c r="E152" s="45">
        <v>28</v>
      </c>
      <c r="F152" s="46">
        <v>6.44</v>
      </c>
      <c r="G152" s="46">
        <v>6.44</v>
      </c>
      <c r="H152" s="47">
        <v>0</v>
      </c>
    </row>
    <row r="153" spans="1:20" ht="15.75" customHeight="1">
      <c r="A153" s="169">
        <v>4</v>
      </c>
      <c r="B153" s="48" t="s">
        <v>189</v>
      </c>
      <c r="C153" s="39">
        <f>SUM(C154:C154)</f>
        <v>10</v>
      </c>
      <c r="D153" s="39">
        <f>SUM(D154:D154)</f>
        <v>0</v>
      </c>
      <c r="E153" s="58">
        <f>F153/C153*1000</f>
        <v>18.5</v>
      </c>
      <c r="F153" s="41">
        <f>SUM(F154:F154)</f>
        <v>0.185</v>
      </c>
      <c r="G153" s="41">
        <f>SUM(G154:G154)</f>
        <v>0.185</v>
      </c>
      <c r="H153" s="42">
        <f>SUM(H154:H154)</f>
        <v>0</v>
      </c>
    </row>
    <row r="154" spans="1:20" ht="15.75" customHeight="1">
      <c r="A154" s="178"/>
      <c r="B154" s="59" t="s">
        <v>88</v>
      </c>
      <c r="C154" s="44">
        <v>10</v>
      </c>
      <c r="D154" s="44">
        <v>0</v>
      </c>
      <c r="E154" s="45">
        <v>18.5</v>
      </c>
      <c r="F154" s="46">
        <v>0.185</v>
      </c>
      <c r="G154" s="46">
        <v>0.185</v>
      </c>
      <c r="H154" s="47">
        <v>0</v>
      </c>
    </row>
    <row r="155" spans="1:20" ht="15.75" customHeight="1" thickBot="1">
      <c r="A155" s="406" t="s">
        <v>27</v>
      </c>
      <c r="B155" s="407" t="s">
        <v>96</v>
      </c>
      <c r="C155" s="408">
        <f>C143+C145+C153+C147+C149+C151</f>
        <v>581</v>
      </c>
      <c r="D155" s="408">
        <f>D143+D145+D153+D147+D149+D151</f>
        <v>2.3600000000000003</v>
      </c>
      <c r="E155" s="408"/>
      <c r="F155" s="408">
        <f>F143+F145+F153+F147+F149+F151</f>
        <v>13.215</v>
      </c>
      <c r="G155" s="408">
        <f>G143+G145+G153+G147+G149+G151</f>
        <v>11.455</v>
      </c>
      <c r="H155" s="443">
        <f>H143+H145+H153+H147+H149+H151</f>
        <v>1.76</v>
      </c>
      <c r="J155" s="6"/>
      <c r="K155" s="6"/>
      <c r="L155" s="6"/>
      <c r="M155" s="6"/>
      <c r="N155" s="6"/>
      <c r="O155" s="6"/>
    </row>
    <row r="156" spans="1:20" ht="15.75" customHeight="1" thickBot="1">
      <c r="A156" s="179" t="s">
        <v>27</v>
      </c>
      <c r="B156" s="160" t="s">
        <v>104</v>
      </c>
      <c r="C156" s="161">
        <f>C155+C141+C51</f>
        <v>248980.5</v>
      </c>
      <c r="D156" s="161">
        <f>D155+D141+D51</f>
        <v>27403.761999999999</v>
      </c>
      <c r="E156" s="162"/>
      <c r="F156" s="166">
        <f>F155+F141+F51</f>
        <v>5235.5370000000003</v>
      </c>
      <c r="G156" s="166">
        <f>G155+G141+G51</f>
        <v>2480.8919999999998</v>
      </c>
      <c r="H156" s="167">
        <f>H155+H141+H51</f>
        <v>2640.1659999999997</v>
      </c>
      <c r="J156" s="325"/>
      <c r="K156" s="325"/>
      <c r="L156" s="6"/>
      <c r="M156" s="6"/>
      <c r="N156" s="6"/>
    </row>
    <row r="157" spans="1:20" ht="15.75" customHeight="1">
      <c r="A157" s="429" t="s">
        <v>122</v>
      </c>
      <c r="B157" s="16" t="s">
        <v>12</v>
      </c>
      <c r="C157" s="17"/>
      <c r="D157" s="17"/>
      <c r="E157" s="17"/>
      <c r="F157" s="18"/>
      <c r="G157" s="18"/>
      <c r="H157" s="19"/>
    </row>
    <row r="158" spans="1:20" ht="15.75" customHeight="1">
      <c r="A158" s="171"/>
      <c r="B158" s="20" t="s">
        <v>46</v>
      </c>
      <c r="C158" s="21"/>
      <c r="D158" s="21"/>
      <c r="E158" s="21"/>
      <c r="F158" s="22"/>
      <c r="G158" s="22"/>
      <c r="H158" s="23"/>
    </row>
    <row r="159" spans="1:20" ht="15.75" customHeight="1">
      <c r="A159" s="169">
        <v>1</v>
      </c>
      <c r="B159" s="48" t="s">
        <v>26</v>
      </c>
      <c r="C159" s="39">
        <f>SUM(C160:C161)</f>
        <v>7977</v>
      </c>
      <c r="D159" s="39">
        <f>SUM(D160:D161)</f>
        <v>5.05</v>
      </c>
      <c r="E159" s="71">
        <f>F159/C159*1000</f>
        <v>30.737495298984584</v>
      </c>
      <c r="F159" s="41">
        <f>SUM(F160:F161)</f>
        <v>245.19300000000001</v>
      </c>
      <c r="G159" s="41">
        <f>SUM(G160:G161)</f>
        <v>223.34100000000001</v>
      </c>
      <c r="H159" s="42">
        <f>SUM(H160:H161)</f>
        <v>0</v>
      </c>
    </row>
    <row r="160" spans="1:20" ht="15.75" customHeight="1">
      <c r="A160" s="427"/>
      <c r="B160" s="29" t="s">
        <v>82</v>
      </c>
      <c r="C160" s="30">
        <v>4967</v>
      </c>
      <c r="D160" s="30">
        <v>2</v>
      </c>
      <c r="E160" s="31">
        <v>10.04040404040404</v>
      </c>
      <c r="F160" s="32">
        <v>100.1</v>
      </c>
      <c r="G160" s="32">
        <v>99.72</v>
      </c>
      <c r="H160" s="33">
        <v>0</v>
      </c>
      <c r="J160" s="94"/>
      <c r="K160" s="94"/>
      <c r="L160" s="94"/>
      <c r="M160" s="94"/>
      <c r="N160" s="94"/>
      <c r="O160" s="94"/>
      <c r="P160" s="94"/>
      <c r="Q160" s="94"/>
      <c r="R160" s="94"/>
      <c r="S160" s="94"/>
      <c r="T160" s="94"/>
    </row>
    <row r="161" spans="1:15" ht="15.75" customHeight="1">
      <c r="A161" s="427"/>
      <c r="B161" s="29" t="s">
        <v>83</v>
      </c>
      <c r="C161" s="30">
        <v>3010</v>
      </c>
      <c r="D161" s="30">
        <v>3.05</v>
      </c>
      <c r="E161" s="31">
        <v>48.203654485049839</v>
      </c>
      <c r="F161" s="32">
        <v>145.09300000000002</v>
      </c>
      <c r="G161" s="32">
        <v>123.62100000000001</v>
      </c>
      <c r="H161" s="33">
        <v>0</v>
      </c>
      <c r="J161" s="6"/>
      <c r="K161" s="6"/>
      <c r="L161" s="6"/>
      <c r="M161" s="6"/>
      <c r="N161" s="6"/>
      <c r="O161" s="6"/>
    </row>
    <row r="162" spans="1:15" ht="15.75" customHeight="1">
      <c r="A162" s="169">
        <v>2</v>
      </c>
      <c r="B162" s="48" t="s">
        <v>16</v>
      </c>
      <c r="C162" s="39">
        <f>SUM(C163:C165)</f>
        <v>15908</v>
      </c>
      <c r="D162" s="39">
        <f>SUM(D163:D165)</f>
        <v>29</v>
      </c>
      <c r="E162" s="40">
        <f>F162/C162*1000</f>
        <v>27.465049031933617</v>
      </c>
      <c r="F162" s="41">
        <f>SUM(F163:F165)</f>
        <v>436.91399999999999</v>
      </c>
      <c r="G162" s="41">
        <f>SUM(G163:G165)</f>
        <v>383.34399999999999</v>
      </c>
      <c r="H162" s="42">
        <f>SUM(H163:H165)</f>
        <v>0</v>
      </c>
    </row>
    <row r="163" spans="1:15" ht="15.75" customHeight="1">
      <c r="A163" s="427"/>
      <c r="B163" s="43" t="s">
        <v>80</v>
      </c>
      <c r="C163" s="30">
        <v>876</v>
      </c>
      <c r="D163" s="30">
        <v>2</v>
      </c>
      <c r="E163" s="31">
        <v>6</v>
      </c>
      <c r="F163" s="32">
        <v>5.2560000000000002</v>
      </c>
      <c r="G163" s="32">
        <v>5.2560000000000002</v>
      </c>
      <c r="H163" s="33"/>
    </row>
    <row r="164" spans="1:15" ht="15.75" customHeight="1">
      <c r="A164" s="427"/>
      <c r="B164" s="29" t="s">
        <v>82</v>
      </c>
      <c r="C164" s="30">
        <v>11577</v>
      </c>
      <c r="D164" s="30">
        <v>18.3</v>
      </c>
      <c r="E164" s="31">
        <v>23.648339233260522</v>
      </c>
      <c r="F164" s="32">
        <v>246.68</v>
      </c>
      <c r="G164" s="32">
        <v>244.75</v>
      </c>
      <c r="H164" s="33">
        <v>0</v>
      </c>
    </row>
    <row r="165" spans="1:15" ht="15.75" customHeight="1">
      <c r="A165" s="428"/>
      <c r="B165" s="51" t="s">
        <v>83</v>
      </c>
      <c r="C165" s="35">
        <v>3455</v>
      </c>
      <c r="D165" s="35">
        <v>8.6999999999999993</v>
      </c>
      <c r="E165" s="52">
        <v>53.539218523878439</v>
      </c>
      <c r="F165" s="36">
        <v>184.97800000000001</v>
      </c>
      <c r="G165" s="36">
        <v>133.33799999999999</v>
      </c>
      <c r="H165" s="37">
        <v>0</v>
      </c>
    </row>
    <row r="166" spans="1:15" s="64" customFormat="1" ht="15.75" customHeight="1">
      <c r="A166" s="169">
        <v>3</v>
      </c>
      <c r="B166" s="48" t="s">
        <v>178</v>
      </c>
      <c r="C166" s="39">
        <f>SUM(C167:C167)</f>
        <v>40</v>
      </c>
      <c r="D166" s="39">
        <f>SUM(D167:D167)</f>
        <v>0</v>
      </c>
      <c r="E166" s="40">
        <f>F166/C166*1000</f>
        <v>6.05</v>
      </c>
      <c r="F166" s="41">
        <f>SUM(F167:F167)</f>
        <v>0.24199999999999999</v>
      </c>
      <c r="G166" s="41">
        <f>SUM(G167:G167)</f>
        <v>0.24199999999999999</v>
      </c>
      <c r="H166" s="42">
        <f>SUM(H167:H167)</f>
        <v>0</v>
      </c>
    </row>
    <row r="167" spans="1:15" ht="15.75" customHeight="1">
      <c r="A167" s="173"/>
      <c r="B167" s="59" t="s">
        <v>81</v>
      </c>
      <c r="C167" s="44">
        <v>40</v>
      </c>
      <c r="D167" s="44">
        <v>0</v>
      </c>
      <c r="E167" s="45">
        <v>6.05</v>
      </c>
      <c r="F167" s="46">
        <v>0.24199999999999999</v>
      </c>
      <c r="G167" s="46">
        <v>0.24199999999999999</v>
      </c>
      <c r="H167" s="47"/>
    </row>
    <row r="168" spans="1:15" ht="15.75" customHeight="1">
      <c r="A168" s="169">
        <v>4</v>
      </c>
      <c r="B168" s="48" t="s">
        <v>63</v>
      </c>
      <c r="C168" s="39">
        <f>SUM(C169:C169)</f>
        <v>50</v>
      </c>
      <c r="D168" s="39">
        <f>SUM(D169:D169)</f>
        <v>0</v>
      </c>
      <c r="E168" s="40">
        <f>F168/C168*1000</f>
        <v>2.6</v>
      </c>
      <c r="F168" s="41">
        <f>SUM(F169:F169)</f>
        <v>0.13</v>
      </c>
      <c r="G168" s="41">
        <f>SUM(G169:G169)</f>
        <v>0.13</v>
      </c>
      <c r="H168" s="42">
        <f>SUM(H169:H169)</f>
        <v>0</v>
      </c>
    </row>
    <row r="169" spans="1:15" ht="15.75" customHeight="1">
      <c r="A169" s="174"/>
      <c r="B169" s="53" t="s">
        <v>82</v>
      </c>
      <c r="C169" s="54">
        <v>50</v>
      </c>
      <c r="D169" s="54">
        <v>0</v>
      </c>
      <c r="E169" s="55">
        <v>2.6</v>
      </c>
      <c r="F169" s="56">
        <v>0.13</v>
      </c>
      <c r="G169" s="56">
        <v>0.13</v>
      </c>
      <c r="H169" s="57">
        <v>0</v>
      </c>
    </row>
    <row r="170" spans="1:15" ht="15.75" customHeight="1">
      <c r="A170" s="169">
        <v>5</v>
      </c>
      <c r="B170" s="48" t="s">
        <v>42</v>
      </c>
      <c r="C170" s="39">
        <f>SUM(C171:C171)</f>
        <v>90</v>
      </c>
      <c r="D170" s="39">
        <f>SUM(D171:D171)</f>
        <v>0.35</v>
      </c>
      <c r="E170" s="40">
        <f>F170/C170*1000</f>
        <v>22</v>
      </c>
      <c r="F170" s="41">
        <f>SUM(F171:F171)</f>
        <v>1.98</v>
      </c>
      <c r="G170" s="41">
        <f>SUM(G171:G171)</f>
        <v>0</v>
      </c>
      <c r="H170" s="42">
        <f>SUM(H171:H171)</f>
        <v>1.98</v>
      </c>
    </row>
    <row r="171" spans="1:15" ht="15.75" customHeight="1">
      <c r="A171" s="174"/>
      <c r="B171" s="53" t="s">
        <v>82</v>
      </c>
      <c r="C171" s="54">
        <v>90</v>
      </c>
      <c r="D171" s="54">
        <v>0.35</v>
      </c>
      <c r="E171" s="55">
        <v>22</v>
      </c>
      <c r="F171" s="56">
        <v>1.98</v>
      </c>
      <c r="G171" s="56">
        <v>0</v>
      </c>
      <c r="H171" s="57">
        <v>1.98</v>
      </c>
    </row>
    <row r="172" spans="1:15" ht="15.75" customHeight="1">
      <c r="A172" s="169">
        <v>6</v>
      </c>
      <c r="B172" s="48" t="s">
        <v>18</v>
      </c>
      <c r="C172" s="39">
        <f>SUM(C173:C174)</f>
        <v>2326.5</v>
      </c>
      <c r="D172" s="39">
        <f>SUM(D173:D174)</f>
        <v>2</v>
      </c>
      <c r="E172" s="40">
        <f>F172/C172*1000</f>
        <v>29.042768106597894</v>
      </c>
      <c r="F172" s="41">
        <f>SUM(F173:F174)</f>
        <v>67.567999999999998</v>
      </c>
      <c r="G172" s="41">
        <f>SUM(G173:G174)</f>
        <v>0</v>
      </c>
      <c r="H172" s="42">
        <f>SUM(H173:H174)</f>
        <v>67.567999999999998</v>
      </c>
    </row>
    <row r="173" spans="1:15" ht="15.75" customHeight="1">
      <c r="A173" s="427"/>
      <c r="B173" s="43" t="s">
        <v>82</v>
      </c>
      <c r="C173" s="30">
        <v>1154</v>
      </c>
      <c r="D173" s="30">
        <v>1</v>
      </c>
      <c r="E173" s="31">
        <v>29.376083188908144</v>
      </c>
      <c r="F173" s="32">
        <v>33.9</v>
      </c>
      <c r="G173" s="32">
        <v>0</v>
      </c>
      <c r="H173" s="33">
        <v>33.9</v>
      </c>
    </row>
    <row r="174" spans="1:15" ht="15.75" customHeight="1">
      <c r="A174" s="428"/>
      <c r="B174" s="51" t="s">
        <v>83</v>
      </c>
      <c r="C174" s="35">
        <v>1172.5</v>
      </c>
      <c r="D174" s="35">
        <v>1</v>
      </c>
      <c r="E174" s="52">
        <v>28.714712153518121</v>
      </c>
      <c r="F174" s="36">
        <v>33.667999999999999</v>
      </c>
      <c r="G174" s="36">
        <v>0</v>
      </c>
      <c r="H174" s="37">
        <v>33.667999999999999</v>
      </c>
    </row>
    <row r="175" spans="1:15" s="64" customFormat="1" ht="15.75" customHeight="1">
      <c r="A175" s="169">
        <v>7</v>
      </c>
      <c r="B175" s="48" t="s">
        <v>43</v>
      </c>
      <c r="C175" s="39">
        <f>SUM(C176:C178)</f>
        <v>255</v>
      </c>
      <c r="D175" s="39">
        <f>SUM(D176:D178)</f>
        <v>0.85000000000000009</v>
      </c>
      <c r="E175" s="40">
        <f>F175/C175*1000</f>
        <v>25.254901960784316</v>
      </c>
      <c r="F175" s="41">
        <f>SUM(F176:F178)</f>
        <v>6.44</v>
      </c>
      <c r="G175" s="41">
        <f>SUM(G176:G178)</f>
        <v>1.96</v>
      </c>
      <c r="H175" s="42">
        <f>SUM(H176:H178)</f>
        <v>4.4800000000000004</v>
      </c>
    </row>
    <row r="176" spans="1:15" ht="15.75" customHeight="1">
      <c r="A176" s="176"/>
      <c r="B176" s="164" t="s">
        <v>81</v>
      </c>
      <c r="C176" s="74">
        <v>63</v>
      </c>
      <c r="D176" s="74">
        <v>0</v>
      </c>
      <c r="E176" s="62">
        <v>23.174603174603174</v>
      </c>
      <c r="F176" s="75">
        <v>1.46</v>
      </c>
      <c r="G176" s="75">
        <v>1.46</v>
      </c>
      <c r="H176" s="76">
        <v>0</v>
      </c>
    </row>
    <row r="177" spans="1:17" ht="15.75" customHeight="1">
      <c r="A177" s="176"/>
      <c r="B177" s="164" t="s">
        <v>83</v>
      </c>
      <c r="C177" s="74">
        <v>17</v>
      </c>
      <c r="D177" s="74">
        <v>0.2</v>
      </c>
      <c r="E177" s="62">
        <v>29.411764705882351</v>
      </c>
      <c r="F177" s="75">
        <v>0.5</v>
      </c>
      <c r="G177" s="75">
        <v>0.5</v>
      </c>
      <c r="H177" s="76">
        <v>0</v>
      </c>
    </row>
    <row r="178" spans="1:17" ht="15.75" customHeight="1">
      <c r="A178" s="427"/>
      <c r="B178" s="43" t="s">
        <v>82</v>
      </c>
      <c r="C178" s="30">
        <v>175</v>
      </c>
      <c r="D178" s="30">
        <v>0.65</v>
      </c>
      <c r="E178" s="31">
        <v>25.6</v>
      </c>
      <c r="F178" s="32">
        <v>4.4800000000000004</v>
      </c>
      <c r="G178" s="32">
        <v>0</v>
      </c>
      <c r="H178" s="33">
        <v>4.4800000000000004</v>
      </c>
    </row>
    <row r="179" spans="1:17" ht="15.75" customHeight="1">
      <c r="A179" s="192" t="s">
        <v>146</v>
      </c>
      <c r="B179" s="193" t="s">
        <v>95</v>
      </c>
      <c r="C179" s="194">
        <f>C159+C162+C172+C175+C166+C168+C170</f>
        <v>26646.5</v>
      </c>
      <c r="D179" s="194">
        <f>D159+D162+D172+D175+D166+D168+D170</f>
        <v>37.25</v>
      </c>
      <c r="E179" s="194"/>
      <c r="F179" s="194">
        <f>F159+F162+F172+F175+F166+F168+F170</f>
        <v>758.46699999999998</v>
      </c>
      <c r="G179" s="194">
        <f>G159+G162+G172+G175+G166+G168+G170</f>
        <v>609.01699999999994</v>
      </c>
      <c r="H179" s="275">
        <f>H159+H162+H172+H175+H166+H168+H170</f>
        <v>74.028000000000006</v>
      </c>
    </row>
    <row r="180" spans="1:17" ht="15.75" customHeight="1">
      <c r="A180" s="430"/>
      <c r="B180" s="65" t="s">
        <v>47</v>
      </c>
      <c r="C180" s="66"/>
      <c r="D180" s="66"/>
      <c r="E180" s="69"/>
      <c r="F180" s="67"/>
      <c r="G180" s="67"/>
      <c r="H180" s="68"/>
    </row>
    <row r="181" spans="1:17" ht="15.75" customHeight="1">
      <c r="A181" s="175">
        <v>1</v>
      </c>
      <c r="B181" s="60" t="s">
        <v>29</v>
      </c>
      <c r="C181" s="61">
        <f>SUM(C182:C185)</f>
        <v>1750</v>
      </c>
      <c r="D181" s="61">
        <f>SUM(D182:D185)</f>
        <v>0.1</v>
      </c>
      <c r="E181" s="70">
        <f>F181/C181*1000</f>
        <v>23.914857142857148</v>
      </c>
      <c r="F181" s="72">
        <f>SUM(F182:F185)</f>
        <v>41.851000000000006</v>
      </c>
      <c r="G181" s="72">
        <f>SUM(G182:G185)</f>
        <v>41.851000000000006</v>
      </c>
      <c r="H181" s="73">
        <f>SUM(H182:H185)</f>
        <v>0</v>
      </c>
    </row>
    <row r="182" spans="1:17" ht="15.75" customHeight="1">
      <c r="A182" s="427"/>
      <c r="B182" s="43" t="s">
        <v>81</v>
      </c>
      <c r="C182" s="30">
        <v>246</v>
      </c>
      <c r="D182" s="30">
        <v>0</v>
      </c>
      <c r="E182" s="31">
        <v>69.825203252032523</v>
      </c>
      <c r="F182" s="32">
        <v>17.177</v>
      </c>
      <c r="G182" s="32">
        <v>17.177</v>
      </c>
      <c r="H182" s="33">
        <v>0</v>
      </c>
      <c r="J182" s="6"/>
      <c r="K182" s="6"/>
      <c r="L182" s="6"/>
      <c r="M182" s="6"/>
      <c r="N182" s="6"/>
      <c r="O182" s="6"/>
      <c r="P182" s="6"/>
      <c r="Q182" s="325"/>
    </row>
    <row r="183" spans="1:17" ht="15.75" customHeight="1">
      <c r="A183" s="427"/>
      <c r="B183" s="43" t="s">
        <v>88</v>
      </c>
      <c r="C183" s="30">
        <v>1020</v>
      </c>
      <c r="D183" s="30">
        <v>0</v>
      </c>
      <c r="E183" s="31">
        <v>14</v>
      </c>
      <c r="F183" s="32">
        <v>14.28</v>
      </c>
      <c r="G183" s="32">
        <v>14.28</v>
      </c>
      <c r="H183" s="33">
        <v>0</v>
      </c>
      <c r="J183" s="6"/>
      <c r="K183" s="6"/>
      <c r="L183" s="6"/>
      <c r="M183" s="6"/>
      <c r="N183" s="6"/>
      <c r="O183" s="6"/>
      <c r="P183" s="6"/>
      <c r="Q183" s="325"/>
    </row>
    <row r="184" spans="1:17" ht="15.75" customHeight="1">
      <c r="A184" s="427"/>
      <c r="B184" s="43" t="s">
        <v>82</v>
      </c>
      <c r="C184" s="30">
        <v>384</v>
      </c>
      <c r="D184" s="30">
        <v>0</v>
      </c>
      <c r="E184" s="31">
        <v>24.203125000000004</v>
      </c>
      <c r="F184" s="32">
        <v>9.2940000000000005</v>
      </c>
      <c r="G184" s="32">
        <v>9.2940000000000005</v>
      </c>
      <c r="H184" s="33">
        <v>0</v>
      </c>
    </row>
    <row r="185" spans="1:17" ht="15.75" customHeight="1">
      <c r="A185" s="427"/>
      <c r="B185" s="43" t="s">
        <v>83</v>
      </c>
      <c r="C185" s="30">
        <v>100</v>
      </c>
      <c r="D185" s="272">
        <v>0.1</v>
      </c>
      <c r="E185" s="31">
        <v>11.000000000000002</v>
      </c>
      <c r="F185" s="32">
        <v>1.1000000000000001</v>
      </c>
      <c r="G185" s="32">
        <v>1.1000000000000001</v>
      </c>
      <c r="H185" s="33">
        <v>0</v>
      </c>
      <c r="J185" s="325"/>
      <c r="K185" s="325"/>
      <c r="L185" s="325"/>
      <c r="M185" s="6"/>
      <c r="N185" s="6"/>
      <c r="O185" s="6"/>
      <c r="P185" s="6"/>
    </row>
    <row r="186" spans="1:17" ht="15.75" customHeight="1">
      <c r="A186" s="169">
        <v>2</v>
      </c>
      <c r="B186" s="48" t="s">
        <v>124</v>
      </c>
      <c r="C186" s="39">
        <f>SUM(C187:C187)</f>
        <v>425</v>
      </c>
      <c r="D186" s="39">
        <f>SUM(D187:D187)</f>
        <v>10</v>
      </c>
      <c r="E186" s="71">
        <f t="shared" ref="E186:E192" si="2">F186/C186*1000</f>
        <v>42</v>
      </c>
      <c r="F186" s="41">
        <f>SUM(F187:F187)</f>
        <v>17.850000000000001</v>
      </c>
      <c r="G186" s="41">
        <f>SUM(G187:G187)</f>
        <v>17.850000000000001</v>
      </c>
      <c r="H186" s="42">
        <f>SUM(H187:H187)</f>
        <v>0</v>
      </c>
    </row>
    <row r="187" spans="1:17" ht="15.75" customHeight="1">
      <c r="A187" s="173"/>
      <c r="B187" s="59" t="s">
        <v>160</v>
      </c>
      <c r="C187" s="44">
        <v>425</v>
      </c>
      <c r="D187" s="44">
        <v>10</v>
      </c>
      <c r="E187" s="45">
        <f t="shared" si="2"/>
        <v>42</v>
      </c>
      <c r="F187" s="46">
        <v>17.850000000000001</v>
      </c>
      <c r="G187" s="46">
        <v>17.850000000000001</v>
      </c>
      <c r="H187" s="47"/>
    </row>
    <row r="188" spans="1:17" ht="15.75" customHeight="1">
      <c r="A188" s="175">
        <v>3</v>
      </c>
      <c r="B188" s="60" t="s">
        <v>20</v>
      </c>
      <c r="C188" s="61">
        <f>SUM(C189:C189)</f>
        <v>90</v>
      </c>
      <c r="D188" s="61">
        <f>SUM(D189:D189)</f>
        <v>1.8599999999999999</v>
      </c>
      <c r="E188" s="70">
        <f t="shared" si="2"/>
        <v>5.7777777777777786</v>
      </c>
      <c r="F188" s="61">
        <f>SUM(F189:F189)</f>
        <v>0.52</v>
      </c>
      <c r="G188" s="61">
        <f>SUM(G189:G189)</f>
        <v>0.52</v>
      </c>
      <c r="H188" s="63">
        <f>SUM(H189:H189)</f>
        <v>0</v>
      </c>
    </row>
    <row r="189" spans="1:17" ht="15.75" customHeight="1">
      <c r="A189" s="173"/>
      <c r="B189" s="59" t="s">
        <v>83</v>
      </c>
      <c r="C189" s="44">
        <v>90</v>
      </c>
      <c r="D189" s="44">
        <v>1.8599999999999999</v>
      </c>
      <c r="E189" s="45">
        <v>5.7777777777777786</v>
      </c>
      <c r="F189" s="46">
        <v>0.52</v>
      </c>
      <c r="G189" s="46">
        <v>0.52</v>
      </c>
      <c r="H189" s="47">
        <v>0</v>
      </c>
    </row>
    <row r="190" spans="1:17" ht="15.75" customHeight="1">
      <c r="A190" s="175">
        <v>4</v>
      </c>
      <c r="B190" s="60" t="s">
        <v>52</v>
      </c>
      <c r="C190" s="61">
        <f>SUM(C191:C191)</f>
        <v>205</v>
      </c>
      <c r="D190" s="61">
        <f>SUM(D191:D191)</f>
        <v>30</v>
      </c>
      <c r="E190" s="70">
        <f t="shared" si="2"/>
        <v>19.512195121951219</v>
      </c>
      <c r="F190" s="72">
        <f>SUM(F191:F191)</f>
        <v>4</v>
      </c>
      <c r="G190" s="72">
        <f>SUM(G191:G191)</f>
        <v>2.5</v>
      </c>
      <c r="H190" s="73">
        <f>SUM(H191:H191)</f>
        <v>0</v>
      </c>
    </row>
    <row r="191" spans="1:17" ht="15.75" customHeight="1">
      <c r="A191" s="428"/>
      <c r="B191" s="51" t="s">
        <v>83</v>
      </c>
      <c r="C191" s="35">
        <v>205</v>
      </c>
      <c r="D191" s="35">
        <v>30</v>
      </c>
      <c r="E191" s="52">
        <v>19.512195121951219</v>
      </c>
      <c r="F191" s="36">
        <v>4</v>
      </c>
      <c r="G191" s="36">
        <v>2.5</v>
      </c>
      <c r="H191" s="37">
        <v>0</v>
      </c>
    </row>
    <row r="192" spans="1:17" ht="15.75" customHeight="1">
      <c r="A192" s="172">
        <v>5</v>
      </c>
      <c r="B192" s="24" t="s">
        <v>103</v>
      </c>
      <c r="C192" s="25">
        <f>SUM(C193:C194)</f>
        <v>4867</v>
      </c>
      <c r="D192" s="25">
        <f>SUM(D193:D194)</f>
        <v>210</v>
      </c>
      <c r="E192" s="438">
        <f t="shared" si="2"/>
        <v>34.916581056092049</v>
      </c>
      <c r="F192" s="27">
        <f>SUM(F193:F194)</f>
        <v>169.93899999999999</v>
      </c>
      <c r="G192" s="27">
        <f>SUM(G193:G194)</f>
        <v>136.35300000000001</v>
      </c>
      <c r="H192" s="28">
        <f>SUM(H193:H194)</f>
        <v>0</v>
      </c>
    </row>
    <row r="193" spans="1:17" ht="15.75" customHeight="1">
      <c r="A193" s="427"/>
      <c r="B193" s="43" t="s">
        <v>82</v>
      </c>
      <c r="C193" s="30">
        <v>3252</v>
      </c>
      <c r="D193" s="30">
        <v>0</v>
      </c>
      <c r="E193" s="31">
        <v>43.136223862238623</v>
      </c>
      <c r="F193" s="32">
        <v>140.279</v>
      </c>
      <c r="G193" s="32">
        <v>112.223</v>
      </c>
      <c r="H193" s="33">
        <v>0</v>
      </c>
    </row>
    <row r="194" spans="1:17" ht="15.75" customHeight="1">
      <c r="A194" s="432"/>
      <c r="B194" s="312" t="s">
        <v>83</v>
      </c>
      <c r="C194" s="316">
        <v>1615</v>
      </c>
      <c r="D194" s="316">
        <v>210</v>
      </c>
      <c r="E194" s="78">
        <v>18.36532507739938</v>
      </c>
      <c r="F194" s="317">
        <v>29.66</v>
      </c>
      <c r="G194" s="317">
        <v>24.13</v>
      </c>
      <c r="H194" s="318">
        <v>0</v>
      </c>
    </row>
    <row r="195" spans="1:17" s="64" customFormat="1" ht="15.75" customHeight="1">
      <c r="A195" s="175">
        <v>6</v>
      </c>
      <c r="B195" s="50" t="s">
        <v>30</v>
      </c>
      <c r="C195" s="61">
        <f>SUM(C196:C197)</f>
        <v>863</v>
      </c>
      <c r="D195" s="61">
        <f>SUM(D196:D197)</f>
        <v>15</v>
      </c>
      <c r="E195" s="70">
        <f>F195/C195*1000</f>
        <v>37.230590961761301</v>
      </c>
      <c r="F195" s="61">
        <f>SUM(F196:F197)</f>
        <v>32.130000000000003</v>
      </c>
      <c r="G195" s="61">
        <f>SUM(G196:G197)</f>
        <v>26.132000000000001</v>
      </c>
      <c r="H195" s="63">
        <f>SUM(H196:H197)</f>
        <v>0</v>
      </c>
    </row>
    <row r="196" spans="1:17" s="64" customFormat="1" ht="15.75" customHeight="1">
      <c r="A196" s="171"/>
      <c r="B196" s="437" t="s">
        <v>82</v>
      </c>
      <c r="C196" s="54">
        <v>798</v>
      </c>
      <c r="D196" s="54">
        <v>5</v>
      </c>
      <c r="E196" s="55">
        <v>39.13533834586466</v>
      </c>
      <c r="F196" s="56">
        <v>31.23</v>
      </c>
      <c r="G196" s="56">
        <v>25.332000000000001</v>
      </c>
      <c r="H196" s="57">
        <v>0</v>
      </c>
    </row>
    <row r="197" spans="1:17" ht="15.75" customHeight="1">
      <c r="A197" s="428"/>
      <c r="B197" s="34" t="s">
        <v>83</v>
      </c>
      <c r="C197" s="35">
        <v>65</v>
      </c>
      <c r="D197" s="35">
        <v>10</v>
      </c>
      <c r="E197" s="52">
        <v>13.846153846153847</v>
      </c>
      <c r="F197" s="36">
        <v>0.9</v>
      </c>
      <c r="G197" s="36">
        <v>0.8</v>
      </c>
      <c r="H197" s="37">
        <v>0</v>
      </c>
    </row>
    <row r="198" spans="1:17" ht="15.75" customHeight="1">
      <c r="A198" s="172">
        <v>7</v>
      </c>
      <c r="B198" s="24" t="s">
        <v>31</v>
      </c>
      <c r="C198" s="25">
        <f>SUM(C199:C199)</f>
        <v>427</v>
      </c>
      <c r="D198" s="25">
        <f>SUM(D199:D199)</f>
        <v>370</v>
      </c>
      <c r="E198" s="438">
        <f>F198/C198*1000</f>
        <v>19.742388758782202</v>
      </c>
      <c r="F198" s="27">
        <f>SUM(F199:F199)</f>
        <v>8.43</v>
      </c>
      <c r="G198" s="27">
        <f>SUM(G199:G199)</f>
        <v>8.33</v>
      </c>
      <c r="H198" s="28">
        <f>SUM(H199:H199)</f>
        <v>0</v>
      </c>
    </row>
    <row r="199" spans="1:17" ht="15.75" customHeight="1">
      <c r="A199" s="432"/>
      <c r="B199" s="312" t="s">
        <v>83</v>
      </c>
      <c r="C199" s="316">
        <v>427</v>
      </c>
      <c r="D199" s="316">
        <v>370</v>
      </c>
      <c r="E199" s="78">
        <v>19.742388758782202</v>
      </c>
      <c r="F199" s="317">
        <v>8.43</v>
      </c>
      <c r="G199" s="317">
        <v>8.33</v>
      </c>
      <c r="H199" s="318">
        <v>0</v>
      </c>
    </row>
    <row r="200" spans="1:17" ht="15.75" customHeight="1">
      <c r="A200" s="175">
        <v>8</v>
      </c>
      <c r="B200" s="60" t="s">
        <v>21</v>
      </c>
      <c r="C200" s="61">
        <f>SUM(C201:C204)</f>
        <v>1655</v>
      </c>
      <c r="D200" s="61">
        <f>SUM(D201:D204)</f>
        <v>545</v>
      </c>
      <c r="E200" s="62">
        <f>F200/C200*1000</f>
        <v>26.613293051359516</v>
      </c>
      <c r="F200" s="72">
        <f>SUM(F201:F204)</f>
        <v>44.045000000000002</v>
      </c>
      <c r="G200" s="61">
        <f>SUM(G201:G204)</f>
        <v>41.745000000000005</v>
      </c>
      <c r="H200" s="63">
        <f>SUM(H201:H204)</f>
        <v>0</v>
      </c>
    </row>
    <row r="201" spans="1:17" ht="15.75" customHeight="1">
      <c r="A201" s="427"/>
      <c r="B201" s="43" t="s">
        <v>81</v>
      </c>
      <c r="C201" s="30">
        <v>315</v>
      </c>
      <c r="D201" s="30">
        <v>200</v>
      </c>
      <c r="E201" s="31">
        <v>23.6</v>
      </c>
      <c r="F201" s="32">
        <v>7.4249999999999998</v>
      </c>
      <c r="G201" s="32">
        <v>7.4249999999999998</v>
      </c>
      <c r="H201" s="33">
        <v>0</v>
      </c>
      <c r="J201" s="6"/>
      <c r="K201" s="6"/>
      <c r="L201" s="6"/>
      <c r="M201" s="6"/>
      <c r="N201" s="6"/>
      <c r="O201" s="6"/>
      <c r="P201" s="6"/>
      <c r="Q201" s="325"/>
    </row>
    <row r="202" spans="1:17" ht="15.75" customHeight="1">
      <c r="A202" s="428"/>
      <c r="B202" s="51" t="s">
        <v>88</v>
      </c>
      <c r="C202" s="35">
        <v>0</v>
      </c>
      <c r="D202" s="35">
        <v>0</v>
      </c>
      <c r="E202" s="52" t="e">
        <v>#DIV/0!</v>
      </c>
      <c r="F202" s="36">
        <v>10.4</v>
      </c>
      <c r="G202" s="36">
        <v>8.1</v>
      </c>
      <c r="H202" s="37"/>
      <c r="J202" s="6"/>
      <c r="K202" s="6"/>
      <c r="L202" s="6"/>
      <c r="M202" s="6"/>
      <c r="N202" s="6"/>
      <c r="O202" s="6"/>
      <c r="P202" s="6"/>
      <c r="Q202" s="325"/>
    </row>
    <row r="203" spans="1:17" ht="15.75" customHeight="1">
      <c r="A203" s="428"/>
      <c r="B203" s="51" t="s">
        <v>82</v>
      </c>
      <c r="C203" s="35">
        <v>180</v>
      </c>
      <c r="D203" s="35">
        <v>0</v>
      </c>
      <c r="E203" s="52">
        <v>8.8888888888888893</v>
      </c>
      <c r="F203" s="36">
        <v>1.6</v>
      </c>
      <c r="G203" s="36">
        <v>1.6</v>
      </c>
      <c r="H203" s="37">
        <v>0</v>
      </c>
      <c r="J203" s="6"/>
      <c r="K203" s="6"/>
      <c r="L203" s="6"/>
      <c r="M203" s="6"/>
      <c r="N203" s="6"/>
      <c r="O203" s="6"/>
      <c r="P203" s="6"/>
      <c r="Q203" s="325"/>
    </row>
    <row r="204" spans="1:17" ht="15.75" customHeight="1">
      <c r="A204" s="173"/>
      <c r="B204" s="49" t="s">
        <v>84</v>
      </c>
      <c r="C204" s="44">
        <v>1160</v>
      </c>
      <c r="D204" s="44">
        <v>345</v>
      </c>
      <c r="E204" s="45">
        <v>21.224137931034484</v>
      </c>
      <c r="F204" s="46">
        <v>24.62</v>
      </c>
      <c r="G204" s="46">
        <v>24.62</v>
      </c>
      <c r="H204" s="47"/>
    </row>
    <row r="205" spans="1:17" s="64" customFormat="1" ht="15.75" customHeight="1">
      <c r="A205" s="169">
        <v>9</v>
      </c>
      <c r="B205" s="48" t="s">
        <v>53</v>
      </c>
      <c r="C205" s="39">
        <f>SUM(C206:C208)</f>
        <v>8472</v>
      </c>
      <c r="D205" s="39">
        <f>SUM(D206:D208)</f>
        <v>740</v>
      </c>
      <c r="E205" s="40">
        <f>F205/C205*1000</f>
        <v>15.763692162417378</v>
      </c>
      <c r="F205" s="39">
        <f>SUM(F206:F208)</f>
        <v>133.55000000000001</v>
      </c>
      <c r="G205" s="39">
        <f>SUM(G206:G208)</f>
        <v>127.797</v>
      </c>
      <c r="H205" s="433">
        <f>SUM(H206:H208)</f>
        <v>0</v>
      </c>
    </row>
    <row r="206" spans="1:17" s="64" customFormat="1" ht="15.75" customHeight="1">
      <c r="A206" s="175"/>
      <c r="B206" s="164" t="s">
        <v>88</v>
      </c>
      <c r="C206" s="74">
        <v>4185</v>
      </c>
      <c r="D206" s="74">
        <v>50</v>
      </c>
      <c r="E206" s="62">
        <v>14.44826762246117</v>
      </c>
      <c r="F206" s="75">
        <v>60.466000000000001</v>
      </c>
      <c r="G206" s="75">
        <v>57.073</v>
      </c>
      <c r="H206" s="76">
        <v>0</v>
      </c>
    </row>
    <row r="207" spans="1:17" ht="15.75" customHeight="1">
      <c r="A207" s="428"/>
      <c r="B207" s="51" t="s">
        <v>83</v>
      </c>
      <c r="C207" s="35">
        <v>935</v>
      </c>
      <c r="D207" s="35">
        <v>190</v>
      </c>
      <c r="E207" s="31">
        <v>21.454545454545457</v>
      </c>
      <c r="F207" s="36">
        <v>20.060000000000002</v>
      </c>
      <c r="G207" s="36">
        <v>17.7</v>
      </c>
      <c r="H207" s="37"/>
    </row>
    <row r="208" spans="1:17" ht="15.75" customHeight="1">
      <c r="A208" s="173"/>
      <c r="B208" s="49" t="s">
        <v>84</v>
      </c>
      <c r="C208" s="44">
        <v>3352</v>
      </c>
      <c r="D208" s="44">
        <v>500</v>
      </c>
      <c r="E208" s="45">
        <v>15.818615751789975</v>
      </c>
      <c r="F208" s="46">
        <v>53.024000000000001</v>
      </c>
      <c r="G208" s="46">
        <v>53.024000000000001</v>
      </c>
      <c r="H208" s="47"/>
    </row>
    <row r="209" spans="1:8" ht="15.75" customHeight="1">
      <c r="A209" s="169">
        <v>10</v>
      </c>
      <c r="B209" s="48" t="s">
        <v>32</v>
      </c>
      <c r="C209" s="39">
        <f>SUM(C210:C211)</f>
        <v>545</v>
      </c>
      <c r="D209" s="39">
        <f>SUM(D210:D211)</f>
        <v>72</v>
      </c>
      <c r="E209" s="40">
        <f>F209/C209*1000</f>
        <v>11.688073394495412</v>
      </c>
      <c r="F209" s="39">
        <f>SUM(F210:F211)</f>
        <v>6.37</v>
      </c>
      <c r="G209" s="39">
        <f>SUM(G210:G211)</f>
        <v>5.74</v>
      </c>
      <c r="H209" s="42">
        <f>SUM(H210:H211)</f>
        <v>0.63</v>
      </c>
    </row>
    <row r="210" spans="1:8" ht="15.75" customHeight="1">
      <c r="A210" s="427"/>
      <c r="B210" s="43" t="s">
        <v>82</v>
      </c>
      <c r="C210" s="30">
        <v>535</v>
      </c>
      <c r="D210" s="30">
        <v>70</v>
      </c>
      <c r="E210" s="31">
        <v>11.607476635514018</v>
      </c>
      <c r="F210" s="32">
        <v>6.21</v>
      </c>
      <c r="G210" s="32">
        <v>5.58</v>
      </c>
      <c r="H210" s="33">
        <v>0.63</v>
      </c>
    </row>
    <row r="211" spans="1:8" ht="15.75" customHeight="1">
      <c r="A211" s="173"/>
      <c r="B211" s="59" t="s">
        <v>83</v>
      </c>
      <c r="C211" s="44">
        <v>10</v>
      </c>
      <c r="D211" s="44">
        <v>2</v>
      </c>
      <c r="E211" s="45">
        <v>16</v>
      </c>
      <c r="F211" s="46">
        <v>0.16</v>
      </c>
      <c r="G211" s="46">
        <v>0.16</v>
      </c>
      <c r="H211" s="47">
        <v>0</v>
      </c>
    </row>
    <row r="212" spans="1:8" ht="15.75" customHeight="1">
      <c r="A212" s="175">
        <v>11</v>
      </c>
      <c r="B212" s="60" t="s">
        <v>22</v>
      </c>
      <c r="C212" s="61">
        <f>SUM(C213:C215)</f>
        <v>504</v>
      </c>
      <c r="D212" s="61">
        <f>SUM(D213:D214)</f>
        <v>132</v>
      </c>
      <c r="E212" s="70">
        <f>F212/C212*1000</f>
        <v>169.21825396825398</v>
      </c>
      <c r="F212" s="72">
        <f>SUM(F213:F214)</f>
        <v>85.286000000000001</v>
      </c>
      <c r="G212" s="72">
        <f>SUM(G213:G214)</f>
        <v>85.186000000000007</v>
      </c>
      <c r="H212" s="73">
        <f>SUM(H213:H214)</f>
        <v>80</v>
      </c>
    </row>
    <row r="213" spans="1:8" ht="15.75" customHeight="1">
      <c r="A213" s="427"/>
      <c r="B213" s="43" t="s">
        <v>80</v>
      </c>
      <c r="C213" s="30">
        <v>80</v>
      </c>
      <c r="D213" s="30">
        <v>80</v>
      </c>
      <c r="E213" s="31">
        <v>7</v>
      </c>
      <c r="F213" s="30">
        <v>80</v>
      </c>
      <c r="G213" s="30">
        <v>80</v>
      </c>
      <c r="H213" s="372">
        <v>80</v>
      </c>
    </row>
    <row r="214" spans="1:8" ht="15" customHeight="1">
      <c r="A214" s="428"/>
      <c r="B214" s="51" t="s">
        <v>82</v>
      </c>
      <c r="C214" s="35">
        <v>380</v>
      </c>
      <c r="D214" s="35">
        <v>52</v>
      </c>
      <c r="E214" s="52">
        <v>13.910526315789475</v>
      </c>
      <c r="F214" s="36">
        <v>5.2860000000000005</v>
      </c>
      <c r="G214" s="36">
        <v>5.1859999999999999</v>
      </c>
      <c r="H214" s="37">
        <v>0</v>
      </c>
    </row>
    <row r="215" spans="1:8" ht="15.75" customHeight="1">
      <c r="A215" s="173"/>
      <c r="B215" s="49" t="s">
        <v>84</v>
      </c>
      <c r="C215" s="44">
        <v>44</v>
      </c>
      <c r="D215" s="44">
        <v>25</v>
      </c>
      <c r="E215" s="45">
        <v>13.25</v>
      </c>
      <c r="F215" s="46">
        <v>0.58299999999999996</v>
      </c>
      <c r="G215" s="46">
        <v>0.58299999999999996</v>
      </c>
      <c r="H215" s="47"/>
    </row>
    <row r="216" spans="1:8" ht="15" customHeight="1">
      <c r="A216" s="169">
        <v>12</v>
      </c>
      <c r="B216" s="154" t="s">
        <v>23</v>
      </c>
      <c r="C216" s="155">
        <f>SUM(C217:C217)</f>
        <v>260</v>
      </c>
      <c r="D216" s="155">
        <f>SUM(D217:D217)</f>
        <v>0.69000000000000006</v>
      </c>
      <c r="E216" s="165">
        <f>F216/C216*1000</f>
        <v>44.384615384615387</v>
      </c>
      <c r="F216" s="41">
        <f>SUM(F217:F217)</f>
        <v>11.54</v>
      </c>
      <c r="G216" s="41">
        <f>SUM(G217:G217)</f>
        <v>11.42</v>
      </c>
      <c r="H216" s="42">
        <f>SUM(H217:H217)</f>
        <v>0</v>
      </c>
    </row>
    <row r="217" spans="1:8" ht="15" customHeight="1">
      <c r="A217" s="382"/>
      <c r="B217" s="383" t="s">
        <v>83</v>
      </c>
      <c r="C217" s="384">
        <v>260</v>
      </c>
      <c r="D217" s="384">
        <v>0.69000000000000006</v>
      </c>
      <c r="E217" s="385">
        <v>44.384615384615387</v>
      </c>
      <c r="F217" s="36">
        <v>11.54</v>
      </c>
      <c r="G217" s="36">
        <v>11.42</v>
      </c>
      <c r="H217" s="37">
        <v>0</v>
      </c>
    </row>
    <row r="218" spans="1:8" ht="15.75" customHeight="1">
      <c r="A218" s="169">
        <v>13</v>
      </c>
      <c r="B218" s="48" t="s">
        <v>33</v>
      </c>
      <c r="C218" s="39">
        <f>SUM(C219:C219)</f>
        <v>666</v>
      </c>
      <c r="D218" s="39">
        <f>SUM(D219:D219)</f>
        <v>50</v>
      </c>
      <c r="E218" s="40">
        <f>F218/C218*1000</f>
        <v>10.510510510510512</v>
      </c>
      <c r="F218" s="39">
        <f>SUM(F219:F219)</f>
        <v>7</v>
      </c>
      <c r="G218" s="39">
        <f>SUM(G219:G219)</f>
        <v>6.6</v>
      </c>
      <c r="H218" s="42">
        <f>SUM(H219:H219)</f>
        <v>0</v>
      </c>
    </row>
    <row r="219" spans="1:8" ht="15.75" customHeight="1">
      <c r="A219" s="178"/>
      <c r="B219" s="59" t="s">
        <v>88</v>
      </c>
      <c r="C219" s="44">
        <v>666</v>
      </c>
      <c r="D219" s="44">
        <v>50</v>
      </c>
      <c r="E219" s="45">
        <v>10.51051051051051</v>
      </c>
      <c r="F219" s="46">
        <v>7</v>
      </c>
      <c r="G219" s="46">
        <v>6.6</v>
      </c>
      <c r="H219" s="47">
        <v>0</v>
      </c>
    </row>
    <row r="220" spans="1:8" ht="15.75" customHeight="1">
      <c r="A220" s="175">
        <v>14</v>
      </c>
      <c r="B220" s="60" t="s">
        <v>64</v>
      </c>
      <c r="C220" s="61">
        <f>SUM(C221:C222)</f>
        <v>789</v>
      </c>
      <c r="D220" s="61">
        <f>SUM(D221:D222)</f>
        <v>0</v>
      </c>
      <c r="E220" s="70">
        <f>F220/C220*1000</f>
        <v>6.4892268694550062</v>
      </c>
      <c r="F220" s="61">
        <f>SUM(F221:F222)</f>
        <v>5.12</v>
      </c>
      <c r="G220" s="61">
        <f>SUM(G221:G222)</f>
        <v>4.92</v>
      </c>
      <c r="H220" s="63">
        <f>SUM(H221:H222)</f>
        <v>0</v>
      </c>
    </row>
    <row r="221" spans="1:8" ht="15.75" customHeight="1">
      <c r="A221" s="427"/>
      <c r="B221" s="43" t="s">
        <v>81</v>
      </c>
      <c r="C221" s="30">
        <v>339</v>
      </c>
      <c r="D221" s="30">
        <v>0</v>
      </c>
      <c r="E221" s="30">
        <v>0.35398230088495575</v>
      </c>
      <c r="F221" s="30">
        <v>0.12</v>
      </c>
      <c r="G221" s="30">
        <v>0.12</v>
      </c>
      <c r="H221" s="372">
        <v>0</v>
      </c>
    </row>
    <row r="222" spans="1:8" ht="15.75" customHeight="1">
      <c r="A222" s="175"/>
      <c r="B222" s="53" t="s">
        <v>88</v>
      </c>
      <c r="C222" s="54">
        <v>450</v>
      </c>
      <c r="D222" s="54">
        <v>0</v>
      </c>
      <c r="E222" s="54">
        <v>11.111111111111111</v>
      </c>
      <c r="F222" s="54">
        <v>5</v>
      </c>
      <c r="G222" s="54">
        <v>4.8</v>
      </c>
      <c r="H222" s="440">
        <v>0</v>
      </c>
    </row>
    <row r="223" spans="1:8" ht="15.75" customHeight="1">
      <c r="A223" s="169">
        <v>15</v>
      </c>
      <c r="B223" s="38" t="s">
        <v>212</v>
      </c>
      <c r="C223" s="39">
        <f>SUM(C224:C225)</f>
        <v>96</v>
      </c>
      <c r="D223" s="39">
        <f>SUM(D224:D225)</f>
        <v>10.9</v>
      </c>
      <c r="E223" s="40">
        <f>F223/C223*1000</f>
        <v>3.770833333333333</v>
      </c>
      <c r="F223" s="39">
        <f>SUM(F224:F225)</f>
        <v>0.36199999999999999</v>
      </c>
      <c r="G223" s="39">
        <f>SUM(G224:G225)</f>
        <v>0.36199999999999999</v>
      </c>
      <c r="H223" s="433">
        <f>SUM(H224:H225)</f>
        <v>0</v>
      </c>
    </row>
    <row r="224" spans="1:8" ht="15.75" customHeight="1">
      <c r="A224" s="427"/>
      <c r="B224" s="29" t="s">
        <v>83</v>
      </c>
      <c r="C224" s="30">
        <v>12</v>
      </c>
      <c r="D224" s="30">
        <v>0.9</v>
      </c>
      <c r="E224" s="31">
        <v>10.166666666666666</v>
      </c>
      <c r="F224" s="32">
        <v>0.122</v>
      </c>
      <c r="G224" s="32">
        <v>0.122</v>
      </c>
      <c r="H224" s="33">
        <v>0</v>
      </c>
    </row>
    <row r="225" spans="1:11" ht="15.75" customHeight="1">
      <c r="A225" s="173"/>
      <c r="B225" s="49" t="s">
        <v>84</v>
      </c>
      <c r="C225" s="44">
        <v>84</v>
      </c>
      <c r="D225" s="44">
        <v>10</v>
      </c>
      <c r="E225" s="45">
        <v>2.8571428571428572</v>
      </c>
      <c r="F225" s="46">
        <v>0.24</v>
      </c>
      <c r="G225" s="46">
        <v>0.24</v>
      </c>
      <c r="H225" s="47"/>
    </row>
    <row r="226" spans="1:11" ht="15.75" customHeight="1">
      <c r="A226" s="175">
        <v>16</v>
      </c>
      <c r="B226" s="60" t="s">
        <v>89</v>
      </c>
      <c r="C226" s="61">
        <f>SUM(C227:C227)</f>
        <v>600</v>
      </c>
      <c r="D226" s="61">
        <f>SUM(D227:D227)</f>
        <v>0</v>
      </c>
      <c r="E226" s="70">
        <f>F226/C226*1000</f>
        <v>36.666666666666664</v>
      </c>
      <c r="F226" s="61">
        <f>SUM(F227:F227)</f>
        <v>22</v>
      </c>
      <c r="G226" s="61">
        <f>SUM(G227:G227)</f>
        <v>18.600000000000001</v>
      </c>
      <c r="H226" s="63">
        <f>SUM(H227:H227)</f>
        <v>0</v>
      </c>
    </row>
    <row r="227" spans="1:11" ht="15.75" customHeight="1">
      <c r="A227" s="432"/>
      <c r="B227" s="312" t="s">
        <v>88</v>
      </c>
      <c r="C227" s="316">
        <v>600</v>
      </c>
      <c r="D227" s="316">
        <v>0</v>
      </c>
      <c r="E227" s="78">
        <v>36.666666666666664</v>
      </c>
      <c r="F227" s="317">
        <v>22</v>
      </c>
      <c r="G227" s="317">
        <v>18.600000000000001</v>
      </c>
      <c r="H227" s="318">
        <v>0</v>
      </c>
    </row>
    <row r="228" spans="1:11" ht="15.75" customHeight="1">
      <c r="A228" s="203" t="s">
        <v>146</v>
      </c>
      <c r="B228" s="204" t="s">
        <v>97</v>
      </c>
      <c r="C228" s="206">
        <f>C226+C223+C220+C218+C216+C212+C209+C205+C200+C198+C195+C192+C190+C188+C186+C181</f>
        <v>22214</v>
      </c>
      <c r="D228" s="206">
        <f>D226+D223+D220+D218+D216+D212+D209+D205+D200+D198+D195+D192+D190+D188+D186+D181</f>
        <v>2187.5500000000002</v>
      </c>
      <c r="E228" s="206"/>
      <c r="F228" s="206">
        <f>F226+F223+F220+F218+F216+F212+F209+F205+F200+F198+F195+F192+F190+F188+F186+F181</f>
        <v>589.99300000000005</v>
      </c>
      <c r="G228" s="206">
        <f>G226+G223+G220+G218+G216+G212+G209+G205+G200+G198+G195+G192+G190+G188+G186+G181</f>
        <v>535.90600000000006</v>
      </c>
      <c r="H228" s="206">
        <f>H226+H223+H220+H218+H216+H212+H209+H205+H200+H198+H195+H192+H190+H188+H186+H181</f>
        <v>80.63</v>
      </c>
      <c r="J228" s="325"/>
    </row>
    <row r="229" spans="1:11" ht="15.75" customHeight="1">
      <c r="A229" s="370"/>
      <c r="B229" s="65" t="s">
        <v>44</v>
      </c>
      <c r="C229" s="66"/>
      <c r="D229" s="66"/>
      <c r="E229" s="69"/>
      <c r="F229" s="67"/>
      <c r="G229" s="67"/>
      <c r="H229" s="68"/>
      <c r="K229" s="325"/>
    </row>
    <row r="230" spans="1:11" ht="15.75" customHeight="1">
      <c r="A230" s="169">
        <v>1</v>
      </c>
      <c r="B230" s="48" t="s">
        <v>179</v>
      </c>
      <c r="C230" s="39">
        <f>SUM(C231)</f>
        <v>10</v>
      </c>
      <c r="D230" s="39">
        <f>SUM(D231)</f>
        <v>0</v>
      </c>
      <c r="E230" s="58">
        <f>F230/C230*1000</f>
        <v>8</v>
      </c>
      <c r="F230" s="41">
        <f>SUM(F231)</f>
        <v>0.08</v>
      </c>
      <c r="G230" s="41">
        <f>SUM(G231)</f>
        <v>0.08</v>
      </c>
      <c r="H230" s="42">
        <f>SUM(H231)</f>
        <v>0</v>
      </c>
    </row>
    <row r="231" spans="1:11" ht="15.75" customHeight="1">
      <c r="A231" s="178"/>
      <c r="B231" s="59" t="s">
        <v>88</v>
      </c>
      <c r="C231" s="44">
        <v>10</v>
      </c>
      <c r="D231" s="44">
        <v>0</v>
      </c>
      <c r="E231" s="45">
        <v>8</v>
      </c>
      <c r="F231" s="46">
        <v>0.08</v>
      </c>
      <c r="G231" s="46">
        <v>0.08</v>
      </c>
      <c r="H231" s="47">
        <v>0</v>
      </c>
    </row>
    <row r="232" spans="1:11" ht="15.75" customHeight="1">
      <c r="A232" s="169">
        <v>2</v>
      </c>
      <c r="B232" s="48" t="s">
        <v>62</v>
      </c>
      <c r="C232" s="39">
        <f>SUM(C233)</f>
        <v>230</v>
      </c>
      <c r="D232" s="39">
        <f>SUM(D233)</f>
        <v>1.2</v>
      </c>
      <c r="E232" s="58">
        <f>F232/C232*1000</f>
        <v>8.695652173913043</v>
      </c>
      <c r="F232" s="41">
        <f>SUM(F233)</f>
        <v>2</v>
      </c>
      <c r="G232" s="41">
        <f>SUM(G233)</f>
        <v>2</v>
      </c>
      <c r="H232" s="42">
        <f>SUM(H233)</f>
        <v>0</v>
      </c>
    </row>
    <row r="233" spans="1:11" ht="15.75" customHeight="1">
      <c r="A233" s="178"/>
      <c r="B233" s="59" t="s">
        <v>83</v>
      </c>
      <c r="C233" s="44">
        <v>230</v>
      </c>
      <c r="D233" s="44">
        <v>1.2</v>
      </c>
      <c r="E233" s="45">
        <v>8.695652173913043</v>
      </c>
      <c r="F233" s="46">
        <v>2</v>
      </c>
      <c r="G233" s="46">
        <v>2</v>
      </c>
      <c r="H233" s="47">
        <v>0</v>
      </c>
    </row>
    <row r="234" spans="1:11" ht="15.75" customHeight="1">
      <c r="A234" s="169">
        <v>3</v>
      </c>
      <c r="B234" s="48" t="s">
        <v>137</v>
      </c>
      <c r="C234" s="39">
        <f>SUM(C235:C235)</f>
        <v>30</v>
      </c>
      <c r="D234" s="39">
        <f>SUM(D235:D235)</f>
        <v>0.2</v>
      </c>
      <c r="E234" s="58">
        <f>F234/C234*1000</f>
        <v>14</v>
      </c>
      <c r="F234" s="41">
        <f>SUM(F235:F235)</f>
        <v>0.42</v>
      </c>
      <c r="G234" s="41">
        <f>SUM(G235:G235)</f>
        <v>0</v>
      </c>
      <c r="H234" s="42">
        <f>SUM(H235:H235)</f>
        <v>0.42</v>
      </c>
    </row>
    <row r="235" spans="1:11" ht="15.75" customHeight="1">
      <c r="A235" s="178"/>
      <c r="B235" s="59" t="s">
        <v>82</v>
      </c>
      <c r="C235" s="44">
        <v>30</v>
      </c>
      <c r="D235" s="44">
        <v>0.2</v>
      </c>
      <c r="E235" s="45">
        <v>14</v>
      </c>
      <c r="F235" s="46">
        <v>0.42</v>
      </c>
      <c r="G235" s="46">
        <v>0</v>
      </c>
      <c r="H235" s="47">
        <v>0.42</v>
      </c>
    </row>
    <row r="236" spans="1:11" ht="15.75" customHeight="1">
      <c r="A236" s="169">
        <v>4</v>
      </c>
      <c r="B236" s="48" t="s">
        <v>105</v>
      </c>
      <c r="C236" s="39">
        <f>SUM(C237:C237)</f>
        <v>27</v>
      </c>
      <c r="D236" s="39">
        <f>SUM(D237:D237)</f>
        <v>0</v>
      </c>
      <c r="E236" s="40">
        <f>F236/C236*1000</f>
        <v>24.814814814814817</v>
      </c>
      <c r="F236" s="41">
        <f>SUM(F237:F237)</f>
        <v>0.67</v>
      </c>
      <c r="G236" s="41">
        <f>SUM(G237:G237)</f>
        <v>0.67</v>
      </c>
      <c r="H236" s="42">
        <f>SUM(H237:H237)</f>
        <v>0</v>
      </c>
    </row>
    <row r="237" spans="1:11" ht="15.75" customHeight="1">
      <c r="A237" s="174"/>
      <c r="B237" s="53" t="s">
        <v>81</v>
      </c>
      <c r="C237" s="54">
        <v>27</v>
      </c>
      <c r="D237" s="54">
        <v>0</v>
      </c>
      <c r="E237" s="55">
        <v>24.814814814814817</v>
      </c>
      <c r="F237" s="56">
        <v>0.67</v>
      </c>
      <c r="G237" s="56">
        <v>0.67</v>
      </c>
      <c r="H237" s="57"/>
    </row>
    <row r="238" spans="1:11" ht="15.75" customHeight="1">
      <c r="A238" s="169">
        <v>5</v>
      </c>
      <c r="B238" s="48" t="s">
        <v>109</v>
      </c>
      <c r="C238" s="39">
        <f>SUM(C239)</f>
        <v>117</v>
      </c>
      <c r="D238" s="39">
        <f>SUM(D239)</f>
        <v>0</v>
      </c>
      <c r="E238" s="58">
        <f>F238/C238*1000</f>
        <v>30.085470085470085</v>
      </c>
      <c r="F238" s="41">
        <f>SUM(F239)</f>
        <v>3.52</v>
      </c>
      <c r="G238" s="41">
        <f>SUM(G239)</f>
        <v>3.52</v>
      </c>
      <c r="H238" s="42">
        <f>SUM(H239)</f>
        <v>0</v>
      </c>
    </row>
    <row r="239" spans="1:11" ht="15.75" customHeight="1">
      <c r="A239" s="178"/>
      <c r="B239" s="59" t="s">
        <v>81</v>
      </c>
      <c r="C239" s="44">
        <v>117</v>
      </c>
      <c r="D239" s="44">
        <v>0</v>
      </c>
      <c r="E239" s="45">
        <v>30.085470085470085</v>
      </c>
      <c r="F239" s="46">
        <v>3.52</v>
      </c>
      <c r="G239" s="46">
        <v>3.52</v>
      </c>
      <c r="H239" s="47"/>
    </row>
    <row r="240" spans="1:11" ht="15.75" customHeight="1">
      <c r="A240" s="169">
        <v>6</v>
      </c>
      <c r="B240" s="48" t="s">
        <v>114</v>
      </c>
      <c r="C240" s="39">
        <f>SUM(C241:C241)</f>
        <v>0</v>
      </c>
      <c r="D240" s="39">
        <f>SUM(D241:D241)</f>
        <v>0</v>
      </c>
      <c r="E240" s="58" t="e">
        <f>F240/C240*1000</f>
        <v>#DIV/0!</v>
      </c>
      <c r="F240" s="41">
        <f>SUM(F241:F241)</f>
        <v>0.66600000000000004</v>
      </c>
      <c r="G240" s="41">
        <f>SUM(G241:G241)</f>
        <v>0.66600000000000004</v>
      </c>
      <c r="H240" s="42">
        <f>SUM(H241:H241)</f>
        <v>0</v>
      </c>
    </row>
    <row r="241" spans="1:20" ht="15.75" customHeight="1">
      <c r="A241" s="178"/>
      <c r="B241" s="59" t="s">
        <v>82</v>
      </c>
      <c r="C241" s="44">
        <v>0</v>
      </c>
      <c r="D241" s="44">
        <v>0</v>
      </c>
      <c r="E241" s="45" t="e">
        <v>#DIV/0!</v>
      </c>
      <c r="F241" s="46">
        <v>0.66600000000000004</v>
      </c>
      <c r="G241" s="46">
        <v>0.66600000000000004</v>
      </c>
      <c r="H241" s="47">
        <v>0</v>
      </c>
    </row>
    <row r="242" spans="1:20" ht="15.75" customHeight="1" thickBot="1">
      <c r="A242" s="195" t="s">
        <v>122</v>
      </c>
      <c r="B242" s="196" t="s">
        <v>96</v>
      </c>
      <c r="C242" s="197">
        <f>C232+C238+C234+C230+C236+C240</f>
        <v>414</v>
      </c>
      <c r="D242" s="197">
        <f>D232+D238+D234+D230+D236+D240</f>
        <v>1.4</v>
      </c>
      <c r="E242" s="197"/>
      <c r="F242" s="197">
        <f>F232+F238+F234+F230+F236+F240</f>
        <v>7.3559999999999999</v>
      </c>
      <c r="G242" s="197">
        <f>G232+G238+G234+G230+G236+G240</f>
        <v>6.9359999999999999</v>
      </c>
      <c r="H242" s="197">
        <f>H232+H238+H234+H230+H236+H240</f>
        <v>0.42</v>
      </c>
      <c r="J242" s="6"/>
      <c r="K242" s="6"/>
      <c r="L242" s="6"/>
      <c r="M242" s="6"/>
      <c r="N242" s="6"/>
      <c r="O242" s="6"/>
    </row>
    <row r="243" spans="1:20" ht="15.75" customHeight="1" thickBot="1">
      <c r="A243" s="179" t="s">
        <v>166</v>
      </c>
      <c r="B243" s="160" t="s">
        <v>9</v>
      </c>
      <c r="C243" s="161">
        <f>C242+C228+C179</f>
        <v>49274.5</v>
      </c>
      <c r="D243" s="161">
        <f>D242+D228+D179</f>
        <v>2226.2000000000003</v>
      </c>
      <c r="E243" s="162"/>
      <c r="F243" s="166">
        <f>F242+F228+F179</f>
        <v>1355.816</v>
      </c>
      <c r="G243" s="166">
        <f>G242+G228+G179</f>
        <v>1151.8589999999999</v>
      </c>
      <c r="H243" s="167">
        <f>H242+H228+H179</f>
        <v>155.078</v>
      </c>
      <c r="J243" s="325"/>
      <c r="K243" s="325"/>
      <c r="L243" s="6"/>
      <c r="M243" s="6"/>
      <c r="N243" s="6"/>
    </row>
    <row r="244" spans="1:20" ht="15.75" customHeight="1">
      <c r="A244" s="364" t="s">
        <v>130</v>
      </c>
      <c r="B244" s="16" t="s">
        <v>13</v>
      </c>
      <c r="C244" s="17"/>
      <c r="D244" s="17"/>
      <c r="E244" s="17"/>
      <c r="F244" s="18"/>
      <c r="G244" s="18"/>
      <c r="H244" s="19"/>
    </row>
    <row r="245" spans="1:20" ht="15.75" customHeight="1">
      <c r="A245" s="171"/>
      <c r="B245" s="20" t="s">
        <v>46</v>
      </c>
      <c r="C245" s="21"/>
      <c r="D245" s="21"/>
      <c r="E245" s="21"/>
      <c r="F245" s="22"/>
      <c r="G245" s="22"/>
      <c r="H245" s="23"/>
    </row>
    <row r="246" spans="1:20" ht="15.75" customHeight="1">
      <c r="A246" s="169">
        <v>1</v>
      </c>
      <c r="B246" s="48" t="s">
        <v>26</v>
      </c>
      <c r="C246" s="39">
        <f>SUM(C247:C247)</f>
        <v>0</v>
      </c>
      <c r="D246" s="39">
        <f>SUM(D247:D247)</f>
        <v>0</v>
      </c>
      <c r="E246" s="71" t="e">
        <f>F246/C246*1000</f>
        <v>#DIV/0!</v>
      </c>
      <c r="F246" s="41">
        <f>SUM(F247:F247)</f>
        <v>47</v>
      </c>
      <c r="G246" s="41">
        <f>SUM(G247:G247)</f>
        <v>47</v>
      </c>
      <c r="H246" s="42">
        <f>SUM(H247:H247)</f>
        <v>0</v>
      </c>
    </row>
    <row r="247" spans="1:20" ht="15.75" customHeight="1">
      <c r="A247" s="427"/>
      <c r="B247" s="29" t="s">
        <v>82</v>
      </c>
      <c r="C247" s="30">
        <v>0</v>
      </c>
      <c r="D247" s="30">
        <v>0</v>
      </c>
      <c r="E247" s="31" t="e">
        <v>#DIV/0!</v>
      </c>
      <c r="F247" s="32">
        <v>47</v>
      </c>
      <c r="G247" s="32">
        <v>47</v>
      </c>
      <c r="H247" s="33">
        <v>0</v>
      </c>
      <c r="J247" s="94"/>
      <c r="K247" s="94"/>
      <c r="L247" s="94"/>
      <c r="M247" s="94"/>
      <c r="N247" s="94"/>
      <c r="O247" s="94"/>
      <c r="P247" s="94"/>
      <c r="Q247" s="94"/>
      <c r="R247" s="94"/>
      <c r="S247" s="94"/>
      <c r="T247" s="94"/>
    </row>
    <row r="248" spans="1:20" ht="15.75" customHeight="1">
      <c r="A248" s="169">
        <v>2</v>
      </c>
      <c r="B248" s="48" t="s">
        <v>16</v>
      </c>
      <c r="C248" s="39">
        <f>SUM(C249:C249)</f>
        <v>473</v>
      </c>
      <c r="D248" s="39">
        <f>SUM(D249:D249)</f>
        <v>3</v>
      </c>
      <c r="E248" s="71">
        <f>F248/C248*1000</f>
        <v>15.361522198731501</v>
      </c>
      <c r="F248" s="39">
        <f>SUM(F249:F249)</f>
        <v>7.266</v>
      </c>
      <c r="G248" s="39">
        <f>SUM(G249:G249)</f>
        <v>7.266</v>
      </c>
      <c r="H248" s="39">
        <f>SUM(H249:H249)</f>
        <v>0</v>
      </c>
    </row>
    <row r="249" spans="1:20" ht="15.75" customHeight="1">
      <c r="A249" s="177"/>
      <c r="B249" s="43" t="s">
        <v>80</v>
      </c>
      <c r="C249" s="30">
        <v>473</v>
      </c>
      <c r="D249" s="30">
        <v>3</v>
      </c>
      <c r="E249" s="323">
        <v>6.0836820083682017</v>
      </c>
      <c r="F249" s="32">
        <v>7.266</v>
      </c>
      <c r="G249" s="32">
        <v>7.266</v>
      </c>
      <c r="H249" s="33"/>
    </row>
    <row r="250" spans="1:20" ht="15.75" customHeight="1">
      <c r="A250" s="169">
        <v>5</v>
      </c>
      <c r="B250" s="48" t="s">
        <v>18</v>
      </c>
      <c r="C250" s="39">
        <f>SUM(C252:C253)</f>
        <v>930</v>
      </c>
      <c r="D250" s="39">
        <f>SUM(D252:D253)</f>
        <v>1.3</v>
      </c>
      <c r="E250" s="40">
        <f>F250/C250*1000</f>
        <v>43.731182795698921</v>
      </c>
      <c r="F250" s="41">
        <f>SUM(F252:F253)</f>
        <v>40.67</v>
      </c>
      <c r="G250" s="41">
        <f>SUM(G252:G253)</f>
        <v>0</v>
      </c>
      <c r="H250" s="42">
        <f>SUM(H252:H253)</f>
        <v>40.67</v>
      </c>
    </row>
    <row r="251" spans="1:20" ht="15.75" customHeight="1">
      <c r="A251" s="177"/>
      <c r="B251" s="43" t="s">
        <v>80</v>
      </c>
      <c r="C251" s="30">
        <v>126</v>
      </c>
      <c r="D251" s="30">
        <v>0.158</v>
      </c>
      <c r="E251" s="323">
        <v>3</v>
      </c>
      <c r="F251" s="32">
        <v>0.378</v>
      </c>
      <c r="G251" s="32">
        <v>0.378</v>
      </c>
      <c r="H251" s="33"/>
    </row>
    <row r="252" spans="1:20" ht="15.75" customHeight="1">
      <c r="A252" s="427"/>
      <c r="B252" s="43" t="s">
        <v>82</v>
      </c>
      <c r="C252" s="30">
        <v>580</v>
      </c>
      <c r="D252" s="30">
        <v>1.3</v>
      </c>
      <c r="E252" s="31">
        <v>37.53448275862069</v>
      </c>
      <c r="F252" s="32">
        <v>21.77</v>
      </c>
      <c r="G252" s="32">
        <v>0</v>
      </c>
      <c r="H252" s="33">
        <v>21.77</v>
      </c>
    </row>
    <row r="253" spans="1:20" ht="15.75" customHeight="1">
      <c r="A253" s="428"/>
      <c r="B253" s="51" t="s">
        <v>83</v>
      </c>
      <c r="C253" s="35">
        <v>350</v>
      </c>
      <c r="D253" s="35"/>
      <c r="E253" s="52">
        <v>54</v>
      </c>
      <c r="F253" s="36">
        <v>18.899999999999999</v>
      </c>
      <c r="G253" s="36">
        <v>0</v>
      </c>
      <c r="H253" s="37">
        <v>18.899999999999999</v>
      </c>
    </row>
    <row r="254" spans="1:20" s="64" customFormat="1" ht="15.75" customHeight="1">
      <c r="A254" s="169">
        <v>7</v>
      </c>
      <c r="B254" s="48" t="s">
        <v>43</v>
      </c>
      <c r="C254" s="39">
        <f>SUM(C255:C258)</f>
        <v>167</v>
      </c>
      <c r="D254" s="39">
        <f>SUM(D255:D258)</f>
        <v>0.75</v>
      </c>
      <c r="E254" s="40">
        <f>F254/C254*1000</f>
        <v>20.658682634730535</v>
      </c>
      <c r="F254" s="39">
        <f>SUM(F255:F258)</f>
        <v>3.4499999999999997</v>
      </c>
      <c r="G254" s="39">
        <f>SUM(G255:G258)</f>
        <v>2.65</v>
      </c>
      <c r="H254" s="39">
        <f>SUM(H255:H258)</f>
        <v>0.6</v>
      </c>
    </row>
    <row r="255" spans="1:20" s="64" customFormat="1" ht="15.75" customHeight="1">
      <c r="A255" s="175"/>
      <c r="B255" s="164" t="s">
        <v>81</v>
      </c>
      <c r="C255" s="74">
        <v>22</v>
      </c>
      <c r="D255" s="74">
        <v>0</v>
      </c>
      <c r="E255" s="62">
        <v>23.181818181818183</v>
      </c>
      <c r="F255" s="75">
        <v>0.51</v>
      </c>
      <c r="G255" s="75">
        <v>0.51</v>
      </c>
      <c r="H255" s="76">
        <v>0</v>
      </c>
    </row>
    <row r="256" spans="1:20" ht="15.75" customHeight="1">
      <c r="A256" s="427"/>
      <c r="B256" s="43" t="s">
        <v>82</v>
      </c>
      <c r="C256" s="30">
        <v>70</v>
      </c>
      <c r="D256" s="30">
        <v>0.25</v>
      </c>
      <c r="E256" s="31">
        <v>25.142857142857139</v>
      </c>
      <c r="F256" s="32">
        <v>1.7599999999999998</v>
      </c>
      <c r="G256" s="32">
        <v>1.1599999999999999</v>
      </c>
      <c r="H256" s="33">
        <v>0.6</v>
      </c>
    </row>
    <row r="257" spans="1:19" ht="15.75" customHeight="1">
      <c r="A257" s="427"/>
      <c r="B257" s="43" t="s">
        <v>83</v>
      </c>
      <c r="C257" s="30">
        <v>35</v>
      </c>
      <c r="D257" s="30"/>
      <c r="E257" s="31">
        <v>28</v>
      </c>
      <c r="F257" s="32">
        <v>0.98</v>
      </c>
      <c r="G257" s="32">
        <v>0.98</v>
      </c>
      <c r="H257" s="33">
        <v>0</v>
      </c>
    </row>
    <row r="258" spans="1:19" ht="15.75" customHeight="1">
      <c r="A258" s="171"/>
      <c r="B258" s="53" t="s">
        <v>84</v>
      </c>
      <c r="C258" s="54">
        <v>40</v>
      </c>
      <c r="D258" s="54">
        <v>0.5</v>
      </c>
      <c r="E258" s="55">
        <v>5</v>
      </c>
      <c r="F258" s="56">
        <v>0.2</v>
      </c>
      <c r="G258" s="56"/>
      <c r="H258" s="57"/>
    </row>
    <row r="259" spans="1:19" ht="15.75" customHeight="1">
      <c r="A259" s="169">
        <v>8</v>
      </c>
      <c r="B259" s="48" t="s">
        <v>132</v>
      </c>
      <c r="C259" s="39">
        <f>SUM(C260)</f>
        <v>30</v>
      </c>
      <c r="D259" s="39">
        <f>SUM(D260)</f>
        <v>0</v>
      </c>
      <c r="E259" s="40">
        <f>F259/C259*1000</f>
        <v>16.666666666666668</v>
      </c>
      <c r="F259" s="41">
        <f>SUM(F260)</f>
        <v>0.5</v>
      </c>
      <c r="G259" s="41">
        <f>SUM(G260)</f>
        <v>0.5</v>
      </c>
      <c r="H259" s="42">
        <f>SUM(H260)</f>
        <v>0</v>
      </c>
    </row>
    <row r="260" spans="1:19" ht="15.75" customHeight="1">
      <c r="A260" s="173"/>
      <c r="B260" s="59" t="s">
        <v>83</v>
      </c>
      <c r="C260" s="44">
        <v>30</v>
      </c>
      <c r="D260" s="44"/>
      <c r="E260" s="45">
        <v>16.666666666666668</v>
      </c>
      <c r="F260" s="46">
        <v>0.5</v>
      </c>
      <c r="G260" s="46">
        <v>0.5</v>
      </c>
      <c r="H260" s="47">
        <v>0</v>
      </c>
    </row>
    <row r="261" spans="1:19" s="64" customFormat="1" ht="15.75" customHeight="1">
      <c r="A261" s="169">
        <v>9</v>
      </c>
      <c r="B261" s="48" t="s">
        <v>61</v>
      </c>
      <c r="C261" s="39">
        <f>SUM(C262:C262)</f>
        <v>625</v>
      </c>
      <c r="D261" s="39">
        <f>SUM(D262:D262)</f>
        <v>0</v>
      </c>
      <c r="E261" s="40">
        <f>F261/C261*1000</f>
        <v>1.1631999999999998</v>
      </c>
      <c r="F261" s="39">
        <f>SUM(F262:F262)</f>
        <v>0.72699999999999998</v>
      </c>
      <c r="G261" s="39">
        <f>SUM(G262:G262)</f>
        <v>0.72699999999999998</v>
      </c>
      <c r="H261" s="39">
        <f>SUM(H262:H262)</f>
        <v>0</v>
      </c>
    </row>
    <row r="262" spans="1:19" ht="15.75" customHeight="1">
      <c r="A262" s="176"/>
      <c r="B262" s="164" t="s">
        <v>83</v>
      </c>
      <c r="C262" s="74">
        <v>625</v>
      </c>
      <c r="D262" s="74"/>
      <c r="E262" s="62">
        <v>1.1631999999999998</v>
      </c>
      <c r="F262" s="75">
        <v>0.72699999999999998</v>
      </c>
      <c r="G262" s="75">
        <v>0.72699999999999998</v>
      </c>
      <c r="H262" s="76">
        <v>0</v>
      </c>
    </row>
    <row r="263" spans="1:19" ht="15.75" customHeight="1">
      <c r="A263" s="192" t="s">
        <v>154</v>
      </c>
      <c r="B263" s="193" t="s">
        <v>95</v>
      </c>
      <c r="C263" s="194">
        <f>C246+C248+C250+C254+C259+C261</f>
        <v>2225</v>
      </c>
      <c r="D263" s="194">
        <f>D246+D248+D250+D254+D259+D261</f>
        <v>5.05</v>
      </c>
      <c r="E263" s="194"/>
      <c r="F263" s="194">
        <f>F246+F248+F250+F254+F259+F261</f>
        <v>99.613000000000014</v>
      </c>
      <c r="G263" s="194">
        <f>G246+G248+G250+G254+G259+G261</f>
        <v>58.142999999999994</v>
      </c>
      <c r="H263" s="194">
        <f>H246+H248+H250+H254+H259+H261</f>
        <v>41.27</v>
      </c>
    </row>
    <row r="264" spans="1:19" ht="15.75" customHeight="1">
      <c r="A264" s="365"/>
      <c r="B264" s="65" t="s">
        <v>47</v>
      </c>
      <c r="C264" s="66"/>
      <c r="D264" s="66"/>
      <c r="E264" s="69"/>
      <c r="F264" s="67"/>
      <c r="G264" s="67"/>
      <c r="H264" s="68"/>
    </row>
    <row r="265" spans="1:19" s="64" customFormat="1" ht="15.75" customHeight="1">
      <c r="A265" s="169">
        <v>1</v>
      </c>
      <c r="B265" s="48" t="s">
        <v>29</v>
      </c>
      <c r="C265" s="39">
        <f>SUM(C266:C266)</f>
        <v>221</v>
      </c>
      <c r="D265" s="39">
        <f>SUM(D266:D266)</f>
        <v>0</v>
      </c>
      <c r="E265" s="40">
        <f>F265/C265*1000</f>
        <v>14.153846153846152</v>
      </c>
      <c r="F265" s="39">
        <f>SUM(F266:F266)</f>
        <v>3.1279999999999997</v>
      </c>
      <c r="G265" s="39">
        <f>SUM(G266:G266)</f>
        <v>3.1279999999999997</v>
      </c>
      <c r="H265" s="39">
        <f>SUM(H266:H266)</f>
        <v>0</v>
      </c>
    </row>
    <row r="266" spans="1:19" ht="15.75" customHeight="1">
      <c r="A266" s="176"/>
      <c r="B266" s="164" t="s">
        <v>83</v>
      </c>
      <c r="C266" s="74">
        <v>221</v>
      </c>
      <c r="D266" s="74"/>
      <c r="E266" s="62">
        <v>14.153846153846152</v>
      </c>
      <c r="F266" s="75">
        <v>3.1279999999999997</v>
      </c>
      <c r="G266" s="75">
        <v>3.1279999999999997</v>
      </c>
      <c r="H266" s="76">
        <v>0</v>
      </c>
    </row>
    <row r="267" spans="1:19" ht="15.75" customHeight="1">
      <c r="A267" s="169">
        <v>2</v>
      </c>
      <c r="B267" s="48" t="s">
        <v>198</v>
      </c>
      <c r="C267" s="39">
        <f>SUM(C268:C268)</f>
        <v>0</v>
      </c>
      <c r="D267" s="39">
        <f>SUM(D268:D268)</f>
        <v>0</v>
      </c>
      <c r="E267" s="40" t="e">
        <f>F267/C267*1000</f>
        <v>#DIV/0!</v>
      </c>
      <c r="F267" s="41">
        <f>SUM(F268:F268)</f>
        <v>19.2</v>
      </c>
      <c r="G267" s="41">
        <f>SUM(G268:G268)</f>
        <v>3</v>
      </c>
      <c r="H267" s="42">
        <f>SUM(H268:H268)</f>
        <v>16.2</v>
      </c>
      <c r="J267" s="325"/>
      <c r="K267" s="325"/>
      <c r="L267" s="325"/>
      <c r="M267" s="325"/>
      <c r="N267" s="325"/>
      <c r="O267" s="325"/>
      <c r="P267" s="325"/>
      <c r="Q267" s="325"/>
      <c r="R267" s="325"/>
      <c r="S267" s="325"/>
    </row>
    <row r="268" spans="1:19" ht="15.75" customHeight="1">
      <c r="A268" s="315"/>
      <c r="B268" s="49" t="s">
        <v>82</v>
      </c>
      <c r="C268" s="316">
        <v>0</v>
      </c>
      <c r="D268" s="316">
        <v>0</v>
      </c>
      <c r="E268" s="45" t="e">
        <v>#DIV/0!</v>
      </c>
      <c r="F268" s="317">
        <v>19.2</v>
      </c>
      <c r="G268" s="317">
        <v>3</v>
      </c>
      <c r="H268" s="318">
        <v>16.2</v>
      </c>
      <c r="J268" s="325"/>
      <c r="K268" s="325"/>
      <c r="L268" s="325"/>
      <c r="M268" s="325"/>
      <c r="N268" s="325"/>
      <c r="O268" s="325"/>
      <c r="P268" s="325"/>
      <c r="Q268" s="325"/>
      <c r="R268" s="325"/>
      <c r="S268" s="325"/>
    </row>
    <row r="269" spans="1:19" ht="15.75" customHeight="1">
      <c r="A269" s="169">
        <v>3</v>
      </c>
      <c r="B269" s="48" t="s">
        <v>163</v>
      </c>
      <c r="C269" s="39">
        <f>SUM(C270:C270)</f>
        <v>60</v>
      </c>
      <c r="D269" s="39">
        <f>SUM(D270:D270)</f>
        <v>0</v>
      </c>
      <c r="E269" s="40">
        <f>F269/C269*1000</f>
        <v>50</v>
      </c>
      <c r="F269" s="41">
        <f>SUM(F270:F270)</f>
        <v>3</v>
      </c>
      <c r="G269" s="41">
        <f>SUM(G270:G270)</f>
        <v>3</v>
      </c>
      <c r="H269" s="42">
        <f>SUM(H270:H270)</f>
        <v>0</v>
      </c>
      <c r="J269" s="325"/>
      <c r="K269" s="325"/>
      <c r="L269" s="325"/>
      <c r="M269" s="325"/>
      <c r="N269" s="325"/>
      <c r="O269" s="325"/>
      <c r="P269" s="325"/>
      <c r="Q269" s="325"/>
      <c r="R269" s="325"/>
      <c r="S269" s="325"/>
    </row>
    <row r="270" spans="1:19" ht="15.75" customHeight="1">
      <c r="A270" s="315"/>
      <c r="B270" s="49" t="s">
        <v>82</v>
      </c>
      <c r="C270" s="316">
        <v>60</v>
      </c>
      <c r="D270" s="316">
        <v>0</v>
      </c>
      <c r="E270" s="45" t="e">
        <v>#DIV/0!</v>
      </c>
      <c r="F270" s="317">
        <v>3</v>
      </c>
      <c r="G270" s="317">
        <v>3</v>
      </c>
      <c r="H270" s="318">
        <v>0</v>
      </c>
      <c r="J270" s="325"/>
      <c r="K270" s="325"/>
      <c r="L270" s="325"/>
      <c r="M270" s="325"/>
      <c r="N270" s="325"/>
      <c r="O270" s="325"/>
      <c r="P270" s="325"/>
      <c r="Q270" s="325"/>
      <c r="R270" s="325"/>
      <c r="S270" s="325"/>
    </row>
    <row r="271" spans="1:19" ht="15.75" customHeight="1">
      <c r="A271" s="169">
        <v>4</v>
      </c>
      <c r="B271" s="48" t="s">
        <v>190</v>
      </c>
      <c r="C271" s="39">
        <f>SUM(C272:C272)</f>
        <v>0</v>
      </c>
      <c r="D271" s="39">
        <f>SUM(D272:D272)</f>
        <v>0</v>
      </c>
      <c r="E271" s="40" t="e">
        <f>F271/C271*1000</f>
        <v>#DIV/0!</v>
      </c>
      <c r="F271" s="41">
        <f>SUM(F272:F272)</f>
        <v>8.5500000000000007</v>
      </c>
      <c r="G271" s="41">
        <f>SUM(G272:G272)</f>
        <v>7.3</v>
      </c>
      <c r="H271" s="42">
        <f>SUM(H272:H272)</f>
        <v>0</v>
      </c>
      <c r="J271" s="325"/>
      <c r="K271" s="325"/>
      <c r="L271" s="325"/>
      <c r="M271" s="325"/>
      <c r="N271" s="325"/>
      <c r="O271" s="325"/>
      <c r="P271" s="325"/>
      <c r="Q271" s="325"/>
      <c r="R271" s="325"/>
      <c r="S271" s="325"/>
    </row>
    <row r="272" spans="1:19" ht="15.75" customHeight="1">
      <c r="A272" s="315"/>
      <c r="B272" s="49" t="s">
        <v>88</v>
      </c>
      <c r="C272" s="316">
        <v>0</v>
      </c>
      <c r="D272" s="316">
        <v>0</v>
      </c>
      <c r="E272" s="45" t="e">
        <v>#DIV/0!</v>
      </c>
      <c r="F272" s="317">
        <v>8.5500000000000007</v>
      </c>
      <c r="G272" s="317">
        <v>7.3</v>
      </c>
      <c r="H272" s="318">
        <v>0</v>
      </c>
      <c r="J272" s="325"/>
      <c r="K272" s="325"/>
      <c r="L272" s="325"/>
      <c r="M272" s="325"/>
      <c r="N272" s="325"/>
      <c r="O272" s="325"/>
      <c r="P272" s="325"/>
      <c r="Q272" s="325"/>
      <c r="R272" s="325"/>
      <c r="S272" s="325"/>
    </row>
    <row r="273" spans="1:8" ht="15.75" customHeight="1">
      <c r="A273" s="175">
        <v>5</v>
      </c>
      <c r="B273" s="60" t="s">
        <v>20</v>
      </c>
      <c r="C273" s="61">
        <f>SUM(C274:C274)</f>
        <v>170</v>
      </c>
      <c r="D273" s="61">
        <f>SUM(D274:D274)</f>
        <v>0</v>
      </c>
      <c r="E273" s="70">
        <f>F273/C273*1000</f>
        <v>2</v>
      </c>
      <c r="F273" s="61">
        <f>SUM(F274:F274)</f>
        <v>0.34</v>
      </c>
      <c r="G273" s="61">
        <f>SUM(G274:G274)</f>
        <v>0.34</v>
      </c>
      <c r="H273" s="63">
        <f>SUM(H274:H274)</f>
        <v>0</v>
      </c>
    </row>
    <row r="274" spans="1:8" ht="15.75" customHeight="1">
      <c r="A274" s="173"/>
      <c r="B274" s="59" t="s">
        <v>83</v>
      </c>
      <c r="C274" s="44">
        <v>170</v>
      </c>
      <c r="D274" s="44"/>
      <c r="E274" s="45">
        <v>2</v>
      </c>
      <c r="F274" s="46">
        <v>0.34</v>
      </c>
      <c r="G274" s="46">
        <v>0.34</v>
      </c>
      <c r="H274" s="47">
        <v>0</v>
      </c>
    </row>
    <row r="275" spans="1:8" s="64" customFormat="1" ht="15.75" customHeight="1">
      <c r="A275" s="169">
        <v>6</v>
      </c>
      <c r="B275" s="38" t="s">
        <v>52</v>
      </c>
      <c r="C275" s="39">
        <f>SUM(C276:C277)</f>
        <v>65</v>
      </c>
      <c r="D275" s="39">
        <f>SUM(D276:D277)</f>
        <v>0</v>
      </c>
      <c r="E275" s="40">
        <f>F275/C275*1000</f>
        <v>28.923076923076923</v>
      </c>
      <c r="F275" s="39">
        <f>SUM(F276:F277)</f>
        <v>1.88</v>
      </c>
      <c r="G275" s="39">
        <f>SUM(G276:G277)</f>
        <v>1.6800000000000002</v>
      </c>
      <c r="H275" s="433">
        <f>SUM(H276:H277)</f>
        <v>0</v>
      </c>
    </row>
    <row r="276" spans="1:8" ht="15.75" customHeight="1">
      <c r="A276" s="427"/>
      <c r="B276" s="29" t="s">
        <v>82</v>
      </c>
      <c r="C276" s="30">
        <v>0</v>
      </c>
      <c r="D276" s="30">
        <v>0</v>
      </c>
      <c r="E276" s="31" t="e">
        <v>#DIV/0!</v>
      </c>
      <c r="F276" s="32">
        <v>0.57999999999999996</v>
      </c>
      <c r="G276" s="32">
        <v>0.57999999999999996</v>
      </c>
      <c r="H276" s="33">
        <v>0</v>
      </c>
    </row>
    <row r="277" spans="1:8" ht="15.75" customHeight="1">
      <c r="A277" s="173"/>
      <c r="B277" s="49" t="s">
        <v>83</v>
      </c>
      <c r="C277" s="44">
        <v>65</v>
      </c>
      <c r="D277" s="44"/>
      <c r="E277" s="45">
        <v>20</v>
      </c>
      <c r="F277" s="46">
        <v>1.3</v>
      </c>
      <c r="G277" s="46">
        <v>1.1000000000000001</v>
      </c>
      <c r="H277" s="47">
        <v>0</v>
      </c>
    </row>
    <row r="278" spans="1:8" ht="15.75" customHeight="1">
      <c r="A278" s="175">
        <v>7</v>
      </c>
      <c r="B278" s="60" t="s">
        <v>103</v>
      </c>
      <c r="C278" s="61">
        <f>SUM(C279:C280)</f>
        <v>335</v>
      </c>
      <c r="D278" s="61">
        <f>SUM(D279:D280)</f>
        <v>0</v>
      </c>
      <c r="E278" s="70">
        <f>F278/C278*1000</f>
        <v>25</v>
      </c>
      <c r="F278" s="72">
        <f>SUM(F279:F280)</f>
        <v>8.375</v>
      </c>
      <c r="G278" s="72">
        <f>SUM(G279:G280)</f>
        <v>7.0350000000000001</v>
      </c>
      <c r="H278" s="73">
        <f>SUM(H279:H280)</f>
        <v>0</v>
      </c>
    </row>
    <row r="279" spans="1:8" ht="15.75" customHeight="1">
      <c r="A279" s="427"/>
      <c r="B279" s="43" t="s">
        <v>83</v>
      </c>
      <c r="C279" s="30">
        <v>335</v>
      </c>
      <c r="D279" s="30"/>
      <c r="E279" s="31">
        <v>25</v>
      </c>
      <c r="F279" s="32">
        <v>8.375</v>
      </c>
      <c r="G279" s="32">
        <v>7.0350000000000001</v>
      </c>
      <c r="H279" s="33">
        <v>0</v>
      </c>
    </row>
    <row r="280" spans="1:8" ht="15.75" customHeight="1">
      <c r="A280" s="173"/>
      <c r="B280" s="49" t="s">
        <v>84</v>
      </c>
      <c r="C280" s="44"/>
      <c r="D280" s="44"/>
      <c r="E280" s="45" t="e">
        <f>F280/C280*1000</f>
        <v>#DIV/0!</v>
      </c>
      <c r="F280" s="46"/>
      <c r="G280" s="46"/>
      <c r="H280" s="47"/>
    </row>
    <row r="281" spans="1:8" s="64" customFormat="1" ht="15.75" customHeight="1">
      <c r="A281" s="169">
        <v>8</v>
      </c>
      <c r="B281" s="38" t="s">
        <v>30</v>
      </c>
      <c r="C281" s="39">
        <f>SUM(C282:C282)</f>
        <v>1070</v>
      </c>
      <c r="D281" s="39">
        <f>SUM(D282:D282)</f>
        <v>0</v>
      </c>
      <c r="E281" s="40">
        <f>F281/C281*1000</f>
        <v>19.626168224299064</v>
      </c>
      <c r="F281" s="41">
        <f>SUM(F282:F282)</f>
        <v>21</v>
      </c>
      <c r="G281" s="41">
        <f>SUM(G282:G282)</f>
        <v>17</v>
      </c>
      <c r="H281" s="42">
        <f>SUM(H282:H282)</f>
        <v>0</v>
      </c>
    </row>
    <row r="282" spans="1:8" ht="15.75" customHeight="1">
      <c r="A282" s="173"/>
      <c r="B282" s="49" t="s">
        <v>83</v>
      </c>
      <c r="C282" s="44">
        <v>1070</v>
      </c>
      <c r="D282" s="44"/>
      <c r="E282" s="45">
        <v>19.626168224299064</v>
      </c>
      <c r="F282" s="46">
        <v>21</v>
      </c>
      <c r="G282" s="46">
        <v>17</v>
      </c>
      <c r="H282" s="47">
        <v>0</v>
      </c>
    </row>
    <row r="283" spans="1:8" ht="15.75" customHeight="1">
      <c r="A283" s="175">
        <v>9</v>
      </c>
      <c r="B283" s="60" t="s">
        <v>21</v>
      </c>
      <c r="C283" s="61">
        <f>SUM(C284:C284)</f>
        <v>100</v>
      </c>
      <c r="D283" s="61">
        <f>SUM(D284:D284)</f>
        <v>0</v>
      </c>
      <c r="E283" s="62">
        <f>F283/C283*1000</f>
        <v>23</v>
      </c>
      <c r="F283" s="72">
        <f>SUM(F284:F284)</f>
        <v>2.2999999999999998</v>
      </c>
      <c r="G283" s="72">
        <f>SUM(G284:G284)</f>
        <v>0</v>
      </c>
      <c r="H283" s="73">
        <f>SUM(H284:H284)</f>
        <v>0</v>
      </c>
    </row>
    <row r="284" spans="1:8" ht="15.75" customHeight="1">
      <c r="A284" s="428"/>
      <c r="B284" s="51" t="s">
        <v>84</v>
      </c>
      <c r="C284" s="35">
        <v>100</v>
      </c>
      <c r="D284" s="35"/>
      <c r="E284" s="52">
        <v>23</v>
      </c>
      <c r="F284" s="36">
        <v>2.2999999999999998</v>
      </c>
      <c r="G284" s="36"/>
      <c r="H284" s="37"/>
    </row>
    <row r="285" spans="1:8" ht="15.75" customHeight="1">
      <c r="A285" s="172">
        <v>10</v>
      </c>
      <c r="B285" s="24" t="s">
        <v>32</v>
      </c>
      <c r="C285" s="25">
        <f>SUM(C286:C286)</f>
        <v>40</v>
      </c>
      <c r="D285" s="25">
        <f>SUM(D286:D286)</f>
        <v>15</v>
      </c>
      <c r="E285" s="438">
        <f>F285/C285*1000</f>
        <v>13.000000000000002</v>
      </c>
      <c r="F285" s="27">
        <f>SUM(F286:F286)</f>
        <v>0.52</v>
      </c>
      <c r="G285" s="27">
        <f>SUM(G286:G286)</f>
        <v>0.52</v>
      </c>
      <c r="H285" s="28">
        <f>SUM(H286:H286)</f>
        <v>0</v>
      </c>
    </row>
    <row r="286" spans="1:8" ht="15.75" customHeight="1">
      <c r="A286" s="432"/>
      <c r="B286" s="312" t="s">
        <v>82</v>
      </c>
      <c r="C286" s="316">
        <v>40</v>
      </c>
      <c r="D286" s="316">
        <v>15</v>
      </c>
      <c r="E286" s="78" t="e">
        <v>#DIV/0!</v>
      </c>
      <c r="F286" s="317">
        <v>0.52</v>
      </c>
      <c r="G286" s="317">
        <v>0.52</v>
      </c>
      <c r="H286" s="318">
        <v>0</v>
      </c>
    </row>
    <row r="287" spans="1:8" ht="15.75" customHeight="1">
      <c r="A287" s="175">
        <v>9</v>
      </c>
      <c r="B287" s="60" t="s">
        <v>22</v>
      </c>
      <c r="C287" s="61">
        <f>SUM(C288:C288)</f>
        <v>255</v>
      </c>
      <c r="D287" s="61">
        <f>SUM(D288:D288)</f>
        <v>0</v>
      </c>
      <c r="E287" s="70">
        <f>F287/C287*1000</f>
        <v>6</v>
      </c>
      <c r="F287" s="72">
        <f>SUM(F288:F288)</f>
        <v>1.53</v>
      </c>
      <c r="G287" s="72">
        <f>SUM(G288:G288)</f>
        <v>1.53</v>
      </c>
      <c r="H287" s="73">
        <f>SUM(H288:H288)</f>
        <v>0</v>
      </c>
    </row>
    <row r="288" spans="1:8" ht="15" customHeight="1">
      <c r="A288" s="428"/>
      <c r="B288" s="51" t="s">
        <v>82</v>
      </c>
      <c r="C288" s="35">
        <v>255</v>
      </c>
      <c r="D288" s="35">
        <v>0</v>
      </c>
      <c r="E288" s="52" t="e">
        <v>#DIV/0!</v>
      </c>
      <c r="F288" s="36">
        <v>1.53</v>
      </c>
      <c r="G288" s="36">
        <v>1.53</v>
      </c>
      <c r="H288" s="37">
        <v>0</v>
      </c>
    </row>
    <row r="289" spans="1:8" ht="15" customHeight="1">
      <c r="A289" s="169">
        <v>10</v>
      </c>
      <c r="B289" s="154" t="s">
        <v>23</v>
      </c>
      <c r="C289" s="155">
        <f>SUM(C290:C290)</f>
        <v>160</v>
      </c>
      <c r="D289" s="155">
        <f>SUM(D290:D290)</f>
        <v>0</v>
      </c>
      <c r="E289" s="165">
        <f>F289/C289*1000</f>
        <v>14.000000000000002</v>
      </c>
      <c r="F289" s="41">
        <f>SUM(F290:F290)</f>
        <v>2.2400000000000002</v>
      </c>
      <c r="G289" s="41">
        <f>SUM(G290:G290)</f>
        <v>2.2400000000000002</v>
      </c>
      <c r="H289" s="42">
        <f>SUM(H290:H290)</f>
        <v>0</v>
      </c>
    </row>
    <row r="290" spans="1:8" ht="15" customHeight="1">
      <c r="A290" s="178"/>
      <c r="B290" s="157" t="s">
        <v>83</v>
      </c>
      <c r="C290" s="158">
        <v>160</v>
      </c>
      <c r="D290" s="158"/>
      <c r="E290" s="159">
        <v>14.000000000000002</v>
      </c>
      <c r="F290" s="46">
        <v>2.2400000000000002</v>
      </c>
      <c r="G290" s="46">
        <v>2.2400000000000002</v>
      </c>
      <c r="H290" s="47">
        <v>0</v>
      </c>
    </row>
    <row r="291" spans="1:8" ht="15.75" customHeight="1">
      <c r="A291" s="169">
        <v>11</v>
      </c>
      <c r="B291" s="154" t="s">
        <v>24</v>
      </c>
      <c r="C291" s="155">
        <f>SUM(C292:C293)</f>
        <v>125</v>
      </c>
      <c r="D291" s="155">
        <f>SUM(D292:D293)</f>
        <v>0</v>
      </c>
      <c r="E291" s="165">
        <f>F291/C291*1000</f>
        <v>19.128</v>
      </c>
      <c r="F291" s="41">
        <f>SUM(F292:F293)</f>
        <v>2.391</v>
      </c>
      <c r="G291" s="41">
        <f>SUM(G292:G293)</f>
        <v>2.391</v>
      </c>
      <c r="H291" s="42">
        <f>SUM(H292:H293)</f>
        <v>0</v>
      </c>
    </row>
    <row r="292" spans="1:8" ht="15.75" customHeight="1">
      <c r="A292" s="427"/>
      <c r="B292" s="43" t="s">
        <v>88</v>
      </c>
      <c r="C292" s="30">
        <v>0</v>
      </c>
      <c r="D292" s="30">
        <v>0</v>
      </c>
      <c r="E292" s="323" t="e">
        <v>#DIV/0!</v>
      </c>
      <c r="F292" s="32">
        <v>2.1</v>
      </c>
      <c r="G292" s="32">
        <v>2.1</v>
      </c>
      <c r="H292" s="33">
        <v>0</v>
      </c>
    </row>
    <row r="293" spans="1:8" ht="15.75" customHeight="1">
      <c r="A293" s="178"/>
      <c r="B293" s="157" t="s">
        <v>82</v>
      </c>
      <c r="C293" s="158">
        <v>125</v>
      </c>
      <c r="D293" s="158">
        <v>0</v>
      </c>
      <c r="E293" s="159" t="e">
        <v>#DIV/0!</v>
      </c>
      <c r="F293" s="46">
        <v>0.29099999999999998</v>
      </c>
      <c r="G293" s="46">
        <v>0.29099999999999998</v>
      </c>
      <c r="H293" s="47">
        <v>0</v>
      </c>
    </row>
    <row r="294" spans="1:8" ht="15.75" customHeight="1">
      <c r="A294" s="175">
        <v>14</v>
      </c>
      <c r="B294" s="60" t="s">
        <v>35</v>
      </c>
      <c r="C294" s="61">
        <f>SUM(C295:C295)</f>
        <v>70</v>
      </c>
      <c r="D294" s="61">
        <f>SUM(D295:D295)</f>
        <v>0</v>
      </c>
      <c r="E294" s="168">
        <f>F294/C294*1000</f>
        <v>22.000000000000004</v>
      </c>
      <c r="F294" s="72">
        <f>SUM(F295:F295)</f>
        <v>1.54</v>
      </c>
      <c r="G294" s="72">
        <f>SUM(G295:G295)</f>
        <v>1.54</v>
      </c>
      <c r="H294" s="73">
        <f>SUM(H295:H295)</f>
        <v>0</v>
      </c>
    </row>
    <row r="295" spans="1:8" ht="15.75" customHeight="1">
      <c r="A295" s="173"/>
      <c r="B295" s="59" t="s">
        <v>83</v>
      </c>
      <c r="C295" s="44">
        <v>70</v>
      </c>
      <c r="D295" s="44"/>
      <c r="E295" s="77">
        <v>22.000000000000004</v>
      </c>
      <c r="F295" s="46">
        <v>1.54</v>
      </c>
      <c r="G295" s="46">
        <v>1.54</v>
      </c>
      <c r="H295" s="47">
        <v>0</v>
      </c>
    </row>
    <row r="296" spans="1:8" ht="15.75" customHeight="1">
      <c r="A296" s="175">
        <v>14</v>
      </c>
      <c r="B296" s="60" t="s">
        <v>191</v>
      </c>
      <c r="C296" s="61">
        <f>SUM(C297:C297)</f>
        <v>920</v>
      </c>
      <c r="D296" s="61">
        <f>SUM(D297:D297)</f>
        <v>50</v>
      </c>
      <c r="E296" s="168">
        <f>F296/C296*1000</f>
        <v>3.9673913043478262</v>
      </c>
      <c r="F296" s="72">
        <f>SUM(F297:F297)</f>
        <v>3.6500000000000004</v>
      </c>
      <c r="G296" s="72">
        <f>SUM(G297:G297)</f>
        <v>3.35</v>
      </c>
      <c r="H296" s="73">
        <f>SUM(H297:H297)</f>
        <v>0</v>
      </c>
    </row>
    <row r="297" spans="1:8" ht="15.75" customHeight="1">
      <c r="A297" s="173"/>
      <c r="B297" s="59" t="s">
        <v>88</v>
      </c>
      <c r="C297" s="44">
        <v>920</v>
      </c>
      <c r="D297" s="44">
        <v>50</v>
      </c>
      <c r="E297" s="77">
        <v>3.9673913043478266</v>
      </c>
      <c r="F297" s="46">
        <v>3.6500000000000004</v>
      </c>
      <c r="G297" s="46">
        <v>3.35</v>
      </c>
      <c r="H297" s="47">
        <v>0</v>
      </c>
    </row>
    <row r="298" spans="1:8" s="64" customFormat="1" ht="15.75" customHeight="1">
      <c r="A298" s="169">
        <v>15</v>
      </c>
      <c r="B298" s="48" t="s">
        <v>152</v>
      </c>
      <c r="C298" s="39">
        <f>SUM(C299:C299)</f>
        <v>300</v>
      </c>
      <c r="D298" s="39">
        <f>SUM(D299:D299)</f>
        <v>0</v>
      </c>
      <c r="E298" s="40">
        <f>F298/C298*1000</f>
        <v>13</v>
      </c>
      <c r="F298" s="41">
        <f>SUM(F299:F299)</f>
        <v>3.9</v>
      </c>
      <c r="G298" s="41">
        <f>SUM(G299:G299)</f>
        <v>3.9</v>
      </c>
      <c r="H298" s="42">
        <f>SUM(H299:H299)</f>
        <v>0</v>
      </c>
    </row>
    <row r="299" spans="1:8" ht="15.75" customHeight="1">
      <c r="A299" s="315"/>
      <c r="B299" s="312" t="s">
        <v>83</v>
      </c>
      <c r="C299" s="316">
        <v>300</v>
      </c>
      <c r="D299" s="316"/>
      <c r="E299" s="78">
        <v>13</v>
      </c>
      <c r="F299" s="317">
        <v>3.9</v>
      </c>
      <c r="G299" s="317">
        <v>3.9</v>
      </c>
      <c r="H299" s="318">
        <v>0</v>
      </c>
    </row>
    <row r="300" spans="1:8" ht="15.75" customHeight="1">
      <c r="A300" s="175">
        <v>17</v>
      </c>
      <c r="B300" s="60" t="s">
        <v>25</v>
      </c>
      <c r="C300" s="61">
        <f>SUM(C301:C301)</f>
        <v>125</v>
      </c>
      <c r="D300" s="61">
        <f>SUM(D301:D301)</f>
        <v>0.2</v>
      </c>
      <c r="E300" s="70">
        <f>F300/C300*1000</f>
        <v>0.24</v>
      </c>
      <c r="F300" s="72">
        <f>SUM(F301:F301)</f>
        <v>0.03</v>
      </c>
      <c r="G300" s="72">
        <f>SUM(G301:G301)</f>
        <v>0.03</v>
      </c>
      <c r="H300" s="73">
        <f>SUM(H301:H301)</f>
        <v>0</v>
      </c>
    </row>
    <row r="301" spans="1:8" ht="15.75" customHeight="1">
      <c r="A301" s="174"/>
      <c r="B301" s="53" t="s">
        <v>82</v>
      </c>
      <c r="C301" s="54">
        <v>125</v>
      </c>
      <c r="D301" s="54">
        <v>0.2</v>
      </c>
      <c r="E301" s="55" t="e">
        <v>#DIV/0!</v>
      </c>
      <c r="F301" s="56">
        <v>0.03</v>
      </c>
      <c r="G301" s="56">
        <v>0.03</v>
      </c>
      <c r="H301" s="57">
        <v>0</v>
      </c>
    </row>
    <row r="302" spans="1:8" ht="15.75" customHeight="1">
      <c r="A302" s="169">
        <v>16</v>
      </c>
      <c r="B302" s="48" t="s">
        <v>89</v>
      </c>
      <c r="C302" s="39">
        <f>SUM(C303:C304)</f>
        <v>225</v>
      </c>
      <c r="D302" s="39">
        <f>SUM(D303:D304)</f>
        <v>1.2</v>
      </c>
      <c r="E302" s="40">
        <f>F302/C302*1000</f>
        <v>33.622222222222227</v>
      </c>
      <c r="F302" s="41">
        <f>SUM(F303:F304)</f>
        <v>7.5650000000000004</v>
      </c>
      <c r="G302" s="41">
        <f>SUM(G303:G304)</f>
        <v>4.84</v>
      </c>
      <c r="H302" s="42">
        <f>SUM(H303:H304)</f>
        <v>2</v>
      </c>
    </row>
    <row r="303" spans="1:8" ht="15.75" customHeight="1">
      <c r="A303" s="427"/>
      <c r="B303" s="43" t="s">
        <v>88</v>
      </c>
      <c r="C303" s="30">
        <v>0</v>
      </c>
      <c r="D303" s="30">
        <v>0</v>
      </c>
      <c r="E303" s="31" t="e">
        <v>#DIV/0!</v>
      </c>
      <c r="F303" s="32">
        <v>3.8250000000000002</v>
      </c>
      <c r="G303" s="32">
        <v>3.1</v>
      </c>
      <c r="H303" s="33">
        <v>0</v>
      </c>
    </row>
    <row r="304" spans="1:8" ht="15.75" customHeight="1">
      <c r="A304" s="173"/>
      <c r="B304" s="59" t="s">
        <v>82</v>
      </c>
      <c r="C304" s="44">
        <v>225</v>
      </c>
      <c r="D304" s="44">
        <v>1.2</v>
      </c>
      <c r="E304" s="45" t="e">
        <v>#DIV/0!</v>
      </c>
      <c r="F304" s="46">
        <v>3.74</v>
      </c>
      <c r="G304" s="46">
        <v>1.74</v>
      </c>
      <c r="H304" s="47">
        <v>2</v>
      </c>
    </row>
    <row r="305" spans="1:15" ht="15.75" customHeight="1">
      <c r="A305" s="203" t="s">
        <v>154</v>
      </c>
      <c r="B305" s="204" t="s">
        <v>97</v>
      </c>
      <c r="C305" s="206">
        <f>C302+C298+C294+C291+C289+C287+C285+C283+C281+C278+C273+C267+C271+C296+C275+C300+C269</f>
        <v>4020</v>
      </c>
      <c r="D305" s="206">
        <f>D302+D298+D294+D291+D289+D287+D285+D283+D281+D278+D273+D267+D271+D296+D275+D300+D269</f>
        <v>66.400000000000006</v>
      </c>
      <c r="E305" s="206"/>
      <c r="F305" s="206">
        <f>F302+F298+F294+F291+F289+F287+F285+F283+F281+F278+F273+F267+F271+F296+F275+F300+F269</f>
        <v>88.01100000000001</v>
      </c>
      <c r="G305" s="206">
        <f>G302+G298+G294+G291+G289+G287+G285+G283+G281+G278+G273+G267+G271+G296+G275+G300+G269</f>
        <v>59.695999999999998</v>
      </c>
      <c r="H305" s="206">
        <f>H302+H298+H294+H291+H289+H287+H285+H283+H281+H278+H273+H267+H271+H296+H275+H300+H269</f>
        <v>18.2</v>
      </c>
      <c r="J305" s="325"/>
    </row>
    <row r="306" spans="1:15" ht="15.75" customHeight="1">
      <c r="A306" s="365"/>
      <c r="B306" s="65" t="s">
        <v>44</v>
      </c>
      <c r="C306" s="66"/>
      <c r="D306" s="66"/>
      <c r="E306" s="69"/>
      <c r="F306" s="67"/>
      <c r="G306" s="67"/>
      <c r="H306" s="68"/>
      <c r="K306" s="325"/>
    </row>
    <row r="307" spans="1:15" ht="15.75" customHeight="1">
      <c r="A307" s="169">
        <v>1</v>
      </c>
      <c r="B307" s="48" t="s">
        <v>49</v>
      </c>
      <c r="C307" s="39">
        <f>SUM(C308)</f>
        <v>33</v>
      </c>
      <c r="D307" s="39">
        <f>SUM(D308)</f>
        <v>0</v>
      </c>
      <c r="E307" s="58">
        <f>F307/C307*1000</f>
        <v>36.969696969696969</v>
      </c>
      <c r="F307" s="41">
        <f>SUM(F308)</f>
        <v>1.22</v>
      </c>
      <c r="G307" s="41">
        <f>SUM(G308)</f>
        <v>1.22</v>
      </c>
      <c r="H307" s="42">
        <f>SUM(H308)</f>
        <v>0</v>
      </c>
      <c r="K307" s="325"/>
    </row>
    <row r="308" spans="1:15" ht="15.75" customHeight="1">
      <c r="A308" s="178"/>
      <c r="B308" s="59" t="s">
        <v>81</v>
      </c>
      <c r="C308" s="44">
        <v>33</v>
      </c>
      <c r="D308" s="44">
        <v>0</v>
      </c>
      <c r="E308" s="45">
        <v>36.969696969696969</v>
      </c>
      <c r="F308" s="46">
        <v>1.22</v>
      </c>
      <c r="G308" s="46">
        <v>1.22</v>
      </c>
      <c r="H308" s="47">
        <v>0</v>
      </c>
      <c r="K308" s="325"/>
    </row>
    <row r="309" spans="1:15" ht="15.75" customHeight="1">
      <c r="A309" s="169">
        <v>2</v>
      </c>
      <c r="B309" s="48" t="s">
        <v>127</v>
      </c>
      <c r="C309" s="39">
        <f>SUM(C310)</f>
        <v>230</v>
      </c>
      <c r="D309" s="39">
        <f>SUM(D310)</f>
        <v>0</v>
      </c>
      <c r="E309" s="58">
        <f t="shared" ref="E309:E315" si="3">F309/C309*1000</f>
        <v>9</v>
      </c>
      <c r="F309" s="41">
        <f>SUM(F310)</f>
        <v>2.0699999999999998</v>
      </c>
      <c r="G309" s="41">
        <f>SUM(G310)</f>
        <v>2.0699999999999998</v>
      </c>
      <c r="H309" s="42">
        <f>SUM(H310)</f>
        <v>0</v>
      </c>
    </row>
    <row r="310" spans="1:15" ht="15.75" customHeight="1">
      <c r="A310" s="178"/>
      <c r="B310" s="59" t="s">
        <v>83</v>
      </c>
      <c r="C310" s="44">
        <v>230</v>
      </c>
      <c r="D310" s="44"/>
      <c r="E310" s="45">
        <v>9</v>
      </c>
      <c r="F310" s="46">
        <v>2.0699999999999998</v>
      </c>
      <c r="G310" s="46">
        <v>2.0699999999999998</v>
      </c>
      <c r="H310" s="47">
        <v>0</v>
      </c>
    </row>
    <row r="311" spans="1:15" ht="15.75" customHeight="1">
      <c r="A311" s="175">
        <v>3</v>
      </c>
      <c r="B311" s="60" t="s">
        <v>199</v>
      </c>
      <c r="C311" s="61">
        <f>SUM(C312:C312)</f>
        <v>20</v>
      </c>
      <c r="D311" s="61">
        <f>SUM(D312:D312)</f>
        <v>0.1</v>
      </c>
      <c r="E311" s="70">
        <f t="shared" si="3"/>
        <v>10</v>
      </c>
      <c r="F311" s="72">
        <f>SUM(F312:F312)</f>
        <v>0.2</v>
      </c>
      <c r="G311" s="72">
        <f>SUM(G312:G312)</f>
        <v>0.2</v>
      </c>
      <c r="H311" s="73">
        <f>SUM(H312:H312)</f>
        <v>0</v>
      </c>
    </row>
    <row r="312" spans="1:15" ht="15.75" customHeight="1">
      <c r="A312" s="174"/>
      <c r="B312" s="53" t="s">
        <v>82</v>
      </c>
      <c r="C312" s="54">
        <v>20</v>
      </c>
      <c r="D312" s="54">
        <v>0.1</v>
      </c>
      <c r="E312" s="55"/>
      <c r="F312" s="56">
        <v>0.2</v>
      </c>
      <c r="G312" s="56">
        <v>0.2</v>
      </c>
      <c r="H312" s="57">
        <v>0</v>
      </c>
    </row>
    <row r="313" spans="1:15" ht="15.75" customHeight="1">
      <c r="A313" s="169">
        <v>4</v>
      </c>
      <c r="B313" s="48" t="s">
        <v>187</v>
      </c>
      <c r="C313" s="39">
        <f>SUM(C314)</f>
        <v>20</v>
      </c>
      <c r="D313" s="39">
        <f>SUM(D314)</f>
        <v>0</v>
      </c>
      <c r="E313" s="58">
        <f t="shared" si="3"/>
        <v>48.5</v>
      </c>
      <c r="F313" s="41">
        <f>SUM(F314)</f>
        <v>0.97</v>
      </c>
      <c r="G313" s="41">
        <f>SUM(G314)</f>
        <v>0.97</v>
      </c>
      <c r="H313" s="42">
        <f>SUM(H314)</f>
        <v>0</v>
      </c>
      <c r="K313" s="325"/>
    </row>
    <row r="314" spans="1:15" ht="15.75" customHeight="1">
      <c r="A314" s="178"/>
      <c r="B314" s="59" t="s">
        <v>81</v>
      </c>
      <c r="C314" s="44">
        <v>20</v>
      </c>
      <c r="D314" s="44">
        <v>0</v>
      </c>
      <c r="E314" s="45">
        <v>48.5</v>
      </c>
      <c r="F314" s="46">
        <v>0.97</v>
      </c>
      <c r="G314" s="46">
        <v>0.97</v>
      </c>
      <c r="H314" s="47">
        <v>0</v>
      </c>
      <c r="K314" s="325"/>
    </row>
    <row r="315" spans="1:15" ht="15.75" customHeight="1">
      <c r="A315" s="175">
        <v>5</v>
      </c>
      <c r="B315" s="60" t="s">
        <v>8</v>
      </c>
      <c r="C315" s="61">
        <f>SUM(C316:C317)</f>
        <v>125</v>
      </c>
      <c r="D315" s="61">
        <f>SUM(D316:D317)</f>
        <v>0</v>
      </c>
      <c r="E315" s="70">
        <f t="shared" si="3"/>
        <v>45.744</v>
      </c>
      <c r="F315" s="61">
        <f>SUM(F316:F317)</f>
        <v>5.718</v>
      </c>
      <c r="G315" s="72">
        <f>SUM(G316:G317)</f>
        <v>5.718</v>
      </c>
      <c r="H315" s="61">
        <f>SUM(H316:H317)</f>
        <v>0</v>
      </c>
    </row>
    <row r="316" spans="1:15" ht="15.75" customHeight="1">
      <c r="A316" s="171"/>
      <c r="B316" s="53" t="s">
        <v>81</v>
      </c>
      <c r="C316" s="54">
        <v>61</v>
      </c>
      <c r="D316" s="54">
        <v>0</v>
      </c>
      <c r="E316" s="55">
        <v>75.901639344262293</v>
      </c>
      <c r="F316" s="56">
        <v>4.63</v>
      </c>
      <c r="G316" s="56">
        <v>4.63</v>
      </c>
      <c r="H316" s="57">
        <v>0</v>
      </c>
    </row>
    <row r="317" spans="1:15" ht="15.75" customHeight="1">
      <c r="A317" s="173"/>
      <c r="B317" s="59" t="s">
        <v>83</v>
      </c>
      <c r="C317" s="44">
        <v>64</v>
      </c>
      <c r="D317" s="44"/>
      <c r="E317" s="45">
        <v>17</v>
      </c>
      <c r="F317" s="46">
        <v>1.0880000000000001</v>
      </c>
      <c r="G317" s="46">
        <v>1.0880000000000001</v>
      </c>
      <c r="H317" s="47">
        <v>0</v>
      </c>
    </row>
    <row r="318" spans="1:15" ht="15.75" customHeight="1" thickBot="1">
      <c r="A318" s="195" t="s">
        <v>130</v>
      </c>
      <c r="B318" s="196" t="s">
        <v>96</v>
      </c>
      <c r="C318" s="197">
        <f>C311+C315+C362+C309+C307+C313</f>
        <v>505.5</v>
      </c>
      <c r="D318" s="197">
        <f>D311+D315+D362+D309+D307+D313</f>
        <v>0.4</v>
      </c>
      <c r="E318" s="197"/>
      <c r="F318" s="197">
        <f>F311+F315+F362+F309+F307+F313</f>
        <v>12.05</v>
      </c>
      <c r="G318" s="197">
        <f>G311+G315+G362+G309+G307+G313</f>
        <v>12.05</v>
      </c>
      <c r="H318" s="197">
        <f>H311+H315+H362+H309+H307+H313</f>
        <v>0</v>
      </c>
      <c r="J318" s="6"/>
      <c r="K318" s="6"/>
      <c r="L318" s="6"/>
      <c r="M318" s="6"/>
      <c r="N318" s="6"/>
      <c r="O318" s="6"/>
    </row>
    <row r="319" spans="1:15" ht="15.75" customHeight="1" thickBot="1">
      <c r="A319" s="179" t="s">
        <v>130</v>
      </c>
      <c r="B319" s="160" t="s">
        <v>181</v>
      </c>
      <c r="C319" s="161">
        <f>C318+C305+C263</f>
        <v>6750.5</v>
      </c>
      <c r="D319" s="161">
        <f>D318+D305+D263</f>
        <v>71.850000000000009</v>
      </c>
      <c r="E319" s="162"/>
      <c r="F319" s="166">
        <f>F318+F305+F263</f>
        <v>199.67400000000004</v>
      </c>
      <c r="G319" s="166">
        <f>G318+G305+G263</f>
        <v>129.88899999999998</v>
      </c>
      <c r="H319" s="167">
        <f>H318+H305+H263</f>
        <v>59.47</v>
      </c>
      <c r="J319" s="325"/>
      <c r="K319" s="325"/>
      <c r="L319" s="6"/>
      <c r="M319" s="6"/>
      <c r="N319" s="6"/>
    </row>
    <row r="320" spans="1:15" ht="15.75" customHeight="1">
      <c r="A320" s="335" t="s">
        <v>161</v>
      </c>
      <c r="B320" s="16" t="s">
        <v>14</v>
      </c>
      <c r="C320" s="17"/>
      <c r="D320" s="17"/>
      <c r="E320" s="17"/>
      <c r="F320" s="18"/>
      <c r="G320" s="18"/>
      <c r="H320" s="19"/>
    </row>
    <row r="321" spans="1:8" ht="15.75" customHeight="1">
      <c r="A321" s="171"/>
      <c r="B321" s="20" t="s">
        <v>46</v>
      </c>
      <c r="C321" s="21"/>
      <c r="D321" s="21"/>
      <c r="E321" s="21"/>
      <c r="F321" s="22"/>
      <c r="G321" s="22"/>
      <c r="H321" s="23"/>
    </row>
    <row r="322" spans="1:8" ht="15.75" customHeight="1">
      <c r="A322" s="169">
        <v>1</v>
      </c>
      <c r="B322" s="48" t="s">
        <v>41</v>
      </c>
      <c r="C322" s="431">
        <f>SUM(C323:C324)</f>
        <v>172</v>
      </c>
      <c r="D322" s="431">
        <f>SUM(D323:D324)</f>
        <v>0</v>
      </c>
      <c r="E322" s="40">
        <f>F322/C322*1000</f>
        <v>9.3139534883720945</v>
      </c>
      <c r="F322" s="431">
        <f>SUM(F323:F324)</f>
        <v>1.6020000000000001</v>
      </c>
      <c r="G322" s="431">
        <f>SUM(G323:G324)</f>
        <v>1.6020000000000001</v>
      </c>
      <c r="H322" s="431">
        <f>SUM(H323:H324)</f>
        <v>0</v>
      </c>
    </row>
    <row r="323" spans="1:8" ht="15.75" customHeight="1">
      <c r="A323" s="270"/>
      <c r="B323" s="271" t="s">
        <v>82</v>
      </c>
      <c r="C323" s="272">
        <v>100</v>
      </c>
      <c r="D323" s="272">
        <v>0</v>
      </c>
      <c r="E323" s="31"/>
      <c r="F323" s="32">
        <v>0.09</v>
      </c>
      <c r="G323" s="32">
        <v>0.09</v>
      </c>
      <c r="H323" s="33">
        <v>0</v>
      </c>
    </row>
    <row r="324" spans="1:8" ht="15.75" customHeight="1">
      <c r="A324" s="434"/>
      <c r="B324" s="435" t="s">
        <v>83</v>
      </c>
      <c r="C324" s="444">
        <v>72</v>
      </c>
      <c r="D324" s="444"/>
      <c r="E324" s="62">
        <v>21</v>
      </c>
      <c r="F324" s="75">
        <v>1.512</v>
      </c>
      <c r="G324" s="75">
        <v>1.512</v>
      </c>
      <c r="H324" s="76">
        <v>0</v>
      </c>
    </row>
    <row r="325" spans="1:8" ht="15.75" customHeight="1">
      <c r="A325" s="169">
        <v>2</v>
      </c>
      <c r="B325" s="48" t="s">
        <v>18</v>
      </c>
      <c r="C325" s="39">
        <f>SUM(C326:C327)</f>
        <v>976</v>
      </c>
      <c r="D325" s="39">
        <f>SUM(D326:D327)</f>
        <v>0</v>
      </c>
      <c r="E325" s="40">
        <f>F325/C325*1000</f>
        <v>61.696721311475414</v>
      </c>
      <c r="F325" s="41">
        <f>SUM(F326:F327)</f>
        <v>60.216000000000001</v>
      </c>
      <c r="G325" s="41">
        <f>SUM(G326:G327)</f>
        <v>41.736000000000004</v>
      </c>
      <c r="H325" s="42">
        <f>SUM(H326:H327)</f>
        <v>0</v>
      </c>
    </row>
    <row r="326" spans="1:8" ht="15.75" customHeight="1">
      <c r="A326" s="427"/>
      <c r="B326" s="43" t="s">
        <v>82</v>
      </c>
      <c r="C326" s="30">
        <v>820</v>
      </c>
      <c r="D326" s="30">
        <v>0</v>
      </c>
      <c r="E326" s="31"/>
      <c r="F326" s="32">
        <v>45.24</v>
      </c>
      <c r="G326" s="32">
        <v>33</v>
      </c>
      <c r="H326" s="33">
        <v>0</v>
      </c>
    </row>
    <row r="327" spans="1:8" ht="15.75" customHeight="1">
      <c r="A327" s="427"/>
      <c r="B327" s="43" t="s">
        <v>83</v>
      </c>
      <c r="C327" s="30">
        <v>156</v>
      </c>
      <c r="D327" s="30"/>
      <c r="E327" s="31">
        <v>96</v>
      </c>
      <c r="F327" s="32">
        <v>14.976000000000001</v>
      </c>
      <c r="G327" s="32">
        <v>8.7360000000000007</v>
      </c>
      <c r="H327" s="33">
        <v>0</v>
      </c>
    </row>
    <row r="328" spans="1:8" s="64" customFormat="1" ht="15.75" customHeight="1">
      <c r="A328" s="169">
        <v>3</v>
      </c>
      <c r="B328" s="48" t="s">
        <v>43</v>
      </c>
      <c r="C328" s="39">
        <f>SUM(C329:C330)</f>
        <v>248</v>
      </c>
      <c r="D328" s="39">
        <f>SUM(D329:D330)</f>
        <v>0.5</v>
      </c>
      <c r="E328" s="40">
        <f>F328/C328*1000</f>
        <v>44.604838709677416</v>
      </c>
      <c r="F328" s="41">
        <f>SUM(F329:F330)</f>
        <v>11.061999999999999</v>
      </c>
      <c r="G328" s="41">
        <f>SUM(G329:G330)</f>
        <v>5.4619999999999997</v>
      </c>
      <c r="H328" s="42">
        <f>SUM(H329:H330)</f>
        <v>5.6</v>
      </c>
    </row>
    <row r="329" spans="1:8" ht="15.75" customHeight="1">
      <c r="A329" s="176"/>
      <c r="B329" s="164" t="s">
        <v>80</v>
      </c>
      <c r="C329" s="74">
        <v>78</v>
      </c>
      <c r="D329" s="74">
        <v>0.25</v>
      </c>
      <c r="E329" s="62">
        <v>14</v>
      </c>
      <c r="F329" s="75">
        <v>1.0920000000000001</v>
      </c>
      <c r="G329" s="75">
        <v>1.0920000000000001</v>
      </c>
      <c r="H329" s="76"/>
    </row>
    <row r="330" spans="1:8" ht="15.75" customHeight="1">
      <c r="A330" s="427"/>
      <c r="B330" s="43" t="s">
        <v>82</v>
      </c>
      <c r="C330" s="30">
        <v>170</v>
      </c>
      <c r="D330" s="30">
        <v>0.25</v>
      </c>
      <c r="E330" s="31"/>
      <c r="F330" s="32">
        <v>9.9699999999999989</v>
      </c>
      <c r="G330" s="32">
        <v>4.37</v>
      </c>
      <c r="H330" s="33">
        <v>5.6</v>
      </c>
    </row>
    <row r="331" spans="1:8" ht="15.75" customHeight="1">
      <c r="A331" s="192" t="s">
        <v>161</v>
      </c>
      <c r="B331" s="193" t="s">
        <v>95</v>
      </c>
      <c r="C331" s="445">
        <f>C322+C325+C328+C383</f>
        <v>1506</v>
      </c>
      <c r="D331" s="445">
        <f>D322+D325+D328+D383</f>
        <v>0.5</v>
      </c>
      <c r="E331" s="445"/>
      <c r="F331" s="445">
        <f>F322+F325+F328+F383</f>
        <v>74.53</v>
      </c>
      <c r="G331" s="445">
        <f>G322+G325+G328+G383</f>
        <v>50.449999999999996</v>
      </c>
      <c r="H331" s="445">
        <f>H322+H325+H328+H383</f>
        <v>5.6</v>
      </c>
    </row>
    <row r="332" spans="1:8" ht="15.75" customHeight="1">
      <c r="A332" s="336"/>
      <c r="B332" s="65" t="s">
        <v>47</v>
      </c>
      <c r="C332" s="66"/>
      <c r="D332" s="66"/>
      <c r="E332" s="69"/>
      <c r="F332" s="67"/>
      <c r="G332" s="67"/>
      <c r="H332" s="68"/>
    </row>
    <row r="333" spans="1:8" ht="15.75" customHeight="1">
      <c r="A333" s="175">
        <v>1</v>
      </c>
      <c r="B333" s="60" t="s">
        <v>20</v>
      </c>
      <c r="C333" s="61">
        <f>SUM(C334:C334)</f>
        <v>162</v>
      </c>
      <c r="D333" s="61">
        <f>SUM(D334:D334)</f>
        <v>0</v>
      </c>
      <c r="E333" s="70">
        <f>F333/C333*1000</f>
        <v>9.8765432098765427</v>
      </c>
      <c r="F333" s="61">
        <f>SUM(F334:F334)</f>
        <v>1.6</v>
      </c>
      <c r="G333" s="61">
        <f>SUM(G334:G334)</f>
        <v>1.6</v>
      </c>
      <c r="H333" s="63">
        <f>SUM(H334:H334)</f>
        <v>0</v>
      </c>
    </row>
    <row r="334" spans="1:8" ht="15.75" customHeight="1">
      <c r="A334" s="173"/>
      <c r="B334" s="59" t="s">
        <v>83</v>
      </c>
      <c r="C334" s="44">
        <v>162</v>
      </c>
      <c r="D334" s="44"/>
      <c r="E334" s="45">
        <v>9.8765432098765427</v>
      </c>
      <c r="F334" s="46">
        <v>1.6</v>
      </c>
      <c r="G334" s="46">
        <v>1.6</v>
      </c>
      <c r="H334" s="47">
        <v>0</v>
      </c>
    </row>
    <row r="335" spans="1:8" ht="15.75" customHeight="1">
      <c r="A335" s="175">
        <v>2</v>
      </c>
      <c r="B335" s="60" t="s">
        <v>21</v>
      </c>
      <c r="C335" s="61">
        <f>SUM(C336:C336)</f>
        <v>100</v>
      </c>
      <c r="D335" s="61">
        <f>SUM(D336:D336)</f>
        <v>10</v>
      </c>
      <c r="E335" s="62">
        <f>F335/C335*1000</f>
        <v>0.31</v>
      </c>
      <c r="F335" s="72">
        <f>SUM(F336:F336)</f>
        <v>3.1E-2</v>
      </c>
      <c r="G335" s="72">
        <f>SUM(G336:G336)</f>
        <v>3.1E-2</v>
      </c>
      <c r="H335" s="73">
        <f>SUM(H336:H336)</f>
        <v>0</v>
      </c>
    </row>
    <row r="336" spans="1:8" ht="15.75" customHeight="1">
      <c r="A336" s="427"/>
      <c r="B336" s="43" t="s">
        <v>82</v>
      </c>
      <c r="C336" s="30">
        <v>100</v>
      </c>
      <c r="D336" s="30">
        <v>10</v>
      </c>
      <c r="E336" s="31"/>
      <c r="F336" s="32">
        <v>3.1E-2</v>
      </c>
      <c r="G336" s="32">
        <v>3.1E-2</v>
      </c>
      <c r="H336" s="33">
        <v>0</v>
      </c>
    </row>
    <row r="337" spans="1:8" s="64" customFormat="1" ht="15.75" customHeight="1">
      <c r="A337" s="169">
        <v>3</v>
      </c>
      <c r="B337" s="38" t="s">
        <v>72</v>
      </c>
      <c r="C337" s="39">
        <f>SUM(C338:C338)</f>
        <v>55</v>
      </c>
      <c r="D337" s="39">
        <f>SUM(D338:D338)</f>
        <v>1.1000000000000001</v>
      </c>
      <c r="E337" s="40">
        <f t="shared" ref="E337:E343" si="4">F337/C337*1000</f>
        <v>1.3636363636363635</v>
      </c>
      <c r="F337" s="41">
        <f>SUM(F338:F338)</f>
        <v>7.4999999999999997E-2</v>
      </c>
      <c r="G337" s="41">
        <f>SUM(G338:G338)</f>
        <v>7.4999999999999997E-2</v>
      </c>
      <c r="H337" s="42">
        <f>SUM(H338:H338)</f>
        <v>0</v>
      </c>
    </row>
    <row r="338" spans="1:8" ht="15.75" customHeight="1">
      <c r="A338" s="173"/>
      <c r="B338" s="49" t="s">
        <v>82</v>
      </c>
      <c r="C338" s="44">
        <v>55</v>
      </c>
      <c r="D338" s="44">
        <v>1.1000000000000001</v>
      </c>
      <c r="E338" s="45"/>
      <c r="F338" s="46">
        <v>7.4999999999999997E-2</v>
      </c>
      <c r="G338" s="46">
        <v>7.4999999999999997E-2</v>
      </c>
      <c r="H338" s="47">
        <v>0</v>
      </c>
    </row>
    <row r="339" spans="1:8" ht="15.75" customHeight="1">
      <c r="A339" s="175">
        <v>4</v>
      </c>
      <c r="B339" s="60" t="s">
        <v>32</v>
      </c>
      <c r="C339" s="61">
        <f>SUM(C340:C340)</f>
        <v>50</v>
      </c>
      <c r="D339" s="61">
        <f>SUM(D340:D340)</f>
        <v>0</v>
      </c>
      <c r="E339" s="70">
        <f t="shared" si="4"/>
        <v>6.7</v>
      </c>
      <c r="F339" s="72">
        <f>SUM(F340:F340)</f>
        <v>0.33500000000000002</v>
      </c>
      <c r="G339" s="72">
        <f>SUM(G340:G340)</f>
        <v>0.33500000000000002</v>
      </c>
      <c r="H339" s="73">
        <f>SUM(H340:H340)</f>
        <v>0</v>
      </c>
    </row>
    <row r="340" spans="1:8" ht="15.75" customHeight="1">
      <c r="A340" s="173"/>
      <c r="B340" s="59" t="s">
        <v>82</v>
      </c>
      <c r="C340" s="44">
        <v>50</v>
      </c>
      <c r="D340" s="44">
        <v>0</v>
      </c>
      <c r="E340" s="45"/>
      <c r="F340" s="46">
        <v>0.33500000000000002</v>
      </c>
      <c r="G340" s="46">
        <v>0.33500000000000002</v>
      </c>
      <c r="H340" s="47">
        <v>0</v>
      </c>
    </row>
    <row r="341" spans="1:8" ht="15.75" customHeight="1">
      <c r="A341" s="169">
        <v>5</v>
      </c>
      <c r="B341" s="48" t="s">
        <v>22</v>
      </c>
      <c r="C341" s="39">
        <f>SUM(C342:C342)</f>
        <v>35</v>
      </c>
      <c r="D341" s="39">
        <f>SUM(D342:D342)</f>
        <v>5</v>
      </c>
      <c r="E341" s="40">
        <f>F341/C341*1000</f>
        <v>2</v>
      </c>
      <c r="F341" s="41">
        <f>SUM(F342:F342)</f>
        <v>7.0000000000000007E-2</v>
      </c>
      <c r="G341" s="41">
        <f>SUM(G342:G342)</f>
        <v>7.0000000000000007E-2</v>
      </c>
      <c r="H341" s="42">
        <f>SUM(H342:H342)</f>
        <v>0</v>
      </c>
    </row>
    <row r="342" spans="1:8" ht="15.75" customHeight="1">
      <c r="A342" s="173"/>
      <c r="B342" s="59" t="s">
        <v>82</v>
      </c>
      <c r="C342" s="44">
        <v>35</v>
      </c>
      <c r="D342" s="44">
        <v>5</v>
      </c>
      <c r="E342" s="45"/>
      <c r="F342" s="46">
        <v>7.0000000000000007E-2</v>
      </c>
      <c r="G342" s="46">
        <v>7.0000000000000007E-2</v>
      </c>
      <c r="H342" s="47">
        <v>0</v>
      </c>
    </row>
    <row r="343" spans="1:8" ht="15" customHeight="1">
      <c r="A343" s="169">
        <v>6</v>
      </c>
      <c r="B343" s="154" t="s">
        <v>23</v>
      </c>
      <c r="C343" s="155">
        <f>SUM(C344:C344)</f>
        <v>440</v>
      </c>
      <c r="D343" s="155">
        <f>SUM(D344:D344)</f>
        <v>0</v>
      </c>
      <c r="E343" s="165">
        <f t="shared" si="4"/>
        <v>20</v>
      </c>
      <c r="F343" s="41">
        <f>SUM(F344:F344)</f>
        <v>8.8000000000000007</v>
      </c>
      <c r="G343" s="41">
        <f>SUM(G344:G344)</f>
        <v>8.8000000000000007</v>
      </c>
      <c r="H343" s="42">
        <f>SUM(H344:H344)</f>
        <v>0</v>
      </c>
    </row>
    <row r="344" spans="1:8" ht="15" customHeight="1">
      <c r="A344" s="178"/>
      <c r="B344" s="157" t="s">
        <v>83</v>
      </c>
      <c r="C344" s="158">
        <v>440</v>
      </c>
      <c r="D344" s="158"/>
      <c r="E344" s="159">
        <v>20</v>
      </c>
      <c r="F344" s="46">
        <v>8.8000000000000007</v>
      </c>
      <c r="G344" s="46">
        <v>8.8000000000000007</v>
      </c>
      <c r="H344" s="47">
        <v>0</v>
      </c>
    </row>
    <row r="345" spans="1:8" ht="15" customHeight="1">
      <c r="A345" s="169">
        <v>7</v>
      </c>
      <c r="B345" s="154" t="s">
        <v>136</v>
      </c>
      <c r="C345" s="155">
        <f>SUM(C346:C346)</f>
        <v>325</v>
      </c>
      <c r="D345" s="155">
        <f>SUM(D346:D346)</f>
        <v>0</v>
      </c>
      <c r="E345" s="165">
        <f>F345/C345*1000</f>
        <v>0.51384615384615395</v>
      </c>
      <c r="F345" s="41">
        <f>SUM(F346:F346)</f>
        <v>0.16700000000000001</v>
      </c>
      <c r="G345" s="41">
        <f>SUM(G346:G346)</f>
        <v>0.16700000000000001</v>
      </c>
      <c r="H345" s="42">
        <f>SUM(H346:H346)</f>
        <v>0</v>
      </c>
    </row>
    <row r="346" spans="1:8" ht="15" customHeight="1">
      <c r="A346" s="178"/>
      <c r="B346" s="157" t="s">
        <v>83</v>
      </c>
      <c r="C346" s="158">
        <v>325</v>
      </c>
      <c r="D346" s="158"/>
      <c r="E346" s="159">
        <v>0.51384615384615395</v>
      </c>
      <c r="F346" s="46">
        <v>0.16700000000000001</v>
      </c>
      <c r="G346" s="46">
        <v>0.16700000000000001</v>
      </c>
      <c r="H346" s="47">
        <v>0</v>
      </c>
    </row>
    <row r="347" spans="1:8" ht="15.75" customHeight="1">
      <c r="A347" s="175">
        <v>8</v>
      </c>
      <c r="B347" s="60" t="s">
        <v>35</v>
      </c>
      <c r="C347" s="61">
        <f>SUM(C348:C348)</f>
        <v>50</v>
      </c>
      <c r="D347" s="61">
        <f>SUM(D348:D348)</f>
        <v>0</v>
      </c>
      <c r="E347" s="259">
        <f>F347/C347*1000</f>
        <v>27.999999999999996</v>
      </c>
      <c r="F347" s="72">
        <f>SUM(F348:F348)</f>
        <v>1.4</v>
      </c>
      <c r="G347" s="72">
        <f>SUM(G348:G348)</f>
        <v>1.4</v>
      </c>
      <c r="H347" s="73">
        <f>SUM(H348:H348)</f>
        <v>0</v>
      </c>
    </row>
    <row r="348" spans="1:8" ht="15.75" customHeight="1">
      <c r="A348" s="173"/>
      <c r="B348" s="59" t="s">
        <v>83</v>
      </c>
      <c r="C348" s="44">
        <v>50</v>
      </c>
      <c r="D348" s="44"/>
      <c r="E348" s="77">
        <v>27.999999999999996</v>
      </c>
      <c r="F348" s="46">
        <v>1.4</v>
      </c>
      <c r="G348" s="46">
        <v>1.4</v>
      </c>
      <c r="H348" s="47">
        <v>0</v>
      </c>
    </row>
    <row r="349" spans="1:8" s="64" customFormat="1" ht="15.75" customHeight="1">
      <c r="A349" s="169">
        <v>9</v>
      </c>
      <c r="B349" s="48" t="s">
        <v>200</v>
      </c>
      <c r="C349" s="39">
        <f>SUM(C350:C350)</f>
        <v>105</v>
      </c>
      <c r="D349" s="39">
        <f>SUM(D350:D350)</f>
        <v>0.4</v>
      </c>
      <c r="E349" s="40">
        <f>F349/C349*1000</f>
        <v>10.62857142857143</v>
      </c>
      <c r="F349" s="41">
        <f>SUM(F350:F350)</f>
        <v>1.1160000000000001</v>
      </c>
      <c r="G349" s="41">
        <f>SUM(G350:G350)</f>
        <v>1.1160000000000001</v>
      </c>
      <c r="H349" s="42">
        <f>SUM(H350:H350)</f>
        <v>0</v>
      </c>
    </row>
    <row r="350" spans="1:8" ht="15.75" customHeight="1">
      <c r="A350" s="315"/>
      <c r="B350" s="312" t="s">
        <v>82</v>
      </c>
      <c r="C350" s="316">
        <v>105</v>
      </c>
      <c r="D350" s="316">
        <v>0.4</v>
      </c>
      <c r="E350" s="78"/>
      <c r="F350" s="317">
        <v>1.1160000000000001</v>
      </c>
      <c r="G350" s="317">
        <v>1.1160000000000001</v>
      </c>
      <c r="H350" s="318">
        <v>0</v>
      </c>
    </row>
    <row r="351" spans="1:8" ht="15.75" customHeight="1">
      <c r="A351" s="175">
        <v>10</v>
      </c>
      <c r="B351" s="60" t="s">
        <v>89</v>
      </c>
      <c r="C351" s="61">
        <f>SUM(C353:C353)</f>
        <v>150</v>
      </c>
      <c r="D351" s="61">
        <f>SUM(D353:D353)</f>
        <v>0</v>
      </c>
      <c r="E351" s="70">
        <f>F351/C351*1000</f>
        <v>2.8666666666666667</v>
      </c>
      <c r="F351" s="72">
        <f>SUM(F353:F353)</f>
        <v>0.43</v>
      </c>
      <c r="G351" s="72">
        <f>SUM(G353:G353)</f>
        <v>0.43</v>
      </c>
      <c r="H351" s="73">
        <f>SUM(H353:H353)</f>
        <v>0</v>
      </c>
    </row>
    <row r="352" spans="1:8" ht="15.75" customHeight="1">
      <c r="A352" s="171"/>
      <c r="B352" s="53" t="s">
        <v>88</v>
      </c>
      <c r="C352" s="54">
        <v>14</v>
      </c>
      <c r="D352" s="54">
        <v>3</v>
      </c>
      <c r="E352" s="55">
        <v>110.71428571428571</v>
      </c>
      <c r="F352" s="56">
        <v>1.55</v>
      </c>
      <c r="G352" s="56">
        <v>1.5</v>
      </c>
      <c r="H352" s="57">
        <v>0</v>
      </c>
    </row>
    <row r="353" spans="1:11" ht="15.75" customHeight="1">
      <c r="A353" s="173"/>
      <c r="B353" s="59" t="s">
        <v>82</v>
      </c>
      <c r="C353" s="44">
        <v>150</v>
      </c>
      <c r="D353" s="44">
        <v>0</v>
      </c>
      <c r="E353" s="45"/>
      <c r="F353" s="46">
        <v>0.43</v>
      </c>
      <c r="G353" s="46">
        <v>0.43</v>
      </c>
      <c r="H353" s="47">
        <v>0</v>
      </c>
    </row>
    <row r="354" spans="1:11" ht="15.75" customHeight="1">
      <c r="A354" s="203" t="s">
        <v>161</v>
      </c>
      <c r="B354" s="204" t="s">
        <v>97</v>
      </c>
      <c r="C354" s="206">
        <f>C351+C349+C347+C343+C339+C337+C335+C333+C341</f>
        <v>1147</v>
      </c>
      <c r="D354" s="206">
        <f>D351+D349+D347+D343+D339+D337+D335+D333+D341</f>
        <v>16.5</v>
      </c>
      <c r="E354" s="206"/>
      <c r="F354" s="206">
        <f>F351+F349+F347+F343+F339+F337+F335+F333+F341</f>
        <v>13.857000000000001</v>
      </c>
      <c r="G354" s="206">
        <f>G351+G349+G347+G343+G339+G337+G335+G333+G341</f>
        <v>13.857000000000001</v>
      </c>
      <c r="H354" s="206">
        <f>H351+H349+H347+H343+H339+H337+H335+H333+H341</f>
        <v>0</v>
      </c>
    </row>
    <row r="355" spans="1:11" ht="15.75" customHeight="1">
      <c r="A355" s="336"/>
      <c r="B355" s="65" t="s">
        <v>44</v>
      </c>
      <c r="C355" s="66"/>
      <c r="D355" s="66"/>
      <c r="E355" s="69"/>
      <c r="F355" s="67"/>
      <c r="G355" s="67"/>
      <c r="H355" s="68"/>
      <c r="K355" s="325"/>
    </row>
    <row r="356" spans="1:11" ht="15.75" customHeight="1">
      <c r="A356" s="169">
        <v>1</v>
      </c>
      <c r="B356" s="48" t="s">
        <v>49</v>
      </c>
      <c r="C356" s="39">
        <f>SUM(C357:C357)</f>
        <v>24</v>
      </c>
      <c r="D356" s="39">
        <f>SUM(D357:D357)</f>
        <v>0</v>
      </c>
      <c r="E356" s="40">
        <f>F356/C356*1000</f>
        <v>0.83333333333333337</v>
      </c>
      <c r="F356" s="41">
        <f>SUM(F357:F357)</f>
        <v>0.02</v>
      </c>
      <c r="G356" s="41">
        <f>SUM(G357:G357)</f>
        <v>0</v>
      </c>
      <c r="H356" s="42">
        <f>SUM(H357:H357)</f>
        <v>0.02</v>
      </c>
    </row>
    <row r="357" spans="1:11" ht="15.75" customHeight="1">
      <c r="A357" s="315"/>
      <c r="B357" s="312" t="s">
        <v>82</v>
      </c>
      <c r="C357" s="316">
        <v>24</v>
      </c>
      <c r="D357" s="316">
        <v>0</v>
      </c>
      <c r="E357" s="78"/>
      <c r="F357" s="317">
        <v>0.02</v>
      </c>
      <c r="G357" s="317">
        <v>0</v>
      </c>
      <c r="H357" s="318">
        <v>0.02</v>
      </c>
    </row>
    <row r="358" spans="1:11" ht="15.75" customHeight="1">
      <c r="A358" s="169">
        <v>2</v>
      </c>
      <c r="B358" s="48" t="s">
        <v>62</v>
      </c>
      <c r="C358" s="39">
        <f>SUM(C359:C359)</f>
        <v>90</v>
      </c>
      <c r="D358" s="39">
        <f>SUM(D359:D359)</f>
        <v>0</v>
      </c>
      <c r="E358" s="40">
        <f>F358/C358*1000</f>
        <v>44</v>
      </c>
      <c r="F358" s="41">
        <f>SUM(F359:F359)</f>
        <v>3.96</v>
      </c>
      <c r="G358" s="41">
        <f>SUM(G359:G359)</f>
        <v>3.96</v>
      </c>
      <c r="H358" s="42">
        <f>SUM(H359:H359)</f>
        <v>0</v>
      </c>
    </row>
    <row r="359" spans="1:11" ht="15.75" customHeight="1">
      <c r="A359" s="315"/>
      <c r="B359" s="312" t="s">
        <v>83</v>
      </c>
      <c r="C359" s="316">
        <v>90</v>
      </c>
      <c r="D359" s="316"/>
      <c r="E359" s="78">
        <v>44</v>
      </c>
      <c r="F359" s="317">
        <v>3.96</v>
      </c>
      <c r="G359" s="317">
        <v>3.96</v>
      </c>
      <c r="H359" s="318"/>
    </row>
    <row r="360" spans="1:11" ht="15.75" customHeight="1">
      <c r="A360" s="169">
        <v>3</v>
      </c>
      <c r="B360" s="48" t="s">
        <v>127</v>
      </c>
      <c r="C360" s="39">
        <f>SUM(C361:C361)</f>
        <v>110</v>
      </c>
      <c r="D360" s="39">
        <f>SUM(D361:D361)</f>
        <v>0</v>
      </c>
      <c r="E360" s="40">
        <f>F360/C360*1000</f>
        <v>11</v>
      </c>
      <c r="F360" s="41">
        <f>SUM(F361:F361)</f>
        <v>1.21</v>
      </c>
      <c r="G360" s="41">
        <f>SUM(G361:G361)</f>
        <v>1.21</v>
      </c>
      <c r="H360" s="42">
        <f>SUM(H361:H361)</f>
        <v>0</v>
      </c>
    </row>
    <row r="361" spans="1:11" ht="15.75" customHeight="1">
      <c r="A361" s="315"/>
      <c r="B361" s="312" t="s">
        <v>83</v>
      </c>
      <c r="C361" s="316">
        <v>110</v>
      </c>
      <c r="D361" s="316"/>
      <c r="E361" s="78">
        <v>11</v>
      </c>
      <c r="F361" s="317">
        <v>1.21</v>
      </c>
      <c r="G361" s="317">
        <v>1.21</v>
      </c>
      <c r="H361" s="318">
        <v>0</v>
      </c>
    </row>
    <row r="362" spans="1:11" ht="15.75" customHeight="1">
      <c r="A362" s="169">
        <v>4</v>
      </c>
      <c r="B362" s="48" t="s">
        <v>105</v>
      </c>
      <c r="C362" s="39">
        <f>SUM(C363:C363)</f>
        <v>77.5</v>
      </c>
      <c r="D362" s="39">
        <f>SUM(D363:D363)</f>
        <v>0.3</v>
      </c>
      <c r="E362" s="40">
        <f>F362/C362*1000</f>
        <v>24.154838709677421</v>
      </c>
      <c r="F362" s="41">
        <f>SUM(F363:F363)</f>
        <v>1.8720000000000001</v>
      </c>
      <c r="G362" s="41">
        <f>SUM(G363:G363)</f>
        <v>1.8720000000000001</v>
      </c>
      <c r="H362" s="42">
        <f>SUM(H363:H363)</f>
        <v>0</v>
      </c>
    </row>
    <row r="363" spans="1:11" ht="15.75" customHeight="1">
      <c r="A363" s="315"/>
      <c r="B363" s="312" t="s">
        <v>80</v>
      </c>
      <c r="C363" s="316">
        <v>77.5</v>
      </c>
      <c r="D363" s="316">
        <v>0.3</v>
      </c>
      <c r="E363" s="78">
        <v>24</v>
      </c>
      <c r="F363" s="317">
        <v>1.8720000000000001</v>
      </c>
      <c r="G363" s="317">
        <v>1.8720000000000001</v>
      </c>
      <c r="H363" s="318"/>
    </row>
    <row r="364" spans="1:11" ht="15.75" customHeight="1">
      <c r="A364" s="175">
        <v>5</v>
      </c>
      <c r="B364" s="60" t="s">
        <v>137</v>
      </c>
      <c r="C364" s="61">
        <f>SUM(C365:C365)</f>
        <v>25</v>
      </c>
      <c r="D364" s="61">
        <f>SUM(D365:D365)</f>
        <v>0.2</v>
      </c>
      <c r="E364" s="70">
        <f>F364/C364*1000</f>
        <v>8</v>
      </c>
      <c r="F364" s="72">
        <f>SUM(F365:F365)</f>
        <v>0.2</v>
      </c>
      <c r="G364" s="72">
        <f>SUM(G365:G365)</f>
        <v>0.2</v>
      </c>
      <c r="H364" s="73">
        <f>SUM(H365:H365)</f>
        <v>0</v>
      </c>
    </row>
    <row r="365" spans="1:11" ht="15.75" customHeight="1">
      <c r="A365" s="178"/>
      <c r="B365" s="59" t="s">
        <v>82</v>
      </c>
      <c r="C365" s="44">
        <v>25</v>
      </c>
      <c r="D365" s="44">
        <v>0.2</v>
      </c>
      <c r="E365" s="45"/>
      <c r="F365" s="46">
        <v>0.2</v>
      </c>
      <c r="G365" s="46">
        <v>0.2</v>
      </c>
      <c r="H365" s="47">
        <v>0</v>
      </c>
    </row>
    <row r="366" spans="1:11" ht="15.75" customHeight="1">
      <c r="A366" s="175">
        <v>6</v>
      </c>
      <c r="B366" s="60" t="s">
        <v>65</v>
      </c>
      <c r="C366" s="61">
        <f>SUM(C367:C367)</f>
        <v>30</v>
      </c>
      <c r="D366" s="61">
        <f>SUM(D367:D367)</f>
        <v>0.2</v>
      </c>
      <c r="E366" s="70">
        <f>F366/C366*1000</f>
        <v>6.666666666666667</v>
      </c>
      <c r="F366" s="72">
        <f>SUM(F367:F367)</f>
        <v>0.2</v>
      </c>
      <c r="G366" s="72">
        <f>SUM(G367:G367)</f>
        <v>0.2</v>
      </c>
      <c r="H366" s="73">
        <f>SUM(H367:H367)</f>
        <v>0</v>
      </c>
    </row>
    <row r="367" spans="1:11" ht="15.75" customHeight="1">
      <c r="A367" s="173"/>
      <c r="B367" s="59" t="s">
        <v>82</v>
      </c>
      <c r="C367" s="44">
        <v>30</v>
      </c>
      <c r="D367" s="44">
        <v>0.2</v>
      </c>
      <c r="E367" s="45"/>
      <c r="F367" s="46">
        <v>0.2</v>
      </c>
      <c r="G367" s="46">
        <v>0.2</v>
      </c>
      <c r="H367" s="47">
        <v>0</v>
      </c>
    </row>
    <row r="368" spans="1:11" ht="15.75" customHeight="1">
      <c r="A368" s="169">
        <v>7</v>
      </c>
      <c r="B368" s="48" t="s">
        <v>8</v>
      </c>
      <c r="C368" s="39">
        <f>SUM(C369:C369)</f>
        <v>415</v>
      </c>
      <c r="D368" s="39">
        <f>SUM(D369:D369)</f>
        <v>0</v>
      </c>
      <c r="E368" s="40">
        <f>F368/C368*1000</f>
        <v>8.1566265060240966</v>
      </c>
      <c r="F368" s="41">
        <f>SUM(F369:F369)</f>
        <v>3.3849999999999998</v>
      </c>
      <c r="G368" s="41">
        <f>SUM(G369:G369)</f>
        <v>3.3849999999999998</v>
      </c>
      <c r="H368" s="42">
        <f>SUM(H369:H369)</f>
        <v>0</v>
      </c>
    </row>
    <row r="369" spans="1:15" ht="15.75" customHeight="1">
      <c r="A369" s="315"/>
      <c r="B369" s="312" t="s">
        <v>83</v>
      </c>
      <c r="C369" s="316">
        <v>415</v>
      </c>
      <c r="D369" s="316"/>
      <c r="E369" s="78">
        <v>8.1566265060240966</v>
      </c>
      <c r="F369" s="317">
        <v>3.3849999999999998</v>
      </c>
      <c r="G369" s="317">
        <v>3.3849999999999998</v>
      </c>
      <c r="H369" s="318">
        <v>0</v>
      </c>
    </row>
    <row r="370" spans="1:15" ht="15.75" customHeight="1" thickBot="1">
      <c r="A370" s="195" t="s">
        <v>161</v>
      </c>
      <c r="B370" s="196" t="s">
        <v>96</v>
      </c>
      <c r="C370" s="197">
        <f>C356+C364+C366+C362+C358+C360+C368</f>
        <v>771.5</v>
      </c>
      <c r="D370" s="197">
        <f>D356+D364+D366+D362</f>
        <v>0.7</v>
      </c>
      <c r="E370" s="197"/>
      <c r="F370" s="197">
        <f>F356+F364+F366+F362</f>
        <v>2.2920000000000003</v>
      </c>
      <c r="G370" s="197">
        <f>G356+G364+G366+G362</f>
        <v>2.2720000000000002</v>
      </c>
      <c r="H370" s="197">
        <f>H356+H364+H366+H362</f>
        <v>0.02</v>
      </c>
      <c r="J370" s="6"/>
      <c r="K370" s="6"/>
      <c r="L370" s="6"/>
      <c r="M370" s="6"/>
      <c r="N370" s="6"/>
      <c r="O370" s="6"/>
    </row>
    <row r="371" spans="1:15" ht="15.75" customHeight="1" thickBot="1">
      <c r="A371" s="179" t="s">
        <v>40</v>
      </c>
      <c r="B371" s="160" t="s">
        <v>10</v>
      </c>
      <c r="C371" s="161">
        <f>C370+C354+C331</f>
        <v>3424.5</v>
      </c>
      <c r="D371" s="161">
        <f>D370+D354+D331</f>
        <v>17.7</v>
      </c>
      <c r="E371" s="162"/>
      <c r="F371" s="166">
        <f>F370+F354+F331</f>
        <v>90.679000000000002</v>
      </c>
      <c r="G371" s="166">
        <f>G370+G354+G331</f>
        <v>66.578999999999994</v>
      </c>
      <c r="H371" s="167">
        <f>H370+H354+H331</f>
        <v>5.6199999999999992</v>
      </c>
      <c r="I371" s="5">
        <f>SUMIF(B320:B371, "ЮИДП - Сливен", C320:C371)</f>
        <v>0</v>
      </c>
      <c r="J371" s="325"/>
      <c r="K371" s="325"/>
      <c r="L371" s="6"/>
      <c r="M371" s="6"/>
      <c r="N371" s="6"/>
    </row>
    <row r="372" spans="1:15" ht="15.75" customHeight="1">
      <c r="A372" s="335" t="s">
        <v>40</v>
      </c>
      <c r="B372" s="16" t="s">
        <v>15</v>
      </c>
      <c r="C372" s="17"/>
      <c r="D372" s="17"/>
      <c r="E372" s="17"/>
      <c r="F372" s="18"/>
      <c r="G372" s="18"/>
      <c r="H372" s="19"/>
    </row>
    <row r="373" spans="1:15" ht="15.75" customHeight="1">
      <c r="A373" s="171"/>
      <c r="B373" s="20" t="s">
        <v>46</v>
      </c>
      <c r="C373" s="21"/>
      <c r="D373" s="21"/>
      <c r="E373" s="21"/>
      <c r="F373" s="22"/>
      <c r="G373" s="22"/>
      <c r="H373" s="23"/>
    </row>
    <row r="374" spans="1:15" ht="15.75" customHeight="1">
      <c r="A374" s="172">
        <v>1</v>
      </c>
      <c r="B374" s="24" t="s">
        <v>185</v>
      </c>
      <c r="C374" s="25">
        <f>SUM(C375:C375)</f>
        <v>0</v>
      </c>
      <c r="D374" s="25">
        <f>SUM(D375:D375)</f>
        <v>0</v>
      </c>
      <c r="E374" s="26" t="e">
        <f>F374/C374*1000</f>
        <v>#DIV/0!</v>
      </c>
      <c r="F374" s="27">
        <f>SUM(F375:F375)</f>
        <v>25</v>
      </c>
      <c r="G374" s="27">
        <f>SUM(G375:G375)</f>
        <v>25</v>
      </c>
      <c r="H374" s="28">
        <f>SUM(H375:H375)</f>
        <v>0</v>
      </c>
    </row>
    <row r="375" spans="1:15" ht="15.75" customHeight="1">
      <c r="A375" s="177"/>
      <c r="B375" s="43" t="s">
        <v>82</v>
      </c>
      <c r="C375" s="30">
        <v>0</v>
      </c>
      <c r="D375" s="30">
        <v>0</v>
      </c>
      <c r="E375" s="323" t="e">
        <v>#DIV/0!</v>
      </c>
      <c r="F375" s="32">
        <v>25</v>
      </c>
      <c r="G375" s="32">
        <v>25</v>
      </c>
      <c r="H375" s="33">
        <v>0</v>
      </c>
    </row>
    <row r="376" spans="1:15" ht="15.75" customHeight="1">
      <c r="A376" s="169">
        <v>2</v>
      </c>
      <c r="B376" s="48" t="s">
        <v>17</v>
      </c>
      <c r="C376" s="39">
        <f>SUM(C377:C377)</f>
        <v>0</v>
      </c>
      <c r="D376" s="39">
        <f>SUM(D377:D377)</f>
        <v>0</v>
      </c>
      <c r="E376" s="40" t="e">
        <f>F376/C376*1000</f>
        <v>#DIV/0!</v>
      </c>
      <c r="F376" s="41">
        <f>SUM(F377:F377)</f>
        <v>0.151</v>
      </c>
      <c r="G376" s="41">
        <f>SUM(G377:G377)</f>
        <v>0.151</v>
      </c>
      <c r="H376" s="42">
        <f>SUM(H377:H377)</f>
        <v>0</v>
      </c>
    </row>
    <row r="377" spans="1:15" ht="15.75" customHeight="1">
      <c r="A377" s="427"/>
      <c r="B377" s="43" t="s">
        <v>82</v>
      </c>
      <c r="C377" s="30">
        <v>0</v>
      </c>
      <c r="D377" s="30">
        <v>0</v>
      </c>
      <c r="E377" s="31" t="e">
        <v>#DIV/0!</v>
      </c>
      <c r="F377" s="32">
        <v>0.151</v>
      </c>
      <c r="G377" s="32">
        <v>0.151</v>
      </c>
      <c r="H377" s="33">
        <v>0</v>
      </c>
    </row>
    <row r="378" spans="1:15" ht="15.75" customHeight="1">
      <c r="A378" s="172">
        <v>3</v>
      </c>
      <c r="B378" s="24" t="s">
        <v>41</v>
      </c>
      <c r="C378" s="25">
        <f>SUM(C379:C380)</f>
        <v>620</v>
      </c>
      <c r="D378" s="25">
        <f>SUM(D379:D380)</f>
        <v>0.8</v>
      </c>
      <c r="E378" s="26">
        <f>F378/C378*1000</f>
        <v>0.23064516129032256</v>
      </c>
      <c r="F378" s="25">
        <f>SUM(F379:F380)</f>
        <v>0.14299999999999999</v>
      </c>
      <c r="G378" s="25">
        <f>SUM(G379:G380)</f>
        <v>0.14299999999999999</v>
      </c>
      <c r="H378" s="28">
        <f>SUM(H379:H379)</f>
        <v>0</v>
      </c>
    </row>
    <row r="379" spans="1:15" ht="15.75" customHeight="1">
      <c r="A379" s="177"/>
      <c r="B379" s="43" t="s">
        <v>80</v>
      </c>
      <c r="C379" s="30">
        <v>620</v>
      </c>
      <c r="D379" s="30">
        <v>0.8</v>
      </c>
      <c r="E379" s="323"/>
      <c r="F379" s="32">
        <v>5.2999999999999999E-2</v>
      </c>
      <c r="G379" s="32">
        <v>5.2999999999999999E-2</v>
      </c>
      <c r="H379" s="33"/>
    </row>
    <row r="380" spans="1:15" ht="15.75" customHeight="1">
      <c r="A380" s="174"/>
      <c r="B380" s="53" t="s">
        <v>82</v>
      </c>
      <c r="C380" s="54">
        <v>0</v>
      </c>
      <c r="D380" s="54">
        <v>0</v>
      </c>
      <c r="E380" s="369"/>
      <c r="F380" s="56">
        <v>0.09</v>
      </c>
      <c r="G380" s="56">
        <v>0.09</v>
      </c>
      <c r="H380" s="57">
        <v>0</v>
      </c>
    </row>
    <row r="381" spans="1:15" ht="15.75" customHeight="1">
      <c r="A381" s="172">
        <v>4</v>
      </c>
      <c r="B381" s="24" t="s">
        <v>42</v>
      </c>
      <c r="C381" s="25">
        <f>SUM(C382:C382)</f>
        <v>0</v>
      </c>
      <c r="D381" s="25">
        <f>SUM(D382:D382)</f>
        <v>0</v>
      </c>
      <c r="E381" s="26" t="e">
        <f>F381/C381*1000</f>
        <v>#DIV/0!</v>
      </c>
      <c r="F381" s="27">
        <f>SUM(F382:F382)</f>
        <v>0.99</v>
      </c>
      <c r="G381" s="27">
        <f>SUM(G382:G382)</f>
        <v>0.99</v>
      </c>
      <c r="H381" s="28">
        <f>SUM(H382:H382)</f>
        <v>0</v>
      </c>
    </row>
    <row r="382" spans="1:15" ht="15.75" customHeight="1">
      <c r="A382" s="177"/>
      <c r="B382" s="43" t="s">
        <v>82</v>
      </c>
      <c r="C382" s="30">
        <v>0</v>
      </c>
      <c r="D382" s="30">
        <v>0</v>
      </c>
      <c r="E382" s="323" t="e">
        <v>#DIV/0!</v>
      </c>
      <c r="F382" s="32">
        <v>0.99</v>
      </c>
      <c r="G382" s="32">
        <v>0.99</v>
      </c>
      <c r="H382" s="33">
        <v>0</v>
      </c>
    </row>
    <row r="383" spans="1:15" s="64" customFormat="1" ht="15.75" customHeight="1">
      <c r="A383" s="169">
        <v>5</v>
      </c>
      <c r="B383" s="48" t="s">
        <v>143</v>
      </c>
      <c r="C383" s="39">
        <f>SUM(C384)</f>
        <v>110</v>
      </c>
      <c r="D383" s="39">
        <f>SUM(D384)</f>
        <v>0</v>
      </c>
      <c r="E383" s="40" t="e">
        <v>#DIV/0!</v>
      </c>
      <c r="F383" s="41">
        <f>SUM(F384)</f>
        <v>1.65</v>
      </c>
      <c r="G383" s="41">
        <f>SUM(G384)</f>
        <v>1.65</v>
      </c>
      <c r="H383" s="42">
        <f>SUM(H384)</f>
        <v>0</v>
      </c>
    </row>
    <row r="384" spans="1:15" ht="15.75" customHeight="1">
      <c r="A384" s="178"/>
      <c r="B384" s="59" t="s">
        <v>80</v>
      </c>
      <c r="C384" s="44">
        <v>110</v>
      </c>
      <c r="D384" s="44"/>
      <c r="E384" s="45">
        <v>15</v>
      </c>
      <c r="F384" s="46">
        <v>1.65</v>
      </c>
      <c r="G384" s="46">
        <v>1.65</v>
      </c>
      <c r="H384" s="47"/>
    </row>
    <row r="385" spans="1:9" ht="15.75" customHeight="1">
      <c r="A385" s="169">
        <v>6</v>
      </c>
      <c r="B385" s="48" t="s">
        <v>18</v>
      </c>
      <c r="C385" s="39">
        <f>SUM(C386:C386)</f>
        <v>0</v>
      </c>
      <c r="D385" s="39">
        <f>SUM(D386:D386)</f>
        <v>0</v>
      </c>
      <c r="E385" s="40" t="e">
        <f>F385/C385*1000</f>
        <v>#DIV/0!</v>
      </c>
      <c r="F385" s="41">
        <f>SUM(F386:F386)</f>
        <v>0.5</v>
      </c>
      <c r="G385" s="41">
        <f>SUM(G386:G386)</f>
        <v>0.5</v>
      </c>
      <c r="H385" s="42">
        <f>SUM(H386:H386)</f>
        <v>0</v>
      </c>
    </row>
    <row r="386" spans="1:9" ht="15.75" customHeight="1">
      <c r="A386" s="427"/>
      <c r="B386" s="43" t="s">
        <v>82</v>
      </c>
      <c r="C386" s="30">
        <v>0</v>
      </c>
      <c r="D386" s="30">
        <v>0</v>
      </c>
      <c r="E386" s="31" t="e">
        <v>#DIV/0!</v>
      </c>
      <c r="F386" s="32">
        <v>0.5</v>
      </c>
      <c r="G386" s="32">
        <v>0.5</v>
      </c>
      <c r="H386" s="33">
        <v>0</v>
      </c>
      <c r="I386" s="340"/>
    </row>
    <row r="387" spans="1:9" s="64" customFormat="1" ht="15.75" customHeight="1">
      <c r="A387" s="169">
        <v>7</v>
      </c>
      <c r="B387" s="48" t="s">
        <v>43</v>
      </c>
      <c r="C387" s="39">
        <f>SUM(C388:C389)</f>
        <v>48</v>
      </c>
      <c r="D387" s="39">
        <f>SUM(D388:D389)</f>
        <v>0</v>
      </c>
      <c r="E387" s="40">
        <f>F387/C387*1000</f>
        <v>284.04166666666669</v>
      </c>
      <c r="F387" s="39">
        <f>SUM(F388:F389)</f>
        <v>13.634</v>
      </c>
      <c r="G387" s="41">
        <f>SUM(G388:G389)</f>
        <v>13.638000000000002</v>
      </c>
      <c r="H387" s="39">
        <f>SUM(H388:H389)</f>
        <v>0</v>
      </c>
    </row>
    <row r="388" spans="1:9" s="64" customFormat="1" ht="15.75" customHeight="1">
      <c r="A388" s="175"/>
      <c r="B388" s="164" t="s">
        <v>80</v>
      </c>
      <c r="C388" s="74">
        <v>48</v>
      </c>
      <c r="D388" s="74"/>
      <c r="E388" s="62">
        <v>10</v>
      </c>
      <c r="F388" s="75">
        <v>0.48</v>
      </c>
      <c r="G388" s="75">
        <v>0.48</v>
      </c>
      <c r="H388" s="76"/>
    </row>
    <row r="389" spans="1:9" ht="15.75" customHeight="1">
      <c r="A389" s="427"/>
      <c r="B389" s="43" t="s">
        <v>82</v>
      </c>
      <c r="C389" s="30">
        <v>0</v>
      </c>
      <c r="D389" s="30">
        <v>0</v>
      </c>
      <c r="E389" s="31" t="e">
        <v>#DIV/0!</v>
      </c>
      <c r="F389" s="32">
        <v>13.154</v>
      </c>
      <c r="G389" s="32">
        <v>13.158000000000001</v>
      </c>
      <c r="H389" s="33">
        <v>0</v>
      </c>
    </row>
    <row r="390" spans="1:9" ht="15.75" customHeight="1">
      <c r="A390" s="192" t="s">
        <v>40</v>
      </c>
      <c r="B390" s="193" t="s">
        <v>95</v>
      </c>
      <c r="C390" s="194">
        <f>C374+C376+C385+C387+C381+C378+C383</f>
        <v>778</v>
      </c>
      <c r="D390" s="194">
        <f>D374+D376+D385+D387+D381+D378+D383</f>
        <v>0.8</v>
      </c>
      <c r="E390" s="194"/>
      <c r="F390" s="194">
        <f>F374+F376+F385+F387+F381+F378+F383</f>
        <v>42.067999999999998</v>
      </c>
      <c r="G390" s="194">
        <f>G374+G376+G385+G387+G381+G378+G383</f>
        <v>42.072000000000003</v>
      </c>
      <c r="H390" s="194">
        <f>H374+H376+H385+H387+H381+H378+H383</f>
        <v>0</v>
      </c>
    </row>
    <row r="391" spans="1:9" ht="15.75" customHeight="1">
      <c r="A391" s="322"/>
      <c r="B391" s="65" t="s">
        <v>47</v>
      </c>
      <c r="C391" s="66"/>
      <c r="D391" s="66"/>
      <c r="E391" s="69"/>
      <c r="F391" s="67"/>
      <c r="G391" s="67"/>
      <c r="H391" s="68"/>
    </row>
    <row r="392" spans="1:9" ht="15.75" customHeight="1">
      <c r="A392" s="169">
        <v>1</v>
      </c>
      <c r="B392" s="48" t="s">
        <v>193</v>
      </c>
      <c r="C392" s="39">
        <f>SUM(C393:C393)</f>
        <v>0</v>
      </c>
      <c r="D392" s="39">
        <f>SUM(D393:D393)</f>
        <v>0</v>
      </c>
      <c r="E392" s="71" t="e">
        <f>F392/C392*1000</f>
        <v>#DIV/0!</v>
      </c>
      <c r="F392" s="41">
        <f>SUM(F393:F393)</f>
        <v>6.3E-2</v>
      </c>
      <c r="G392" s="41">
        <f>SUM(G393:G393)</f>
        <v>6.3E-2</v>
      </c>
      <c r="H392" s="42">
        <f>SUM(H393:H393)</f>
        <v>0</v>
      </c>
    </row>
    <row r="393" spans="1:9" ht="15.75" customHeight="1">
      <c r="A393" s="173"/>
      <c r="B393" s="59" t="s">
        <v>88</v>
      </c>
      <c r="C393" s="44">
        <v>0</v>
      </c>
      <c r="D393" s="44">
        <v>0</v>
      </c>
      <c r="E393" s="45" t="e">
        <v>#DIV/0!</v>
      </c>
      <c r="F393" s="46">
        <v>6.3E-2</v>
      </c>
      <c r="G393" s="46">
        <v>6.3E-2</v>
      </c>
      <c r="H393" s="47">
        <v>0</v>
      </c>
    </row>
    <row r="394" spans="1:9" ht="15.75" customHeight="1">
      <c r="A394" s="169">
        <v>2</v>
      </c>
      <c r="B394" s="48" t="s">
        <v>20</v>
      </c>
      <c r="C394" s="39">
        <f>SUM(C395:C395)</f>
        <v>170</v>
      </c>
      <c r="D394" s="39">
        <f>SUM(D395:D395)</f>
        <v>0</v>
      </c>
      <c r="E394" s="71">
        <f>F394/C394*1000</f>
        <v>9.9411764705882337</v>
      </c>
      <c r="F394" s="41">
        <f>SUM(F395:F395)</f>
        <v>1.69</v>
      </c>
      <c r="G394" s="41">
        <f>SUM(G395:G395)</f>
        <v>1.69</v>
      </c>
      <c r="H394" s="42">
        <f>SUM(H395:H395)</f>
        <v>0</v>
      </c>
    </row>
    <row r="395" spans="1:9" ht="15.75" customHeight="1">
      <c r="A395" s="173"/>
      <c r="B395" s="59" t="s">
        <v>83</v>
      </c>
      <c r="C395" s="44">
        <v>170</v>
      </c>
      <c r="D395" s="44"/>
      <c r="E395" s="45">
        <v>9.9411764705882337</v>
      </c>
      <c r="F395" s="46">
        <v>1.69</v>
      </c>
      <c r="G395" s="46">
        <v>1.69</v>
      </c>
      <c r="H395" s="47">
        <v>0</v>
      </c>
    </row>
    <row r="396" spans="1:9" ht="15.75" customHeight="1">
      <c r="A396" s="175">
        <v>3</v>
      </c>
      <c r="B396" s="60" t="s">
        <v>52</v>
      </c>
      <c r="C396" s="61">
        <f>SUM(C397:C397)</f>
        <v>780</v>
      </c>
      <c r="D396" s="61">
        <f>SUM(D397:D397)</f>
        <v>0</v>
      </c>
      <c r="E396" s="70">
        <f>F396/C396*1000</f>
        <v>15.15</v>
      </c>
      <c r="F396" s="72">
        <f>SUM(F397:F397)</f>
        <v>11.817</v>
      </c>
      <c r="G396" s="72">
        <f>SUM(G397:G397)</f>
        <v>10.635</v>
      </c>
      <c r="H396" s="73">
        <f>SUM(H397:H397)</f>
        <v>0</v>
      </c>
    </row>
    <row r="397" spans="1:9" ht="15.75" customHeight="1">
      <c r="A397" s="173"/>
      <c r="B397" s="59" t="s">
        <v>88</v>
      </c>
      <c r="C397" s="44">
        <v>780</v>
      </c>
      <c r="D397" s="44">
        <v>0</v>
      </c>
      <c r="E397" s="45">
        <v>15.15</v>
      </c>
      <c r="F397" s="46">
        <v>11.817</v>
      </c>
      <c r="G397" s="46">
        <v>10.635</v>
      </c>
      <c r="H397" s="47">
        <v>0</v>
      </c>
    </row>
    <row r="398" spans="1:9" ht="15.75" customHeight="1">
      <c r="A398" s="175">
        <v>4</v>
      </c>
      <c r="B398" s="60" t="s">
        <v>192</v>
      </c>
      <c r="C398" s="61">
        <f>SUM(C399:C399)</f>
        <v>0</v>
      </c>
      <c r="D398" s="61">
        <f>SUM(D399:D399)</f>
        <v>0</v>
      </c>
      <c r="E398" s="70" t="e">
        <f>F398/C398*1000</f>
        <v>#DIV/0!</v>
      </c>
      <c r="F398" s="72">
        <f>SUM(F399:F399)</f>
        <v>0.5</v>
      </c>
      <c r="G398" s="72">
        <f>SUM(G399:G399)</f>
        <v>0.5</v>
      </c>
      <c r="H398" s="73">
        <f>SUM(H399:H399)</f>
        <v>0</v>
      </c>
    </row>
    <row r="399" spans="1:9" ht="15.75" customHeight="1">
      <c r="A399" s="173"/>
      <c r="B399" s="59" t="s">
        <v>88</v>
      </c>
      <c r="C399" s="44">
        <v>0</v>
      </c>
      <c r="D399" s="44">
        <v>0</v>
      </c>
      <c r="E399" s="45" t="e">
        <v>#DIV/0!</v>
      </c>
      <c r="F399" s="46">
        <v>0.5</v>
      </c>
      <c r="G399" s="46">
        <v>0.5</v>
      </c>
      <c r="H399" s="47">
        <v>0</v>
      </c>
    </row>
    <row r="400" spans="1:9" ht="15.75" customHeight="1">
      <c r="A400" s="175">
        <v>5</v>
      </c>
      <c r="B400" s="60" t="s">
        <v>21</v>
      </c>
      <c r="C400" s="61">
        <f>SUM(C401:C401)</f>
        <v>0</v>
      </c>
      <c r="D400" s="61">
        <f>SUM(D401:D401)</f>
        <v>0</v>
      </c>
      <c r="E400" s="62" t="e">
        <f>F400/C400*1000</f>
        <v>#DIV/0!</v>
      </c>
      <c r="F400" s="72">
        <f>SUM(F401:F401)</f>
        <v>9.5000000000000001E-2</v>
      </c>
      <c r="G400" s="72">
        <f>SUM(G401:G401)</f>
        <v>9.5000000000000001E-2</v>
      </c>
      <c r="H400" s="73">
        <f>SUM(H401:H401)</f>
        <v>0</v>
      </c>
    </row>
    <row r="401" spans="1:11" ht="15.75" customHeight="1">
      <c r="A401" s="427"/>
      <c r="B401" s="43" t="s">
        <v>82</v>
      </c>
      <c r="C401" s="30">
        <v>0</v>
      </c>
      <c r="D401" s="30">
        <v>0</v>
      </c>
      <c r="E401" s="31" t="e">
        <v>#DIV/0!</v>
      </c>
      <c r="F401" s="32">
        <v>9.5000000000000001E-2</v>
      </c>
      <c r="G401" s="32">
        <v>9.5000000000000001E-2</v>
      </c>
      <c r="H401" s="33">
        <v>0</v>
      </c>
    </row>
    <row r="402" spans="1:11" ht="15.75" customHeight="1">
      <c r="A402" s="169">
        <v>6</v>
      </c>
      <c r="B402" s="48" t="s">
        <v>22</v>
      </c>
      <c r="C402" s="39">
        <f>SUM(C403:C403)</f>
        <v>20</v>
      </c>
      <c r="D402" s="39"/>
      <c r="E402" s="40">
        <f>F402/C402*1000</f>
        <v>7.6499999999999995</v>
      </c>
      <c r="F402" s="41">
        <f>SUM(F403:F403)</f>
        <v>0.153</v>
      </c>
      <c r="G402" s="41">
        <f>SUM(G403:G403)</f>
        <v>0.153</v>
      </c>
      <c r="H402" s="42">
        <f>SUM(H403:H403)</f>
        <v>0</v>
      </c>
    </row>
    <row r="403" spans="1:11" ht="15.75" customHeight="1">
      <c r="A403" s="173"/>
      <c r="B403" s="59" t="s">
        <v>82</v>
      </c>
      <c r="C403" s="44">
        <v>20</v>
      </c>
      <c r="D403" s="44">
        <v>0</v>
      </c>
      <c r="E403" s="45">
        <v>7.6499999999999995</v>
      </c>
      <c r="F403" s="46">
        <v>0.153</v>
      </c>
      <c r="G403" s="46">
        <v>0.153</v>
      </c>
      <c r="H403" s="47">
        <v>0</v>
      </c>
    </row>
    <row r="404" spans="1:11" ht="15.75" customHeight="1">
      <c r="A404" s="169">
        <v>7</v>
      </c>
      <c r="B404" s="48" t="s">
        <v>23</v>
      </c>
      <c r="C404" s="39">
        <f>SUM(C405:C405)</f>
        <v>40</v>
      </c>
      <c r="D404" s="39"/>
      <c r="E404" s="40">
        <f>F404/C404*1000</f>
        <v>18</v>
      </c>
      <c r="F404" s="41">
        <f>SUM(F405:F405)</f>
        <v>0.72</v>
      </c>
      <c r="G404" s="41">
        <f>SUM(G405:G405)</f>
        <v>0.72</v>
      </c>
      <c r="H404" s="42">
        <f>SUM(H405:H405)</f>
        <v>0</v>
      </c>
    </row>
    <row r="405" spans="1:11" ht="15.75" customHeight="1">
      <c r="A405" s="173"/>
      <c r="B405" s="59" t="s">
        <v>83</v>
      </c>
      <c r="C405" s="44">
        <v>40</v>
      </c>
      <c r="D405" s="44"/>
      <c r="E405" s="45">
        <v>18</v>
      </c>
      <c r="F405" s="46">
        <v>0.72</v>
      </c>
      <c r="G405" s="46">
        <v>0.72</v>
      </c>
      <c r="H405" s="47">
        <v>0</v>
      </c>
    </row>
    <row r="406" spans="1:11" ht="15.75" customHeight="1">
      <c r="A406" s="175">
        <v>8</v>
      </c>
      <c r="B406" s="60" t="s">
        <v>35</v>
      </c>
      <c r="C406" s="61">
        <f>SUM(C407:C407)</f>
        <v>10</v>
      </c>
      <c r="D406" s="61">
        <f>SUM(D407:D407)</f>
        <v>0</v>
      </c>
      <c r="E406" s="168">
        <f>F406/C406*1000</f>
        <v>22</v>
      </c>
      <c r="F406" s="72">
        <f>SUM(F407:F407)</f>
        <v>0.22</v>
      </c>
      <c r="G406" s="72">
        <f>SUM(G407:G407)</f>
        <v>0.22</v>
      </c>
      <c r="H406" s="73">
        <f>SUM(H407:H407)</f>
        <v>0</v>
      </c>
    </row>
    <row r="407" spans="1:11" ht="15.75" customHeight="1">
      <c r="A407" s="173"/>
      <c r="B407" s="59" t="s">
        <v>83</v>
      </c>
      <c r="C407" s="44">
        <v>10</v>
      </c>
      <c r="D407" s="44"/>
      <c r="E407" s="77">
        <v>22</v>
      </c>
      <c r="F407" s="46">
        <v>0.22</v>
      </c>
      <c r="G407" s="46">
        <v>0.22</v>
      </c>
      <c r="H407" s="47"/>
    </row>
    <row r="408" spans="1:11" ht="15.75" customHeight="1">
      <c r="A408" s="175">
        <v>9</v>
      </c>
      <c r="B408" s="60" t="s">
        <v>89</v>
      </c>
      <c r="C408" s="61">
        <f>SUM(C409:C409)</f>
        <v>40</v>
      </c>
      <c r="D408" s="61">
        <f>SUM(D409:D409)</f>
        <v>0</v>
      </c>
      <c r="E408" s="70">
        <f>F408/C408*1000</f>
        <v>1.325</v>
      </c>
      <c r="F408" s="72">
        <f>SUM(F409:F409)</f>
        <v>5.2999999999999999E-2</v>
      </c>
      <c r="G408" s="72">
        <f>SUM(G409:G409)</f>
        <v>5.2999999999999999E-2</v>
      </c>
      <c r="H408" s="73">
        <f>SUM(H409:H409)</f>
        <v>0</v>
      </c>
    </row>
    <row r="409" spans="1:11" ht="15.75" customHeight="1">
      <c r="A409" s="427"/>
      <c r="B409" s="59" t="s">
        <v>82</v>
      </c>
      <c r="C409" s="30">
        <v>40</v>
      </c>
      <c r="D409" s="30">
        <v>0</v>
      </c>
      <c r="E409" s="31">
        <v>1.325</v>
      </c>
      <c r="F409" s="32">
        <v>5.2999999999999999E-2</v>
      </c>
      <c r="G409" s="32">
        <v>5.2999999999999999E-2</v>
      </c>
      <c r="H409" s="33">
        <v>0</v>
      </c>
    </row>
    <row r="410" spans="1:11" ht="15.75" customHeight="1">
      <c r="A410" s="203" t="s">
        <v>40</v>
      </c>
      <c r="B410" s="204" t="s">
        <v>97</v>
      </c>
      <c r="C410" s="206">
        <f>C400+C402+C404+C406+C408+C396+C392+C398+C394</f>
        <v>1060</v>
      </c>
      <c r="D410" s="206">
        <f>D400+D402+D404+D406+D408+D396+D392+D398+D394</f>
        <v>0</v>
      </c>
      <c r="E410" s="206"/>
      <c r="F410" s="206">
        <f>F400+F402+F404+F406+F408+F396+F392+F398+F394</f>
        <v>15.311</v>
      </c>
      <c r="G410" s="206">
        <f>G400+G402+G404+G406+G408+G396+G392+G398+G394</f>
        <v>14.129</v>
      </c>
      <c r="H410" s="206">
        <f>H400+H402+H404+H406+H408+H396+H392+H398+H394</f>
        <v>0</v>
      </c>
    </row>
    <row r="411" spans="1:11" ht="15.75" customHeight="1">
      <c r="A411" s="322"/>
      <c r="B411" s="65" t="s">
        <v>44</v>
      </c>
      <c r="C411" s="66"/>
      <c r="D411" s="66"/>
      <c r="E411" s="69"/>
      <c r="F411" s="67"/>
      <c r="G411" s="67"/>
      <c r="H411" s="68"/>
      <c r="K411" s="325"/>
    </row>
    <row r="412" spans="1:11" ht="15.75" customHeight="1">
      <c r="A412" s="169">
        <v>1</v>
      </c>
      <c r="B412" s="48" t="s">
        <v>109</v>
      </c>
      <c r="C412" s="39">
        <f>SUM(C413:C413)</f>
        <v>0</v>
      </c>
      <c r="D412" s="39">
        <f>SUM(D413:D413)</f>
        <v>0</v>
      </c>
      <c r="E412" s="40" t="e">
        <f>F412/C412*1000</f>
        <v>#DIV/0!</v>
      </c>
      <c r="F412" s="41">
        <f>SUM(F413:F413)</f>
        <v>3.403</v>
      </c>
      <c r="G412" s="41">
        <f>SUM(G413:G413)</f>
        <v>3.403</v>
      </c>
      <c r="H412" s="42">
        <f>SUM(H413:H413)</f>
        <v>0</v>
      </c>
    </row>
    <row r="413" spans="1:11" ht="15.75" customHeight="1">
      <c r="A413" s="173"/>
      <c r="B413" s="59" t="s">
        <v>82</v>
      </c>
      <c r="C413" s="44">
        <v>0</v>
      </c>
      <c r="D413" s="44">
        <v>0</v>
      </c>
      <c r="E413" s="45" t="e">
        <v>#DIV/0!</v>
      </c>
      <c r="F413" s="46">
        <v>3.403</v>
      </c>
      <c r="G413" s="46">
        <v>3.403</v>
      </c>
      <c r="H413" s="47">
        <v>0</v>
      </c>
    </row>
    <row r="414" spans="1:11" ht="15.75" customHeight="1">
      <c r="A414" s="169">
        <v>2</v>
      </c>
      <c r="B414" s="48" t="s">
        <v>137</v>
      </c>
      <c r="C414" s="39">
        <f>SUM(C415:C415)</f>
        <v>0</v>
      </c>
      <c r="D414" s="39">
        <f>SUM(D415:D415)</f>
        <v>0</v>
      </c>
      <c r="E414" s="40" t="e">
        <f>F414/C414*1000</f>
        <v>#DIV/0!</v>
      </c>
      <c r="F414" s="41">
        <f>SUM(F415:F415)</f>
        <v>0.3</v>
      </c>
      <c r="G414" s="41">
        <f>SUM(G415:G415)</f>
        <v>0.3</v>
      </c>
      <c r="H414" s="42">
        <f>SUM(H415:H415)</f>
        <v>0</v>
      </c>
    </row>
    <row r="415" spans="1:11" ht="15.75" customHeight="1">
      <c r="A415" s="173"/>
      <c r="B415" s="59" t="s">
        <v>82</v>
      </c>
      <c r="C415" s="44">
        <v>0</v>
      </c>
      <c r="D415" s="44">
        <v>0</v>
      </c>
      <c r="E415" s="45" t="e">
        <v>#DIV/0!</v>
      </c>
      <c r="F415" s="46">
        <v>0.3</v>
      </c>
      <c r="G415" s="46">
        <v>0.3</v>
      </c>
      <c r="H415" s="47">
        <v>0</v>
      </c>
    </row>
    <row r="416" spans="1:11" ht="15.75" customHeight="1">
      <c r="A416" s="175">
        <v>3</v>
      </c>
      <c r="B416" s="60" t="s">
        <v>8</v>
      </c>
      <c r="C416" s="61">
        <f>SUM(C417:C417)</f>
        <v>250</v>
      </c>
      <c r="D416" s="61">
        <f>SUM(D417:D417)</f>
        <v>0</v>
      </c>
      <c r="E416" s="70">
        <f>F416/C416*1000</f>
        <v>6.96</v>
      </c>
      <c r="F416" s="72">
        <f>SUM(F417:F417)</f>
        <v>1.74</v>
      </c>
      <c r="G416" s="72">
        <f>SUM(G417:G417)</f>
        <v>1.74</v>
      </c>
      <c r="H416" s="73">
        <f>SUM(H417:H417)</f>
        <v>0</v>
      </c>
    </row>
    <row r="417" spans="1:15" ht="15.75" customHeight="1">
      <c r="A417" s="173"/>
      <c r="B417" s="59" t="s">
        <v>83</v>
      </c>
      <c r="C417" s="44">
        <v>250</v>
      </c>
      <c r="D417" s="44"/>
      <c r="E417" s="45">
        <v>6.96</v>
      </c>
      <c r="F417" s="46">
        <v>1.74</v>
      </c>
      <c r="G417" s="46">
        <v>1.74</v>
      </c>
      <c r="H417" s="47">
        <v>0</v>
      </c>
    </row>
    <row r="418" spans="1:15" ht="15.75" customHeight="1">
      <c r="A418" s="169">
        <v>4</v>
      </c>
      <c r="B418" s="48" t="s">
        <v>164</v>
      </c>
      <c r="C418" s="39">
        <f>SUM(C419:C419)</f>
        <v>43</v>
      </c>
      <c r="D418" s="39">
        <f>SUM(D419:D419)</f>
        <v>0</v>
      </c>
      <c r="E418" s="40">
        <f>F418/C418*1000</f>
        <v>24.604651162790699</v>
      </c>
      <c r="F418" s="41">
        <f>SUM(F419:F419)</f>
        <v>1.0580000000000001</v>
      </c>
      <c r="G418" s="41">
        <f>SUM(G419:G419)</f>
        <v>0</v>
      </c>
      <c r="H418" s="42">
        <f>SUM(H419:H419)</f>
        <v>0</v>
      </c>
    </row>
    <row r="419" spans="1:15" ht="15.75" customHeight="1">
      <c r="A419" s="173"/>
      <c r="B419" s="59" t="s">
        <v>84</v>
      </c>
      <c r="C419" s="44">
        <v>43</v>
      </c>
      <c r="D419" s="44"/>
      <c r="E419" s="45">
        <f>F419/C419*1000</f>
        <v>24.604651162790699</v>
      </c>
      <c r="F419" s="46">
        <v>1.0580000000000001</v>
      </c>
      <c r="G419" s="46"/>
      <c r="H419" s="47"/>
    </row>
    <row r="420" spans="1:15" ht="15.75" customHeight="1" thickBot="1">
      <c r="A420" s="195" t="s">
        <v>40</v>
      </c>
      <c r="B420" s="196" t="s">
        <v>96</v>
      </c>
      <c r="C420" s="197">
        <f>C412+C414+C416+C418</f>
        <v>293</v>
      </c>
      <c r="D420" s="197">
        <f>D412+D414+D416+D418</f>
        <v>0</v>
      </c>
      <c r="E420" s="197"/>
      <c r="F420" s="197">
        <f>F412+F414+F416+F418</f>
        <v>6.5009999999999994</v>
      </c>
      <c r="G420" s="197">
        <f>G412+G414+G416+G418</f>
        <v>5.4429999999999996</v>
      </c>
      <c r="H420" s="197">
        <f>H412+H414+H416+H418</f>
        <v>0</v>
      </c>
      <c r="J420" s="6"/>
      <c r="K420" s="6"/>
      <c r="L420" s="6"/>
      <c r="M420" s="6"/>
      <c r="N420" s="6"/>
      <c r="O420" s="6"/>
    </row>
    <row r="421" spans="1:15" ht="15.75" customHeight="1" thickBot="1">
      <c r="A421" s="179" t="s">
        <v>40</v>
      </c>
      <c r="B421" s="160" t="s">
        <v>11</v>
      </c>
      <c r="C421" s="161">
        <f>C420+C410+C390</f>
        <v>2131</v>
      </c>
      <c r="D421" s="161">
        <f>D420+D410+D390</f>
        <v>0.8</v>
      </c>
      <c r="E421" s="162"/>
      <c r="F421" s="166">
        <f>F420+F410+F390</f>
        <v>63.879999999999995</v>
      </c>
      <c r="G421" s="166">
        <f>G420+G410+G390</f>
        <v>61.644000000000005</v>
      </c>
      <c r="H421" s="167">
        <f>H420+H410+H390</f>
        <v>0</v>
      </c>
      <c r="J421" s="325"/>
      <c r="K421" s="325"/>
      <c r="L421" s="6"/>
      <c r="M421" s="6"/>
      <c r="N421" s="6"/>
    </row>
    <row r="422" spans="1:15" ht="15.75" customHeight="1">
      <c r="A422" s="319" t="s">
        <v>123</v>
      </c>
      <c r="B422" s="16" t="s">
        <v>37</v>
      </c>
      <c r="C422" s="17"/>
      <c r="D422" s="17"/>
      <c r="E422" s="17"/>
      <c r="F422" s="18"/>
      <c r="G422" s="18"/>
      <c r="H422" s="19"/>
    </row>
    <row r="423" spans="1:15" ht="15.75" customHeight="1">
      <c r="A423" s="171"/>
      <c r="B423" s="20" t="s">
        <v>46</v>
      </c>
      <c r="C423" s="21"/>
      <c r="D423" s="21"/>
      <c r="E423" s="21"/>
      <c r="F423" s="22"/>
      <c r="G423" s="22"/>
      <c r="H423" s="23"/>
    </row>
    <row r="424" spans="1:15" ht="15.75" customHeight="1">
      <c r="A424" s="169">
        <v>1</v>
      </c>
      <c r="B424" s="38" t="s">
        <v>128</v>
      </c>
      <c r="C424" s="39">
        <f>SUM(C425)</f>
        <v>0</v>
      </c>
      <c r="D424" s="39">
        <f>SUM(D425)</f>
        <v>0</v>
      </c>
      <c r="E424" s="58" t="e">
        <f>F424/C424*1000</f>
        <v>#DIV/0!</v>
      </c>
      <c r="F424" s="41">
        <f>SUM(F425)</f>
        <v>1.1000000000000001</v>
      </c>
      <c r="G424" s="41">
        <f>SUM(G425)</f>
        <v>1.1000000000000001</v>
      </c>
      <c r="H424" s="42">
        <f>SUM(H425)</f>
        <v>0</v>
      </c>
    </row>
    <row r="425" spans="1:15" ht="15.75" customHeight="1">
      <c r="A425" s="173"/>
      <c r="B425" s="49" t="s">
        <v>82</v>
      </c>
      <c r="C425" s="44">
        <v>0</v>
      </c>
      <c r="D425" s="44">
        <v>0</v>
      </c>
      <c r="E425" s="45" t="e">
        <v>#DIV/0!</v>
      </c>
      <c r="F425" s="46">
        <v>1.1000000000000001</v>
      </c>
      <c r="G425" s="46">
        <v>1.1000000000000001</v>
      </c>
      <c r="H425" s="47">
        <v>0</v>
      </c>
    </row>
    <row r="426" spans="1:15" ht="15.75" customHeight="1">
      <c r="A426" s="169">
        <v>2</v>
      </c>
      <c r="B426" s="48" t="s">
        <v>201</v>
      </c>
      <c r="C426" s="39">
        <f>C427</f>
        <v>0</v>
      </c>
      <c r="D426" s="39">
        <f>D427</f>
        <v>0</v>
      </c>
      <c r="E426" s="40" t="e">
        <f>F426/C426*1000</f>
        <v>#DIV/0!</v>
      </c>
      <c r="F426" s="41">
        <f>F427</f>
        <v>0.4</v>
      </c>
      <c r="G426" s="41">
        <f>G427</f>
        <v>0.4</v>
      </c>
      <c r="H426" s="42">
        <f>H427</f>
        <v>0</v>
      </c>
    </row>
    <row r="427" spans="1:15" ht="15.75" customHeight="1">
      <c r="A427" s="173"/>
      <c r="B427" s="49" t="s">
        <v>82</v>
      </c>
      <c r="C427" s="44">
        <v>0</v>
      </c>
      <c r="D427" s="44">
        <v>0</v>
      </c>
      <c r="E427" s="45" t="e">
        <v>#DIV/0!</v>
      </c>
      <c r="F427" s="46">
        <v>0.4</v>
      </c>
      <c r="G427" s="46">
        <v>0.4</v>
      </c>
      <c r="H427" s="47">
        <v>0</v>
      </c>
    </row>
    <row r="428" spans="1:15" ht="15.75" customHeight="1">
      <c r="A428" s="169">
        <v>3</v>
      </c>
      <c r="B428" s="48" t="s">
        <v>18</v>
      </c>
      <c r="C428" s="39">
        <f>SUM(C429:C429)</f>
        <v>0</v>
      </c>
      <c r="D428" s="39">
        <f>SUM(D429:D429)</f>
        <v>0</v>
      </c>
      <c r="E428" s="40" t="e">
        <f>F428/C428*1000</f>
        <v>#DIV/0!</v>
      </c>
      <c r="F428" s="41">
        <f>SUM(F429:F429)</f>
        <v>31</v>
      </c>
      <c r="G428" s="41">
        <f>SUM(G429:G429)</f>
        <v>31</v>
      </c>
      <c r="H428" s="42">
        <f>SUM(H429:H429)</f>
        <v>0</v>
      </c>
    </row>
    <row r="429" spans="1:15" ht="15.75" customHeight="1">
      <c r="A429" s="427"/>
      <c r="B429" s="43" t="s">
        <v>82</v>
      </c>
      <c r="C429" s="30">
        <v>0</v>
      </c>
      <c r="D429" s="30">
        <v>0</v>
      </c>
      <c r="E429" s="31" t="e">
        <v>#DIV/0!</v>
      </c>
      <c r="F429" s="32">
        <v>31</v>
      </c>
      <c r="G429" s="32">
        <v>31</v>
      </c>
      <c r="H429" s="33">
        <v>0</v>
      </c>
    </row>
    <row r="430" spans="1:15" s="64" customFormat="1" ht="15.75" customHeight="1">
      <c r="A430" s="169">
        <v>4</v>
      </c>
      <c r="B430" s="48" t="s">
        <v>43</v>
      </c>
      <c r="C430" s="39">
        <f>SUM(C431:C431)</f>
        <v>0</v>
      </c>
      <c r="D430" s="39">
        <f>SUM(D431:D431)</f>
        <v>0</v>
      </c>
      <c r="E430" s="40" t="e">
        <f>F430/C430*1000</f>
        <v>#DIV/0!</v>
      </c>
      <c r="F430" s="41">
        <f>SUM(F431:F431)</f>
        <v>12.798000000000002</v>
      </c>
      <c r="G430" s="41">
        <f>SUM(G431:G431)</f>
        <v>12.798000000000002</v>
      </c>
      <c r="H430" s="42">
        <f>SUM(H431:H431)</f>
        <v>0</v>
      </c>
    </row>
    <row r="431" spans="1:15" ht="15.75" customHeight="1">
      <c r="A431" s="427"/>
      <c r="B431" s="43" t="s">
        <v>82</v>
      </c>
      <c r="C431" s="30">
        <v>0</v>
      </c>
      <c r="D431" s="30">
        <v>0</v>
      </c>
      <c r="E431" s="31" t="e">
        <v>#DIV/0!</v>
      </c>
      <c r="F431" s="32">
        <v>12.798000000000002</v>
      </c>
      <c r="G431" s="32">
        <v>12.798000000000002</v>
      </c>
      <c r="H431" s="33">
        <v>0</v>
      </c>
    </row>
    <row r="432" spans="1:15" s="64" customFormat="1" ht="15.75" customHeight="1">
      <c r="A432" s="169">
        <v>5</v>
      </c>
      <c r="B432" s="48" t="s">
        <v>61</v>
      </c>
      <c r="C432" s="39">
        <f>SUM(C433:C433)</f>
        <v>30</v>
      </c>
      <c r="D432" s="39">
        <f>SUM(D433:D433)</f>
        <v>0</v>
      </c>
      <c r="E432" s="40">
        <f>F432/C432*1000</f>
        <v>0.86666666666666659</v>
      </c>
      <c r="F432" s="41">
        <f>SUM(F433:F433)</f>
        <v>2.5999999999999999E-2</v>
      </c>
      <c r="G432" s="41">
        <f>SUM(G433:G433)</f>
        <v>2.5999999999999999E-2</v>
      </c>
      <c r="H432" s="42">
        <f>SUM(H433:H433)</f>
        <v>0</v>
      </c>
    </row>
    <row r="433" spans="1:15" ht="15.75" customHeight="1">
      <c r="A433" s="427"/>
      <c r="B433" s="43" t="s">
        <v>83</v>
      </c>
      <c r="C433" s="30">
        <v>30</v>
      </c>
      <c r="D433" s="30"/>
      <c r="E433" s="31">
        <v>0.86666666666666659</v>
      </c>
      <c r="F433" s="32">
        <v>2.5999999999999999E-2</v>
      </c>
      <c r="G433" s="32">
        <v>2.5999999999999999E-2</v>
      </c>
      <c r="H433" s="33">
        <v>0</v>
      </c>
    </row>
    <row r="434" spans="1:15" ht="15.75" customHeight="1">
      <c r="A434" s="192" t="s">
        <v>123</v>
      </c>
      <c r="B434" s="193" t="s">
        <v>95</v>
      </c>
      <c r="C434" s="194">
        <f>C424+C426+C428+C430</f>
        <v>0</v>
      </c>
      <c r="D434" s="194">
        <f>D424+D426+D428+D430</f>
        <v>0</v>
      </c>
      <c r="E434" s="194"/>
      <c r="F434" s="194">
        <f>F424+F426+F428+F430</f>
        <v>45.298000000000002</v>
      </c>
      <c r="G434" s="194">
        <f>G424+G426+G428+G430</f>
        <v>45.298000000000002</v>
      </c>
      <c r="H434" s="194">
        <f>H424+H426+H428+H430</f>
        <v>0</v>
      </c>
      <c r="J434" s="94"/>
      <c r="K434" s="94"/>
      <c r="L434" s="94"/>
      <c r="M434" s="94"/>
      <c r="N434" s="94"/>
      <c r="O434" s="94"/>
    </row>
    <row r="435" spans="1:15" ht="15.75" customHeight="1">
      <c r="A435" s="320"/>
      <c r="B435" s="65" t="s">
        <v>47</v>
      </c>
      <c r="C435" s="66"/>
      <c r="D435" s="66"/>
      <c r="E435" s="69"/>
      <c r="F435" s="67"/>
      <c r="G435" s="67"/>
      <c r="H435" s="68"/>
    </row>
    <row r="436" spans="1:15" ht="15.75" customHeight="1">
      <c r="A436" s="169">
        <v>1</v>
      </c>
      <c r="B436" s="48" t="s">
        <v>182</v>
      </c>
      <c r="C436" s="39">
        <f>SUM(C437:C437)</f>
        <v>0</v>
      </c>
      <c r="D436" s="39">
        <f>SUM(D437:D437)</f>
        <v>0</v>
      </c>
      <c r="E436" s="40" t="e">
        <f t="shared" ref="E436:E442" si="5">F436/C436*1000</f>
        <v>#DIV/0!</v>
      </c>
      <c r="F436" s="41">
        <f>SUM(F437:F437)</f>
        <v>0.2</v>
      </c>
      <c r="G436" s="41">
        <f>SUM(G437:G437)</f>
        <v>0.2</v>
      </c>
      <c r="H436" s="42">
        <f>SUM(H437:H437)</f>
        <v>0</v>
      </c>
    </row>
    <row r="437" spans="1:15" ht="15.75" customHeight="1">
      <c r="A437" s="315"/>
      <c r="B437" s="312" t="s">
        <v>82</v>
      </c>
      <c r="C437" s="316"/>
      <c r="D437" s="316">
        <v>0</v>
      </c>
      <c r="E437" s="78" t="e">
        <v>#DIV/0!</v>
      </c>
      <c r="F437" s="317">
        <v>0.2</v>
      </c>
      <c r="G437" s="317">
        <v>0.2</v>
      </c>
      <c r="H437" s="318">
        <v>0</v>
      </c>
    </row>
    <row r="438" spans="1:15" ht="15.75" customHeight="1">
      <c r="A438" s="169">
        <v>2</v>
      </c>
      <c r="B438" s="48" t="s">
        <v>31</v>
      </c>
      <c r="C438" s="39">
        <f>SUM(C439:C439)</f>
        <v>0</v>
      </c>
      <c r="D438" s="39">
        <f>SUM(D439:D439)</f>
        <v>0</v>
      </c>
      <c r="E438" s="58" t="e">
        <f>F438/C438*1000</f>
        <v>#DIV/0!</v>
      </c>
      <c r="F438" s="41">
        <f>SUM(F439:F439)</f>
        <v>6</v>
      </c>
      <c r="G438" s="41">
        <f>SUM(G439:G439)</f>
        <v>6</v>
      </c>
      <c r="H438" s="42">
        <f>SUM(H439:H439)</f>
        <v>0</v>
      </c>
    </row>
    <row r="439" spans="1:15" ht="15.75" customHeight="1">
      <c r="A439" s="173"/>
      <c r="B439" s="59" t="s">
        <v>82</v>
      </c>
      <c r="C439" s="44"/>
      <c r="D439" s="44">
        <v>0</v>
      </c>
      <c r="E439" s="45" t="e">
        <v>#DIV/0!</v>
      </c>
      <c r="F439" s="46">
        <v>6</v>
      </c>
      <c r="G439" s="46">
        <v>6</v>
      </c>
      <c r="H439" s="47">
        <v>0</v>
      </c>
    </row>
    <row r="440" spans="1:15" ht="15.75" customHeight="1">
      <c r="A440" s="169">
        <v>3</v>
      </c>
      <c r="B440" s="48" t="s">
        <v>21</v>
      </c>
      <c r="C440" s="39">
        <f>SUM(C441:C441)</f>
        <v>0</v>
      </c>
      <c r="D440" s="39">
        <f>SUM(D441:D441)</f>
        <v>30</v>
      </c>
      <c r="E440" s="58" t="e">
        <f t="shared" si="5"/>
        <v>#DIV/0!</v>
      </c>
      <c r="F440" s="41">
        <f>SUM(F441:F441)</f>
        <v>15.382000000000001</v>
      </c>
      <c r="G440" s="41">
        <f>SUM(G441:G441)</f>
        <v>10.882000000000001</v>
      </c>
      <c r="H440" s="42">
        <f>SUM(H441:H441)</f>
        <v>0</v>
      </c>
    </row>
    <row r="441" spans="1:15" ht="15.75" customHeight="1">
      <c r="A441" s="173"/>
      <c r="B441" s="59" t="s">
        <v>82</v>
      </c>
      <c r="C441" s="44"/>
      <c r="D441" s="44">
        <v>30</v>
      </c>
      <c r="E441" s="45" t="e">
        <v>#DIV/0!</v>
      </c>
      <c r="F441" s="46">
        <v>15.382000000000001</v>
      </c>
      <c r="G441" s="46">
        <v>10.882000000000001</v>
      </c>
      <c r="H441" s="47">
        <v>0</v>
      </c>
    </row>
    <row r="442" spans="1:15" ht="15.75" customHeight="1">
      <c r="A442" s="175">
        <v>4</v>
      </c>
      <c r="B442" s="60" t="s">
        <v>32</v>
      </c>
      <c r="C442" s="61">
        <f>SUM(C443:C443)</f>
        <v>0</v>
      </c>
      <c r="D442" s="61">
        <f>SUM(D443:D443)</f>
        <v>0</v>
      </c>
      <c r="E442" s="70" t="e">
        <f t="shared" si="5"/>
        <v>#DIV/0!</v>
      </c>
      <c r="F442" s="72">
        <f>SUM(F443:F443)</f>
        <v>0.107</v>
      </c>
      <c r="G442" s="72">
        <f>SUM(G443:G443)</f>
        <v>0.107</v>
      </c>
      <c r="H442" s="73">
        <f>SUM(H443:H443)</f>
        <v>0</v>
      </c>
    </row>
    <row r="443" spans="1:15" ht="15.75" customHeight="1">
      <c r="A443" s="321"/>
      <c r="B443" s="51" t="s">
        <v>82</v>
      </c>
      <c r="C443" s="35"/>
      <c r="D443" s="35">
        <v>0</v>
      </c>
      <c r="E443" s="52" t="e">
        <v>#DIV/0!</v>
      </c>
      <c r="F443" s="36">
        <v>0.107</v>
      </c>
      <c r="G443" s="36">
        <v>0.107</v>
      </c>
      <c r="H443" s="37">
        <v>0</v>
      </c>
    </row>
    <row r="444" spans="1:15" ht="15.75" customHeight="1">
      <c r="A444" s="169">
        <v>5</v>
      </c>
      <c r="B444" s="154" t="s">
        <v>35</v>
      </c>
      <c r="C444" s="155">
        <f>SUM(C445:C445)</f>
        <v>30</v>
      </c>
      <c r="D444" s="155">
        <f>SUM(D445:D445)</f>
        <v>0</v>
      </c>
      <c r="E444" s="58">
        <f>F444/C444*1000</f>
        <v>20.766666666666666</v>
      </c>
      <c r="F444" s="41">
        <f>SUM(F445:F445)</f>
        <v>0.623</v>
      </c>
      <c r="G444" s="41">
        <f>SUM(G445:G445)</f>
        <v>0.623</v>
      </c>
      <c r="H444" s="42">
        <f>SUM(H445:H445)</f>
        <v>0</v>
      </c>
    </row>
    <row r="445" spans="1:15" ht="15.75" customHeight="1">
      <c r="A445" s="178"/>
      <c r="B445" s="157" t="s">
        <v>83</v>
      </c>
      <c r="C445" s="158">
        <v>30</v>
      </c>
      <c r="D445" s="158"/>
      <c r="E445" s="45">
        <v>20.766666666666666</v>
      </c>
      <c r="F445" s="46">
        <v>0.623</v>
      </c>
      <c r="G445" s="46">
        <v>0.623</v>
      </c>
      <c r="H445" s="47"/>
    </row>
    <row r="446" spans="1:15" ht="15.75" customHeight="1">
      <c r="A446" s="175">
        <v>6</v>
      </c>
      <c r="B446" s="60" t="s">
        <v>36</v>
      </c>
      <c r="C446" s="61">
        <f>SUM(C447:C447)</f>
        <v>0</v>
      </c>
      <c r="D446" s="61">
        <f>SUM(D447:D447)</f>
        <v>0</v>
      </c>
      <c r="E446" s="70" t="e">
        <f>F446/C446*1000</f>
        <v>#DIV/0!</v>
      </c>
      <c r="F446" s="72">
        <f>SUM(F447:F447)</f>
        <v>0.2</v>
      </c>
      <c r="G446" s="72">
        <f>SUM(G447:G447)</f>
        <v>0.2</v>
      </c>
      <c r="H446" s="73">
        <f>SUM(H447:H447)</f>
        <v>0</v>
      </c>
    </row>
    <row r="447" spans="1:15" ht="15.75" customHeight="1">
      <c r="A447" s="270"/>
      <c r="B447" s="271" t="s">
        <v>82</v>
      </c>
      <c r="C447" s="272"/>
      <c r="D447" s="272">
        <v>0</v>
      </c>
      <c r="E447" s="31" t="e">
        <v>#DIV/0!</v>
      </c>
      <c r="F447" s="272">
        <v>0.2</v>
      </c>
      <c r="G447" s="272">
        <v>0.2</v>
      </c>
      <c r="H447" s="273">
        <v>0</v>
      </c>
    </row>
    <row r="448" spans="1:15" ht="15.75" customHeight="1">
      <c r="A448" s="203" t="s">
        <v>123</v>
      </c>
      <c r="B448" s="204" t="s">
        <v>97</v>
      </c>
      <c r="C448" s="206">
        <f>C436+C438+C440+C442+C444+C446</f>
        <v>30</v>
      </c>
      <c r="D448" s="206">
        <f>D436+D438+D440+D442+D444+D446</f>
        <v>30</v>
      </c>
      <c r="E448" s="206"/>
      <c r="F448" s="206">
        <f>F436+F438+F440+F442+F444+F446</f>
        <v>22.512</v>
      </c>
      <c r="G448" s="206">
        <f>G436+G438+G440+G442+G444+G446</f>
        <v>18.012</v>
      </c>
      <c r="H448" s="206">
        <f>H436+H438+H440+H442+H444+H446</f>
        <v>0</v>
      </c>
    </row>
    <row r="449" spans="1:9" ht="15.75" customHeight="1">
      <c r="A449" s="320"/>
      <c r="B449" s="65" t="s">
        <v>44</v>
      </c>
      <c r="C449" s="66"/>
      <c r="D449" s="66"/>
      <c r="E449" s="69"/>
      <c r="F449" s="67"/>
      <c r="G449" s="67"/>
      <c r="H449" s="68"/>
    </row>
    <row r="450" spans="1:9" ht="15.75" customHeight="1">
      <c r="A450" s="169">
        <v>1</v>
      </c>
      <c r="B450" s="48" t="s">
        <v>197</v>
      </c>
      <c r="C450" s="39">
        <f>SUM(C451:C451)</f>
        <v>0</v>
      </c>
      <c r="D450" s="39">
        <f>SUM(D451:D451)</f>
        <v>0</v>
      </c>
      <c r="E450" s="40" t="e">
        <f>F450/C450*1000</f>
        <v>#DIV/0!</v>
      </c>
      <c r="F450" s="41">
        <f>SUM(F451:F451)</f>
        <v>0.1</v>
      </c>
      <c r="G450" s="41">
        <f>SUM(G451:G451)</f>
        <v>0.1</v>
      </c>
      <c r="H450" s="42">
        <f>SUM(H451:H451)</f>
        <v>0</v>
      </c>
    </row>
    <row r="451" spans="1:9" ht="15.75" customHeight="1">
      <c r="A451" s="173"/>
      <c r="B451" s="59" t="s">
        <v>82</v>
      </c>
      <c r="C451" s="44">
        <v>0</v>
      </c>
      <c r="D451" s="44">
        <v>0</v>
      </c>
      <c r="E451" s="45" t="e">
        <v>#DIV/0!</v>
      </c>
      <c r="F451" s="46">
        <v>0.1</v>
      </c>
      <c r="G451" s="46">
        <v>0.1</v>
      </c>
      <c r="H451" s="47">
        <v>0</v>
      </c>
    </row>
    <row r="452" spans="1:9" ht="15.75" customHeight="1">
      <c r="A452" s="175">
        <v>2</v>
      </c>
      <c r="B452" s="60" t="s">
        <v>127</v>
      </c>
      <c r="C452" s="61">
        <f>SUM(C453)</f>
        <v>80</v>
      </c>
      <c r="D452" s="61">
        <f>SUM(D453)</f>
        <v>0</v>
      </c>
      <c r="E452" s="70">
        <f>F452/C452*1000</f>
        <v>4.1000000000000005</v>
      </c>
      <c r="F452" s="72">
        <f>SUM(F453)</f>
        <v>0.32800000000000001</v>
      </c>
      <c r="G452" s="72">
        <f>SUM(G453)</f>
        <v>0.32800000000000001</v>
      </c>
      <c r="H452" s="73">
        <f>SUM(H453)</f>
        <v>0</v>
      </c>
    </row>
    <row r="453" spans="1:9" ht="15.75" customHeight="1">
      <c r="A453" s="173"/>
      <c r="B453" s="59" t="s">
        <v>83</v>
      </c>
      <c r="C453" s="44">
        <v>80</v>
      </c>
      <c r="D453" s="44"/>
      <c r="E453" s="45">
        <v>4.1000000000000005</v>
      </c>
      <c r="F453" s="46">
        <v>0.32800000000000001</v>
      </c>
      <c r="G453" s="46">
        <v>0.32800000000000001</v>
      </c>
      <c r="H453" s="47">
        <v>0</v>
      </c>
    </row>
    <row r="454" spans="1:9" ht="15.75" customHeight="1">
      <c r="A454" s="169">
        <v>3</v>
      </c>
      <c r="B454" s="48" t="s">
        <v>45</v>
      </c>
      <c r="C454" s="39">
        <f>SUM(C455:C455)</f>
        <v>0</v>
      </c>
      <c r="D454" s="39">
        <f>SUM(D455:D455)</f>
        <v>0</v>
      </c>
      <c r="E454" s="40" t="e">
        <f>F454/C454*1000</f>
        <v>#DIV/0!</v>
      </c>
      <c r="F454" s="41">
        <f>SUM(F455:F455)</f>
        <v>1.631</v>
      </c>
      <c r="G454" s="41">
        <f>SUM(G455:G455)</f>
        <v>1.631</v>
      </c>
      <c r="H454" s="42">
        <f>SUM(H455:H455)</f>
        <v>0</v>
      </c>
    </row>
    <row r="455" spans="1:9" ht="15.75" customHeight="1">
      <c r="A455" s="173"/>
      <c r="B455" s="59" t="s">
        <v>82</v>
      </c>
      <c r="C455" s="44">
        <v>0</v>
      </c>
      <c r="D455" s="44">
        <v>0</v>
      </c>
      <c r="E455" s="45" t="e">
        <v>#DIV/0!</v>
      </c>
      <c r="F455" s="46">
        <v>1.631</v>
      </c>
      <c r="G455" s="46">
        <v>1.631</v>
      </c>
      <c r="H455" s="47">
        <v>0</v>
      </c>
    </row>
    <row r="456" spans="1:9" ht="15.75" customHeight="1">
      <c r="A456" s="169">
        <v>4</v>
      </c>
      <c r="B456" s="48" t="s">
        <v>202</v>
      </c>
      <c r="C456" s="39">
        <f>SUM(C457:C457)</f>
        <v>0</v>
      </c>
      <c r="D456" s="39">
        <f>SUM(D457:D457)</f>
        <v>0</v>
      </c>
      <c r="E456" s="40" t="e">
        <f>F456/C456*1000</f>
        <v>#DIV/0!</v>
      </c>
      <c r="F456" s="41">
        <f>SUM(F457:F457)</f>
        <v>0.67200000000000004</v>
      </c>
      <c r="G456" s="41">
        <f>SUM(G457:G457)</f>
        <v>0</v>
      </c>
      <c r="H456" s="42">
        <f>SUM(H457:H457)</f>
        <v>0.67200000000000004</v>
      </c>
    </row>
    <row r="457" spans="1:9" ht="15.75" customHeight="1">
      <c r="A457" s="173"/>
      <c r="B457" s="59" t="s">
        <v>82</v>
      </c>
      <c r="C457" s="44">
        <v>0</v>
      </c>
      <c r="D457" s="44">
        <v>0</v>
      </c>
      <c r="E457" s="45" t="e">
        <v>#DIV/0!</v>
      </c>
      <c r="F457" s="46">
        <v>0.67200000000000004</v>
      </c>
      <c r="G457" s="46">
        <v>0</v>
      </c>
      <c r="H457" s="47">
        <v>0.67200000000000004</v>
      </c>
    </row>
    <row r="458" spans="1:9" ht="15.75" customHeight="1">
      <c r="A458" s="175">
        <v>5</v>
      </c>
      <c r="B458" s="60" t="s">
        <v>8</v>
      </c>
      <c r="C458" s="61">
        <f>SUM(C459:C459)</f>
        <v>150</v>
      </c>
      <c r="D458" s="61">
        <f>SUM(D459:D459)</f>
        <v>0</v>
      </c>
      <c r="E458" s="70">
        <f>F458/C458*1000</f>
        <v>16</v>
      </c>
      <c r="F458" s="72">
        <f>SUM(F459:F459)</f>
        <v>2.4</v>
      </c>
      <c r="G458" s="72">
        <f>SUM(G459:G459)</f>
        <v>2.4</v>
      </c>
      <c r="H458" s="73">
        <f>SUM(H459:H459)</f>
        <v>0</v>
      </c>
    </row>
    <row r="459" spans="1:9" ht="15.75" customHeight="1">
      <c r="A459" s="173"/>
      <c r="B459" s="59" t="s">
        <v>83</v>
      </c>
      <c r="C459" s="44">
        <v>150</v>
      </c>
      <c r="D459" s="44"/>
      <c r="E459" s="45">
        <v>16</v>
      </c>
      <c r="F459" s="46">
        <v>2.4</v>
      </c>
      <c r="G459" s="46">
        <v>2.4</v>
      </c>
      <c r="H459" s="47"/>
    </row>
    <row r="460" spans="1:9" ht="15.75" customHeight="1" thickBot="1">
      <c r="A460" s="195" t="s">
        <v>123</v>
      </c>
      <c r="B460" s="196" t="s">
        <v>96</v>
      </c>
      <c r="C460" s="310">
        <f>C450+C452+C458+C454+C456</f>
        <v>230</v>
      </c>
      <c r="D460" s="310">
        <f>D450+D452+D458+D454+D456</f>
        <v>0</v>
      </c>
      <c r="E460" s="310"/>
      <c r="F460" s="310">
        <f>F450+F452+F458+F454+F456</f>
        <v>5.1309999999999993</v>
      </c>
      <c r="G460" s="310">
        <f>G450+G452+G458+G454+G456</f>
        <v>4.4589999999999996</v>
      </c>
      <c r="H460" s="310">
        <f>H450+H452+H458+H454+H456</f>
        <v>0.67200000000000004</v>
      </c>
    </row>
    <row r="461" spans="1:9" ht="15.75" customHeight="1" thickBot="1">
      <c r="A461" s="179" t="s">
        <v>123</v>
      </c>
      <c r="B461" s="160" t="s">
        <v>56</v>
      </c>
      <c r="C461" s="161">
        <f>C460+C448+C434</f>
        <v>260</v>
      </c>
      <c r="D461" s="161">
        <f>D460+D448+D434</f>
        <v>30</v>
      </c>
      <c r="E461" s="162"/>
      <c r="F461" s="166">
        <f>F460+F448+F434</f>
        <v>72.941000000000003</v>
      </c>
      <c r="G461" s="166">
        <f>G460+G448+G434</f>
        <v>67.769000000000005</v>
      </c>
      <c r="H461" s="167">
        <f>H460+H448+H434</f>
        <v>0.67200000000000004</v>
      </c>
      <c r="I461" s="94"/>
    </row>
    <row r="462" spans="1:9" ht="15.75" customHeight="1">
      <c r="A462" s="319" t="s">
        <v>120</v>
      </c>
      <c r="B462" s="16" t="s">
        <v>67</v>
      </c>
      <c r="C462" s="17"/>
      <c r="D462" s="17"/>
      <c r="E462" s="17"/>
      <c r="F462" s="18"/>
      <c r="G462" s="18"/>
      <c r="H462" s="19"/>
    </row>
    <row r="463" spans="1:9" ht="15.75" customHeight="1">
      <c r="A463" s="171"/>
      <c r="B463" s="20" t="s">
        <v>46</v>
      </c>
      <c r="C463" s="21"/>
      <c r="D463" s="21"/>
      <c r="E463" s="21"/>
      <c r="F463" s="22"/>
      <c r="G463" s="22"/>
      <c r="H463" s="23"/>
    </row>
    <row r="464" spans="1:9" ht="15.75" customHeight="1">
      <c r="A464" s="172">
        <v>1</v>
      </c>
      <c r="B464" s="24" t="s">
        <v>26</v>
      </c>
      <c r="C464" s="25">
        <f>SUM(C465:C465)</f>
        <v>6</v>
      </c>
      <c r="D464" s="25">
        <f>SUM(D465:D465)</f>
        <v>0</v>
      </c>
      <c r="E464" s="26">
        <f>F464/C464*1000</f>
        <v>15.833333333333334</v>
      </c>
      <c r="F464" s="27">
        <f>SUM(F465:F465)</f>
        <v>9.5000000000000001E-2</v>
      </c>
      <c r="G464" s="27">
        <f>SUM(G465:G465)</f>
        <v>9.5000000000000001E-2</v>
      </c>
      <c r="H464" s="28">
        <f>SUM(H465:H465)</f>
        <v>0</v>
      </c>
    </row>
    <row r="465" spans="1:12" ht="15.75" customHeight="1">
      <c r="A465" s="427"/>
      <c r="B465" s="29" t="s">
        <v>82</v>
      </c>
      <c r="C465" s="30">
        <v>6</v>
      </c>
      <c r="D465" s="30">
        <v>0</v>
      </c>
      <c r="E465" s="31">
        <v>15.833333333333334</v>
      </c>
      <c r="F465" s="32">
        <v>9.5000000000000001E-2</v>
      </c>
      <c r="G465" s="32">
        <v>9.5000000000000001E-2</v>
      </c>
      <c r="H465" s="33">
        <v>0</v>
      </c>
      <c r="J465" s="6"/>
      <c r="K465" s="6"/>
      <c r="L465" s="6"/>
    </row>
    <row r="466" spans="1:12" ht="15.75" customHeight="1">
      <c r="A466" s="169">
        <v>2</v>
      </c>
      <c r="B466" s="48" t="s">
        <v>128</v>
      </c>
      <c r="C466" s="39">
        <f>SUM(C467)</f>
        <v>25</v>
      </c>
      <c r="D466" s="39">
        <f>SUM(D467)</f>
        <v>0</v>
      </c>
      <c r="E466" s="40">
        <f>F466/C466*1000</f>
        <v>2.3199999999999998</v>
      </c>
      <c r="F466" s="39">
        <f>SUM(F467)</f>
        <v>5.8000000000000003E-2</v>
      </c>
      <c r="G466" s="39">
        <f>SUM(G467)</f>
        <v>5.8000000000000003E-2</v>
      </c>
      <c r="H466" s="41">
        <f>SUM(H467:H472)</f>
        <v>0</v>
      </c>
    </row>
    <row r="467" spans="1:12" ht="15.75" customHeight="1">
      <c r="A467" s="174"/>
      <c r="B467" s="53" t="s">
        <v>82</v>
      </c>
      <c r="C467" s="54">
        <v>25</v>
      </c>
      <c r="D467" s="54">
        <v>0</v>
      </c>
      <c r="E467" s="55">
        <v>2.3199999999999998</v>
      </c>
      <c r="F467" s="56">
        <v>5.8000000000000003E-2</v>
      </c>
      <c r="G467" s="56">
        <v>5.8000000000000003E-2</v>
      </c>
      <c r="H467" s="57">
        <v>0</v>
      </c>
    </row>
    <row r="468" spans="1:12" ht="15.75" customHeight="1">
      <c r="A468" s="169">
        <v>3</v>
      </c>
      <c r="B468" s="48" t="s">
        <v>78</v>
      </c>
      <c r="C468" s="39">
        <f>SUM(C469)</f>
        <v>25</v>
      </c>
      <c r="D468" s="39">
        <f>SUM(D469)</f>
        <v>0</v>
      </c>
      <c r="E468" s="40">
        <f>F468/C468*1000</f>
        <v>4.4000000000000004</v>
      </c>
      <c r="F468" s="39">
        <f>SUM(F469)</f>
        <v>0.11</v>
      </c>
      <c r="G468" s="39">
        <f>SUM(G469)</f>
        <v>0.11</v>
      </c>
      <c r="H468" s="41">
        <f>SUM(H469:H474)</f>
        <v>0</v>
      </c>
    </row>
    <row r="469" spans="1:12" ht="15.75" customHeight="1">
      <c r="A469" s="174"/>
      <c r="B469" s="53" t="s">
        <v>82</v>
      </c>
      <c r="C469" s="54">
        <v>25</v>
      </c>
      <c r="D469" s="54">
        <v>0</v>
      </c>
      <c r="E469" s="55">
        <v>0.96000000000000008</v>
      </c>
      <c r="F469" s="56">
        <v>0.11</v>
      </c>
      <c r="G469" s="56">
        <v>0.11</v>
      </c>
      <c r="H469" s="57">
        <v>0</v>
      </c>
    </row>
    <row r="470" spans="1:12" ht="15.75" customHeight="1">
      <c r="A470" s="169">
        <v>4</v>
      </c>
      <c r="B470" s="48" t="s">
        <v>201</v>
      </c>
      <c r="C470" s="39">
        <f>SUM(C471)</f>
        <v>25</v>
      </c>
      <c r="D470" s="39">
        <f>SUM(D471)</f>
        <v>0</v>
      </c>
      <c r="E470" s="40">
        <f>F470/C470*1000</f>
        <v>4.8</v>
      </c>
      <c r="F470" s="39">
        <f>SUM(F471)</f>
        <v>0.12</v>
      </c>
      <c r="G470" s="39">
        <f>SUM(G471)</f>
        <v>0.12</v>
      </c>
      <c r="H470" s="41">
        <f>SUM(H471:H477)</f>
        <v>0</v>
      </c>
    </row>
    <row r="471" spans="1:12" ht="15.75" customHeight="1">
      <c r="A471" s="174"/>
      <c r="B471" s="53" t="s">
        <v>82</v>
      </c>
      <c r="C471" s="54">
        <v>25</v>
      </c>
      <c r="D471" s="54">
        <v>0</v>
      </c>
      <c r="E471" s="55">
        <v>4.8</v>
      </c>
      <c r="F471" s="56">
        <v>0.12</v>
      </c>
      <c r="G471" s="56">
        <v>0.12</v>
      </c>
      <c r="H471" s="57">
        <v>0</v>
      </c>
    </row>
    <row r="472" spans="1:12" ht="15.75" customHeight="1">
      <c r="A472" s="169">
        <v>5</v>
      </c>
      <c r="B472" s="48" t="s">
        <v>17</v>
      </c>
      <c r="C472" s="39">
        <f>SUM(C473:C475)</f>
        <v>68</v>
      </c>
      <c r="D472" s="39">
        <f>SUM(D473:D475)</f>
        <v>0</v>
      </c>
      <c r="E472" s="40">
        <f>F472/C472*1000</f>
        <v>17.573529411764703</v>
      </c>
      <c r="F472" s="39">
        <f>SUM(F473:F475)</f>
        <v>1.1949999999999998</v>
      </c>
      <c r="G472" s="39">
        <f>SUM(G473:G475)</f>
        <v>1.1949999999999998</v>
      </c>
      <c r="H472" s="39">
        <f>SUM(H473:H475)</f>
        <v>0</v>
      </c>
    </row>
    <row r="473" spans="1:12" ht="15.75" customHeight="1">
      <c r="A473" s="174"/>
      <c r="B473" s="53" t="s">
        <v>80</v>
      </c>
      <c r="C473" s="54">
        <v>42</v>
      </c>
      <c r="D473" s="54"/>
      <c r="E473" s="55">
        <v>27</v>
      </c>
      <c r="F473" s="56">
        <v>1.1339999999999999</v>
      </c>
      <c r="G473" s="56">
        <v>1.1339999999999999</v>
      </c>
      <c r="H473" s="57"/>
    </row>
    <row r="474" spans="1:12" ht="15.75" customHeight="1">
      <c r="A474" s="427"/>
      <c r="B474" s="43" t="s">
        <v>82</v>
      </c>
      <c r="C474" s="30">
        <v>1</v>
      </c>
      <c r="D474" s="30">
        <v>0</v>
      </c>
      <c r="E474" s="31">
        <v>21</v>
      </c>
      <c r="F474" s="32">
        <v>2.1000000000000001E-2</v>
      </c>
      <c r="G474" s="32">
        <v>2.1000000000000001E-2</v>
      </c>
      <c r="H474" s="33">
        <v>0</v>
      </c>
    </row>
    <row r="475" spans="1:12" ht="15.75" customHeight="1">
      <c r="A475" s="175"/>
      <c r="B475" s="164" t="s">
        <v>83</v>
      </c>
      <c r="C475" s="74">
        <v>25</v>
      </c>
      <c r="D475" s="74"/>
      <c r="E475" s="62">
        <v>1.6</v>
      </c>
      <c r="F475" s="75">
        <v>0.04</v>
      </c>
      <c r="G475" s="75">
        <v>0.04</v>
      </c>
      <c r="H475" s="446">
        <v>0</v>
      </c>
    </row>
    <row r="476" spans="1:12" ht="15.75" customHeight="1">
      <c r="A476" s="169">
        <v>6</v>
      </c>
      <c r="B476" s="48" t="s">
        <v>63</v>
      </c>
      <c r="C476" s="39">
        <f>SUM(C477:C478)</f>
        <v>20</v>
      </c>
      <c r="D476" s="39">
        <f>SUM(D477:D478)</f>
        <v>0</v>
      </c>
      <c r="E476" s="40">
        <f>F476/C476*1000</f>
        <v>5.5</v>
      </c>
      <c r="F476" s="39">
        <f>SUM(F477:F478)</f>
        <v>0.11</v>
      </c>
      <c r="G476" s="39">
        <f>SUM(G477:G478)</f>
        <v>0.11</v>
      </c>
      <c r="H476" s="39">
        <f>SUM(H477:H478)</f>
        <v>0</v>
      </c>
    </row>
    <row r="477" spans="1:12" ht="15.75" customHeight="1">
      <c r="A477" s="177"/>
      <c r="B477" s="43" t="s">
        <v>80</v>
      </c>
      <c r="C477" s="30">
        <v>5</v>
      </c>
      <c r="D477" s="30"/>
      <c r="E477" s="31">
        <v>19</v>
      </c>
      <c r="F477" s="32">
        <v>9.5000000000000001E-2</v>
      </c>
      <c r="G477" s="32">
        <v>9.5000000000000001E-2</v>
      </c>
      <c r="H477" s="33"/>
    </row>
    <row r="478" spans="1:12" ht="15.75" customHeight="1">
      <c r="A478" s="174"/>
      <c r="B478" s="53" t="s">
        <v>83</v>
      </c>
      <c r="C478" s="54">
        <v>15</v>
      </c>
      <c r="D478" s="54"/>
      <c r="E478" s="55">
        <v>1</v>
      </c>
      <c r="F478" s="56">
        <v>1.4999999999999999E-2</v>
      </c>
      <c r="G478" s="56">
        <v>1.4999999999999999E-2</v>
      </c>
      <c r="H478" s="57">
        <v>0</v>
      </c>
    </row>
    <row r="479" spans="1:12" ht="15.75" customHeight="1">
      <c r="A479" s="169">
        <v>7</v>
      </c>
      <c r="B479" s="48" t="s">
        <v>42</v>
      </c>
      <c r="C479" s="39">
        <f>SUM(C480:C480)</f>
        <v>0</v>
      </c>
      <c r="D479" s="39">
        <f>SUM(D480:D480)</f>
        <v>0</v>
      </c>
      <c r="E479" s="40" t="e">
        <f>F479/C479*1000</f>
        <v>#DIV/0!</v>
      </c>
      <c r="F479" s="41">
        <f>SUM(F480:F480)</f>
        <v>0.86399999999999999</v>
      </c>
      <c r="G479" s="41">
        <f>SUM(G480:G480)</f>
        <v>0.86399999999999999</v>
      </c>
      <c r="H479" s="42">
        <f>SUM(H480:H480)</f>
        <v>0</v>
      </c>
    </row>
    <row r="480" spans="1:12" ht="15.75" customHeight="1">
      <c r="A480" s="315"/>
      <c r="B480" s="312" t="s">
        <v>82</v>
      </c>
      <c r="C480" s="316">
        <v>0</v>
      </c>
      <c r="D480" s="316">
        <v>0</v>
      </c>
      <c r="E480" s="78" t="e">
        <v>#DIV/0!</v>
      </c>
      <c r="F480" s="317">
        <v>0.86399999999999999</v>
      </c>
      <c r="G480" s="317">
        <v>0.86399999999999999</v>
      </c>
      <c r="H480" s="318">
        <v>0</v>
      </c>
    </row>
    <row r="481" spans="1:8" ht="15.75" customHeight="1">
      <c r="A481" s="169">
        <v>8</v>
      </c>
      <c r="B481" s="48" t="s">
        <v>18</v>
      </c>
      <c r="C481" s="39">
        <f>SUM(C482:C483)</f>
        <v>282</v>
      </c>
      <c r="D481" s="39">
        <f>SUM(D482:D483)</f>
        <v>0</v>
      </c>
      <c r="E481" s="40">
        <f>F481/C481*1000</f>
        <v>42.886524822695037</v>
      </c>
      <c r="F481" s="39">
        <f>SUM(F482:F483)</f>
        <v>12.094000000000001</v>
      </c>
      <c r="G481" s="39">
        <f>SUM(G482:G483)</f>
        <v>0</v>
      </c>
      <c r="H481" s="39">
        <f>SUM(H482:H483)</f>
        <v>7.2640000000000002</v>
      </c>
    </row>
    <row r="482" spans="1:8" ht="15.75" customHeight="1">
      <c r="A482" s="427"/>
      <c r="B482" s="43" t="s">
        <v>82</v>
      </c>
      <c r="C482" s="30">
        <v>0</v>
      </c>
      <c r="D482" s="30">
        <v>0</v>
      </c>
      <c r="E482" s="31" t="e">
        <v>#DIV/0!</v>
      </c>
      <c r="F482" s="32">
        <v>7.2640000000000002</v>
      </c>
      <c r="G482" s="32">
        <v>0</v>
      </c>
      <c r="H482" s="33">
        <v>7.2640000000000002</v>
      </c>
    </row>
    <row r="483" spans="1:8" ht="15.75" customHeight="1">
      <c r="A483" s="175"/>
      <c r="B483" s="164" t="s">
        <v>83</v>
      </c>
      <c r="C483" s="74">
        <v>282</v>
      </c>
      <c r="D483" s="74"/>
      <c r="E483" s="62">
        <v>17.127659574468083</v>
      </c>
      <c r="F483" s="75">
        <v>4.83</v>
      </c>
      <c r="G483" s="75"/>
      <c r="H483" s="76"/>
    </row>
    <row r="484" spans="1:8" ht="15.75" customHeight="1">
      <c r="A484" s="169">
        <v>9</v>
      </c>
      <c r="B484" s="48" t="s">
        <v>19</v>
      </c>
      <c r="C484" s="39">
        <f>SUM(C485:C485)</f>
        <v>73</v>
      </c>
      <c r="D484" s="39">
        <f>SUM(D485:D485)</f>
        <v>0</v>
      </c>
      <c r="E484" s="40">
        <f>F484/C484*1000</f>
        <v>4.7945205479452051</v>
      </c>
      <c r="F484" s="41">
        <f>SUM(F485:F485)</f>
        <v>0.35</v>
      </c>
      <c r="G484" s="41">
        <f>SUM(G485:G485)</f>
        <v>0</v>
      </c>
      <c r="H484" s="42">
        <f>SUM(H485:H485)</f>
        <v>0</v>
      </c>
    </row>
    <row r="485" spans="1:8" ht="15.75" customHeight="1">
      <c r="A485" s="173"/>
      <c r="B485" s="59" t="s">
        <v>83</v>
      </c>
      <c r="C485" s="44">
        <v>73</v>
      </c>
      <c r="D485" s="44"/>
      <c r="E485" s="45">
        <v>4.7945205479452051</v>
      </c>
      <c r="F485" s="46">
        <v>0.35</v>
      </c>
      <c r="G485" s="46">
        <v>0</v>
      </c>
      <c r="H485" s="47"/>
    </row>
    <row r="486" spans="1:8" s="64" customFormat="1" ht="15.75" customHeight="1">
      <c r="A486" s="169">
        <v>10</v>
      </c>
      <c r="B486" s="48" t="s">
        <v>43</v>
      </c>
      <c r="C486" s="39">
        <f>SUM(C487:C487)</f>
        <v>0</v>
      </c>
      <c r="D486" s="39">
        <f>SUM(D487:D487)</f>
        <v>0</v>
      </c>
      <c r="E486" s="40" t="e">
        <f>F486/C486*1000</f>
        <v>#DIV/0!</v>
      </c>
      <c r="F486" s="41">
        <f>SUM(F487:F487)</f>
        <v>5.6559999999999997</v>
      </c>
      <c r="G486" s="41">
        <f>SUM(G487:G487)</f>
        <v>5.6559999999999997</v>
      </c>
      <c r="H486" s="42">
        <f>SUM(H487:H487)</f>
        <v>0</v>
      </c>
    </row>
    <row r="487" spans="1:8" ht="15.75" customHeight="1">
      <c r="A487" s="427"/>
      <c r="B487" s="43" t="s">
        <v>82</v>
      </c>
      <c r="C487" s="30">
        <v>0</v>
      </c>
      <c r="D487" s="30">
        <v>0</v>
      </c>
      <c r="E487" s="31" t="e">
        <v>#DIV/0!</v>
      </c>
      <c r="F487" s="32">
        <v>5.6559999999999997</v>
      </c>
      <c r="G487" s="32">
        <v>5.6559999999999997</v>
      </c>
      <c r="H487" s="33">
        <v>0</v>
      </c>
    </row>
    <row r="488" spans="1:8" s="64" customFormat="1" ht="15.75" customHeight="1">
      <c r="A488" s="169">
        <v>11</v>
      </c>
      <c r="B488" s="48" t="s">
        <v>203</v>
      </c>
      <c r="C488" s="39">
        <f>SUM(C489:C489)</f>
        <v>0</v>
      </c>
      <c r="D488" s="39">
        <f>SUM(D489:D489)</f>
        <v>0</v>
      </c>
      <c r="E488" s="40" t="e">
        <f>F488/C488*1000</f>
        <v>#DIV/0!</v>
      </c>
      <c r="F488" s="41">
        <f>SUM(F489:F489)</f>
        <v>6.2</v>
      </c>
      <c r="G488" s="41">
        <f>SUM(G489:G489)</f>
        <v>6.2</v>
      </c>
      <c r="H488" s="42">
        <f>SUM(H489:H489)</f>
        <v>0</v>
      </c>
    </row>
    <row r="489" spans="1:8" ht="15.75" customHeight="1">
      <c r="A489" s="427"/>
      <c r="B489" s="43" t="s">
        <v>82</v>
      </c>
      <c r="C489" s="30">
        <v>0</v>
      </c>
      <c r="D489" s="30">
        <v>0</v>
      </c>
      <c r="E489" s="31" t="e">
        <v>#DIV/0!</v>
      </c>
      <c r="F489" s="32">
        <v>6.2</v>
      </c>
      <c r="G489" s="32">
        <v>6.2</v>
      </c>
      <c r="H489" s="33">
        <v>0</v>
      </c>
    </row>
    <row r="490" spans="1:8" ht="15.75" customHeight="1">
      <c r="A490" s="192" t="s">
        <v>167</v>
      </c>
      <c r="B490" s="193" t="s">
        <v>95</v>
      </c>
      <c r="C490" s="194">
        <f>C464+C472+C479+C481+C484+C486+C476+C488+C470+C468+C466</f>
        <v>524</v>
      </c>
      <c r="D490" s="194">
        <f>D464+D472+D479+D481+D484+D486+D476+D488+D470+D468+D466</f>
        <v>0</v>
      </c>
      <c r="E490" s="194"/>
      <c r="F490" s="194">
        <f>F464+F472+F479+F481+F484+F486+F476+F488+F470+F468+F466</f>
        <v>26.852</v>
      </c>
      <c r="G490" s="194">
        <f>G464+G472+G479+G481+G484+G486+G476+G488+G470+G468+G466</f>
        <v>14.407999999999999</v>
      </c>
      <c r="H490" s="194">
        <f>H464+H472+H479+H481+H484+H486+H476+H488+H470+H468+H466</f>
        <v>7.2640000000000002</v>
      </c>
    </row>
    <row r="491" spans="1:8" ht="15.75" customHeight="1">
      <c r="A491" s="320"/>
      <c r="B491" s="65" t="s">
        <v>47</v>
      </c>
      <c r="C491" s="66"/>
      <c r="D491" s="66"/>
      <c r="E491" s="69"/>
      <c r="F491" s="67"/>
      <c r="G491" s="67"/>
      <c r="H491" s="68"/>
    </row>
    <row r="492" spans="1:8" ht="15.75" customHeight="1">
      <c r="A492" s="169">
        <v>1</v>
      </c>
      <c r="B492" s="48" t="s">
        <v>213</v>
      </c>
      <c r="C492" s="39">
        <f>SUM(C493:C493)</f>
        <v>100</v>
      </c>
      <c r="D492" s="39">
        <f>SUM(D493:D493)</f>
        <v>0</v>
      </c>
      <c r="E492" s="40">
        <f>F492/C492*1000</f>
        <v>12</v>
      </c>
      <c r="F492" s="41">
        <f>SUM(F493:F493)</f>
        <v>1.2</v>
      </c>
      <c r="G492" s="41">
        <f>SUM(G493:G493)</f>
        <v>1.2</v>
      </c>
      <c r="H492" s="42">
        <f>SUM(H493:H493)</f>
        <v>0</v>
      </c>
    </row>
    <row r="493" spans="1:8" ht="15.75" customHeight="1">
      <c r="A493" s="315"/>
      <c r="B493" s="312" t="s">
        <v>83</v>
      </c>
      <c r="C493" s="316">
        <v>100</v>
      </c>
      <c r="D493" s="316"/>
      <c r="E493" s="78">
        <v>10</v>
      </c>
      <c r="F493" s="317">
        <v>1.2</v>
      </c>
      <c r="G493" s="317">
        <v>1.2</v>
      </c>
      <c r="H493" s="318">
        <v>0</v>
      </c>
    </row>
    <row r="494" spans="1:8" ht="15.75" customHeight="1">
      <c r="A494" s="175">
        <v>2</v>
      </c>
      <c r="B494" s="60" t="s">
        <v>32</v>
      </c>
      <c r="C494" s="61">
        <f>SUM(C495:C495)</f>
        <v>80</v>
      </c>
      <c r="D494" s="61">
        <f>SUM(D495:D495)</f>
        <v>0</v>
      </c>
      <c r="E494" s="70">
        <f>F494/C494*1000</f>
        <v>10.95</v>
      </c>
      <c r="F494" s="72">
        <f>SUM(F495:F495)</f>
        <v>0.876</v>
      </c>
      <c r="G494" s="72">
        <f>SUM(G495:G495)</f>
        <v>0.876</v>
      </c>
      <c r="H494" s="73">
        <f>SUM(H495:H495)</f>
        <v>0</v>
      </c>
    </row>
    <row r="495" spans="1:8" ht="15.75" customHeight="1">
      <c r="A495" s="173"/>
      <c r="B495" s="59" t="s">
        <v>83</v>
      </c>
      <c r="C495" s="44">
        <v>80</v>
      </c>
      <c r="D495" s="44"/>
      <c r="E495" s="45">
        <v>10.95</v>
      </c>
      <c r="F495" s="46">
        <v>0.876</v>
      </c>
      <c r="G495" s="46">
        <v>0.876</v>
      </c>
      <c r="H495" s="47">
        <v>0</v>
      </c>
    </row>
    <row r="496" spans="1:8" ht="15.75" customHeight="1">
      <c r="A496" s="175">
        <v>3</v>
      </c>
      <c r="B496" s="60" t="s">
        <v>21</v>
      </c>
      <c r="C496" s="61">
        <f>SUM(C497:C497)</f>
        <v>0</v>
      </c>
      <c r="D496" s="61">
        <f>SUM(D497:D497)</f>
        <v>0</v>
      </c>
      <c r="E496" s="70" t="e">
        <f>F496/C496*1000</f>
        <v>#DIV/0!</v>
      </c>
      <c r="F496" s="72">
        <f>SUM(F497:F497)</f>
        <v>1.397</v>
      </c>
      <c r="G496" s="72">
        <f>SUM(G497:G497)</f>
        <v>1.397</v>
      </c>
      <c r="H496" s="73">
        <f>SUM(H497:H497)</f>
        <v>0</v>
      </c>
    </row>
    <row r="497" spans="1:11" ht="15.75" customHeight="1">
      <c r="A497" s="178"/>
      <c r="B497" s="59" t="s">
        <v>82</v>
      </c>
      <c r="C497" s="44">
        <v>0</v>
      </c>
      <c r="D497" s="44">
        <v>0</v>
      </c>
      <c r="E497" s="45" t="e">
        <v>#DIV/0!</v>
      </c>
      <c r="F497" s="46">
        <v>1.397</v>
      </c>
      <c r="G497" s="46">
        <v>1.397</v>
      </c>
      <c r="H497" s="47">
        <v>0</v>
      </c>
    </row>
    <row r="498" spans="1:11" ht="15.75" customHeight="1">
      <c r="A498" s="175">
        <v>4</v>
      </c>
      <c r="B498" s="60" t="s">
        <v>72</v>
      </c>
      <c r="C498" s="61">
        <f>SUM(C499:C499)</f>
        <v>24</v>
      </c>
      <c r="D498" s="61">
        <f>SUM(D499:D499)</f>
        <v>0</v>
      </c>
      <c r="E498" s="70">
        <f>F498/C498*1000</f>
        <v>79.166666666666657</v>
      </c>
      <c r="F498" s="72">
        <f>SUM(F499:F499)</f>
        <v>1.9</v>
      </c>
      <c r="G498" s="72">
        <f>SUM(G499:G499)</f>
        <v>1.9</v>
      </c>
      <c r="H498" s="73">
        <f>SUM(H499:H499)</f>
        <v>0</v>
      </c>
    </row>
    <row r="499" spans="1:11" ht="15.75" customHeight="1">
      <c r="A499" s="178"/>
      <c r="B499" s="59" t="s">
        <v>82</v>
      </c>
      <c r="C499" s="44">
        <v>24</v>
      </c>
      <c r="D499" s="44">
        <v>0</v>
      </c>
      <c r="E499" s="45">
        <v>79.166666666666657</v>
      </c>
      <c r="F499" s="46">
        <v>1.9</v>
      </c>
      <c r="G499" s="46">
        <v>1.9</v>
      </c>
      <c r="H499" s="47">
        <v>0</v>
      </c>
    </row>
    <row r="500" spans="1:11" ht="15.75" customHeight="1">
      <c r="A500" s="203" t="s">
        <v>120</v>
      </c>
      <c r="B500" s="204" t="s">
        <v>97</v>
      </c>
      <c r="C500" s="206">
        <f>C498+C496+C494+C492</f>
        <v>204</v>
      </c>
      <c r="D500" s="206">
        <f>D498+D496+D494+D492</f>
        <v>0</v>
      </c>
      <c r="E500" s="206"/>
      <c r="F500" s="206">
        <f>F498+F496+F494+F492</f>
        <v>5.3730000000000002</v>
      </c>
      <c r="G500" s="206">
        <f>G498+G496+G494+G492</f>
        <v>5.3730000000000002</v>
      </c>
      <c r="H500" s="206">
        <f>H498+H496+H494+H492</f>
        <v>0</v>
      </c>
    </row>
    <row r="501" spans="1:11" ht="15.75" customHeight="1">
      <c r="A501" s="320"/>
      <c r="B501" s="65" t="s">
        <v>44</v>
      </c>
      <c r="C501" s="66"/>
      <c r="D501" s="66"/>
      <c r="E501" s="69"/>
      <c r="F501" s="67"/>
      <c r="G501" s="67"/>
      <c r="H501" s="68"/>
    </row>
    <row r="502" spans="1:11" ht="15.75" customHeight="1">
      <c r="A502" s="175">
        <v>1</v>
      </c>
      <c r="B502" s="60" t="s">
        <v>62</v>
      </c>
      <c r="C502" s="61">
        <f>SUM(C503)</f>
        <v>114</v>
      </c>
      <c r="D502" s="61">
        <f>SUM(D503)</f>
        <v>0</v>
      </c>
      <c r="E502" s="70">
        <f t="shared" ref="E502:E507" si="6">F502/C502*1000</f>
        <v>33.333333333333336</v>
      </c>
      <c r="F502" s="72">
        <f>SUM(F503)</f>
        <v>3.8</v>
      </c>
      <c r="G502" s="72">
        <f>SUM(G503)</f>
        <v>3.8</v>
      </c>
      <c r="H502" s="73">
        <f>SUM(H503)</f>
        <v>0</v>
      </c>
    </row>
    <row r="503" spans="1:11" ht="15.75" customHeight="1">
      <c r="A503" s="173"/>
      <c r="B503" s="59" t="s">
        <v>83</v>
      </c>
      <c r="C503" s="44">
        <v>114</v>
      </c>
      <c r="D503" s="44"/>
      <c r="E503" s="45">
        <v>33.333333333333336</v>
      </c>
      <c r="F503" s="46">
        <v>3.8</v>
      </c>
      <c r="G503" s="46">
        <v>3.8</v>
      </c>
      <c r="H503" s="47">
        <v>0</v>
      </c>
    </row>
    <row r="504" spans="1:11" ht="15.75" customHeight="1">
      <c r="A504" s="169">
        <v>2</v>
      </c>
      <c r="B504" s="48" t="s">
        <v>204</v>
      </c>
      <c r="C504" s="39">
        <f>SUM(C505:C505)</f>
        <v>0</v>
      </c>
      <c r="D504" s="39">
        <f>SUM(D505:D505)</f>
        <v>0</v>
      </c>
      <c r="E504" s="40" t="e">
        <f t="shared" si="6"/>
        <v>#DIV/0!</v>
      </c>
      <c r="F504" s="41">
        <f>SUM(F505:F505)</f>
        <v>21.628</v>
      </c>
      <c r="G504" s="41">
        <f>SUM(G505:G505)</f>
        <v>0</v>
      </c>
      <c r="H504" s="42">
        <f>SUM(H505:H505)</f>
        <v>21.628</v>
      </c>
    </row>
    <row r="505" spans="1:11" ht="15.75" customHeight="1">
      <c r="A505" s="173"/>
      <c r="B505" s="59" t="s">
        <v>82</v>
      </c>
      <c r="C505" s="44">
        <v>0</v>
      </c>
      <c r="D505" s="44">
        <v>0</v>
      </c>
      <c r="E505" s="45" t="e">
        <v>#DIV/0!</v>
      </c>
      <c r="F505" s="46">
        <v>21.628</v>
      </c>
      <c r="G505" s="46">
        <v>0</v>
      </c>
      <c r="H505" s="47">
        <v>21.628</v>
      </c>
      <c r="J505" s="6"/>
      <c r="K505" s="6"/>
    </row>
    <row r="506" spans="1:11" ht="15.75" customHeight="1">
      <c r="A506" s="175">
        <v>3</v>
      </c>
      <c r="B506" s="60" t="s">
        <v>49</v>
      </c>
      <c r="C506" s="61">
        <f>SUM(C507:C507)</f>
        <v>0</v>
      </c>
      <c r="D506" s="61">
        <f>SUM(D507:D507)</f>
        <v>0</v>
      </c>
      <c r="E506" s="70" t="e">
        <f t="shared" si="6"/>
        <v>#DIV/0!</v>
      </c>
      <c r="F506" s="72">
        <f>SUM(F507:F507)</f>
        <v>0.23499999999999999</v>
      </c>
      <c r="G506" s="72">
        <f>SUM(G507:G507)</f>
        <v>0.23499999999999999</v>
      </c>
      <c r="H506" s="73">
        <f>SUM(H507:H507)</f>
        <v>0</v>
      </c>
    </row>
    <row r="507" spans="1:11" ht="15.75" customHeight="1">
      <c r="A507" s="173"/>
      <c r="B507" s="59" t="s">
        <v>82</v>
      </c>
      <c r="C507" s="44"/>
      <c r="D507" s="44"/>
      <c r="E507" s="45" t="e">
        <f t="shared" si="6"/>
        <v>#DIV/0!</v>
      </c>
      <c r="F507" s="46">
        <v>0.23499999999999999</v>
      </c>
      <c r="G507" s="46">
        <v>0.23499999999999999</v>
      </c>
      <c r="H507" s="47">
        <v>0</v>
      </c>
    </row>
    <row r="508" spans="1:11" ht="15.75" customHeight="1">
      <c r="A508" s="175">
        <v>4</v>
      </c>
      <c r="B508" s="60" t="s">
        <v>205</v>
      </c>
      <c r="C508" s="61">
        <f>SUM(C509:C509)</f>
        <v>10</v>
      </c>
      <c r="D508" s="61">
        <f>SUM(D509:D509)</f>
        <v>0.2</v>
      </c>
      <c r="E508" s="70">
        <f>F508/C508*1000</f>
        <v>21.1</v>
      </c>
      <c r="F508" s="72">
        <f>SUM(F509:F509)</f>
        <v>0.21099999999999999</v>
      </c>
      <c r="G508" s="72">
        <f>SUM(G509:G509)</f>
        <v>0.20799999999999999</v>
      </c>
      <c r="H508" s="73">
        <f>SUM(H509:H509)</f>
        <v>0</v>
      </c>
    </row>
    <row r="509" spans="1:11" ht="15.75" customHeight="1">
      <c r="A509" s="173"/>
      <c r="B509" s="59" t="s">
        <v>82</v>
      </c>
      <c r="C509" s="44">
        <v>10</v>
      </c>
      <c r="D509" s="44">
        <v>0.2</v>
      </c>
      <c r="E509" s="45">
        <v>21.1</v>
      </c>
      <c r="F509" s="46">
        <v>0.21099999999999999</v>
      </c>
      <c r="G509" s="46">
        <v>0.20799999999999999</v>
      </c>
      <c r="H509" s="47">
        <v>0</v>
      </c>
    </row>
    <row r="510" spans="1:11" ht="15.75" customHeight="1" thickBot="1">
      <c r="A510" s="195" t="s">
        <v>120</v>
      </c>
      <c r="B510" s="196" t="s">
        <v>96</v>
      </c>
      <c r="C510" s="197">
        <f>C502+C504+C506+C508</f>
        <v>124</v>
      </c>
      <c r="D510" s="197">
        <f>D502+D504+D506+D508</f>
        <v>0.2</v>
      </c>
      <c r="E510" s="197"/>
      <c r="F510" s="197">
        <f>F502+F504+F506+F508</f>
        <v>25.873999999999999</v>
      </c>
      <c r="G510" s="197">
        <f>G502+G504+G506+G508</f>
        <v>4.2430000000000003</v>
      </c>
      <c r="H510" s="197">
        <f>H502+H504+H506+H508</f>
        <v>21.628</v>
      </c>
    </row>
    <row r="511" spans="1:11" ht="15.75" customHeight="1" thickBot="1">
      <c r="A511" s="179" t="s">
        <v>120</v>
      </c>
      <c r="B511" s="160" t="s">
        <v>66</v>
      </c>
      <c r="C511" s="161">
        <f>C510+C500+C490</f>
        <v>852</v>
      </c>
      <c r="D511" s="161">
        <f>D510+D500+D490</f>
        <v>0.2</v>
      </c>
      <c r="E511" s="162"/>
      <c r="F511" s="166">
        <f>F510+F500+F490</f>
        <v>58.099000000000004</v>
      </c>
      <c r="G511" s="166">
        <f>G510+G500+G490</f>
        <v>24.024000000000001</v>
      </c>
      <c r="H511" s="167">
        <f>H510+H500+H490</f>
        <v>28.891999999999999</v>
      </c>
      <c r="I511" s="5">
        <f>SUMIF(B462:B511, "ЮИДП - Сливен", C462:C511)</f>
        <v>0</v>
      </c>
    </row>
    <row r="512" spans="1:11" ht="15.75" customHeight="1" thickBot="1">
      <c r="A512" s="264" t="s">
        <v>107</v>
      </c>
      <c r="B512" s="265" t="s">
        <v>75</v>
      </c>
      <c r="C512" s="266"/>
      <c r="D512" s="266"/>
      <c r="E512" s="267"/>
      <c r="F512" s="268"/>
      <c r="G512" s="268"/>
      <c r="H512" s="269"/>
    </row>
    <row r="513" spans="1:11" ht="15.75" customHeight="1">
      <c r="A513" s="171"/>
      <c r="B513" s="16" t="s">
        <v>46</v>
      </c>
      <c r="C513" s="21"/>
      <c r="D513" s="21"/>
      <c r="E513" s="21"/>
      <c r="F513" s="22"/>
      <c r="G513" s="22"/>
      <c r="H513" s="23"/>
    </row>
    <row r="514" spans="1:11" ht="15.75" customHeight="1">
      <c r="A514" s="169">
        <v>1</v>
      </c>
      <c r="B514" s="48" t="s">
        <v>26</v>
      </c>
      <c r="C514" s="39">
        <f>SUM(C515:C515)</f>
        <v>0</v>
      </c>
      <c r="D514" s="39">
        <f>SUM(D515:D515)</f>
        <v>0</v>
      </c>
      <c r="E514" s="40" t="e">
        <f>F514/C514*1000</f>
        <v>#DIV/0!</v>
      </c>
      <c r="F514" s="41">
        <f>SUM(F515:F515)</f>
        <v>0.8</v>
      </c>
      <c r="G514" s="41">
        <f>SUM(G515:G515)</f>
        <v>0.8</v>
      </c>
      <c r="H514" s="42">
        <f>SUM(H515:H515)</f>
        <v>0</v>
      </c>
    </row>
    <row r="515" spans="1:11" ht="15.75" customHeight="1">
      <c r="A515" s="173"/>
      <c r="B515" s="59" t="s">
        <v>82</v>
      </c>
      <c r="C515" s="44">
        <v>0</v>
      </c>
      <c r="D515" s="44">
        <v>0</v>
      </c>
      <c r="E515" s="45" t="e">
        <v>#DIV/0!</v>
      </c>
      <c r="F515" s="46">
        <v>0.8</v>
      </c>
      <c r="G515" s="46">
        <v>0.8</v>
      </c>
      <c r="H515" s="47">
        <v>0</v>
      </c>
    </row>
    <row r="516" spans="1:11" ht="15.75" customHeight="1">
      <c r="A516" s="169">
        <v>2</v>
      </c>
      <c r="B516" s="48" t="s">
        <v>63</v>
      </c>
      <c r="C516" s="39">
        <f>SUM(C517:C517)</f>
        <v>0</v>
      </c>
      <c r="D516" s="39">
        <f>SUM(D517:D517)</f>
        <v>0</v>
      </c>
      <c r="E516" s="40" t="e">
        <f>F516/C516*1000</f>
        <v>#DIV/0!</v>
      </c>
      <c r="F516" s="41">
        <f>SUM(F517:F517)</f>
        <v>1.7000000000000001E-2</v>
      </c>
      <c r="G516" s="41">
        <f>SUM(G517:G517)</f>
        <v>1.7000000000000001E-2</v>
      </c>
      <c r="H516" s="42">
        <f>SUM(H517:H517)</f>
        <v>0</v>
      </c>
    </row>
    <row r="517" spans="1:11" ht="15.75" customHeight="1">
      <c r="A517" s="173"/>
      <c r="B517" s="59" t="s">
        <v>82</v>
      </c>
      <c r="C517" s="44">
        <v>0</v>
      </c>
      <c r="D517" s="44">
        <v>0</v>
      </c>
      <c r="E517" s="45" t="e">
        <v>#DIV/0!</v>
      </c>
      <c r="F517" s="46">
        <v>1.7000000000000001E-2</v>
      </c>
      <c r="G517" s="46">
        <v>1.7000000000000001E-2</v>
      </c>
      <c r="H517" s="47">
        <v>0</v>
      </c>
    </row>
    <row r="518" spans="1:11" ht="15.75" customHeight="1">
      <c r="A518" s="169">
        <v>3</v>
      </c>
      <c r="B518" s="48" t="s">
        <v>42</v>
      </c>
      <c r="C518" s="39">
        <f>SUM(C519:C519)</f>
        <v>0</v>
      </c>
      <c r="D518" s="39">
        <f>SUM(D519:D519)</f>
        <v>0</v>
      </c>
      <c r="E518" s="40" t="e">
        <f>F518/C518*1000</f>
        <v>#DIV/0!</v>
      </c>
      <c r="F518" s="41">
        <f>SUM(F519:F519)</f>
        <v>3.0270000000000001</v>
      </c>
      <c r="G518" s="41">
        <f>SUM(G519:G519)</f>
        <v>3.0270000000000001</v>
      </c>
      <c r="H518" s="42">
        <f>SUM(H519:H519)</f>
        <v>0</v>
      </c>
    </row>
    <row r="519" spans="1:11" ht="15.75" customHeight="1">
      <c r="A519" s="173"/>
      <c r="B519" s="59" t="s">
        <v>82</v>
      </c>
      <c r="C519" s="44">
        <v>0</v>
      </c>
      <c r="D519" s="44">
        <v>0</v>
      </c>
      <c r="E519" s="45" t="e">
        <v>#DIV/0!</v>
      </c>
      <c r="F519" s="46">
        <v>3.0270000000000001</v>
      </c>
      <c r="G519" s="46">
        <v>3.0270000000000001</v>
      </c>
      <c r="H519" s="47">
        <v>0</v>
      </c>
    </row>
    <row r="520" spans="1:11" ht="15.75" customHeight="1">
      <c r="A520" s="169">
        <v>4</v>
      </c>
      <c r="B520" s="48" t="s">
        <v>18</v>
      </c>
      <c r="C520" s="39">
        <f>SUM(C521:C521)</f>
        <v>252</v>
      </c>
      <c r="D520" s="39">
        <f>SUM(D521:D521)</f>
        <v>0</v>
      </c>
      <c r="E520" s="40">
        <f>F520/C520*1000</f>
        <v>89.000000000000014</v>
      </c>
      <c r="F520" s="41">
        <f>SUM(F521:F521)</f>
        <v>22.428000000000001</v>
      </c>
      <c r="G520" s="41">
        <f>SUM(G521:G521)</f>
        <v>0</v>
      </c>
      <c r="H520" s="42">
        <f>SUM(H521:H521)</f>
        <v>0</v>
      </c>
    </row>
    <row r="521" spans="1:11" ht="15.75" customHeight="1">
      <c r="A521" s="427"/>
      <c r="B521" s="43" t="s">
        <v>83</v>
      </c>
      <c r="C521" s="30">
        <v>252</v>
      </c>
      <c r="D521" s="30"/>
      <c r="E521" s="31">
        <v>89.000000000000014</v>
      </c>
      <c r="F521" s="32">
        <v>22.428000000000001</v>
      </c>
      <c r="G521" s="32"/>
      <c r="H521" s="33"/>
    </row>
    <row r="522" spans="1:11" ht="15.75" customHeight="1">
      <c r="A522" s="169">
        <v>5</v>
      </c>
      <c r="B522" s="48" t="s">
        <v>19</v>
      </c>
      <c r="C522" s="39">
        <f>SUM(C523)</f>
        <v>63</v>
      </c>
      <c r="D522" s="39">
        <f>SUM(D523)</f>
        <v>0</v>
      </c>
      <c r="E522" s="40">
        <f>F522/C522*1000</f>
        <v>24.999999999999996</v>
      </c>
      <c r="F522" s="41">
        <f>SUM(F523)</f>
        <v>1.575</v>
      </c>
      <c r="G522" s="41">
        <f>SUM(G523)</f>
        <v>0</v>
      </c>
      <c r="H522" s="42">
        <f>SUM(H523)</f>
        <v>0</v>
      </c>
    </row>
    <row r="523" spans="1:11" ht="15.75" customHeight="1">
      <c r="A523" s="173"/>
      <c r="B523" s="59" t="s">
        <v>83</v>
      </c>
      <c r="C523" s="44">
        <v>63</v>
      </c>
      <c r="D523" s="44"/>
      <c r="E523" s="45">
        <v>24.999999999999996</v>
      </c>
      <c r="F523" s="46">
        <v>1.575</v>
      </c>
      <c r="G523" s="46">
        <v>0</v>
      </c>
      <c r="H523" s="47"/>
    </row>
    <row r="524" spans="1:11" ht="15.75" customHeight="1">
      <c r="A524" s="169">
        <v>6</v>
      </c>
      <c r="B524" s="48" t="s">
        <v>43</v>
      </c>
      <c r="C524" s="39">
        <f>SUM(C525:C525)</f>
        <v>0</v>
      </c>
      <c r="D524" s="39">
        <f>SUM(D525:D525)</f>
        <v>0</v>
      </c>
      <c r="E524" s="40" t="e">
        <f>F524/C524*1000</f>
        <v>#DIV/0!</v>
      </c>
      <c r="F524" s="41">
        <f>SUM(F525:F525)</f>
        <v>2.75</v>
      </c>
      <c r="G524" s="41">
        <f>SUM(G525:G525)</f>
        <v>2.75</v>
      </c>
      <c r="H524" s="42">
        <f>SUM(H525:H525)</f>
        <v>0</v>
      </c>
    </row>
    <row r="525" spans="1:11" ht="15.75" customHeight="1">
      <c r="A525" s="173"/>
      <c r="B525" s="59" t="s">
        <v>82</v>
      </c>
      <c r="C525" s="44">
        <v>0</v>
      </c>
      <c r="D525" s="44">
        <v>0</v>
      </c>
      <c r="E525" s="45" t="e">
        <v>#DIV/0!</v>
      </c>
      <c r="F525" s="46">
        <v>2.75</v>
      </c>
      <c r="G525" s="46">
        <v>2.75</v>
      </c>
      <c r="H525" s="47">
        <v>0</v>
      </c>
      <c r="J525" s="6"/>
      <c r="K525" s="6"/>
    </row>
    <row r="526" spans="1:11" ht="15.75" customHeight="1">
      <c r="A526" s="192" t="s">
        <v>107</v>
      </c>
      <c r="B526" s="193" t="s">
        <v>95</v>
      </c>
      <c r="C526" s="194">
        <f>C518+C520+C522+C524+C514+C516</f>
        <v>315</v>
      </c>
      <c r="D526" s="194">
        <f>D518+D520+D522+D524+D514+D516</f>
        <v>0</v>
      </c>
      <c r="E526" s="194"/>
      <c r="F526" s="194">
        <f>F518+F520+F522+F524+F514+F516</f>
        <v>30.597000000000001</v>
      </c>
      <c r="G526" s="194">
        <f>G518+G520+G522+G524+G514+G516</f>
        <v>6.5940000000000003</v>
      </c>
      <c r="H526" s="194">
        <f>H518+H520+H522+H524+H514+H516</f>
        <v>0</v>
      </c>
    </row>
    <row r="527" spans="1:11" ht="15.75" customHeight="1">
      <c r="A527" s="320"/>
      <c r="B527" s="65" t="s">
        <v>47</v>
      </c>
      <c r="C527" s="66"/>
      <c r="D527" s="66"/>
      <c r="E527" s="69"/>
      <c r="F527" s="67"/>
      <c r="G527" s="67"/>
      <c r="H527" s="68"/>
    </row>
    <row r="528" spans="1:11" ht="15.75" customHeight="1">
      <c r="A528" s="169">
        <v>1</v>
      </c>
      <c r="B528" s="48" t="s">
        <v>197</v>
      </c>
      <c r="C528" s="39">
        <f>SUM(C529:C529)</f>
        <v>0</v>
      </c>
      <c r="D528" s="39">
        <f>SUM(D529:D529)</f>
        <v>0</v>
      </c>
      <c r="E528" s="40" t="e">
        <f>F528/C528*1000</f>
        <v>#DIV/0!</v>
      </c>
      <c r="F528" s="41">
        <f>SUM(F529:F529)</f>
        <v>1.6</v>
      </c>
      <c r="G528" s="41">
        <f>SUM(G529:G529)</f>
        <v>1.6</v>
      </c>
      <c r="H528" s="42">
        <f>SUM(H529:H529)</f>
        <v>0</v>
      </c>
    </row>
    <row r="529" spans="1:8" ht="15.75" customHeight="1">
      <c r="A529" s="173"/>
      <c r="B529" s="59" t="s">
        <v>82</v>
      </c>
      <c r="C529" s="44">
        <v>0</v>
      </c>
      <c r="D529" s="44">
        <v>0</v>
      </c>
      <c r="E529" s="45" t="e">
        <v>#DIV/0!</v>
      </c>
      <c r="F529" s="46">
        <v>1.6</v>
      </c>
      <c r="G529" s="46">
        <v>1.6</v>
      </c>
      <c r="H529" s="47">
        <v>0</v>
      </c>
    </row>
    <row r="530" spans="1:8" ht="15.75" customHeight="1">
      <c r="A530" s="169">
        <v>2</v>
      </c>
      <c r="B530" s="48" t="s">
        <v>32</v>
      </c>
      <c r="C530" s="39">
        <f>SUM(C531:C533)</f>
        <v>75</v>
      </c>
      <c r="D530" s="39">
        <f>SUM(D531:D533)</f>
        <v>0</v>
      </c>
      <c r="E530" s="39"/>
      <c r="F530" s="39">
        <f>SUM(F531:F533)</f>
        <v>0.35499999999999998</v>
      </c>
      <c r="G530" s="39">
        <f>SUM(G531:G533)</f>
        <v>0.35499999999999998</v>
      </c>
      <c r="H530" s="433">
        <f>SUM(H531:H533)</f>
        <v>0</v>
      </c>
    </row>
    <row r="531" spans="1:8" ht="15.75" customHeight="1">
      <c r="A531" s="174"/>
      <c r="B531" s="43" t="s">
        <v>80</v>
      </c>
      <c r="C531" s="30">
        <v>35</v>
      </c>
      <c r="D531" s="30"/>
      <c r="E531" s="31">
        <v>6</v>
      </c>
      <c r="F531" s="32">
        <v>0.21</v>
      </c>
      <c r="G531" s="32">
        <v>0.21</v>
      </c>
      <c r="H531" s="33"/>
    </row>
    <row r="532" spans="1:8" ht="15.75" customHeight="1">
      <c r="A532" s="427"/>
      <c r="B532" s="43" t="s">
        <v>82</v>
      </c>
      <c r="C532" s="30">
        <v>0</v>
      </c>
      <c r="D532" s="30">
        <v>0</v>
      </c>
      <c r="E532" s="31" t="e">
        <v>#DIV/0!</v>
      </c>
      <c r="F532" s="32">
        <v>1.4999999999999999E-2</v>
      </c>
      <c r="G532" s="32">
        <v>1.4999999999999999E-2</v>
      </c>
      <c r="H532" s="33">
        <v>0</v>
      </c>
    </row>
    <row r="533" spans="1:8" ht="15.75" customHeight="1">
      <c r="A533" s="432"/>
      <c r="B533" s="59" t="s">
        <v>83</v>
      </c>
      <c r="C533" s="44">
        <v>40</v>
      </c>
      <c r="D533" s="44"/>
      <c r="E533" s="45">
        <v>3.2500000000000004</v>
      </c>
      <c r="F533" s="46">
        <v>0.13</v>
      </c>
      <c r="G533" s="46">
        <v>0.13</v>
      </c>
      <c r="H533" s="47">
        <v>0</v>
      </c>
    </row>
    <row r="534" spans="1:8" ht="15.75" customHeight="1">
      <c r="A534" s="169">
        <v>3</v>
      </c>
      <c r="B534" s="48" t="s">
        <v>72</v>
      </c>
      <c r="C534" s="39">
        <f>SUM(C535:C535)</f>
        <v>0</v>
      </c>
      <c r="D534" s="39">
        <f>SUM(D535:D535)</f>
        <v>0</v>
      </c>
      <c r="E534" s="40" t="e">
        <f>F534/C534*1000</f>
        <v>#DIV/0!</v>
      </c>
      <c r="F534" s="41">
        <f>SUM(F535:F535)</f>
        <v>7.0000000000000007E-2</v>
      </c>
      <c r="G534" s="41">
        <f>SUM(G535:G535)</f>
        <v>7.0000000000000007E-2</v>
      </c>
      <c r="H534" s="42">
        <f>SUM(H535:H535)</f>
        <v>0</v>
      </c>
    </row>
    <row r="535" spans="1:8" ht="15.75" customHeight="1">
      <c r="A535" s="173"/>
      <c r="B535" s="59" t="s">
        <v>82</v>
      </c>
      <c r="C535" s="44">
        <v>0</v>
      </c>
      <c r="D535" s="44">
        <v>0</v>
      </c>
      <c r="E535" s="45" t="e">
        <v>#DIV/0!</v>
      </c>
      <c r="F535" s="46">
        <v>7.0000000000000007E-2</v>
      </c>
      <c r="G535" s="46">
        <v>7.0000000000000007E-2</v>
      </c>
      <c r="H535" s="47">
        <v>0</v>
      </c>
    </row>
    <row r="536" spans="1:8" s="448" customFormat="1" ht="15">
      <c r="A536" s="169">
        <v>4</v>
      </c>
      <c r="B536" s="447" t="s">
        <v>55</v>
      </c>
      <c r="C536" s="39">
        <f>SUM(C537:C537)</f>
        <v>30</v>
      </c>
      <c r="D536" s="39">
        <f>SUM(D537:D537)</f>
        <v>0</v>
      </c>
      <c r="E536" s="40">
        <f>F536/C536*1000</f>
        <v>6</v>
      </c>
      <c r="F536" s="41">
        <f>SUM(F537:F537)</f>
        <v>0.18</v>
      </c>
      <c r="G536" s="41">
        <f>SUM(G537:G537)</f>
        <v>0.18</v>
      </c>
      <c r="H536" s="42">
        <f>SUM(H537:H537)</f>
        <v>0</v>
      </c>
    </row>
    <row r="537" spans="1:8" s="448" customFormat="1" ht="12.75">
      <c r="A537" s="449"/>
      <c r="B537" s="450" t="s">
        <v>80</v>
      </c>
      <c r="C537" s="451">
        <v>30</v>
      </c>
      <c r="D537" s="452"/>
      <c r="E537" s="451">
        <v>6</v>
      </c>
      <c r="F537" s="452">
        <v>0.18</v>
      </c>
      <c r="G537" s="452">
        <v>0.18</v>
      </c>
      <c r="H537" s="453"/>
    </row>
    <row r="538" spans="1:8" ht="15.75" customHeight="1">
      <c r="A538" s="301" t="s">
        <v>107</v>
      </c>
      <c r="B538" s="302" t="s">
        <v>97</v>
      </c>
      <c r="C538" s="306">
        <f>C528+C530+C534+C536</f>
        <v>105</v>
      </c>
      <c r="D538" s="306">
        <f>D528+D530+D534+D536</f>
        <v>0</v>
      </c>
      <c r="E538" s="306"/>
      <c r="F538" s="306">
        <f>F528+F530+F534+F536</f>
        <v>2.2050000000000001</v>
      </c>
      <c r="G538" s="306">
        <f>G528+G530+G534+G536</f>
        <v>2.2050000000000001</v>
      </c>
      <c r="H538" s="306">
        <f>H528+H530+H534+H536</f>
        <v>0</v>
      </c>
    </row>
    <row r="539" spans="1:8" ht="15.75" customHeight="1">
      <c r="A539" s="320"/>
      <c r="B539" s="65" t="s">
        <v>44</v>
      </c>
      <c r="C539" s="66"/>
      <c r="D539" s="66"/>
      <c r="E539" s="69"/>
      <c r="F539" s="67"/>
      <c r="G539" s="67"/>
      <c r="H539" s="68"/>
    </row>
    <row r="540" spans="1:8" ht="15.75" customHeight="1">
      <c r="A540" s="175">
        <v>1</v>
      </c>
      <c r="B540" s="60" t="s">
        <v>62</v>
      </c>
      <c r="C540" s="61">
        <f>SUM(C541)</f>
        <v>9</v>
      </c>
      <c r="D540" s="61">
        <f>SUM(D541)</f>
        <v>0</v>
      </c>
      <c r="E540" s="70">
        <f t="shared" ref="E540:E546" si="7">F540/C540*1000</f>
        <v>66.666666666666671</v>
      </c>
      <c r="F540" s="72">
        <f>SUM(F541)</f>
        <v>0.6</v>
      </c>
      <c r="G540" s="72">
        <f>SUM(G541)</f>
        <v>0.6</v>
      </c>
      <c r="H540" s="73">
        <f>SUM(H541)</f>
        <v>0</v>
      </c>
    </row>
    <row r="541" spans="1:8" ht="15.75" customHeight="1">
      <c r="A541" s="173"/>
      <c r="B541" s="59" t="s">
        <v>83</v>
      </c>
      <c r="C541" s="44">
        <v>9</v>
      </c>
      <c r="D541" s="44"/>
      <c r="E541" s="45">
        <v>66.666666666666671</v>
      </c>
      <c r="F541" s="46">
        <v>0.6</v>
      </c>
      <c r="G541" s="46">
        <v>0.6</v>
      </c>
      <c r="H541" s="47">
        <v>0</v>
      </c>
    </row>
    <row r="542" spans="1:8" ht="15.75" customHeight="1">
      <c r="A542" s="169">
        <v>2</v>
      </c>
      <c r="B542" s="48" t="s">
        <v>54</v>
      </c>
      <c r="C542" s="39">
        <f>SUM(C543:C543)</f>
        <v>12</v>
      </c>
      <c r="D542" s="39">
        <f>SUM(D543:D543)</f>
        <v>0.05</v>
      </c>
      <c r="E542" s="40">
        <f t="shared" si="7"/>
        <v>58.583333333333329</v>
      </c>
      <c r="F542" s="41">
        <f>SUM(F543:F543)</f>
        <v>0.70299999999999996</v>
      </c>
      <c r="G542" s="41">
        <f>SUM(G543:G543)</f>
        <v>0.22500000000000001</v>
      </c>
      <c r="H542" s="42">
        <f>SUM(H543:H543)</f>
        <v>0</v>
      </c>
    </row>
    <row r="543" spans="1:8" ht="15.75" customHeight="1">
      <c r="A543" s="173"/>
      <c r="B543" s="59" t="s">
        <v>82</v>
      </c>
      <c r="C543" s="44">
        <v>12</v>
      </c>
      <c r="D543" s="44">
        <v>0.05</v>
      </c>
      <c r="E543" s="45">
        <v>58.583333333333329</v>
      </c>
      <c r="F543" s="46">
        <v>0.70299999999999996</v>
      </c>
      <c r="G543" s="46">
        <v>0.22500000000000001</v>
      </c>
      <c r="H543" s="47">
        <v>0</v>
      </c>
    </row>
    <row r="544" spans="1:8" ht="15.75" customHeight="1">
      <c r="A544" s="169">
        <v>3</v>
      </c>
      <c r="B544" s="48" t="s">
        <v>165</v>
      </c>
      <c r="C544" s="39">
        <f>SUM(C545:C545)</f>
        <v>0</v>
      </c>
      <c r="D544" s="39">
        <f>SUM(D545:D545)</f>
        <v>0</v>
      </c>
      <c r="E544" s="40" t="e">
        <f t="shared" si="7"/>
        <v>#DIV/0!</v>
      </c>
      <c r="F544" s="41">
        <f>SUM(F545:F545)</f>
        <v>0.97099999999999997</v>
      </c>
      <c r="G544" s="41">
        <f>SUM(G545:G545)</f>
        <v>0.97099999999999997</v>
      </c>
      <c r="H544" s="42">
        <f>SUM(H545:H545)</f>
        <v>0</v>
      </c>
    </row>
    <row r="545" spans="1:8" ht="15.75" customHeight="1">
      <c r="A545" s="173"/>
      <c r="B545" s="59" t="s">
        <v>82</v>
      </c>
      <c r="C545" s="44">
        <v>0</v>
      </c>
      <c r="D545" s="44">
        <v>0</v>
      </c>
      <c r="E545" s="45" t="e">
        <v>#DIV/0!</v>
      </c>
      <c r="F545" s="46">
        <v>0.97099999999999997</v>
      </c>
      <c r="G545" s="46">
        <v>0.97099999999999997</v>
      </c>
      <c r="H545" s="47">
        <v>0</v>
      </c>
    </row>
    <row r="546" spans="1:8" ht="15.75" customHeight="1">
      <c r="A546" s="169">
        <v>4</v>
      </c>
      <c r="B546" s="48" t="s">
        <v>8</v>
      </c>
      <c r="C546" s="39">
        <f>SUM(C547:C547)</f>
        <v>0</v>
      </c>
      <c r="D546" s="39">
        <f>SUM(D547:D547)</f>
        <v>0</v>
      </c>
      <c r="E546" s="40" t="e">
        <f t="shared" si="7"/>
        <v>#DIV/0!</v>
      </c>
      <c r="F546" s="41">
        <f>SUM(F547:F547)</f>
        <v>0.83</v>
      </c>
      <c r="G546" s="41">
        <f>SUM(G547:G547)</f>
        <v>0.83</v>
      </c>
      <c r="H546" s="42">
        <f>SUM(H547:H547)</f>
        <v>0</v>
      </c>
    </row>
    <row r="547" spans="1:8" ht="15.75" customHeight="1" thickBot="1">
      <c r="A547" s="173"/>
      <c r="B547" s="59" t="s">
        <v>82</v>
      </c>
      <c r="C547" s="44">
        <v>0</v>
      </c>
      <c r="D547" s="44">
        <v>0</v>
      </c>
      <c r="E547" s="45" t="e">
        <v>#DIV/0!</v>
      </c>
      <c r="F547" s="46">
        <v>0.83</v>
      </c>
      <c r="G547" s="46">
        <v>0.83</v>
      </c>
      <c r="H547" s="47">
        <v>0</v>
      </c>
    </row>
    <row r="548" spans="1:8" ht="15.75" customHeight="1" thickBot="1">
      <c r="A548" s="299" t="s">
        <v>107</v>
      </c>
      <c r="B548" s="300" t="s">
        <v>96</v>
      </c>
      <c r="C548" s="307">
        <f>C540+C542+C544+C546</f>
        <v>21</v>
      </c>
      <c r="D548" s="307">
        <f>D540+D542+D544+D546</f>
        <v>0.05</v>
      </c>
      <c r="E548" s="307"/>
      <c r="F548" s="333">
        <f>F540+F542+F544+F546</f>
        <v>3.1040000000000001</v>
      </c>
      <c r="G548" s="333">
        <f>G540+G542+G544+G546</f>
        <v>2.6259999999999999</v>
      </c>
      <c r="H548" s="308">
        <f>H540+H542+H544+H546</f>
        <v>0</v>
      </c>
    </row>
    <row r="549" spans="1:8" ht="15.75" customHeight="1" thickBot="1">
      <c r="A549" s="179" t="s">
        <v>107</v>
      </c>
      <c r="B549" s="160" t="s">
        <v>162</v>
      </c>
      <c r="C549" s="161">
        <f>C548+C538+C526</f>
        <v>441</v>
      </c>
      <c r="D549" s="161">
        <f>D548+D538+D526</f>
        <v>0.05</v>
      </c>
      <c r="E549" s="162"/>
      <c r="F549" s="166">
        <f>F548+F538+F526</f>
        <v>35.905999999999999</v>
      </c>
      <c r="G549" s="166">
        <f>G548+G538+G526</f>
        <v>11.425000000000001</v>
      </c>
      <c r="H549" s="167">
        <f>H548+H538+H526</f>
        <v>0</v>
      </c>
    </row>
    <row r="550" spans="1:8" ht="15.75" customHeight="1">
      <c r="A550" s="319" t="s">
        <v>168</v>
      </c>
      <c r="B550" s="16" t="s">
        <v>87</v>
      </c>
      <c r="C550" s="17"/>
      <c r="D550" s="17"/>
      <c r="E550" s="17"/>
      <c r="F550" s="18"/>
      <c r="G550" s="18"/>
      <c r="H550" s="19"/>
    </row>
    <row r="551" spans="1:8" ht="15.6" customHeight="1">
      <c r="A551" s="320"/>
      <c r="B551" s="65" t="s">
        <v>46</v>
      </c>
      <c r="C551" s="66"/>
      <c r="D551" s="66"/>
      <c r="E551" s="66"/>
      <c r="F551" s="67"/>
      <c r="G551" s="67"/>
      <c r="H551" s="68"/>
    </row>
    <row r="552" spans="1:8" ht="15.75" customHeight="1">
      <c r="A552" s="169">
        <v>1</v>
      </c>
      <c r="B552" s="38" t="s">
        <v>51</v>
      </c>
      <c r="C552" s="39">
        <f>SUM(C553)</f>
        <v>80</v>
      </c>
      <c r="D552" s="39">
        <f>SUM(D553)</f>
        <v>0</v>
      </c>
      <c r="E552" s="40">
        <f>F552/C552*1000</f>
        <v>2.0625</v>
      </c>
      <c r="F552" s="41">
        <f>SUM(F553)</f>
        <v>0.16500000000000001</v>
      </c>
      <c r="G552" s="41">
        <f>SUM(G553)</f>
        <v>0.16500000000000001</v>
      </c>
      <c r="H552" s="42">
        <f>SUM(H553)</f>
        <v>0</v>
      </c>
    </row>
    <row r="553" spans="1:8" ht="15.75" customHeight="1">
      <c r="A553" s="173"/>
      <c r="B553" s="332" t="s">
        <v>83</v>
      </c>
      <c r="C553" s="44">
        <v>80</v>
      </c>
      <c r="D553" s="44"/>
      <c r="E553" s="45">
        <v>2.0625</v>
      </c>
      <c r="F553" s="46">
        <v>0.16500000000000001</v>
      </c>
      <c r="G553" s="46">
        <v>0.16500000000000001</v>
      </c>
      <c r="H553" s="47">
        <v>0</v>
      </c>
    </row>
    <row r="554" spans="1:8" ht="15.75" customHeight="1">
      <c r="A554" s="169">
        <v>2</v>
      </c>
      <c r="B554" s="50" t="s">
        <v>201</v>
      </c>
      <c r="C554" s="61">
        <f>SUM(C555)</f>
        <v>20</v>
      </c>
      <c r="D554" s="39">
        <f>SUM(D555)</f>
        <v>0</v>
      </c>
      <c r="E554" s="40">
        <f>F554/C554*1000</f>
        <v>6.2</v>
      </c>
      <c r="F554" s="41">
        <f>SUM(F555)</f>
        <v>0.124</v>
      </c>
      <c r="G554" s="41">
        <f>SUM(G555)</f>
        <v>0.124</v>
      </c>
      <c r="H554" s="42">
        <f>SUM(H555)</f>
        <v>0</v>
      </c>
    </row>
    <row r="555" spans="1:8" ht="15.75" customHeight="1">
      <c r="A555" s="173"/>
      <c r="B555" s="258" t="s">
        <v>83</v>
      </c>
      <c r="C555" s="44">
        <v>20</v>
      </c>
      <c r="D555" s="44"/>
      <c r="E555" s="45">
        <v>6.2</v>
      </c>
      <c r="F555" s="46">
        <v>0.124</v>
      </c>
      <c r="G555" s="46">
        <v>0.124</v>
      </c>
      <c r="H555" s="47">
        <v>0</v>
      </c>
    </row>
    <row r="556" spans="1:8" ht="15.75" customHeight="1">
      <c r="A556" s="169">
        <v>3</v>
      </c>
      <c r="B556" s="48" t="s">
        <v>18</v>
      </c>
      <c r="C556" s="39">
        <f>SUM(C557:C557)</f>
        <v>84</v>
      </c>
      <c r="D556" s="39">
        <f>SUM(D557:D557)</f>
        <v>0</v>
      </c>
      <c r="E556" s="40">
        <f>F556/C556*1000</f>
        <v>44.000000000000007</v>
      </c>
      <c r="F556" s="41">
        <f>SUM(F557:F557)</f>
        <v>3.6960000000000002</v>
      </c>
      <c r="G556" s="41">
        <f>SUM(G557:G557)</f>
        <v>0</v>
      </c>
      <c r="H556" s="42">
        <f>SUM(H557:H557)</f>
        <v>0</v>
      </c>
    </row>
    <row r="557" spans="1:8" ht="15.75" customHeight="1">
      <c r="A557" s="427"/>
      <c r="B557" s="43" t="s">
        <v>83</v>
      </c>
      <c r="C557" s="30">
        <v>84</v>
      </c>
      <c r="D557" s="30"/>
      <c r="E557" s="31">
        <v>44.000000000000007</v>
      </c>
      <c r="F557" s="32">
        <v>3.6960000000000002</v>
      </c>
      <c r="G557" s="32"/>
      <c r="H557" s="33"/>
    </row>
    <row r="558" spans="1:8" ht="15.75" customHeight="1">
      <c r="A558" s="169">
        <v>4</v>
      </c>
      <c r="B558" s="48" t="s">
        <v>19</v>
      </c>
      <c r="C558" s="39">
        <f>SUM(C559)</f>
        <v>1000</v>
      </c>
      <c r="D558" s="39">
        <f>SUM(D559)</f>
        <v>0</v>
      </c>
      <c r="E558" s="40">
        <f>F558/C558*1000</f>
        <v>19</v>
      </c>
      <c r="F558" s="41">
        <f>SUM(F559)</f>
        <v>19</v>
      </c>
      <c r="G558" s="41">
        <f>SUM(G559)</f>
        <v>19</v>
      </c>
      <c r="H558" s="42">
        <f>SUM(H559)</f>
        <v>0</v>
      </c>
    </row>
    <row r="559" spans="1:8" ht="15.75" customHeight="1">
      <c r="A559" s="173"/>
      <c r="B559" s="59" t="s">
        <v>83</v>
      </c>
      <c r="C559" s="44">
        <v>1000</v>
      </c>
      <c r="D559" s="44"/>
      <c r="E559" s="45">
        <v>19</v>
      </c>
      <c r="F559" s="46">
        <v>19</v>
      </c>
      <c r="G559" s="46">
        <v>19</v>
      </c>
      <c r="H559" s="47">
        <v>0</v>
      </c>
    </row>
    <row r="560" spans="1:8" ht="15.6" customHeight="1">
      <c r="A560" s="169">
        <v>5</v>
      </c>
      <c r="B560" s="48" t="s">
        <v>42</v>
      </c>
      <c r="C560" s="39">
        <f>SUM(C561:C561)</f>
        <v>0</v>
      </c>
      <c r="D560" s="39">
        <f>SUM(D561:D561)</f>
        <v>0</v>
      </c>
      <c r="E560" s="40" t="e">
        <f>F560/C560*1000</f>
        <v>#DIV/0!</v>
      </c>
      <c r="F560" s="41">
        <f>SUM(F561:F561)</f>
        <v>2.2050000000000001</v>
      </c>
      <c r="G560" s="41">
        <f>SUM(G561:G561)</f>
        <v>2.2050000000000001</v>
      </c>
      <c r="H560" s="42">
        <f>SUM(H561:H561)</f>
        <v>0</v>
      </c>
    </row>
    <row r="561" spans="1:11" ht="15.6" customHeight="1">
      <c r="A561" s="173"/>
      <c r="B561" s="59" t="s">
        <v>82</v>
      </c>
      <c r="C561" s="44">
        <v>0</v>
      </c>
      <c r="D561" s="44">
        <v>0</v>
      </c>
      <c r="E561" s="45" t="e">
        <v>#DIV/0!</v>
      </c>
      <c r="F561" s="46">
        <v>2.2050000000000001</v>
      </c>
      <c r="G561" s="46">
        <v>2.2050000000000001</v>
      </c>
      <c r="H561" s="47">
        <v>0</v>
      </c>
    </row>
    <row r="562" spans="1:11" ht="15.6" customHeight="1">
      <c r="A562" s="169">
        <v>6</v>
      </c>
      <c r="B562" s="48" t="s">
        <v>43</v>
      </c>
      <c r="C562" s="39">
        <f>SUM(C563:C563)</f>
        <v>0</v>
      </c>
      <c r="D562" s="39">
        <f>SUM(D563:D563)</f>
        <v>0</v>
      </c>
      <c r="E562" s="40" t="e">
        <f>F562/C562*1000</f>
        <v>#DIV/0!</v>
      </c>
      <c r="F562" s="41">
        <f>SUM(F563:F563)</f>
        <v>7.9870000000000001</v>
      </c>
      <c r="G562" s="41">
        <f>SUM(G563:G563)</f>
        <v>7.9870000000000001</v>
      </c>
      <c r="H562" s="42">
        <f>SUM(H563:H563)</f>
        <v>0</v>
      </c>
    </row>
    <row r="563" spans="1:11" ht="15.6" customHeight="1">
      <c r="A563" s="173"/>
      <c r="B563" s="59" t="s">
        <v>82</v>
      </c>
      <c r="C563" s="44">
        <v>0</v>
      </c>
      <c r="D563" s="44">
        <v>0</v>
      </c>
      <c r="E563" s="45" t="e">
        <v>#DIV/0!</v>
      </c>
      <c r="F563" s="46">
        <v>7.9870000000000001</v>
      </c>
      <c r="G563" s="46">
        <v>7.9870000000000001</v>
      </c>
      <c r="H563" s="47">
        <v>0</v>
      </c>
    </row>
    <row r="564" spans="1:11" ht="15.75" customHeight="1">
      <c r="A564" s="192" t="s">
        <v>168</v>
      </c>
      <c r="B564" s="193" t="s">
        <v>95</v>
      </c>
      <c r="C564" s="194">
        <f>C560+C562+C558+C556+C554+C552</f>
        <v>1184</v>
      </c>
      <c r="D564" s="194">
        <f>D560+D562+D558+D556+D554+D552</f>
        <v>0</v>
      </c>
      <c r="E564" s="194"/>
      <c r="F564" s="194">
        <f>F560+F562+F558+F556+F554+F552</f>
        <v>33.177</v>
      </c>
      <c r="G564" s="194">
        <f>G560+G562+G558+G556+G554+G552</f>
        <v>29.480999999999998</v>
      </c>
      <c r="H564" s="194">
        <f>H560+H562+H558+H556+H554+H552</f>
        <v>0</v>
      </c>
    </row>
    <row r="565" spans="1:11" ht="15.75" customHeight="1">
      <c r="A565" s="320"/>
      <c r="B565" s="65" t="s">
        <v>47</v>
      </c>
      <c r="C565" s="66"/>
      <c r="D565" s="66"/>
      <c r="E565" s="69"/>
      <c r="F565" s="67"/>
      <c r="G565" s="67"/>
      <c r="H565" s="68"/>
    </row>
    <row r="566" spans="1:11" ht="15.75" customHeight="1">
      <c r="A566" s="169">
        <v>1</v>
      </c>
      <c r="B566" s="48" t="s">
        <v>72</v>
      </c>
      <c r="C566" s="39">
        <f>SUM(C567:C567)</f>
        <v>0</v>
      </c>
      <c r="D566" s="39">
        <f>SUM(D567:D567)</f>
        <v>0</v>
      </c>
      <c r="E566" s="40" t="e">
        <f>F566/C566*1000</f>
        <v>#DIV/0!</v>
      </c>
      <c r="F566" s="41">
        <f>SUM(F567:F567)</f>
        <v>0.4</v>
      </c>
      <c r="G566" s="41">
        <f>SUM(G567:G567)</f>
        <v>0.4</v>
      </c>
      <c r="H566" s="42">
        <f>SUM(H567:H567)</f>
        <v>0</v>
      </c>
    </row>
    <row r="567" spans="1:11" ht="15.75" customHeight="1">
      <c r="A567" s="173"/>
      <c r="B567" s="59" t="s">
        <v>82</v>
      </c>
      <c r="C567" s="44">
        <v>0</v>
      </c>
      <c r="D567" s="44">
        <v>0</v>
      </c>
      <c r="E567" s="45" t="e">
        <v>#DIV/0!</v>
      </c>
      <c r="F567" s="46">
        <v>0.4</v>
      </c>
      <c r="G567" s="46">
        <v>0.4</v>
      </c>
      <c r="H567" s="47">
        <v>0</v>
      </c>
      <c r="J567" s="6"/>
      <c r="K567" s="6"/>
    </row>
    <row r="568" spans="1:11" ht="15.75" customHeight="1">
      <c r="A568" s="169">
        <v>2</v>
      </c>
      <c r="B568" s="48" t="s">
        <v>206</v>
      </c>
      <c r="C568" s="39">
        <f>SUM(C569:C569)</f>
        <v>0</v>
      </c>
      <c r="D568" s="39">
        <f>SUM(D569:D569)</f>
        <v>0</v>
      </c>
      <c r="E568" s="40" t="e">
        <f>F568/C568*1000</f>
        <v>#DIV/0!</v>
      </c>
      <c r="F568" s="41">
        <f>SUM(F569:F569)</f>
        <v>0.219</v>
      </c>
      <c r="G568" s="41">
        <f>SUM(G569:G569)</f>
        <v>0.219</v>
      </c>
      <c r="H568" s="42">
        <f>SUM(H569:H569)</f>
        <v>0</v>
      </c>
    </row>
    <row r="569" spans="1:11" ht="15.75" customHeight="1">
      <c r="A569" s="173"/>
      <c r="B569" s="59" t="s">
        <v>82</v>
      </c>
      <c r="C569" s="44">
        <v>0</v>
      </c>
      <c r="D569" s="44">
        <v>0</v>
      </c>
      <c r="E569" s="45" t="e">
        <v>#DIV/0!</v>
      </c>
      <c r="F569" s="46">
        <v>0.219</v>
      </c>
      <c r="G569" s="46">
        <v>0.219</v>
      </c>
      <c r="H569" s="47">
        <v>0</v>
      </c>
    </row>
    <row r="570" spans="1:11" ht="15.75" customHeight="1">
      <c r="A570" s="203" t="s">
        <v>168</v>
      </c>
      <c r="B570" s="204" t="s">
        <v>97</v>
      </c>
      <c r="C570" s="205">
        <f>C566+C568+C596+C598</f>
        <v>266</v>
      </c>
      <c r="D570" s="205">
        <f>D566+D568+D596+D598</f>
        <v>0</v>
      </c>
      <c r="E570" s="205"/>
      <c r="F570" s="205">
        <f>F566+F568+F596+F598</f>
        <v>0.79</v>
      </c>
      <c r="G570" s="205">
        <f>G566+G568+G596+G598</f>
        <v>0.79</v>
      </c>
      <c r="H570" s="205">
        <f>H566+H568+H596+H598</f>
        <v>0</v>
      </c>
    </row>
    <row r="571" spans="1:11" ht="15.75" customHeight="1">
      <c r="A571" s="320"/>
      <c r="B571" s="65" t="s">
        <v>44</v>
      </c>
      <c r="C571" s="66"/>
      <c r="D571" s="66"/>
      <c r="E571" s="69"/>
      <c r="F571" s="67"/>
      <c r="G571" s="67"/>
      <c r="H571" s="68"/>
    </row>
    <row r="572" spans="1:11" ht="15.75" customHeight="1">
      <c r="A572" s="175">
        <v>1</v>
      </c>
      <c r="B572" s="60" t="s">
        <v>127</v>
      </c>
      <c r="C572" s="61">
        <f>SUM(C573)</f>
        <v>10</v>
      </c>
      <c r="D572" s="61">
        <f>SUM(D573)</f>
        <v>0</v>
      </c>
      <c r="E572" s="70">
        <f>F572/C572*1000</f>
        <v>1.6</v>
      </c>
      <c r="F572" s="72">
        <f>SUM(F573)</f>
        <v>1.6E-2</v>
      </c>
      <c r="G572" s="72">
        <f>SUM(G573)</f>
        <v>1.6E-2</v>
      </c>
      <c r="H572" s="73">
        <f>SUM(H573)</f>
        <v>0</v>
      </c>
    </row>
    <row r="573" spans="1:11" ht="15.75" customHeight="1">
      <c r="A573" s="173"/>
      <c r="B573" s="59" t="s">
        <v>83</v>
      </c>
      <c r="C573" s="44">
        <v>10</v>
      </c>
      <c r="D573" s="44"/>
      <c r="E573" s="45">
        <v>1.6</v>
      </c>
      <c r="F573" s="46">
        <v>1.6E-2</v>
      </c>
      <c r="G573" s="46">
        <v>1.6E-2</v>
      </c>
      <c r="H573" s="47">
        <v>0</v>
      </c>
      <c r="J573" s="6"/>
      <c r="K573" s="6"/>
    </row>
    <row r="574" spans="1:11" ht="15.75" customHeight="1">
      <c r="A574" s="169">
        <v>2</v>
      </c>
      <c r="B574" s="48" t="s">
        <v>204</v>
      </c>
      <c r="C574" s="39">
        <f>SUM(C575:C575)</f>
        <v>0</v>
      </c>
      <c r="D574" s="39">
        <f>SUM(D575:D575)</f>
        <v>0</v>
      </c>
      <c r="E574" s="40" t="e">
        <f t="shared" ref="E574:E580" si="8">F574/C574*1000</f>
        <v>#DIV/0!</v>
      </c>
      <c r="F574" s="41">
        <f>SUM(F575:F575)</f>
        <v>0.36</v>
      </c>
      <c r="G574" s="41">
        <f>SUM(G575:G575)</f>
        <v>0.36</v>
      </c>
      <c r="H574" s="42">
        <f>SUM(H575:H575)</f>
        <v>0</v>
      </c>
      <c r="J574" s="6"/>
    </row>
    <row r="575" spans="1:11" ht="15.75" customHeight="1">
      <c r="A575" s="173"/>
      <c r="B575" s="59" t="s">
        <v>82</v>
      </c>
      <c r="C575" s="44">
        <v>0</v>
      </c>
      <c r="D575" s="44">
        <v>0</v>
      </c>
      <c r="E575" s="45" t="e">
        <v>#DIV/0!</v>
      </c>
      <c r="F575" s="46">
        <v>0.36</v>
      </c>
      <c r="G575" s="46">
        <v>0.36</v>
      </c>
      <c r="H575" s="47">
        <v>0</v>
      </c>
    </row>
    <row r="576" spans="1:11" ht="15.75" customHeight="1">
      <c r="A576" s="169">
        <v>3</v>
      </c>
      <c r="B576" s="48" t="s">
        <v>77</v>
      </c>
      <c r="C576" s="39">
        <f>SUM(C577:C577)</f>
        <v>0</v>
      </c>
      <c r="D576" s="39">
        <f>SUM(D577:D577)</f>
        <v>0</v>
      </c>
      <c r="E576" s="40" t="e">
        <f>F576/C576*1000</f>
        <v>#DIV/0!</v>
      </c>
      <c r="F576" s="41">
        <f>SUM(F577:F577)</f>
        <v>7.1999999999999995E-2</v>
      </c>
      <c r="G576" s="41">
        <f>SUM(G577:G577)</f>
        <v>7.1999999999999995E-2</v>
      </c>
      <c r="H576" s="42">
        <f>SUM(H577:H577)</f>
        <v>0</v>
      </c>
    </row>
    <row r="577" spans="1:8" ht="15.75" customHeight="1">
      <c r="A577" s="173"/>
      <c r="B577" s="59" t="s">
        <v>82</v>
      </c>
      <c r="C577" s="44">
        <v>0</v>
      </c>
      <c r="D577" s="44">
        <v>0</v>
      </c>
      <c r="E577" s="45" t="e">
        <v>#DIV/0!</v>
      </c>
      <c r="F577" s="46">
        <v>7.1999999999999995E-2</v>
      </c>
      <c r="G577" s="46">
        <v>7.1999999999999995E-2</v>
      </c>
      <c r="H577" s="47">
        <v>0</v>
      </c>
    </row>
    <row r="578" spans="1:8" ht="15.75" customHeight="1">
      <c r="A578" s="169">
        <v>4</v>
      </c>
      <c r="B578" s="48" t="s">
        <v>105</v>
      </c>
      <c r="C578" s="39">
        <f>SUM(C579:C579)</f>
        <v>0</v>
      </c>
      <c r="D578" s="39">
        <f>SUM(D579:D579)</f>
        <v>0</v>
      </c>
      <c r="E578" s="40" t="e">
        <f t="shared" si="8"/>
        <v>#DIV/0!</v>
      </c>
      <c r="F578" s="41">
        <f>SUM(F579:F579)</f>
        <v>8.2000000000000003E-2</v>
      </c>
      <c r="G578" s="41">
        <f>SUM(G579:G579)</f>
        <v>8.2000000000000003E-2</v>
      </c>
      <c r="H578" s="42">
        <f>SUM(H579:H579)</f>
        <v>0</v>
      </c>
    </row>
    <row r="579" spans="1:8" ht="15.75" customHeight="1">
      <c r="A579" s="173"/>
      <c r="B579" s="59" t="s">
        <v>82</v>
      </c>
      <c r="C579" s="44">
        <v>0</v>
      </c>
      <c r="D579" s="44">
        <v>0</v>
      </c>
      <c r="E579" s="45" t="e">
        <v>#DIV/0!</v>
      </c>
      <c r="F579" s="46">
        <v>8.2000000000000003E-2</v>
      </c>
      <c r="G579" s="46">
        <v>8.2000000000000003E-2</v>
      </c>
      <c r="H579" s="47">
        <v>0</v>
      </c>
    </row>
    <row r="580" spans="1:8" ht="15.75" customHeight="1">
      <c r="A580" s="169">
        <v>5</v>
      </c>
      <c r="B580" s="48" t="s">
        <v>109</v>
      </c>
      <c r="C580" s="39">
        <f>SUM(C581:C581)</f>
        <v>0</v>
      </c>
      <c r="D580" s="39">
        <f>SUM(D581:D581)</f>
        <v>0</v>
      </c>
      <c r="E580" s="40" t="e">
        <f t="shared" si="8"/>
        <v>#DIV/0!</v>
      </c>
      <c r="F580" s="41">
        <f>SUM(F581:F581)</f>
        <v>0.29099999999999998</v>
      </c>
      <c r="G580" s="41">
        <f>SUM(G581:G581)</f>
        <v>0.29099999999999998</v>
      </c>
      <c r="H580" s="42">
        <f>SUM(H581:H581)</f>
        <v>0</v>
      </c>
    </row>
    <row r="581" spans="1:8" ht="15.75" customHeight="1">
      <c r="A581" s="173"/>
      <c r="B581" s="59" t="s">
        <v>82</v>
      </c>
      <c r="C581" s="44">
        <v>0</v>
      </c>
      <c r="D581" s="44">
        <v>0</v>
      </c>
      <c r="E581" s="45" t="e">
        <v>#DIV/0!</v>
      </c>
      <c r="F581" s="46">
        <v>0.29099999999999998</v>
      </c>
      <c r="G581" s="46">
        <v>0.29099999999999998</v>
      </c>
      <c r="H581" s="47">
        <v>0</v>
      </c>
    </row>
    <row r="582" spans="1:8" ht="15.75" customHeight="1">
      <c r="A582" s="175">
        <v>6</v>
      </c>
      <c r="B582" s="60" t="s">
        <v>8</v>
      </c>
      <c r="C582" s="61">
        <f>SUM(C583:C583)</f>
        <v>0</v>
      </c>
      <c r="D582" s="61">
        <f>SUM(D583:D583)</f>
        <v>0</v>
      </c>
      <c r="E582" s="70" t="e">
        <f>F582/C582*1000</f>
        <v>#DIV/0!</v>
      </c>
      <c r="F582" s="72">
        <f>SUM(F583:F583)</f>
        <v>0.56499999999999995</v>
      </c>
      <c r="G582" s="72">
        <f>SUM(G583:G583)</f>
        <v>0.56499999999999995</v>
      </c>
      <c r="H582" s="73">
        <f>SUM(H583:H583)</f>
        <v>0</v>
      </c>
    </row>
    <row r="583" spans="1:8" ht="15.75" customHeight="1">
      <c r="A583" s="174"/>
      <c r="B583" s="53" t="s">
        <v>82</v>
      </c>
      <c r="C583" s="54">
        <v>0</v>
      </c>
      <c r="D583" s="54">
        <v>0</v>
      </c>
      <c r="E583" s="55" t="e">
        <v>#DIV/0!</v>
      </c>
      <c r="F583" s="56">
        <v>0.56499999999999995</v>
      </c>
      <c r="G583" s="56">
        <v>0.56499999999999995</v>
      </c>
      <c r="H583" s="57">
        <v>0</v>
      </c>
    </row>
    <row r="584" spans="1:8" ht="15.75" customHeight="1" thickBot="1">
      <c r="A584" s="195" t="s">
        <v>168</v>
      </c>
      <c r="B584" s="196" t="s">
        <v>96</v>
      </c>
      <c r="C584" s="197">
        <f>C572+C582+C574+C578+C580+C576</f>
        <v>10</v>
      </c>
      <c r="D584" s="197"/>
      <c r="E584" s="197"/>
      <c r="F584" s="310">
        <f>F572+F582+F574+F578+F580+F576</f>
        <v>1.3859999999999999</v>
      </c>
      <c r="G584" s="310">
        <f>G572+G582+G574+G578+G580+G576</f>
        <v>1.3859999999999999</v>
      </c>
      <c r="H584" s="292">
        <f>H572+H582+H574+H578+H580+H576</f>
        <v>0</v>
      </c>
    </row>
    <row r="585" spans="1:8" ht="15.75" customHeight="1" thickBot="1">
      <c r="A585" s="179" t="s">
        <v>168</v>
      </c>
      <c r="B585" s="160" t="s">
        <v>115</v>
      </c>
      <c r="C585" s="161">
        <f>C564+C570+C584</f>
        <v>1460</v>
      </c>
      <c r="D585" s="162">
        <f>D564+D570+D584</f>
        <v>0</v>
      </c>
      <c r="E585" s="162"/>
      <c r="F585" s="166">
        <f>F564+F570+F584</f>
        <v>35.353000000000002</v>
      </c>
      <c r="G585" s="166">
        <f>G564+G570+G584</f>
        <v>31.656999999999996</v>
      </c>
      <c r="H585" s="167">
        <f>H564+H570+H584</f>
        <v>0</v>
      </c>
    </row>
    <row r="586" spans="1:8" ht="15.75" customHeight="1">
      <c r="A586" s="319" t="s">
        <v>101</v>
      </c>
      <c r="B586" s="16" t="s">
        <v>102</v>
      </c>
      <c r="C586" s="17"/>
      <c r="D586" s="17"/>
      <c r="E586" s="17"/>
      <c r="F586" s="18"/>
      <c r="G586" s="18"/>
      <c r="H586" s="19"/>
    </row>
    <row r="587" spans="1:8" ht="15.75" customHeight="1">
      <c r="A587" s="430"/>
      <c r="B587" s="65" t="s">
        <v>46</v>
      </c>
      <c r="C587" s="66"/>
      <c r="D587" s="66"/>
      <c r="E587" s="66"/>
      <c r="F587" s="67"/>
      <c r="G587" s="67"/>
      <c r="H587" s="68"/>
    </row>
    <row r="588" spans="1:8" ht="15.75" customHeight="1">
      <c r="A588" s="169">
        <v>1</v>
      </c>
      <c r="B588" s="48" t="s">
        <v>43</v>
      </c>
      <c r="C588" s="39">
        <f>SUM(C589:C589)</f>
        <v>0</v>
      </c>
      <c r="D588" s="39">
        <f>SUM(D589:D589)</f>
        <v>0</v>
      </c>
      <c r="E588" s="40" t="e">
        <f>F588/C588*1000</f>
        <v>#DIV/0!</v>
      </c>
      <c r="F588" s="41">
        <f>SUM(F589:F589)</f>
        <v>0.23799999999999999</v>
      </c>
      <c r="G588" s="41">
        <f>SUM(G589:G589)</f>
        <v>0.23799999999999999</v>
      </c>
      <c r="H588" s="42">
        <f>SUM(H589:H589)</f>
        <v>0</v>
      </c>
    </row>
    <row r="589" spans="1:8" ht="15.75" customHeight="1">
      <c r="A589" s="173"/>
      <c r="B589" s="59" t="s">
        <v>82</v>
      </c>
      <c r="C589" s="44">
        <v>0</v>
      </c>
      <c r="D589" s="44">
        <v>0</v>
      </c>
      <c r="E589" s="45" t="e">
        <v>#DIV/0!</v>
      </c>
      <c r="F589" s="46">
        <v>0.23799999999999999</v>
      </c>
      <c r="G589" s="46">
        <v>0.23799999999999999</v>
      </c>
      <c r="H589" s="47">
        <v>0</v>
      </c>
    </row>
    <row r="590" spans="1:8" ht="15.75" customHeight="1">
      <c r="A590" s="192" t="s">
        <v>147</v>
      </c>
      <c r="B590" s="193" t="s">
        <v>95</v>
      </c>
      <c r="C590" s="194">
        <f>C588</f>
        <v>0</v>
      </c>
      <c r="D590" s="194"/>
      <c r="E590" s="194"/>
      <c r="F590" s="309">
        <f>F588</f>
        <v>0.23799999999999999</v>
      </c>
      <c r="G590" s="309">
        <f>G588</f>
        <v>0.23799999999999999</v>
      </c>
      <c r="H590" s="309">
        <f>H588</f>
        <v>0</v>
      </c>
    </row>
    <row r="591" spans="1:8" ht="15.75" customHeight="1">
      <c r="A591" s="320"/>
      <c r="B591" s="65" t="s">
        <v>47</v>
      </c>
      <c r="C591" s="66"/>
      <c r="D591" s="66"/>
      <c r="E591" s="69"/>
      <c r="F591" s="67"/>
      <c r="G591" s="67"/>
      <c r="H591" s="68"/>
    </row>
    <row r="592" spans="1:8" ht="15.75" customHeight="1">
      <c r="A592" s="169">
        <v>1</v>
      </c>
      <c r="B592" s="48" t="s">
        <v>24</v>
      </c>
      <c r="C592" s="39">
        <f>SUM(C593:C593)</f>
        <v>0</v>
      </c>
      <c r="D592" s="39">
        <f>SUM(D593:D593)</f>
        <v>0</v>
      </c>
      <c r="E592" s="40" t="e">
        <f>F592/C592*1000</f>
        <v>#DIV/0!</v>
      </c>
      <c r="F592" s="41">
        <f>SUM(F593:F593)</f>
        <v>2.2949999999999999</v>
      </c>
      <c r="G592" s="41">
        <f>SUM(G593:G593)</f>
        <v>0</v>
      </c>
      <c r="H592" s="42">
        <f>SUM(H593:H593)</f>
        <v>0</v>
      </c>
    </row>
    <row r="593" spans="1:11" ht="15.75" customHeight="1">
      <c r="A593" s="173"/>
      <c r="B593" s="59" t="s">
        <v>82</v>
      </c>
      <c r="C593" s="44">
        <v>0</v>
      </c>
      <c r="D593" s="44">
        <v>0</v>
      </c>
      <c r="E593" s="45" t="e">
        <v>#DIV/0!</v>
      </c>
      <c r="F593" s="46">
        <v>2.2949999999999999</v>
      </c>
      <c r="G593" s="46">
        <v>0</v>
      </c>
      <c r="H593" s="47">
        <v>0</v>
      </c>
      <c r="J593" s="6"/>
      <c r="K593" s="6"/>
    </row>
    <row r="594" spans="1:11" ht="15.75" customHeight="1">
      <c r="A594" s="169">
        <v>1</v>
      </c>
      <c r="B594" s="48" t="s">
        <v>72</v>
      </c>
      <c r="C594" s="39">
        <f>SUM(C595:C595)</f>
        <v>0</v>
      </c>
      <c r="D594" s="39">
        <f>SUM(D595:D595)</f>
        <v>0</v>
      </c>
      <c r="E594" s="40" t="e">
        <f>F594/C594*1000</f>
        <v>#DIV/0!</v>
      </c>
      <c r="F594" s="41">
        <f>SUM(F595:F595)</f>
        <v>0.36</v>
      </c>
      <c r="G594" s="41">
        <f>SUM(G595:G595)</f>
        <v>0.36</v>
      </c>
      <c r="H594" s="42">
        <f>SUM(H595:H595)</f>
        <v>0</v>
      </c>
    </row>
    <row r="595" spans="1:11" ht="15.75" customHeight="1">
      <c r="A595" s="173"/>
      <c r="B595" s="59" t="s">
        <v>82</v>
      </c>
      <c r="C595" s="44">
        <v>0</v>
      </c>
      <c r="D595" s="44">
        <v>0</v>
      </c>
      <c r="E595" s="45" t="e">
        <v>#DIV/0!</v>
      </c>
      <c r="F595" s="46">
        <v>0.36</v>
      </c>
      <c r="G595" s="46">
        <v>0.36</v>
      </c>
      <c r="H595" s="47">
        <v>0</v>
      </c>
      <c r="J595" s="6"/>
      <c r="K595" s="6"/>
    </row>
    <row r="596" spans="1:11" ht="15.75" customHeight="1">
      <c r="A596" s="169">
        <v>5</v>
      </c>
      <c r="B596" s="154" t="s">
        <v>110</v>
      </c>
      <c r="C596" s="155">
        <f>SUM(C597)</f>
        <v>126</v>
      </c>
      <c r="D596" s="155">
        <f>SUM(D597)</f>
        <v>0</v>
      </c>
      <c r="E596" s="156">
        <f>F596/C596*1000</f>
        <v>1</v>
      </c>
      <c r="F596" s="41">
        <f>SUM(F597)</f>
        <v>0.126</v>
      </c>
      <c r="G596" s="41">
        <f>SUM(G597)</f>
        <v>0.126</v>
      </c>
      <c r="H596" s="257">
        <f>SUM(H597)</f>
        <v>0</v>
      </c>
    </row>
    <row r="597" spans="1:11" ht="15.75" customHeight="1">
      <c r="A597" s="173"/>
      <c r="B597" s="157" t="s">
        <v>80</v>
      </c>
      <c r="C597" s="158">
        <v>126</v>
      </c>
      <c r="D597" s="158"/>
      <c r="E597" s="159">
        <v>1</v>
      </c>
      <c r="F597" s="46">
        <v>0.126</v>
      </c>
      <c r="G597" s="46">
        <v>0.126</v>
      </c>
      <c r="H597" s="47"/>
    </row>
    <row r="598" spans="1:11" ht="15.75" customHeight="1">
      <c r="A598" s="175">
        <v>7</v>
      </c>
      <c r="B598" s="60" t="s">
        <v>35</v>
      </c>
      <c r="C598" s="61">
        <f>SUM(C599:C599)</f>
        <v>140</v>
      </c>
      <c r="D598" s="61">
        <f>SUM(D599:D599)</f>
        <v>0</v>
      </c>
      <c r="E598" s="259">
        <f>F598/C598*1000</f>
        <v>0.3214285714285714</v>
      </c>
      <c r="F598" s="72">
        <f>SUM(F599:F599)</f>
        <v>4.4999999999999998E-2</v>
      </c>
      <c r="G598" s="72">
        <f>SUM(G599:G599)</f>
        <v>4.4999999999999998E-2</v>
      </c>
      <c r="H598" s="73">
        <f>SUM(H599:H599)</f>
        <v>0</v>
      </c>
    </row>
    <row r="599" spans="1:11" ht="15.75" customHeight="1">
      <c r="A599" s="174"/>
      <c r="B599" s="53" t="s">
        <v>80</v>
      </c>
      <c r="C599" s="54">
        <v>140</v>
      </c>
      <c r="D599" s="54"/>
      <c r="E599" s="454"/>
      <c r="F599" s="56">
        <v>4.4999999999999998E-2</v>
      </c>
      <c r="G599" s="56">
        <v>4.4999999999999998E-2</v>
      </c>
      <c r="H599" s="57"/>
    </row>
    <row r="600" spans="1:11" ht="15.75" customHeight="1">
      <c r="A600" s="198" t="s">
        <v>101</v>
      </c>
      <c r="B600" s="199" t="s">
        <v>97</v>
      </c>
      <c r="C600" s="206">
        <f>SUM(C596,C598,C594,C592)</f>
        <v>266</v>
      </c>
      <c r="D600" s="206">
        <f>SUM(D596,D598,D594,D592)</f>
        <v>0</v>
      </c>
      <c r="E600" s="206"/>
      <c r="F600" s="206">
        <f>SUM(F596,F598,F594,F592)</f>
        <v>2.8259999999999996</v>
      </c>
      <c r="G600" s="206">
        <f>SUM(G596,G598,G594,G592)</f>
        <v>0.53099999999999992</v>
      </c>
      <c r="H600" s="206">
        <f>SUM(H596,H598,H594,H592)</f>
        <v>0</v>
      </c>
    </row>
    <row r="601" spans="1:11" ht="15.75" customHeight="1">
      <c r="A601" s="320"/>
      <c r="B601" s="65" t="s">
        <v>44</v>
      </c>
      <c r="C601" s="66"/>
      <c r="D601" s="66"/>
      <c r="E601" s="69"/>
      <c r="F601" s="67"/>
      <c r="G601" s="67"/>
      <c r="H601" s="68"/>
    </row>
    <row r="602" spans="1:11" ht="15.75" customHeight="1">
      <c r="A602" s="175">
        <v>1</v>
      </c>
      <c r="B602" s="60" t="s">
        <v>62</v>
      </c>
      <c r="C602" s="61">
        <f>SUM(C603)</f>
        <v>1350</v>
      </c>
      <c r="D602" s="61">
        <f>SUM(D603)</f>
        <v>0</v>
      </c>
      <c r="E602" s="70">
        <f>F602/C602*1000</f>
        <v>47.5037037037037</v>
      </c>
      <c r="F602" s="72">
        <f>SUM(F603)</f>
        <v>64.13</v>
      </c>
      <c r="G602" s="72">
        <f>SUM(G603)</f>
        <v>64.13</v>
      </c>
      <c r="H602" s="73">
        <f>SUM(H603)</f>
        <v>0</v>
      </c>
    </row>
    <row r="603" spans="1:11" ht="15.75" customHeight="1">
      <c r="A603" s="173"/>
      <c r="B603" s="59" t="s">
        <v>83</v>
      </c>
      <c r="C603" s="44">
        <v>1350</v>
      </c>
      <c r="D603" s="44">
        <v>0</v>
      </c>
      <c r="E603" s="45">
        <v>47.5037037037037</v>
      </c>
      <c r="F603" s="46">
        <v>64.13</v>
      </c>
      <c r="G603" s="46">
        <v>64.13</v>
      </c>
      <c r="H603" s="47">
        <v>0</v>
      </c>
    </row>
    <row r="604" spans="1:11" ht="15.75" customHeight="1">
      <c r="A604" s="169">
        <v>1</v>
      </c>
      <c r="B604" s="48" t="s">
        <v>41</v>
      </c>
      <c r="C604" s="39">
        <f>SUM(C605:C605)</f>
        <v>0</v>
      </c>
      <c r="D604" s="39">
        <f>SUM(D605:D605)</f>
        <v>0</v>
      </c>
      <c r="E604" s="40" t="e">
        <f>F604/C604*1000</f>
        <v>#DIV/0!</v>
      </c>
      <c r="F604" s="41">
        <f>SUM(F605:F605)</f>
        <v>0.15</v>
      </c>
      <c r="G604" s="41">
        <f>SUM(G605:G605)</f>
        <v>0.15</v>
      </c>
      <c r="H604" s="42">
        <f>SUM(H605:H605)</f>
        <v>0</v>
      </c>
    </row>
    <row r="605" spans="1:11" ht="15.75" customHeight="1">
      <c r="A605" s="173"/>
      <c r="B605" s="59" t="s">
        <v>82</v>
      </c>
      <c r="C605" s="44">
        <v>0</v>
      </c>
      <c r="D605" s="44">
        <v>0</v>
      </c>
      <c r="E605" s="45" t="e">
        <v>#DIV/0!</v>
      </c>
      <c r="F605" s="46">
        <v>0.15</v>
      </c>
      <c r="G605" s="46">
        <v>0.15</v>
      </c>
      <c r="H605" s="47">
        <v>0</v>
      </c>
      <c r="J605" s="6"/>
      <c r="K605" s="6"/>
    </row>
    <row r="606" spans="1:11" ht="15.75" customHeight="1">
      <c r="A606" s="169">
        <v>1</v>
      </c>
      <c r="B606" s="48" t="s">
        <v>105</v>
      </c>
      <c r="C606" s="39">
        <f>SUM(C607:C607)</f>
        <v>0</v>
      </c>
      <c r="D606" s="39">
        <f>SUM(D607:D607)</f>
        <v>0</v>
      </c>
      <c r="E606" s="40" t="e">
        <f>F606/C606*1000</f>
        <v>#DIV/0!</v>
      </c>
      <c r="F606" s="41">
        <f>SUM(F607:F607)</f>
        <v>0.17</v>
      </c>
      <c r="G606" s="41">
        <f>SUM(G607:G607)</f>
        <v>0.17</v>
      </c>
      <c r="H606" s="42">
        <f>SUM(H607:H607)</f>
        <v>0</v>
      </c>
    </row>
    <row r="607" spans="1:11" ht="15.75" customHeight="1">
      <c r="A607" s="173"/>
      <c r="B607" s="59" t="s">
        <v>82</v>
      </c>
      <c r="C607" s="44">
        <v>0</v>
      </c>
      <c r="D607" s="44">
        <v>0</v>
      </c>
      <c r="E607" s="45" t="e">
        <v>#DIV/0!</v>
      </c>
      <c r="F607" s="46">
        <v>0.17</v>
      </c>
      <c r="G607" s="46">
        <v>0.17</v>
      </c>
      <c r="H607" s="47">
        <v>0</v>
      </c>
      <c r="J607" s="6"/>
      <c r="K607" s="6"/>
    </row>
    <row r="608" spans="1:11" ht="15.75" customHeight="1">
      <c r="A608" s="169">
        <v>1</v>
      </c>
      <c r="B608" s="48" t="s">
        <v>199</v>
      </c>
      <c r="C608" s="39">
        <f>SUM(C609:C609)</f>
        <v>0</v>
      </c>
      <c r="D608" s="39">
        <f>SUM(D609:D609)</f>
        <v>0</v>
      </c>
      <c r="E608" s="40" t="e">
        <f>F608/C608*1000</f>
        <v>#DIV/0!</v>
      </c>
      <c r="F608" s="41">
        <f>SUM(F609:F609)</f>
        <v>3.5000000000000003E-2</v>
      </c>
      <c r="G608" s="41">
        <f>SUM(G609:G609)</f>
        <v>3.5000000000000003E-2</v>
      </c>
      <c r="H608" s="42">
        <f>SUM(H609:H609)</f>
        <v>0</v>
      </c>
    </row>
    <row r="609" spans="1:11" ht="15.75" customHeight="1">
      <c r="A609" s="173"/>
      <c r="B609" s="59" t="s">
        <v>82</v>
      </c>
      <c r="C609" s="44">
        <v>0</v>
      </c>
      <c r="D609" s="44">
        <v>0</v>
      </c>
      <c r="E609" s="45" t="e">
        <v>#DIV/0!</v>
      </c>
      <c r="F609" s="46">
        <v>3.5000000000000003E-2</v>
      </c>
      <c r="G609" s="46">
        <v>3.5000000000000003E-2</v>
      </c>
      <c r="H609" s="47">
        <v>0</v>
      </c>
      <c r="J609" s="6"/>
      <c r="K609" s="6"/>
    </row>
    <row r="610" spans="1:11" ht="15.75" customHeight="1">
      <c r="A610" s="175">
        <v>2</v>
      </c>
      <c r="B610" s="60" t="s">
        <v>8</v>
      </c>
      <c r="C610" s="61">
        <f>SUM(C611:C612)</f>
        <v>15</v>
      </c>
      <c r="D610" s="61">
        <f>SUM(D611:D612)</f>
        <v>0</v>
      </c>
      <c r="E610" s="70">
        <f>F610/C610*1000</f>
        <v>46.666666666666664</v>
      </c>
      <c r="F610" s="61">
        <f>SUM(F611:F612)</f>
        <v>0.7</v>
      </c>
      <c r="G610" s="61">
        <f>SUM(G611:G612)</f>
        <v>0.7</v>
      </c>
      <c r="H610" s="73">
        <f>SUM(H612:H612)</f>
        <v>0</v>
      </c>
    </row>
    <row r="611" spans="1:11" ht="15.75" customHeight="1">
      <c r="A611" s="174"/>
      <c r="B611" s="53" t="s">
        <v>80</v>
      </c>
      <c r="C611" s="54">
        <v>15</v>
      </c>
      <c r="D611" s="54"/>
      <c r="E611" s="454">
        <v>35</v>
      </c>
      <c r="F611" s="56">
        <v>0.52500000000000002</v>
      </c>
      <c r="G611" s="56">
        <v>0.52500000000000002</v>
      </c>
      <c r="H611" s="57"/>
    </row>
    <row r="612" spans="1:11" ht="15.75" customHeight="1">
      <c r="A612" s="173"/>
      <c r="B612" s="59" t="s">
        <v>82</v>
      </c>
      <c r="C612" s="44">
        <v>0</v>
      </c>
      <c r="D612" s="44">
        <v>0</v>
      </c>
      <c r="E612" s="45" t="e">
        <v>#DIV/0!</v>
      </c>
      <c r="F612" s="46">
        <v>0.17499999999999999</v>
      </c>
      <c r="G612" s="46">
        <v>0.17499999999999999</v>
      </c>
      <c r="H612" s="47">
        <v>0</v>
      </c>
    </row>
    <row r="613" spans="1:11" ht="15.75" customHeight="1">
      <c r="A613" s="391" t="s">
        <v>101</v>
      </c>
      <c r="B613" s="392" t="s">
        <v>96</v>
      </c>
      <c r="C613" s="393">
        <f>C602+C610+C608+C606+C604</f>
        <v>1365</v>
      </c>
      <c r="D613" s="393">
        <f>D602+D610+D608+D606+D604</f>
        <v>0</v>
      </c>
      <c r="E613" s="393"/>
      <c r="F613" s="393">
        <f>F602+F610+F608+F606+F604</f>
        <v>65.185000000000002</v>
      </c>
      <c r="G613" s="393">
        <f>G602+G610+G608+G606+G604</f>
        <v>65.185000000000002</v>
      </c>
      <c r="H613" s="393">
        <f>H602+H610+H608+H606+H604</f>
        <v>0</v>
      </c>
    </row>
    <row r="614" spans="1:11" ht="15.75" customHeight="1" thickBot="1">
      <c r="A614" s="386" t="s">
        <v>101</v>
      </c>
      <c r="B614" s="387" t="s">
        <v>108</v>
      </c>
      <c r="C614" s="394">
        <f>C590+C600+C613</f>
        <v>1631</v>
      </c>
      <c r="D614" s="389">
        <f>D590+D600+D613</f>
        <v>0</v>
      </c>
      <c r="E614" s="389"/>
      <c r="F614" s="388">
        <f>F590+F600+F613</f>
        <v>68.248999999999995</v>
      </c>
      <c r="G614" s="388">
        <f>G590+G600+G613</f>
        <v>65.954000000000008</v>
      </c>
      <c r="H614" s="390">
        <f>H590+H600+H613</f>
        <v>0</v>
      </c>
    </row>
    <row r="615" spans="1:11" ht="15.75" customHeight="1">
      <c r="A615" s="319" t="s">
        <v>148</v>
      </c>
      <c r="B615" s="16" t="s">
        <v>116</v>
      </c>
      <c r="C615" s="17"/>
      <c r="D615" s="17"/>
      <c r="E615" s="17"/>
      <c r="F615" s="18"/>
      <c r="G615" s="18"/>
      <c r="H615" s="19"/>
    </row>
    <row r="616" spans="1:11" ht="15.75" customHeight="1">
      <c r="A616" s="320"/>
      <c r="B616" s="65" t="s">
        <v>46</v>
      </c>
      <c r="C616" s="66"/>
      <c r="D616" s="66"/>
      <c r="E616" s="66"/>
      <c r="F616" s="67"/>
      <c r="G616" s="67"/>
      <c r="H616" s="68"/>
    </row>
    <row r="617" spans="1:11" ht="15.75" customHeight="1">
      <c r="A617" s="169">
        <v>1</v>
      </c>
      <c r="B617" s="48" t="s">
        <v>17</v>
      </c>
      <c r="C617" s="39">
        <f>SUM(C618:C618)</f>
        <v>0</v>
      </c>
      <c r="D617" s="39">
        <f>SUM(D618:D618)</f>
        <v>0</v>
      </c>
      <c r="E617" s="40" t="e">
        <f>F617/C617*1000</f>
        <v>#DIV/0!</v>
      </c>
      <c r="F617" s="41">
        <f>SUM(F618:F618)</f>
        <v>0.16599999999999998</v>
      </c>
      <c r="G617" s="41">
        <f>SUM(G618:G618)</f>
        <v>0.10199999999999999</v>
      </c>
      <c r="H617" s="42">
        <f>SUM(H618:H618)</f>
        <v>5.0999999999999997E-2</v>
      </c>
    </row>
    <row r="618" spans="1:11" ht="15.75" customHeight="1">
      <c r="A618" s="173"/>
      <c r="B618" s="59" t="s">
        <v>82</v>
      </c>
      <c r="C618" s="44">
        <v>0</v>
      </c>
      <c r="D618" s="44">
        <v>0</v>
      </c>
      <c r="E618" s="45">
        <v>0</v>
      </c>
      <c r="F618" s="46">
        <v>0.16599999999999998</v>
      </c>
      <c r="G618" s="46">
        <v>0.10199999999999999</v>
      </c>
      <c r="H618" s="47">
        <v>5.0999999999999997E-2</v>
      </c>
      <c r="J618" s="6"/>
      <c r="K618" s="6"/>
    </row>
    <row r="619" spans="1:11" ht="15.75" customHeight="1">
      <c r="A619" s="169">
        <v>2</v>
      </c>
      <c r="B619" s="48" t="s">
        <v>42</v>
      </c>
      <c r="C619" s="39">
        <f>SUM(C620:C620)</f>
        <v>0</v>
      </c>
      <c r="D619" s="39">
        <f>SUM(D620:D620)</f>
        <v>0</v>
      </c>
      <c r="E619" s="40" t="e">
        <f>F619/C619*1000</f>
        <v>#DIV/0!</v>
      </c>
      <c r="F619" s="41">
        <f>SUM(F620:F620)</f>
        <v>2.1349999999999998</v>
      </c>
      <c r="G619" s="41">
        <f>SUM(G620:G620)</f>
        <v>2.1349999999999998</v>
      </c>
      <c r="H619" s="42">
        <f>SUM(H620:H620)</f>
        <v>0</v>
      </c>
    </row>
    <row r="620" spans="1:11" ht="15.75" customHeight="1">
      <c r="A620" s="173"/>
      <c r="B620" s="59" t="s">
        <v>82</v>
      </c>
      <c r="C620" s="44">
        <v>0</v>
      </c>
      <c r="D620" s="44">
        <v>0</v>
      </c>
      <c r="E620" s="45">
        <v>0</v>
      </c>
      <c r="F620" s="46">
        <v>2.1349999999999998</v>
      </c>
      <c r="G620" s="46">
        <v>2.1349999999999998</v>
      </c>
      <c r="H620" s="47">
        <v>0</v>
      </c>
      <c r="J620" s="6"/>
      <c r="K620" s="6"/>
    </row>
    <row r="621" spans="1:11" ht="15.75" customHeight="1">
      <c r="A621" s="192" t="s">
        <v>101</v>
      </c>
      <c r="B621" s="193" t="s">
        <v>95</v>
      </c>
      <c r="C621" s="194">
        <f>C619+C617</f>
        <v>0</v>
      </c>
      <c r="D621" s="194">
        <f>D619+D617</f>
        <v>0</v>
      </c>
      <c r="E621" s="194"/>
      <c r="F621" s="194">
        <f>F619+F617</f>
        <v>2.3009999999999997</v>
      </c>
      <c r="G621" s="194">
        <f>G619+G617</f>
        <v>2.2369999999999997</v>
      </c>
      <c r="H621" s="194">
        <f>H619+H617</f>
        <v>5.0999999999999997E-2</v>
      </c>
    </row>
    <row r="622" spans="1:11" ht="15.75" customHeight="1">
      <c r="A622" s="171"/>
      <c r="B622" s="20" t="s">
        <v>47</v>
      </c>
      <c r="C622" s="21"/>
      <c r="D622" s="21"/>
      <c r="E622" s="55"/>
      <c r="F622" s="22"/>
      <c r="G622" s="22"/>
      <c r="H622" s="23"/>
    </row>
    <row r="623" spans="1:11" ht="15.75" customHeight="1">
      <c r="A623" s="169">
        <v>1</v>
      </c>
      <c r="B623" s="48" t="s">
        <v>207</v>
      </c>
      <c r="C623" s="39">
        <f>SUM(C624:C624)</f>
        <v>0</v>
      </c>
      <c r="D623" s="39">
        <f>SUM(D624:D624)</f>
        <v>0</v>
      </c>
      <c r="E623" s="40" t="e">
        <f>F623/C623*1000</f>
        <v>#DIV/0!</v>
      </c>
      <c r="F623" s="41">
        <f>SUM(F624:F624)</f>
        <v>0.44500000000000001</v>
      </c>
      <c r="G623" s="41">
        <f>SUM(G624:G624)</f>
        <v>0.44500000000000001</v>
      </c>
      <c r="H623" s="42">
        <f>SUM(H624:H624)</f>
        <v>0</v>
      </c>
    </row>
    <row r="624" spans="1:11" ht="15.75" customHeight="1">
      <c r="A624" s="173"/>
      <c r="B624" s="59" t="s">
        <v>82</v>
      </c>
      <c r="C624" s="44">
        <v>0</v>
      </c>
      <c r="D624" s="44">
        <v>0</v>
      </c>
      <c r="E624" s="45"/>
      <c r="F624" s="46">
        <v>0.44500000000000001</v>
      </c>
      <c r="G624" s="46">
        <v>0.44500000000000001</v>
      </c>
      <c r="H624" s="47">
        <v>0</v>
      </c>
      <c r="J624" s="6"/>
      <c r="K624" s="6"/>
    </row>
    <row r="625" spans="1:11" ht="15.75" customHeight="1">
      <c r="A625" s="169">
        <v>2</v>
      </c>
      <c r="B625" s="48" t="s">
        <v>206</v>
      </c>
      <c r="C625" s="39">
        <f>SUM(C626:C626)</f>
        <v>0</v>
      </c>
      <c r="D625" s="39">
        <f>SUM(D626:D626)</f>
        <v>0</v>
      </c>
      <c r="E625" s="40" t="e">
        <f>F625/C625*1000</f>
        <v>#DIV/0!</v>
      </c>
      <c r="F625" s="41">
        <f>SUM(F626:F626)</f>
        <v>0.78</v>
      </c>
      <c r="G625" s="41">
        <f>SUM(G626:G626)</f>
        <v>0.59</v>
      </c>
      <c r="H625" s="42">
        <f>SUM(H626:H626)</f>
        <v>0.19</v>
      </c>
    </row>
    <row r="626" spans="1:11" ht="15.75" customHeight="1">
      <c r="A626" s="173"/>
      <c r="B626" s="59" t="s">
        <v>82</v>
      </c>
      <c r="C626" s="44">
        <v>0</v>
      </c>
      <c r="D626" s="44">
        <v>0</v>
      </c>
      <c r="E626" s="45" t="e">
        <v>#DIV/0!</v>
      </c>
      <c r="F626" s="46">
        <v>0.78</v>
      </c>
      <c r="G626" s="46">
        <v>0.59</v>
      </c>
      <c r="H626" s="47">
        <v>0.19</v>
      </c>
      <c r="J626" s="6"/>
      <c r="K626" s="6"/>
    </row>
    <row r="627" spans="1:11" ht="15.75" customHeight="1">
      <c r="A627" s="169">
        <v>3</v>
      </c>
      <c r="B627" s="48" t="s">
        <v>33</v>
      </c>
      <c r="C627" s="39">
        <f>SUM(C628:C628)</f>
        <v>0</v>
      </c>
      <c r="D627" s="39">
        <f>SUM(D628:D628)</f>
        <v>0</v>
      </c>
      <c r="E627" s="40" t="e">
        <f>F627/C627*1000</f>
        <v>#DIV/0!</v>
      </c>
      <c r="F627" s="41">
        <f>SUM(F628:F628)</f>
        <v>0.28000000000000003</v>
      </c>
      <c r="G627" s="41">
        <f>SUM(G628:G628)</f>
        <v>0.28000000000000003</v>
      </c>
      <c r="H627" s="42">
        <f>SUM(H628:H628)</f>
        <v>0</v>
      </c>
    </row>
    <row r="628" spans="1:11" ht="15.75" customHeight="1">
      <c r="A628" s="171"/>
      <c r="B628" s="312" t="s">
        <v>82</v>
      </c>
      <c r="C628" s="459">
        <v>0</v>
      </c>
      <c r="D628" s="459">
        <v>0</v>
      </c>
      <c r="E628" s="460"/>
      <c r="F628" s="461">
        <v>0.28000000000000003</v>
      </c>
      <c r="G628" s="461">
        <v>0.28000000000000003</v>
      </c>
      <c r="H628" s="461">
        <v>0</v>
      </c>
    </row>
    <row r="629" spans="1:11" ht="15.75" customHeight="1">
      <c r="A629" s="200" t="s">
        <v>169</v>
      </c>
      <c r="B629" s="201" t="s">
        <v>97</v>
      </c>
      <c r="C629" s="205">
        <f>C627+C625+C623</f>
        <v>0</v>
      </c>
      <c r="D629" s="205">
        <f>D627+D625+D623</f>
        <v>0</v>
      </c>
      <c r="E629" s="205"/>
      <c r="F629" s="205">
        <f>F627+F625+F623</f>
        <v>1.5050000000000001</v>
      </c>
      <c r="G629" s="205">
        <f>G627+G625+G623</f>
        <v>1.3149999999999999</v>
      </c>
      <c r="H629" s="205">
        <f>H627+H625+H623</f>
        <v>0.19</v>
      </c>
    </row>
    <row r="630" spans="1:11" ht="15.75" customHeight="1">
      <c r="A630" s="320"/>
      <c r="B630" s="65" t="s">
        <v>44</v>
      </c>
      <c r="C630" s="66"/>
      <c r="D630" s="66"/>
      <c r="E630" s="69"/>
      <c r="F630" s="67"/>
      <c r="G630" s="67"/>
      <c r="H630" s="68"/>
    </row>
    <row r="631" spans="1:11" ht="15.75" customHeight="1">
      <c r="A631" s="175">
        <v>1</v>
      </c>
      <c r="B631" s="60" t="s">
        <v>62</v>
      </c>
      <c r="C631" s="61">
        <f>SUM(C632)</f>
        <v>340</v>
      </c>
      <c r="D631" s="61">
        <f>SUM(D632)</f>
        <v>0</v>
      </c>
      <c r="E631" s="70">
        <f>F631/C631*1000</f>
        <v>25.970588235294116</v>
      </c>
      <c r="F631" s="72">
        <f>SUM(F632)</f>
        <v>8.83</v>
      </c>
      <c r="G631" s="72">
        <f>SUM(G632)</f>
        <v>8.83</v>
      </c>
      <c r="H631" s="73">
        <f>SUM(H632)</f>
        <v>0</v>
      </c>
    </row>
    <row r="632" spans="1:11" ht="15.75" customHeight="1">
      <c r="A632" s="173"/>
      <c r="B632" s="59" t="s">
        <v>83</v>
      </c>
      <c r="C632" s="44">
        <v>340</v>
      </c>
      <c r="D632" s="44"/>
      <c r="E632" s="45">
        <v>25.970588235294116</v>
      </c>
      <c r="F632" s="46">
        <v>8.83</v>
      </c>
      <c r="G632" s="46">
        <v>8.83</v>
      </c>
      <c r="H632" s="47">
        <v>0</v>
      </c>
    </row>
    <row r="633" spans="1:11" ht="15.75" customHeight="1">
      <c r="A633" s="169">
        <v>2</v>
      </c>
      <c r="B633" s="48" t="s">
        <v>8</v>
      </c>
      <c r="C633" s="39">
        <f>SUM(C634:C634)</f>
        <v>0</v>
      </c>
      <c r="D633" s="39">
        <f>SUM(D634:D634)</f>
        <v>0</v>
      </c>
      <c r="E633" s="40" t="e">
        <f>F633/C633*1000</f>
        <v>#DIV/0!</v>
      </c>
      <c r="F633" s="41">
        <f>SUM(F634:F634)</f>
        <v>3.61</v>
      </c>
      <c r="G633" s="41">
        <f>SUM(G634:G634)</f>
        <v>3.61</v>
      </c>
      <c r="H633" s="42">
        <f>SUM(H634:H634)</f>
        <v>0</v>
      </c>
    </row>
    <row r="634" spans="1:11" ht="15.75" customHeight="1">
      <c r="A634" s="173"/>
      <c r="B634" s="59" t="s">
        <v>82</v>
      </c>
      <c r="C634" s="455">
        <v>0</v>
      </c>
      <c r="D634" s="455">
        <v>0</v>
      </c>
      <c r="E634" s="456" t="e">
        <v>#DIV/0!</v>
      </c>
      <c r="F634" s="457">
        <v>3.61</v>
      </c>
      <c r="G634" s="457">
        <v>3.61</v>
      </c>
      <c r="H634" s="458">
        <v>0</v>
      </c>
    </row>
    <row r="635" spans="1:11" ht="15.75" customHeight="1">
      <c r="A635" s="169">
        <v>3</v>
      </c>
      <c r="B635" s="48" t="s">
        <v>114</v>
      </c>
      <c r="C635" s="39">
        <f>SUM(C636:C636)</f>
        <v>0</v>
      </c>
      <c r="D635" s="39">
        <f>SUM(D636:D636)</f>
        <v>0</v>
      </c>
      <c r="E635" s="40" t="e">
        <f>F635/C635*1000</f>
        <v>#DIV/0!</v>
      </c>
      <c r="F635" s="41">
        <f>SUM(F636:F636)</f>
        <v>2.29</v>
      </c>
      <c r="G635" s="41">
        <f>SUM(G636:G636)</f>
        <v>2.29</v>
      </c>
      <c r="H635" s="42">
        <f>SUM(H636:H636)</f>
        <v>0</v>
      </c>
    </row>
    <row r="636" spans="1:11" ht="15.75" customHeight="1">
      <c r="A636" s="173"/>
      <c r="B636" s="59" t="s">
        <v>82</v>
      </c>
      <c r="C636" s="455">
        <v>0</v>
      </c>
      <c r="D636" s="455">
        <v>0</v>
      </c>
      <c r="E636" s="456"/>
      <c r="F636" s="457">
        <v>2.29</v>
      </c>
      <c r="G636" s="457">
        <v>2.29</v>
      </c>
      <c r="H636" s="458">
        <v>0</v>
      </c>
    </row>
    <row r="637" spans="1:11" ht="15.75" customHeight="1" thickBot="1">
      <c r="A637" s="195" t="s">
        <v>169</v>
      </c>
      <c r="B637" s="196" t="s">
        <v>96</v>
      </c>
      <c r="C637" s="197">
        <f>C635+C633+C631</f>
        <v>340</v>
      </c>
      <c r="D637" s="197">
        <f>D635+D633+D631</f>
        <v>0</v>
      </c>
      <c r="E637" s="197"/>
      <c r="F637" s="197">
        <f>F635+F633+F631</f>
        <v>14.73</v>
      </c>
      <c r="G637" s="197">
        <f>G635+G633+G631</f>
        <v>14.73</v>
      </c>
      <c r="H637" s="197">
        <f>H635+H633+H631</f>
        <v>0</v>
      </c>
    </row>
    <row r="638" spans="1:11" ht="30.75" thickBot="1">
      <c r="A638" s="179" t="s">
        <v>169</v>
      </c>
      <c r="B638" s="160" t="s">
        <v>170</v>
      </c>
      <c r="C638" s="303">
        <f>C637+C629+C621</f>
        <v>340</v>
      </c>
      <c r="D638" s="303"/>
      <c r="E638" s="303"/>
      <c r="F638" s="304">
        <f>F637+F629+F621</f>
        <v>18.535999999999998</v>
      </c>
      <c r="G638" s="304">
        <f>G637+G629+G621</f>
        <v>18.282</v>
      </c>
      <c r="H638" s="305">
        <f>H637+H629+H621</f>
        <v>0.24099999999999999</v>
      </c>
    </row>
    <row r="639" spans="1:11" ht="15.75" customHeight="1">
      <c r="A639" s="180" t="s">
        <v>155</v>
      </c>
      <c r="B639" s="79" t="s">
        <v>117</v>
      </c>
      <c r="C639" s="80" t="s">
        <v>5</v>
      </c>
      <c r="D639" s="80"/>
      <c r="E639" s="81"/>
      <c r="F639" s="82" t="s">
        <v>5</v>
      </c>
      <c r="G639" s="82"/>
      <c r="H639" s="83"/>
    </row>
    <row r="640" spans="1:11" ht="15.75" customHeight="1">
      <c r="A640" s="181"/>
      <c r="B640" s="84" t="s">
        <v>46</v>
      </c>
      <c r="C640" s="85"/>
      <c r="D640" s="85"/>
      <c r="E640" s="69"/>
      <c r="F640" s="86"/>
      <c r="G640" s="86"/>
      <c r="H640" s="87"/>
    </row>
    <row r="641" spans="1:8" ht="15.75" customHeight="1">
      <c r="A641" s="171">
        <v>1</v>
      </c>
      <c r="B641" s="48" t="s">
        <v>16</v>
      </c>
      <c r="C641" s="39">
        <f>SUM(C642:C642)</f>
        <v>0</v>
      </c>
      <c r="D641" s="39">
        <f>SUM(D642:D642)</f>
        <v>0</v>
      </c>
      <c r="E641" s="40" t="e">
        <f>F641/C641*1000</f>
        <v>#DIV/0!</v>
      </c>
      <c r="F641" s="41">
        <f>SUM(F642:F642)</f>
        <v>0.97299999999999998</v>
      </c>
      <c r="G641" s="41">
        <f>SUM(G642:G642)</f>
        <v>0.97299999999999998</v>
      </c>
      <c r="H641" s="42">
        <f>SUM(H642:H642)</f>
        <v>0</v>
      </c>
    </row>
    <row r="642" spans="1:8" ht="15.75" customHeight="1" thickBot="1">
      <c r="A642" s="171"/>
      <c r="B642" s="59" t="s">
        <v>82</v>
      </c>
      <c r="C642" s="459">
        <v>0</v>
      </c>
      <c r="D642" s="459">
        <v>0</v>
      </c>
      <c r="E642" s="460" t="e">
        <v>#DIV/0!</v>
      </c>
      <c r="F642" s="461">
        <v>0.97299999999999998</v>
      </c>
      <c r="G642" s="461">
        <v>0.97299999999999998</v>
      </c>
      <c r="H642" s="461">
        <v>0</v>
      </c>
    </row>
    <row r="643" spans="1:8" ht="15.75" customHeight="1" thickBot="1">
      <c r="A643" s="209" t="s">
        <v>155</v>
      </c>
      <c r="B643" s="210" t="s">
        <v>95</v>
      </c>
      <c r="C643" s="211">
        <f>C641</f>
        <v>0</v>
      </c>
      <c r="D643" s="211">
        <f>D641</f>
        <v>0</v>
      </c>
      <c r="E643" s="211"/>
      <c r="F643" s="211">
        <f>F641</f>
        <v>0.97299999999999998</v>
      </c>
      <c r="G643" s="211">
        <f>G641</f>
        <v>0.97299999999999998</v>
      </c>
      <c r="H643" s="211">
        <f>H641</f>
        <v>0</v>
      </c>
    </row>
    <row r="644" spans="1:8" ht="15.75" customHeight="1" thickBot="1">
      <c r="A644" s="183"/>
      <c r="B644" s="103" t="s">
        <v>47</v>
      </c>
      <c r="C644" s="104"/>
      <c r="D644" s="104"/>
      <c r="E644" s="55" t="s">
        <v>5</v>
      </c>
      <c r="F644" s="105"/>
      <c r="G644" s="105"/>
      <c r="H644" s="106"/>
    </row>
    <row r="645" spans="1:8" ht="15.75" customHeight="1" thickBot="1">
      <c r="A645" s="207" t="s">
        <v>155</v>
      </c>
      <c r="B645" s="208" t="s">
        <v>97</v>
      </c>
      <c r="C645" s="354">
        <v>0</v>
      </c>
      <c r="D645" s="354"/>
      <c r="E645" s="354"/>
      <c r="F645" s="355">
        <v>0</v>
      </c>
      <c r="G645" s="355">
        <v>0</v>
      </c>
      <c r="H645" s="356">
        <v>0</v>
      </c>
    </row>
    <row r="646" spans="1:8" ht="15.75" customHeight="1">
      <c r="A646" s="183"/>
      <c r="B646" s="103" t="s">
        <v>44</v>
      </c>
      <c r="C646" s="104"/>
      <c r="D646" s="104"/>
      <c r="E646" s="55" t="s">
        <v>5</v>
      </c>
      <c r="F646" s="105"/>
      <c r="G646" s="105"/>
      <c r="H646" s="106"/>
    </row>
    <row r="647" spans="1:8" ht="15.75" customHeight="1">
      <c r="A647" s="169">
        <v>1</v>
      </c>
      <c r="B647" s="48" t="s">
        <v>8</v>
      </c>
      <c r="C647" s="39">
        <f>SUM(C648:C648)</f>
        <v>0</v>
      </c>
      <c r="D647" s="39">
        <f>SUM(D648:D648)</f>
        <v>0</v>
      </c>
      <c r="E647" s="40" t="e">
        <f>F647/C647*1000</f>
        <v>#DIV/0!</v>
      </c>
      <c r="F647" s="41">
        <f>SUM(F648:F648)</f>
        <v>2.1</v>
      </c>
      <c r="G647" s="41">
        <f>SUM(G648:G648)</f>
        <v>2.1</v>
      </c>
      <c r="H647" s="42">
        <f>SUM(H648:H648)</f>
        <v>0</v>
      </c>
    </row>
    <row r="648" spans="1:8" ht="15.75" customHeight="1" thickBot="1">
      <c r="A648" s="462"/>
      <c r="B648" s="463" t="s">
        <v>82</v>
      </c>
      <c r="C648" s="464">
        <v>0</v>
      </c>
      <c r="D648" s="464">
        <v>0</v>
      </c>
      <c r="E648" s="465"/>
      <c r="F648" s="466">
        <v>2.1</v>
      </c>
      <c r="G648" s="466">
        <v>2.1</v>
      </c>
      <c r="H648" s="467"/>
    </row>
    <row r="649" spans="1:8" ht="15.75" customHeight="1" thickBot="1">
      <c r="A649" s="212" t="s">
        <v>155</v>
      </c>
      <c r="B649" s="213" t="s">
        <v>96</v>
      </c>
      <c r="C649" s="214">
        <f>C647</f>
        <v>0</v>
      </c>
      <c r="D649" s="214">
        <f>D647</f>
        <v>0</v>
      </c>
      <c r="E649" s="214"/>
      <c r="F649" s="214">
        <f>F647</f>
        <v>2.1</v>
      </c>
      <c r="G649" s="214">
        <f>G647</f>
        <v>2.1</v>
      </c>
      <c r="H649" s="214">
        <f>H647</f>
        <v>0</v>
      </c>
    </row>
    <row r="650" spans="1:8" s="7" customFormat="1" ht="18" customHeight="1" thickBot="1">
      <c r="A650" s="202" t="s">
        <v>155</v>
      </c>
      <c r="B650" s="395" t="s">
        <v>171</v>
      </c>
      <c r="C650" s="304">
        <f>C643+C645+C649</f>
        <v>0</v>
      </c>
      <c r="D650" s="304"/>
      <c r="E650" s="304"/>
      <c r="F650" s="304">
        <f>F643+F645+F649</f>
        <v>3.073</v>
      </c>
      <c r="G650" s="304">
        <f>G643+G645+G649</f>
        <v>3.073</v>
      </c>
      <c r="H650" s="305">
        <f>H643+H645+H649</f>
        <v>0</v>
      </c>
    </row>
    <row r="651" spans="1:8" ht="15.75" customHeight="1">
      <c r="A651" s="184" t="s">
        <v>172</v>
      </c>
      <c r="B651" s="116" t="s">
        <v>118</v>
      </c>
      <c r="C651" s="109"/>
      <c r="D651" s="109"/>
      <c r="E651" s="117"/>
      <c r="F651" s="110"/>
      <c r="G651" s="110"/>
      <c r="H651" s="111"/>
    </row>
    <row r="652" spans="1:8" ht="15.75" customHeight="1" thickBot="1">
      <c r="A652" s="185"/>
      <c r="B652" s="119" t="s">
        <v>46</v>
      </c>
      <c r="C652" s="120"/>
      <c r="D652" s="120"/>
      <c r="E652" s="121"/>
      <c r="F652" s="122"/>
      <c r="G652" s="122"/>
      <c r="H652" s="123"/>
    </row>
    <row r="653" spans="1:8" ht="15.75" customHeight="1" thickBot="1">
      <c r="A653" s="209" t="s">
        <v>173</v>
      </c>
      <c r="B653" s="210" t="s">
        <v>95</v>
      </c>
      <c r="C653" s="211">
        <v>0</v>
      </c>
      <c r="D653" s="211"/>
      <c r="E653" s="211"/>
      <c r="F653" s="324">
        <v>0</v>
      </c>
      <c r="G653" s="324">
        <v>0</v>
      </c>
      <c r="H653" s="357">
        <v>0</v>
      </c>
    </row>
    <row r="654" spans="1:8" ht="15.75" customHeight="1" thickBot="1">
      <c r="A654" s="183"/>
      <c r="B654" s="103" t="s">
        <v>47</v>
      </c>
      <c r="C654" s="104"/>
      <c r="D654" s="104"/>
      <c r="E654" s="55"/>
      <c r="F654" s="105"/>
      <c r="G654" s="105"/>
      <c r="H654" s="106"/>
    </row>
    <row r="655" spans="1:8" ht="15.75" customHeight="1" thickBot="1">
      <c r="A655" s="217" t="s">
        <v>173</v>
      </c>
      <c r="B655" s="218" t="s">
        <v>97</v>
      </c>
      <c r="C655" s="219">
        <v>0</v>
      </c>
      <c r="D655" s="219"/>
      <c r="E655" s="219"/>
      <c r="F655" s="226">
        <v>0</v>
      </c>
      <c r="G655" s="226">
        <v>0</v>
      </c>
      <c r="H655" s="276">
        <v>0</v>
      </c>
    </row>
    <row r="656" spans="1:8" ht="15.75" customHeight="1" thickBot="1">
      <c r="A656" s="186"/>
      <c r="B656" s="124" t="s">
        <v>44</v>
      </c>
      <c r="C656" s="125"/>
      <c r="D656" s="125"/>
      <c r="E656" s="126"/>
      <c r="F656" s="127"/>
      <c r="G656" s="127"/>
      <c r="H656" s="128"/>
    </row>
    <row r="657" spans="1:8" ht="15.75" customHeight="1" thickBot="1">
      <c r="A657" s="212" t="s">
        <v>173</v>
      </c>
      <c r="B657" s="213" t="s">
        <v>96</v>
      </c>
      <c r="C657" s="220"/>
      <c r="D657" s="220"/>
      <c r="E657" s="220"/>
      <c r="F657" s="214">
        <v>0</v>
      </c>
      <c r="G657" s="214">
        <v>0</v>
      </c>
      <c r="H657" s="215">
        <v>0</v>
      </c>
    </row>
    <row r="658" spans="1:8" ht="15.75" customHeight="1" thickBot="1">
      <c r="A658" s="246" t="s">
        <v>173</v>
      </c>
      <c r="B658" s="247" t="s">
        <v>119</v>
      </c>
      <c r="C658" s="229"/>
      <c r="D658" s="229"/>
      <c r="E658" s="229"/>
      <c r="F658" s="230">
        <f>F657+F655+F653</f>
        <v>0</v>
      </c>
      <c r="G658" s="230">
        <f>G657+G655+G653</f>
        <v>0</v>
      </c>
      <c r="H658" s="231">
        <f>H657+H655+H653</f>
        <v>0</v>
      </c>
    </row>
    <row r="659" spans="1:8" ht="15.75" customHeight="1">
      <c r="A659" s="187" t="s">
        <v>129</v>
      </c>
      <c r="B659" s="163" t="s">
        <v>125</v>
      </c>
      <c r="C659" s="109"/>
      <c r="D659" s="109"/>
      <c r="E659" s="117"/>
      <c r="F659" s="110"/>
      <c r="G659" s="110"/>
      <c r="H659" s="111"/>
    </row>
    <row r="660" spans="1:8" ht="15.75" customHeight="1">
      <c r="A660" s="181"/>
      <c r="B660" s="84" t="s">
        <v>46</v>
      </c>
      <c r="C660" s="85"/>
      <c r="D660" s="85"/>
      <c r="E660" s="69"/>
      <c r="F660" s="86"/>
      <c r="G660" s="86"/>
      <c r="H660" s="87"/>
    </row>
    <row r="661" spans="1:8" ht="18" customHeight="1">
      <c r="A661" s="221" t="s">
        <v>129</v>
      </c>
      <c r="B661" s="222" t="s">
        <v>95</v>
      </c>
      <c r="C661" s="223"/>
      <c r="D661" s="223"/>
      <c r="E661" s="223"/>
      <c r="F661" s="224">
        <v>0</v>
      </c>
      <c r="G661" s="224">
        <v>0</v>
      </c>
      <c r="H661" s="224">
        <v>0</v>
      </c>
    </row>
    <row r="662" spans="1:8" ht="22.5" customHeight="1" thickBot="1">
      <c r="A662" s="183"/>
      <c r="B662" s="103" t="s">
        <v>47</v>
      </c>
      <c r="C662" s="104"/>
      <c r="D662" s="104"/>
      <c r="E662" s="55"/>
      <c r="F662" s="105"/>
      <c r="G662" s="105"/>
      <c r="H662" s="106"/>
    </row>
    <row r="663" spans="1:8" ht="30" customHeight="1" thickBot="1">
      <c r="A663" s="217" t="s">
        <v>129</v>
      </c>
      <c r="B663" s="218" t="s">
        <v>97</v>
      </c>
      <c r="C663" s="225"/>
      <c r="D663" s="225"/>
      <c r="E663" s="225"/>
      <c r="F663" s="226">
        <v>0</v>
      </c>
      <c r="G663" s="226">
        <v>0</v>
      </c>
      <c r="H663" s="276">
        <v>0</v>
      </c>
    </row>
    <row r="664" spans="1:8" ht="15.75" customHeight="1" thickBot="1">
      <c r="A664" s="186"/>
      <c r="B664" s="124" t="s">
        <v>44</v>
      </c>
      <c r="C664" s="125"/>
      <c r="D664" s="125"/>
      <c r="E664" s="126"/>
      <c r="F664" s="127"/>
      <c r="G664" s="127"/>
      <c r="H664" s="128"/>
    </row>
    <row r="665" spans="1:8" ht="15.75" customHeight="1" thickBot="1">
      <c r="A665" s="212" t="s">
        <v>129</v>
      </c>
      <c r="B665" s="213" t="s">
        <v>96</v>
      </c>
      <c r="C665" s="220"/>
      <c r="D665" s="220"/>
      <c r="E665" s="220"/>
      <c r="F665" s="214">
        <v>0</v>
      </c>
      <c r="G665" s="214">
        <v>0</v>
      </c>
      <c r="H665" s="215">
        <v>0</v>
      </c>
    </row>
    <row r="666" spans="1:8" ht="15.75" customHeight="1" thickBot="1">
      <c r="A666" s="227" t="s">
        <v>129</v>
      </c>
      <c r="B666" s="228" t="s">
        <v>126</v>
      </c>
      <c r="C666" s="229"/>
      <c r="D666" s="229"/>
      <c r="E666" s="229"/>
      <c r="F666" s="230">
        <f>F661+F663+F665</f>
        <v>0</v>
      </c>
      <c r="G666" s="230">
        <f>G661+G663+G665</f>
        <v>0</v>
      </c>
      <c r="H666" s="231">
        <f>H661+H663+H665</f>
        <v>0</v>
      </c>
    </row>
    <row r="667" spans="1:8" ht="15.75" customHeight="1">
      <c r="A667" s="188" t="s">
        <v>133</v>
      </c>
      <c r="B667" s="163" t="s">
        <v>134</v>
      </c>
      <c r="C667" s="130"/>
      <c r="D667" s="130"/>
      <c r="E667" s="131"/>
      <c r="F667" s="132"/>
      <c r="G667" s="132"/>
      <c r="H667" s="133"/>
    </row>
    <row r="668" spans="1:8" s="64" customFormat="1" ht="15.75" customHeight="1" thickBot="1">
      <c r="A668" s="189"/>
      <c r="B668" s="134" t="s">
        <v>46</v>
      </c>
      <c r="C668" s="115"/>
      <c r="D668" s="115"/>
      <c r="E668" s="135"/>
      <c r="F668" s="136"/>
      <c r="G668" s="136"/>
      <c r="H668" s="137"/>
    </row>
    <row r="669" spans="1:8" ht="15.75" customHeight="1" thickBot="1">
      <c r="A669" s="232" t="s">
        <v>133</v>
      </c>
      <c r="B669" s="233" t="s">
        <v>95</v>
      </c>
      <c r="C669" s="234"/>
      <c r="D669" s="234"/>
      <c r="E669" s="234"/>
      <c r="F669" s="235">
        <v>0</v>
      </c>
      <c r="G669" s="235">
        <v>0</v>
      </c>
      <c r="H669" s="235">
        <v>0</v>
      </c>
    </row>
    <row r="670" spans="1:8" s="64" customFormat="1" ht="15.75" customHeight="1" thickBot="1">
      <c r="A670" s="190"/>
      <c r="B670" s="139" t="s">
        <v>47</v>
      </c>
      <c r="C670" s="130"/>
      <c r="D670" s="130"/>
      <c r="E670" s="140"/>
      <c r="F670" s="132"/>
      <c r="G670" s="132"/>
      <c r="H670" s="133"/>
    </row>
    <row r="671" spans="1:8" ht="15.75" customHeight="1" thickBot="1">
      <c r="A671" s="236" t="s">
        <v>133</v>
      </c>
      <c r="B671" s="237" t="s">
        <v>97</v>
      </c>
      <c r="C671" s="238"/>
      <c r="D671" s="238"/>
      <c r="E671" s="238"/>
      <c r="F671" s="239">
        <v>0</v>
      </c>
      <c r="G671" s="239">
        <v>0</v>
      </c>
      <c r="H671" s="277">
        <v>0</v>
      </c>
    </row>
    <row r="672" spans="1:8" ht="15.75" customHeight="1" thickBot="1">
      <c r="A672" s="184"/>
      <c r="B672" s="116" t="s">
        <v>44</v>
      </c>
      <c r="C672" s="109"/>
      <c r="D672" s="109"/>
      <c r="E672" s="117"/>
      <c r="F672" s="110"/>
      <c r="G672" s="110"/>
      <c r="H672" s="141"/>
    </row>
    <row r="673" spans="1:8" ht="15.75" customHeight="1" thickBot="1">
      <c r="A673" s="240" t="s">
        <v>133</v>
      </c>
      <c r="B673" s="241" t="s">
        <v>96</v>
      </c>
      <c r="C673" s="242"/>
      <c r="D673" s="242"/>
      <c r="E673" s="242"/>
      <c r="F673" s="243">
        <v>0</v>
      </c>
      <c r="G673" s="243">
        <v>0</v>
      </c>
      <c r="H673" s="244">
        <v>0</v>
      </c>
    </row>
    <row r="674" spans="1:8" ht="15.75" customHeight="1" thickBot="1">
      <c r="A674" s="246" t="s">
        <v>133</v>
      </c>
      <c r="B674" s="247" t="s">
        <v>135</v>
      </c>
      <c r="C674" s="229"/>
      <c r="D674" s="229"/>
      <c r="E674" s="229"/>
      <c r="F674" s="230">
        <f>F669+F671+F673</f>
        <v>0</v>
      </c>
      <c r="G674" s="230">
        <f>G669+G671+G673</f>
        <v>0</v>
      </c>
      <c r="H674" s="231">
        <f>H669+H671+H673</f>
        <v>0</v>
      </c>
    </row>
    <row r="675" spans="1:8" ht="15.75" customHeight="1">
      <c r="A675" s="190" t="s">
        <v>139</v>
      </c>
      <c r="B675" s="139" t="s">
        <v>140</v>
      </c>
      <c r="C675" s="142"/>
      <c r="D675" s="142"/>
      <c r="E675" s="140"/>
      <c r="F675" s="143"/>
      <c r="G675" s="143"/>
      <c r="H675" s="144"/>
    </row>
    <row r="676" spans="1:8" ht="15.75" customHeight="1" thickBot="1">
      <c r="A676" s="185"/>
      <c r="B676" s="119" t="s">
        <v>85</v>
      </c>
      <c r="C676" s="120"/>
      <c r="D676" s="120"/>
      <c r="E676" s="121"/>
      <c r="F676" s="122"/>
      <c r="G676" s="122"/>
      <c r="H676" s="123"/>
    </row>
    <row r="677" spans="1:8" ht="15.75" customHeight="1" thickBot="1">
      <c r="A677" s="232" t="s">
        <v>139</v>
      </c>
      <c r="B677" s="233" t="s">
        <v>95</v>
      </c>
      <c r="C677" s="234"/>
      <c r="D677" s="234"/>
      <c r="E677" s="234"/>
      <c r="F677" s="235">
        <f>F676</f>
        <v>0</v>
      </c>
      <c r="G677" s="235">
        <f>G676</f>
        <v>0</v>
      </c>
      <c r="H677" s="235">
        <f>H676</f>
        <v>0</v>
      </c>
    </row>
    <row r="678" spans="1:8" ht="15.75" customHeight="1" thickBot="1">
      <c r="A678" s="190"/>
      <c r="B678" s="139" t="s">
        <v>47</v>
      </c>
      <c r="C678" s="142"/>
      <c r="D678" s="142"/>
      <c r="E678" s="140"/>
      <c r="F678" s="143"/>
      <c r="G678" s="143"/>
      <c r="H678" s="144"/>
    </row>
    <row r="679" spans="1:8" s="64" customFormat="1" ht="15.75" customHeight="1" thickBot="1">
      <c r="A679" s="236" t="s">
        <v>139</v>
      </c>
      <c r="B679" s="237" t="s">
        <v>97</v>
      </c>
      <c r="C679" s="238"/>
      <c r="D679" s="238"/>
      <c r="E679" s="238"/>
      <c r="F679" s="239">
        <v>0</v>
      </c>
      <c r="G679" s="239">
        <v>0</v>
      </c>
      <c r="H679" s="277">
        <v>0</v>
      </c>
    </row>
    <row r="680" spans="1:8" ht="15.75" customHeight="1" thickBot="1">
      <c r="A680" s="190"/>
      <c r="B680" s="139" t="s">
        <v>44</v>
      </c>
      <c r="C680" s="142"/>
      <c r="D680" s="142"/>
      <c r="E680" s="140"/>
      <c r="F680" s="143"/>
      <c r="G680" s="143"/>
      <c r="H680" s="144"/>
    </row>
    <row r="681" spans="1:8" ht="15.75" customHeight="1" thickBot="1">
      <c r="A681" s="240" t="s">
        <v>139</v>
      </c>
      <c r="B681" s="241" t="s">
        <v>96</v>
      </c>
      <c r="C681" s="242"/>
      <c r="D681" s="242"/>
      <c r="E681" s="242"/>
      <c r="F681" s="243">
        <v>0</v>
      </c>
      <c r="G681" s="243">
        <v>0</v>
      </c>
      <c r="H681" s="244">
        <v>0</v>
      </c>
    </row>
    <row r="682" spans="1:8" ht="15.75" customHeight="1" thickBot="1">
      <c r="A682" s="246" t="s">
        <v>139</v>
      </c>
      <c r="B682" s="247" t="s">
        <v>141</v>
      </c>
      <c r="C682" s="248"/>
      <c r="D682" s="248"/>
      <c r="E682" s="248"/>
      <c r="F682" s="230">
        <f>F677+F679+F681</f>
        <v>0</v>
      </c>
      <c r="G682" s="230">
        <f>G677+G679+G681</f>
        <v>0</v>
      </c>
      <c r="H682" s="231">
        <f>H677+H679+H681</f>
        <v>0</v>
      </c>
    </row>
    <row r="683" spans="1:8" ht="15.75" customHeight="1">
      <c r="A683" s="190" t="s">
        <v>149</v>
      </c>
      <c r="B683" s="139" t="s">
        <v>150</v>
      </c>
      <c r="C683" s="142"/>
      <c r="D683" s="142"/>
      <c r="E683" s="140"/>
      <c r="F683" s="143"/>
      <c r="G683" s="143"/>
      <c r="H683" s="144"/>
    </row>
    <row r="684" spans="1:8" ht="15.75" customHeight="1" thickBot="1">
      <c r="A684" s="185"/>
      <c r="B684" s="119" t="s">
        <v>85</v>
      </c>
      <c r="C684" s="120"/>
      <c r="D684" s="120"/>
      <c r="E684" s="326"/>
      <c r="F684" s="122"/>
      <c r="G684" s="122"/>
      <c r="H684" s="123"/>
    </row>
    <row r="685" spans="1:8" ht="15.75" customHeight="1" thickBot="1">
      <c r="A685" s="232" t="s">
        <v>149</v>
      </c>
      <c r="B685" s="233" t="s">
        <v>95</v>
      </c>
      <c r="C685" s="234"/>
      <c r="D685" s="234"/>
      <c r="E685" s="327"/>
      <c r="F685" s="235">
        <v>0</v>
      </c>
      <c r="G685" s="235">
        <v>0</v>
      </c>
      <c r="H685" s="245">
        <v>0</v>
      </c>
    </row>
    <row r="686" spans="1:8" ht="15.75" customHeight="1" thickBot="1">
      <c r="A686" s="236" t="s">
        <v>149</v>
      </c>
      <c r="B686" s="237" t="s">
        <v>97</v>
      </c>
      <c r="C686" s="238"/>
      <c r="D686" s="238"/>
      <c r="E686" s="328"/>
      <c r="F686" s="239">
        <v>0</v>
      </c>
      <c r="G686" s="239">
        <v>0</v>
      </c>
      <c r="H686" s="277">
        <v>0</v>
      </c>
    </row>
    <row r="687" spans="1:8" ht="15.75" customHeight="1" thickBot="1">
      <c r="A687" s="184"/>
      <c r="B687" s="116" t="s">
        <v>44</v>
      </c>
      <c r="C687" s="109"/>
      <c r="D687" s="109"/>
      <c r="E687" s="117"/>
      <c r="F687" s="110"/>
      <c r="G687" s="110"/>
      <c r="H687" s="111"/>
    </row>
    <row r="688" spans="1:8" ht="15.75" customHeight="1" thickBot="1">
      <c r="A688" s="240" t="s">
        <v>149</v>
      </c>
      <c r="B688" s="241" t="s">
        <v>96</v>
      </c>
      <c r="C688" s="242"/>
      <c r="D688" s="242"/>
      <c r="E688" s="242"/>
      <c r="F688" s="243">
        <v>0</v>
      </c>
      <c r="G688" s="243">
        <v>0</v>
      </c>
      <c r="H688" s="244">
        <v>0</v>
      </c>
    </row>
    <row r="689" spans="1:8" ht="15.75" customHeight="1" thickBot="1">
      <c r="A689" s="246" t="s">
        <v>149</v>
      </c>
      <c r="B689" s="247" t="s">
        <v>151</v>
      </c>
      <c r="C689" s="229"/>
      <c r="D689" s="229"/>
      <c r="E689" s="229"/>
      <c r="F689" s="230">
        <f>F685+F686+F688</f>
        <v>0</v>
      </c>
      <c r="G689" s="230">
        <f>G685+G686+G688</f>
        <v>0</v>
      </c>
      <c r="H689" s="231">
        <f>H685+H686+H688</f>
        <v>0</v>
      </c>
    </row>
    <row r="690" spans="1:8" s="64" customFormat="1" ht="15.75" customHeight="1">
      <c r="A690" s="190" t="s">
        <v>156</v>
      </c>
      <c r="B690" s="64" t="s">
        <v>157</v>
      </c>
      <c r="C690" s="130"/>
      <c r="D690" s="130"/>
      <c r="E690" s="131"/>
      <c r="F690" s="132"/>
      <c r="G690" s="132"/>
      <c r="H690" s="133"/>
    </row>
    <row r="691" spans="1:8" ht="15.75" customHeight="1" thickBot="1">
      <c r="A691" s="185" t="s">
        <v>156</v>
      </c>
      <c r="B691" s="119" t="s">
        <v>85</v>
      </c>
      <c r="C691" s="120"/>
      <c r="D691" s="120"/>
      <c r="E691" s="121"/>
      <c r="F691" s="122"/>
      <c r="G691" s="122"/>
      <c r="H691" s="123"/>
    </row>
    <row r="692" spans="1:8" ht="15.75" customHeight="1" thickBot="1">
      <c r="A692" s="232" t="s">
        <v>149</v>
      </c>
      <c r="B692" s="233" t="s">
        <v>95</v>
      </c>
      <c r="C692" s="234"/>
      <c r="D692" s="234"/>
      <c r="E692" s="234"/>
      <c r="F692" s="235">
        <v>0</v>
      </c>
      <c r="G692" s="235">
        <v>0</v>
      </c>
      <c r="H692" s="245">
        <v>0</v>
      </c>
    </row>
    <row r="693" spans="1:8" ht="15.75" customHeight="1" thickBot="1">
      <c r="A693" s="190" t="s">
        <v>156</v>
      </c>
      <c r="B693" s="139" t="s">
        <v>47</v>
      </c>
      <c r="C693" s="142"/>
      <c r="D693" s="142"/>
      <c r="E693" s="140"/>
      <c r="F693" s="143"/>
      <c r="G693" s="143"/>
      <c r="H693" s="144"/>
    </row>
    <row r="694" spans="1:8" ht="15.75" customHeight="1" thickBot="1">
      <c r="A694" s="236" t="s">
        <v>149</v>
      </c>
      <c r="B694" s="237" t="s">
        <v>97</v>
      </c>
      <c r="C694" s="238"/>
      <c r="D694" s="238"/>
      <c r="E694" s="329"/>
      <c r="F694" s="239">
        <v>0</v>
      </c>
      <c r="G694" s="239">
        <v>0</v>
      </c>
      <c r="H694" s="277">
        <v>0</v>
      </c>
    </row>
    <row r="695" spans="1:8" ht="15.75" customHeight="1" thickBot="1">
      <c r="A695" s="190" t="s">
        <v>156</v>
      </c>
      <c r="B695" s="139" t="s">
        <v>44</v>
      </c>
      <c r="C695" s="142"/>
      <c r="D695" s="142"/>
      <c r="E695" s="140"/>
      <c r="F695" s="143"/>
      <c r="G695" s="143"/>
      <c r="H695" s="144"/>
    </row>
    <row r="696" spans="1:8" ht="15.75" customHeight="1" thickBot="1">
      <c r="A696" s="240" t="s">
        <v>149</v>
      </c>
      <c r="B696" s="241" t="s">
        <v>96</v>
      </c>
      <c r="C696" s="242"/>
      <c r="D696" s="242"/>
      <c r="E696" s="242"/>
      <c r="F696" s="243">
        <v>0</v>
      </c>
      <c r="G696" s="243">
        <v>0</v>
      </c>
      <c r="H696" s="244">
        <v>0</v>
      </c>
    </row>
    <row r="697" spans="1:8" ht="15.75" customHeight="1" thickBot="1">
      <c r="A697" s="246" t="s">
        <v>156</v>
      </c>
      <c r="B697" s="247" t="s">
        <v>158</v>
      </c>
      <c r="C697" s="229"/>
      <c r="D697" s="229"/>
      <c r="E697" s="229"/>
      <c r="F697" s="230">
        <f>F692+F694+F696</f>
        <v>0</v>
      </c>
      <c r="G697" s="230">
        <f>G692+G694+G696</f>
        <v>0</v>
      </c>
      <c r="H697" s="231">
        <f>H692+H694+H696</f>
        <v>0</v>
      </c>
    </row>
    <row r="698" spans="1:8" ht="15.75" customHeight="1">
      <c r="A698" s="190" t="s">
        <v>175</v>
      </c>
      <c r="B698" s="139" t="s">
        <v>174</v>
      </c>
      <c r="C698" s="130"/>
      <c r="D698" s="130"/>
      <c r="E698" s="131"/>
      <c r="F698" s="132"/>
      <c r="G698" s="132"/>
      <c r="H698" s="133"/>
    </row>
    <row r="699" spans="1:8" ht="15.75" customHeight="1" thickBot="1">
      <c r="A699" s="185"/>
      <c r="B699" s="119" t="s">
        <v>85</v>
      </c>
      <c r="C699" s="120"/>
      <c r="D699" s="120"/>
      <c r="E699" s="121"/>
      <c r="F699" s="122"/>
      <c r="G699" s="122"/>
      <c r="H699" s="123"/>
    </row>
    <row r="700" spans="1:8" s="64" customFormat="1" ht="15.75" customHeight="1" thickBot="1">
      <c r="A700" s="232" t="s">
        <v>175</v>
      </c>
      <c r="B700" s="233" t="s">
        <v>95</v>
      </c>
      <c r="C700" s="234">
        <f>C699</f>
        <v>0</v>
      </c>
      <c r="D700" s="234"/>
      <c r="E700" s="234"/>
      <c r="F700" s="234">
        <f t="shared" ref="F700:H701" si="9">F699</f>
        <v>0</v>
      </c>
      <c r="G700" s="234">
        <f t="shared" si="9"/>
        <v>0</v>
      </c>
      <c r="H700" s="234">
        <f t="shared" si="9"/>
        <v>0</v>
      </c>
    </row>
    <row r="701" spans="1:8" ht="15.75" customHeight="1" thickBot="1">
      <c r="A701" s="246" t="s">
        <v>175</v>
      </c>
      <c r="B701" s="247" t="s">
        <v>176</v>
      </c>
      <c r="C701" s="229"/>
      <c r="D701" s="229"/>
      <c r="E701" s="249"/>
      <c r="F701" s="230">
        <f t="shared" si="9"/>
        <v>0</v>
      </c>
      <c r="G701" s="230">
        <f t="shared" si="9"/>
        <v>0</v>
      </c>
      <c r="H701" s="231">
        <f t="shared" si="9"/>
        <v>0</v>
      </c>
    </row>
    <row r="702" spans="1:8" ht="15.75" customHeight="1">
      <c r="A702" s="485" t="s">
        <v>74</v>
      </c>
      <c r="B702" s="486"/>
      <c r="C702" s="486"/>
      <c r="D702" s="486"/>
      <c r="E702" s="486"/>
      <c r="F702" s="486"/>
      <c r="G702" s="486"/>
      <c r="H702" s="487"/>
    </row>
    <row r="703" spans="1:8" ht="15.75" customHeight="1">
      <c r="A703" s="118" t="s">
        <v>131</v>
      </c>
      <c r="B703" s="341" t="s">
        <v>7</v>
      </c>
      <c r="C703" s="250"/>
      <c r="D703" s="250"/>
      <c r="E703" s="250"/>
      <c r="F703" s="250"/>
      <c r="G703" s="250"/>
      <c r="H703" s="251"/>
    </row>
    <row r="704" spans="1:8" ht="15.75" customHeight="1">
      <c r="A704" s="118"/>
      <c r="B704" s="341" t="s">
        <v>46</v>
      </c>
      <c r="C704" s="250"/>
      <c r="D704" s="250"/>
      <c r="E704" s="250"/>
      <c r="F704" s="250"/>
      <c r="G704" s="250"/>
      <c r="H704" s="251"/>
    </row>
    <row r="705" spans="1:8" ht="15.75" customHeight="1">
      <c r="A705" s="95"/>
      <c r="B705" s="252"/>
      <c r="C705" s="253"/>
      <c r="D705" s="253"/>
      <c r="E705" s="253"/>
      <c r="F705" s="107"/>
      <c r="G705" s="107"/>
      <c r="H705" s="108"/>
    </row>
    <row r="706" spans="1:8" ht="15.75" customHeight="1" thickBot="1">
      <c r="A706" s="342"/>
      <c r="B706" s="343"/>
      <c r="C706" s="344"/>
      <c r="D706" s="344"/>
      <c r="E706" s="344"/>
      <c r="F706" s="396"/>
      <c r="G706" s="396"/>
      <c r="H706" s="397"/>
    </row>
    <row r="707" spans="1:8" ht="15.75" customHeight="1" thickBot="1">
      <c r="A707" s="232" t="s">
        <v>131</v>
      </c>
      <c r="B707" s="233" t="s">
        <v>95</v>
      </c>
      <c r="C707" s="234">
        <f t="shared" ref="C707:H707" si="10">C705</f>
        <v>0</v>
      </c>
      <c r="D707" s="234">
        <f t="shared" si="10"/>
        <v>0</v>
      </c>
      <c r="E707" s="234">
        <f t="shared" si="10"/>
        <v>0</v>
      </c>
      <c r="F707" s="235">
        <f t="shared" si="10"/>
        <v>0</v>
      </c>
      <c r="G707" s="235">
        <f t="shared" si="10"/>
        <v>0</v>
      </c>
      <c r="H707" s="245">
        <f t="shared" si="10"/>
        <v>0</v>
      </c>
    </row>
    <row r="708" spans="1:8" ht="15.75" customHeight="1">
      <c r="A708" s="118"/>
      <c r="B708" s="341" t="s">
        <v>47</v>
      </c>
      <c r="C708" s="250"/>
      <c r="D708" s="250"/>
      <c r="E708" s="250"/>
      <c r="F708" s="250"/>
      <c r="G708" s="250"/>
      <c r="H708" s="251"/>
    </row>
    <row r="709" spans="1:8" ht="15.75" customHeight="1">
      <c r="A709" s="95">
        <v>1</v>
      </c>
      <c r="B709" s="252" t="s">
        <v>208</v>
      </c>
      <c r="C709" s="253">
        <f>SUM(C710)</f>
        <v>0</v>
      </c>
      <c r="D709" s="253">
        <f>SUM(D710)</f>
        <v>0</v>
      </c>
      <c r="E709" s="253" t="e">
        <f>F709/C709*1000</f>
        <v>#DIV/0!</v>
      </c>
      <c r="F709" s="107">
        <f>SUM(F710)</f>
        <v>0.34699999999999998</v>
      </c>
      <c r="G709" s="107">
        <f>SUM(G710)</f>
        <v>0.34699999999999998</v>
      </c>
      <c r="H709" s="274">
        <f>SUM(H710)</f>
        <v>0</v>
      </c>
    </row>
    <row r="710" spans="1:8" ht="15.75" customHeight="1">
      <c r="A710" s="342"/>
      <c r="B710" s="343" t="s">
        <v>82</v>
      </c>
      <c r="C710" s="344"/>
      <c r="D710" s="344"/>
      <c r="E710" s="344"/>
      <c r="F710" s="396">
        <v>0.34699999999999998</v>
      </c>
      <c r="G710" s="396">
        <v>0.34699999999999998</v>
      </c>
      <c r="H710" s="345">
        <v>0</v>
      </c>
    </row>
    <row r="711" spans="1:8" ht="15.75" customHeight="1">
      <c r="A711" s="95">
        <v>2</v>
      </c>
      <c r="B711" s="252" t="s">
        <v>209</v>
      </c>
      <c r="C711" s="253">
        <f>SUM(C712)</f>
        <v>0</v>
      </c>
      <c r="D711" s="253">
        <f>SUM(D712)</f>
        <v>0</v>
      </c>
      <c r="E711" s="253" t="e">
        <f>F711/C711*1000</f>
        <v>#DIV/0!</v>
      </c>
      <c r="F711" s="107">
        <f>SUM(F712)</f>
        <v>0.53300000000000003</v>
      </c>
      <c r="G711" s="107">
        <f>SUM(G712)</f>
        <v>0.53300000000000003</v>
      </c>
      <c r="H711" s="274">
        <f>SUM(H712)</f>
        <v>0</v>
      </c>
    </row>
    <row r="712" spans="1:8" ht="15.75" customHeight="1">
      <c r="A712" s="342"/>
      <c r="B712" s="343" t="s">
        <v>82</v>
      </c>
      <c r="C712" s="344"/>
      <c r="D712" s="344"/>
      <c r="E712" s="344"/>
      <c r="F712" s="396">
        <v>0.53300000000000003</v>
      </c>
      <c r="G712" s="396">
        <v>0.53300000000000003</v>
      </c>
      <c r="H712" s="345">
        <v>0</v>
      </c>
    </row>
    <row r="713" spans="1:8" ht="15.75" customHeight="1">
      <c r="A713" s="95">
        <v>3</v>
      </c>
      <c r="B713" s="252" t="s">
        <v>210</v>
      </c>
      <c r="C713" s="253">
        <f>SUM(C714)</f>
        <v>0</v>
      </c>
      <c r="D713" s="253">
        <f>SUM(D714)</f>
        <v>0</v>
      </c>
      <c r="E713" s="253" t="e">
        <f>F713/C713*1000</f>
        <v>#DIV/0!</v>
      </c>
      <c r="F713" s="107">
        <f>SUM(F714)</f>
        <v>0.1</v>
      </c>
      <c r="G713" s="107">
        <f>SUM(G714)</f>
        <v>0.1</v>
      </c>
      <c r="H713" s="274">
        <f>SUM(H714)</f>
        <v>0</v>
      </c>
    </row>
    <row r="714" spans="1:8" ht="15.75" customHeight="1">
      <c r="A714" s="342"/>
      <c r="B714" s="343" t="s">
        <v>82</v>
      </c>
      <c r="C714" s="344"/>
      <c r="D714" s="344"/>
      <c r="E714" s="344"/>
      <c r="F714" s="396">
        <v>0.1</v>
      </c>
      <c r="G714" s="396">
        <v>0.1</v>
      </c>
      <c r="H714" s="345">
        <v>0</v>
      </c>
    </row>
    <row r="715" spans="1:8" ht="15.75" customHeight="1">
      <c r="A715" s="95">
        <v>4</v>
      </c>
      <c r="B715" s="252" t="s">
        <v>180</v>
      </c>
      <c r="C715" s="253">
        <f>SUM(C716)</f>
        <v>0</v>
      </c>
      <c r="D715" s="253">
        <f>SUM(D716)</f>
        <v>0</v>
      </c>
      <c r="E715" s="253" t="e">
        <f>F715/C715*1000</f>
        <v>#DIV/0!</v>
      </c>
      <c r="F715" s="107">
        <f>SUM(F716)</f>
        <v>3.1</v>
      </c>
      <c r="G715" s="107">
        <f>SUM(G716)</f>
        <v>3.1</v>
      </c>
      <c r="H715" s="274">
        <f>SUM(H716)</f>
        <v>0</v>
      </c>
    </row>
    <row r="716" spans="1:8" ht="15.75" customHeight="1">
      <c r="A716" s="342"/>
      <c r="B716" s="343" t="s">
        <v>82</v>
      </c>
      <c r="C716" s="344"/>
      <c r="D716" s="344"/>
      <c r="E716" s="344"/>
      <c r="F716" s="396">
        <v>3.1</v>
      </c>
      <c r="G716" s="396">
        <v>3.1</v>
      </c>
      <c r="H716" s="345">
        <v>0</v>
      </c>
    </row>
    <row r="717" spans="1:8" ht="15.75" customHeight="1">
      <c r="A717" s="95">
        <v>5</v>
      </c>
      <c r="B717" s="252" t="s">
        <v>211</v>
      </c>
      <c r="C717" s="253">
        <f>SUM(C718)</f>
        <v>0</v>
      </c>
      <c r="D717" s="253">
        <f>SUM(D718)</f>
        <v>0</v>
      </c>
      <c r="E717" s="253" t="e">
        <f>F717/C717*1000</f>
        <v>#DIV/0!</v>
      </c>
      <c r="F717" s="107">
        <f>SUM(F718)</f>
        <v>1.1499999999999999</v>
      </c>
      <c r="G717" s="107">
        <f>SUM(G718)</f>
        <v>1.1499999999999999</v>
      </c>
      <c r="H717" s="274">
        <f>SUM(H718)</f>
        <v>0</v>
      </c>
    </row>
    <row r="718" spans="1:8" ht="15.75" customHeight="1">
      <c r="A718" s="342"/>
      <c r="B718" s="343" t="s">
        <v>82</v>
      </c>
      <c r="C718" s="344">
        <v>0</v>
      </c>
      <c r="D718" s="344">
        <v>0</v>
      </c>
      <c r="E718" s="344" t="e">
        <v>#DIV/0!</v>
      </c>
      <c r="F718" s="396">
        <v>1.1499999999999999</v>
      </c>
      <c r="G718" s="396">
        <v>1.1499999999999999</v>
      </c>
      <c r="H718" s="345">
        <v>0</v>
      </c>
    </row>
    <row r="719" spans="1:8" ht="15.75" customHeight="1">
      <c r="A719" s="95">
        <v>6</v>
      </c>
      <c r="B719" s="252" t="s">
        <v>23</v>
      </c>
      <c r="C719" s="253">
        <f>SUM(C720)</f>
        <v>0</v>
      </c>
      <c r="D719" s="253">
        <f>SUM(D720)</f>
        <v>0</v>
      </c>
      <c r="E719" s="253" t="e">
        <f>F719/C719*1000</f>
        <v>#DIV/0!</v>
      </c>
      <c r="F719" s="107">
        <f>SUM(F720)</f>
        <v>0.64200000000000002</v>
      </c>
      <c r="G719" s="107">
        <f>SUM(G720)</f>
        <v>0.64200000000000002</v>
      </c>
      <c r="H719" s="274">
        <f>SUM(H720)</f>
        <v>0</v>
      </c>
    </row>
    <row r="720" spans="1:8" ht="15.75" customHeight="1" thickBot="1">
      <c r="A720" s="342"/>
      <c r="B720" s="343" t="s">
        <v>82</v>
      </c>
      <c r="C720" s="344">
        <v>0</v>
      </c>
      <c r="D720" s="344">
        <v>0</v>
      </c>
      <c r="E720" s="344" t="e">
        <v>#DIV/0!</v>
      </c>
      <c r="F720" s="396">
        <v>0.64200000000000002</v>
      </c>
      <c r="G720" s="396">
        <v>0.64200000000000002</v>
      </c>
      <c r="H720" s="345">
        <v>0</v>
      </c>
    </row>
    <row r="721" spans="1:8" ht="15.75" customHeight="1" thickBot="1">
      <c r="A721" s="346"/>
      <c r="B721" s="347" t="s">
        <v>97</v>
      </c>
      <c r="C721" s="348">
        <f>C713+C709+C711+C715+C717+C719</f>
        <v>0</v>
      </c>
      <c r="D721" s="348">
        <f>D713+D709+D711+D715+D717+D719</f>
        <v>0</v>
      </c>
      <c r="E721" s="348"/>
      <c r="F721" s="348">
        <f>F713+F709+F711+F715+F717+F719</f>
        <v>5.8720000000000008</v>
      </c>
      <c r="G721" s="348">
        <f>G713+G709+G711+G715+G717+G719</f>
        <v>5.8720000000000008</v>
      </c>
      <c r="H721" s="348">
        <f>H713+H709+H711+H715+H717+H719</f>
        <v>0</v>
      </c>
    </row>
    <row r="722" spans="1:8" ht="15.75" customHeight="1" thickBot="1">
      <c r="A722" s="350" t="s">
        <v>131</v>
      </c>
      <c r="B722" s="351" t="s">
        <v>104</v>
      </c>
      <c r="C722" s="399">
        <f>C707+C721</f>
        <v>0</v>
      </c>
      <c r="D722" s="352">
        <f>D707+D721</f>
        <v>0</v>
      </c>
      <c r="E722" s="352"/>
      <c r="F722" s="409">
        <f>F707+F721</f>
        <v>5.8720000000000008</v>
      </c>
      <c r="G722" s="409">
        <f>G707+G721</f>
        <v>5.8720000000000008</v>
      </c>
      <c r="H722" s="353">
        <f>H707+H721</f>
        <v>0</v>
      </c>
    </row>
    <row r="723" spans="1:8" ht="15.75" customHeight="1">
      <c r="A723" s="118" t="s">
        <v>146</v>
      </c>
      <c r="B723" s="341" t="s">
        <v>12</v>
      </c>
      <c r="C723" s="250"/>
      <c r="D723" s="250"/>
      <c r="E723" s="250"/>
      <c r="F723" s="250"/>
      <c r="G723" s="250"/>
      <c r="H723" s="251"/>
    </row>
    <row r="724" spans="1:8" ht="15.75" customHeight="1" thickBot="1">
      <c r="A724" s="118"/>
      <c r="B724" s="341" t="s">
        <v>46</v>
      </c>
      <c r="C724" s="250"/>
      <c r="D724" s="250"/>
      <c r="E724" s="250"/>
      <c r="F724" s="250"/>
      <c r="G724" s="250"/>
      <c r="H724" s="251"/>
    </row>
    <row r="725" spans="1:8" s="64" customFormat="1" ht="15.75" customHeight="1" thickBot="1">
      <c r="A725" s="232" t="s">
        <v>146</v>
      </c>
      <c r="B725" s="233" t="s">
        <v>95</v>
      </c>
      <c r="C725" s="234">
        <v>0</v>
      </c>
      <c r="D725" s="234">
        <v>0</v>
      </c>
      <c r="E725" s="234"/>
      <c r="F725" s="235">
        <v>0</v>
      </c>
      <c r="G725" s="235">
        <v>0</v>
      </c>
      <c r="H725" s="245">
        <v>0</v>
      </c>
    </row>
    <row r="726" spans="1:8" ht="15.75" customHeight="1" thickBot="1">
      <c r="A726" s="118"/>
      <c r="B726" s="341" t="s">
        <v>47</v>
      </c>
      <c r="C726" s="250"/>
      <c r="D726" s="250"/>
      <c r="E726" s="250"/>
      <c r="F726" s="250"/>
      <c r="G726" s="250"/>
      <c r="H726" s="251"/>
    </row>
    <row r="727" spans="1:8" s="64" customFormat="1" ht="15.75" customHeight="1" thickBot="1">
      <c r="A727" s="346"/>
      <c r="B727" s="347" t="s">
        <v>97</v>
      </c>
      <c r="C727" s="348">
        <v>0</v>
      </c>
      <c r="D727" s="348">
        <v>0</v>
      </c>
      <c r="E727" s="348"/>
      <c r="F727" s="398">
        <v>0</v>
      </c>
      <c r="G727" s="348">
        <v>0</v>
      </c>
      <c r="H727" s="349">
        <v>0</v>
      </c>
    </row>
    <row r="728" spans="1:8" s="64" customFormat="1" ht="15.75" customHeight="1" thickBot="1">
      <c r="A728" s="350" t="s">
        <v>146</v>
      </c>
      <c r="B728" s="351" t="s">
        <v>9</v>
      </c>
      <c r="C728" s="399">
        <f>C725+C727</f>
        <v>0</v>
      </c>
      <c r="D728" s="352">
        <f>D725+D727</f>
        <v>0</v>
      </c>
      <c r="E728" s="352"/>
      <c r="F728" s="409">
        <f>F725+F727</f>
        <v>0</v>
      </c>
      <c r="G728" s="409">
        <f>G725+G727</f>
        <v>0</v>
      </c>
      <c r="H728" s="353">
        <f>H725+H727</f>
        <v>0</v>
      </c>
    </row>
    <row r="729" spans="1:8" ht="15.75" customHeight="1">
      <c r="A729" s="281"/>
      <c r="B729" s="293"/>
      <c r="C729" s="294"/>
      <c r="D729" s="294"/>
      <c r="E729" s="295"/>
      <c r="F729" s="296"/>
      <c r="G729" s="296"/>
      <c r="H729" s="296"/>
    </row>
    <row r="730" spans="1:8" ht="15.75" customHeight="1">
      <c r="A730" s="282"/>
      <c r="B730" s="288"/>
      <c r="C730" s="297"/>
      <c r="D730" s="297"/>
      <c r="E730" s="298"/>
      <c r="F730" s="129"/>
      <c r="G730" s="129"/>
      <c r="H730" s="129"/>
    </row>
    <row r="731" spans="1:8" ht="15.75" customHeight="1">
      <c r="A731" s="488" t="s">
        <v>50</v>
      </c>
      <c r="B731" s="488"/>
      <c r="C731" s="488"/>
      <c r="D731" s="488"/>
      <c r="E731" s="488"/>
      <c r="F731" s="488"/>
      <c r="G731" s="488"/>
      <c r="H731" s="488"/>
    </row>
    <row r="732" spans="1:8" ht="15.75" customHeight="1" thickBot="1">
      <c r="A732" s="283"/>
      <c r="B732" s="284"/>
      <c r="C732" s="285"/>
      <c r="D732" s="285"/>
      <c r="E732" s="286"/>
      <c r="F732" s="287"/>
      <c r="G732" s="287"/>
      <c r="H732" s="287"/>
    </row>
    <row r="733" spans="1:8" ht="15.75" customHeight="1">
      <c r="A733" s="489" t="s">
        <v>69</v>
      </c>
      <c r="B733" s="496" t="s">
        <v>6</v>
      </c>
      <c r="C733" s="499" t="s">
        <v>70</v>
      </c>
      <c r="D733" s="499"/>
      <c r="E733" s="501" t="s">
        <v>0</v>
      </c>
      <c r="F733" s="501"/>
      <c r="G733" s="491" t="s">
        <v>1</v>
      </c>
      <c r="H733" s="492"/>
    </row>
    <row r="734" spans="1:8" ht="15.75" customHeight="1">
      <c r="A734" s="490"/>
      <c r="B734" s="497"/>
      <c r="C734" s="500"/>
      <c r="D734" s="500"/>
      <c r="E734" s="502"/>
      <c r="F734" s="502"/>
      <c r="G734" s="493" t="s">
        <v>3</v>
      </c>
      <c r="H734" s="480" t="s">
        <v>4</v>
      </c>
    </row>
    <row r="735" spans="1:8" ht="43.5" customHeight="1">
      <c r="A735" s="490"/>
      <c r="B735" s="498"/>
      <c r="C735" s="289" t="s">
        <v>90</v>
      </c>
      <c r="D735" s="289" t="s">
        <v>91</v>
      </c>
      <c r="E735" s="149" t="s">
        <v>92</v>
      </c>
      <c r="F735" s="290" t="s">
        <v>2</v>
      </c>
      <c r="G735" s="494"/>
      <c r="H735" s="495"/>
    </row>
    <row r="736" spans="1:8" ht="15.75" customHeight="1">
      <c r="A736" s="474" t="s">
        <v>71</v>
      </c>
      <c r="B736" s="475"/>
      <c r="C736" s="475"/>
      <c r="D736" s="475"/>
      <c r="E736" s="475"/>
      <c r="F736" s="475"/>
      <c r="G736" s="475"/>
      <c r="H736" s="476"/>
    </row>
    <row r="737" spans="1:8" ht="15.75" customHeight="1">
      <c r="A737" s="339" t="s">
        <v>131</v>
      </c>
      <c r="B737" s="48" t="s">
        <v>7</v>
      </c>
      <c r="C737" s="422">
        <f>C156</f>
        <v>248980.5</v>
      </c>
      <c r="D737" s="423">
        <f>D156</f>
        <v>27403.761999999999</v>
      </c>
      <c r="E737" s="423"/>
      <c r="F737" s="423">
        <f>F156</f>
        <v>5235.5370000000003</v>
      </c>
      <c r="G737" s="423">
        <f>G156</f>
        <v>2480.8919999999998</v>
      </c>
      <c r="H737" s="424">
        <f>H156</f>
        <v>2640.1659999999997</v>
      </c>
    </row>
    <row r="738" spans="1:8" ht="15.75" customHeight="1">
      <c r="A738" s="191" t="s">
        <v>28</v>
      </c>
      <c r="B738" s="150" t="s">
        <v>12</v>
      </c>
      <c r="C738" s="401">
        <f>C243</f>
        <v>49274.5</v>
      </c>
      <c r="D738" s="74">
        <f>D243</f>
        <v>2226.2000000000003</v>
      </c>
      <c r="E738" s="402"/>
      <c r="F738" s="74">
        <f>F243</f>
        <v>1355.816</v>
      </c>
      <c r="G738" s="74">
        <f>G243</f>
        <v>1151.8589999999999</v>
      </c>
      <c r="H738" s="403">
        <f>H243</f>
        <v>155.078</v>
      </c>
    </row>
    <row r="739" spans="1:8" ht="15.75" customHeight="1">
      <c r="A739" s="191" t="s">
        <v>38</v>
      </c>
      <c r="B739" s="150" t="s">
        <v>13</v>
      </c>
      <c r="C739" s="371">
        <f>C319</f>
        <v>6750.5</v>
      </c>
      <c r="D739" s="30">
        <f>D319</f>
        <v>71.850000000000009</v>
      </c>
      <c r="E739" s="30"/>
      <c r="F739" s="30">
        <f>F319</f>
        <v>199.67400000000004</v>
      </c>
      <c r="G739" s="30">
        <f>G319</f>
        <v>129.88899999999998</v>
      </c>
      <c r="H739" s="372">
        <f>H319</f>
        <v>59.47</v>
      </c>
    </row>
    <row r="740" spans="1:8" ht="15.75" customHeight="1">
      <c r="A740" s="191" t="s">
        <v>39</v>
      </c>
      <c r="B740" s="150" t="s">
        <v>14</v>
      </c>
      <c r="C740" s="371">
        <f>C371</f>
        <v>3424.5</v>
      </c>
      <c r="D740" s="30"/>
      <c r="E740" s="30"/>
      <c r="F740" s="30">
        <f>F371</f>
        <v>90.679000000000002</v>
      </c>
      <c r="G740" s="30">
        <f>G371</f>
        <v>66.578999999999994</v>
      </c>
      <c r="H740" s="372">
        <f>H371</f>
        <v>5.6199999999999992</v>
      </c>
    </row>
    <row r="741" spans="1:8" ht="15.75" customHeight="1">
      <c r="A741" s="191" t="s">
        <v>40</v>
      </c>
      <c r="B741" s="150" t="s">
        <v>15</v>
      </c>
      <c r="C741" s="371">
        <f>C421</f>
        <v>2131</v>
      </c>
      <c r="D741" s="30">
        <f>D421</f>
        <v>0.8</v>
      </c>
      <c r="E741" s="30"/>
      <c r="F741" s="32">
        <f>F421</f>
        <v>63.879999999999995</v>
      </c>
      <c r="G741" s="30">
        <f>G421</f>
        <v>61.644000000000005</v>
      </c>
      <c r="H741" s="372">
        <f>H421</f>
        <v>0</v>
      </c>
    </row>
    <row r="742" spans="1:8" ht="15.75" customHeight="1">
      <c r="A742" s="191" t="s">
        <v>86</v>
      </c>
      <c r="B742" s="150" t="s">
        <v>37</v>
      </c>
      <c r="C742" s="371">
        <f>C461</f>
        <v>260</v>
      </c>
      <c r="D742" s="30">
        <f>D461</f>
        <v>30</v>
      </c>
      <c r="E742" s="30"/>
      <c r="F742" s="32">
        <f>F461</f>
        <v>72.941000000000003</v>
      </c>
      <c r="G742" s="30">
        <f>G461</f>
        <v>67.769000000000005</v>
      </c>
      <c r="H742" s="372">
        <f>H461</f>
        <v>0.67200000000000004</v>
      </c>
    </row>
    <row r="743" spans="1:8" ht="15.75" customHeight="1">
      <c r="A743" s="191" t="s">
        <v>59</v>
      </c>
      <c r="B743" s="150" t="s">
        <v>67</v>
      </c>
      <c r="C743" s="32">
        <f>C511</f>
        <v>852</v>
      </c>
      <c r="D743" s="32">
        <f>D511</f>
        <v>0.2</v>
      </c>
      <c r="E743" s="32"/>
      <c r="F743" s="32">
        <f>F511</f>
        <v>58.099000000000004</v>
      </c>
      <c r="G743" s="32">
        <f>G511</f>
        <v>24.024000000000001</v>
      </c>
      <c r="H743" s="33">
        <f>H511</f>
        <v>28.891999999999999</v>
      </c>
    </row>
    <row r="744" spans="1:8" ht="15.75" customHeight="1">
      <c r="A744" s="191" t="s">
        <v>98</v>
      </c>
      <c r="B744" s="150" t="s">
        <v>75</v>
      </c>
      <c r="C744" s="32">
        <f>C549</f>
        <v>441</v>
      </c>
      <c r="D744" s="32">
        <f>D549</f>
        <v>0.05</v>
      </c>
      <c r="E744" s="32"/>
      <c r="F744" s="32">
        <f>F549</f>
        <v>35.905999999999999</v>
      </c>
      <c r="G744" s="32">
        <f>G549</f>
        <v>11.425000000000001</v>
      </c>
      <c r="H744" s="33">
        <f>H549</f>
        <v>0</v>
      </c>
    </row>
    <row r="745" spans="1:8" ht="15.75" customHeight="1">
      <c r="A745" s="191" t="s">
        <v>94</v>
      </c>
      <c r="B745" s="150" t="s">
        <v>87</v>
      </c>
      <c r="C745" s="92">
        <f>C585</f>
        <v>1460</v>
      </c>
      <c r="D745" s="92">
        <f>D585</f>
        <v>0</v>
      </c>
      <c r="E745" s="92"/>
      <c r="F745" s="92">
        <f>F585</f>
        <v>35.353000000000002</v>
      </c>
      <c r="G745" s="92">
        <f>G585</f>
        <v>31.656999999999996</v>
      </c>
      <c r="H745" s="93">
        <f>H585</f>
        <v>0</v>
      </c>
    </row>
    <row r="746" spans="1:8" ht="15.75" customHeight="1">
      <c r="A746" s="191" t="s">
        <v>101</v>
      </c>
      <c r="B746" s="150" t="s">
        <v>102</v>
      </c>
      <c r="C746" s="92">
        <f>C614</f>
        <v>1631</v>
      </c>
      <c r="D746" s="92"/>
      <c r="E746" s="92"/>
      <c r="F746" s="92">
        <f>F614</f>
        <v>68.248999999999995</v>
      </c>
      <c r="G746" s="92">
        <f>G614</f>
        <v>65.954000000000008</v>
      </c>
      <c r="H746" s="93">
        <f>H614</f>
        <v>0</v>
      </c>
    </row>
    <row r="747" spans="1:8" ht="15.75" customHeight="1">
      <c r="A747" s="191" t="s">
        <v>111</v>
      </c>
      <c r="B747" s="150" t="s">
        <v>116</v>
      </c>
      <c r="C747" s="92">
        <f>C638</f>
        <v>340</v>
      </c>
      <c r="D747" s="92"/>
      <c r="E747" s="92"/>
      <c r="F747" s="92">
        <f>F638</f>
        <v>18.535999999999998</v>
      </c>
      <c r="G747" s="92">
        <f>G638</f>
        <v>18.282</v>
      </c>
      <c r="H747" s="93">
        <f>H638</f>
        <v>0.24099999999999999</v>
      </c>
    </row>
    <row r="748" spans="1:8" ht="15.75" customHeight="1">
      <c r="A748" s="313" t="s">
        <v>112</v>
      </c>
      <c r="B748" s="263" t="s">
        <v>117</v>
      </c>
      <c r="C748" s="92">
        <f>C650</f>
        <v>0</v>
      </c>
      <c r="D748" s="92"/>
      <c r="E748" s="92"/>
      <c r="F748" s="92">
        <f>F650</f>
        <v>3.073</v>
      </c>
      <c r="G748" s="92">
        <f>G650</f>
        <v>3.073</v>
      </c>
      <c r="H748" s="93">
        <f>H650</f>
        <v>0</v>
      </c>
    </row>
    <row r="749" spans="1:8" ht="15.75" customHeight="1">
      <c r="A749" s="314" t="s">
        <v>121</v>
      </c>
      <c r="B749" s="263" t="s">
        <v>118</v>
      </c>
      <c r="C749" s="92"/>
      <c r="D749" s="92"/>
      <c r="E749" s="92"/>
      <c r="F749" s="92">
        <f>F658</f>
        <v>0</v>
      </c>
      <c r="G749" s="92">
        <f>G658</f>
        <v>0</v>
      </c>
      <c r="H749" s="93">
        <f>H658</f>
        <v>0</v>
      </c>
    </row>
    <row r="750" spans="1:8" ht="15.75" customHeight="1">
      <c r="A750" s="314" t="s">
        <v>129</v>
      </c>
      <c r="B750" s="263" t="s">
        <v>125</v>
      </c>
      <c r="C750" s="92"/>
      <c r="D750" s="92"/>
      <c r="E750" s="92"/>
      <c r="F750" s="92">
        <f>F666</f>
        <v>0</v>
      </c>
      <c r="G750" s="92">
        <f>G666</f>
        <v>0</v>
      </c>
      <c r="H750" s="93">
        <f>H666</f>
        <v>0</v>
      </c>
    </row>
    <row r="751" spans="1:8" ht="15.75" customHeight="1">
      <c r="A751" s="314" t="s">
        <v>138</v>
      </c>
      <c r="B751" s="263" t="s">
        <v>134</v>
      </c>
      <c r="C751" s="92"/>
      <c r="D751" s="92"/>
      <c r="E751" s="92"/>
      <c r="F751" s="92">
        <f>F674</f>
        <v>0</v>
      </c>
      <c r="G751" s="92">
        <f>G674</f>
        <v>0</v>
      </c>
      <c r="H751" s="93">
        <f>H674</f>
        <v>0</v>
      </c>
    </row>
    <row r="752" spans="1:8" ht="15.75" customHeight="1">
      <c r="A752" s="314" t="s">
        <v>142</v>
      </c>
      <c r="B752" s="263" t="s">
        <v>140</v>
      </c>
      <c r="C752" s="92"/>
      <c r="D752" s="92"/>
      <c r="E752" s="92"/>
      <c r="F752" s="92">
        <f>F682</f>
        <v>0</v>
      </c>
      <c r="G752" s="92">
        <f>G682</f>
        <v>0</v>
      </c>
      <c r="H752" s="93">
        <f>H682</f>
        <v>0</v>
      </c>
    </row>
    <row r="753" spans="1:21" ht="15.75" customHeight="1">
      <c r="A753" s="313" t="s">
        <v>153</v>
      </c>
      <c r="B753" s="263" t="s">
        <v>150</v>
      </c>
      <c r="C753" s="92"/>
      <c r="D753" s="92"/>
      <c r="E753" s="92"/>
      <c r="F753" s="92">
        <f>F689</f>
        <v>0</v>
      </c>
      <c r="G753" s="92">
        <f>G689</f>
        <v>0</v>
      </c>
      <c r="H753" s="93">
        <f>H689</f>
        <v>0</v>
      </c>
    </row>
    <row r="754" spans="1:21" ht="15.75" customHeight="1">
      <c r="A754" s="313" t="s">
        <v>159</v>
      </c>
      <c r="B754" s="263" t="s">
        <v>157</v>
      </c>
      <c r="C754" s="92"/>
      <c r="D754" s="92"/>
      <c r="E754" s="92"/>
      <c r="F754" s="92">
        <f>F697</f>
        <v>0</v>
      </c>
      <c r="G754" s="92">
        <f>G697</f>
        <v>0</v>
      </c>
      <c r="H754" s="93">
        <f>H697</f>
        <v>0</v>
      </c>
    </row>
    <row r="755" spans="1:21" ht="15.75" customHeight="1" thickBot="1">
      <c r="A755" s="313" t="s">
        <v>177</v>
      </c>
      <c r="B755" s="263" t="s">
        <v>174</v>
      </c>
      <c r="C755" s="373"/>
      <c r="D755" s="373"/>
      <c r="E755" s="373"/>
      <c r="F755" s="373">
        <f>F701</f>
        <v>0</v>
      </c>
      <c r="G755" s="373">
        <f>G701</f>
        <v>0</v>
      </c>
      <c r="H755" s="374">
        <f>H701</f>
        <v>0</v>
      </c>
    </row>
    <row r="756" spans="1:21" ht="15.75" customHeight="1" thickBot="1">
      <c r="A756" s="182"/>
      <c r="B756" s="151" t="s">
        <v>73</v>
      </c>
      <c r="C756" s="114"/>
      <c r="D756" s="114"/>
      <c r="E756" s="114"/>
      <c r="F756" s="362">
        <f>SUM(F737:F755)</f>
        <v>7237.7430000000004</v>
      </c>
      <c r="G756" s="362">
        <f>SUM(G737:G755)</f>
        <v>4113.0470000000014</v>
      </c>
      <c r="H756" s="363">
        <f>SUM(H737:H755)</f>
        <v>2890.1389999999992</v>
      </c>
      <c r="J756" s="6"/>
      <c r="K756" s="6"/>
      <c r="L756" s="6"/>
      <c r="M756" s="6"/>
      <c r="N756" s="6"/>
      <c r="O756" s="6"/>
    </row>
    <row r="757" spans="1:21" ht="15.75" customHeight="1">
      <c r="A757" s="477" t="s">
        <v>74</v>
      </c>
      <c r="B757" s="478"/>
      <c r="C757" s="478"/>
      <c r="D757" s="478"/>
      <c r="E757" s="478"/>
      <c r="F757" s="478"/>
      <c r="G757" s="478"/>
      <c r="H757" s="479"/>
      <c r="J757" s="6"/>
      <c r="L757" s="6"/>
      <c r="N757" s="6"/>
    </row>
    <row r="758" spans="1:21" ht="15.75" customHeight="1">
      <c r="A758" s="410" t="s">
        <v>131</v>
      </c>
      <c r="B758" s="411" t="s">
        <v>7</v>
      </c>
      <c r="C758" s="417"/>
      <c r="D758" s="417"/>
      <c r="E758" s="417"/>
      <c r="F758" s="419">
        <f>F722</f>
        <v>5.8720000000000008</v>
      </c>
      <c r="G758" s="419">
        <f>G722</f>
        <v>5.8720000000000008</v>
      </c>
      <c r="H758" s="418"/>
      <c r="J758" s="6"/>
      <c r="L758" s="6"/>
      <c r="N758" s="6"/>
    </row>
    <row r="759" spans="1:21" ht="15.75" customHeight="1" thickBot="1">
      <c r="A759" s="412" t="s">
        <v>28</v>
      </c>
      <c r="B759" s="413" t="s">
        <v>12</v>
      </c>
      <c r="C759" s="414">
        <f>C728</f>
        <v>0</v>
      </c>
      <c r="D759" s="415"/>
      <c r="E759" s="415"/>
      <c r="F759" s="420">
        <f>F728</f>
        <v>0</v>
      </c>
      <c r="G759" s="420">
        <f>G728</f>
        <v>0</v>
      </c>
      <c r="H759" s="416">
        <f>H728</f>
        <v>0</v>
      </c>
      <c r="J759" s="6"/>
      <c r="L759" s="6"/>
      <c r="N759" s="6"/>
    </row>
    <row r="760" spans="1:21" ht="15.75" customHeight="1" thickBot="1">
      <c r="A760" s="216"/>
      <c r="B760" s="254" t="s">
        <v>57</v>
      </c>
      <c r="C760" s="255"/>
      <c r="D760" s="255"/>
      <c r="E760" s="255"/>
      <c r="F760" s="358">
        <f>F756+F759+F758</f>
        <v>7243.6150000000007</v>
      </c>
      <c r="G760" s="358">
        <f>G756+G759+G758</f>
        <v>4118.9190000000017</v>
      </c>
      <c r="H760" s="359">
        <f>H756+H759+H758</f>
        <v>2890.1389999999992</v>
      </c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</row>
    <row r="761" spans="1:21" ht="15.75" customHeight="1">
      <c r="A761" s="183"/>
      <c r="B761" s="152" t="s">
        <v>60</v>
      </c>
      <c r="C761" s="104"/>
      <c r="D761" s="104"/>
      <c r="E761" s="55"/>
      <c r="F761" s="105"/>
      <c r="G761" s="105"/>
      <c r="H761" s="106"/>
    </row>
    <row r="762" spans="1:21" ht="15.75" customHeight="1">
      <c r="A762" s="221"/>
      <c r="B762" s="260" t="s">
        <v>46</v>
      </c>
      <c r="C762" s="223">
        <f>SUM(C763:C781)</f>
        <v>84813.5</v>
      </c>
      <c r="D762" s="223">
        <f>SUM(D763:D781)</f>
        <v>201.36000000000004</v>
      </c>
      <c r="E762" s="223"/>
      <c r="F762" s="223">
        <f>SUM(F763:F781)</f>
        <v>3582.3950000000004</v>
      </c>
      <c r="G762" s="223">
        <f>SUM(G763:G781)</f>
        <v>914.56100000000004</v>
      </c>
      <c r="H762" s="280">
        <f>SUM(H763:H781)</f>
        <v>2540.8239999999996</v>
      </c>
      <c r="J762" s="6"/>
      <c r="K762" s="6"/>
      <c r="L762" s="6"/>
      <c r="M762" s="6"/>
      <c r="N762" s="6"/>
      <c r="O762" s="6"/>
      <c r="P762" s="6"/>
      <c r="Q762" s="6"/>
    </row>
    <row r="763" spans="1:21" ht="15.75" customHeight="1">
      <c r="A763" s="112" t="s">
        <v>131</v>
      </c>
      <c r="B763" s="375" t="s">
        <v>7</v>
      </c>
      <c r="C763" s="88">
        <f>C51+C707</f>
        <v>51635</v>
      </c>
      <c r="D763" s="88">
        <f>D51+D707</f>
        <v>157.76000000000002</v>
      </c>
      <c r="E763" s="88"/>
      <c r="F763" s="88">
        <f>F51+F707</f>
        <v>2468.2810000000004</v>
      </c>
      <c r="G763" s="88">
        <f>G51+G707</f>
        <v>55.650000000000006</v>
      </c>
      <c r="H763" s="366">
        <f>H51+H707</f>
        <v>2412.6109999999999</v>
      </c>
      <c r="J763" s="6"/>
      <c r="K763" s="6"/>
      <c r="L763" s="6"/>
      <c r="M763" s="6"/>
      <c r="N763" s="6"/>
      <c r="O763" s="6"/>
      <c r="P763" s="6"/>
      <c r="Q763" s="6"/>
    </row>
    <row r="764" spans="1:21" ht="15.75" customHeight="1">
      <c r="A764" s="191" t="s">
        <v>28</v>
      </c>
      <c r="B764" s="150" t="s">
        <v>12</v>
      </c>
      <c r="C764" s="376">
        <f>C179+C725</f>
        <v>26646.5</v>
      </c>
      <c r="D764" s="376">
        <f>D179+D725</f>
        <v>37.25</v>
      </c>
      <c r="E764" s="376"/>
      <c r="F764" s="376">
        <f>F179+F725</f>
        <v>758.46699999999998</v>
      </c>
      <c r="G764" s="376">
        <f>G179+G725</f>
        <v>609.01699999999994</v>
      </c>
      <c r="H764" s="377">
        <f>H179+H725</f>
        <v>74.028000000000006</v>
      </c>
      <c r="J764" s="6"/>
      <c r="K764" s="6"/>
      <c r="L764" s="6"/>
      <c r="M764" s="6"/>
      <c r="N764" s="6"/>
      <c r="O764" s="6"/>
      <c r="P764" s="6"/>
      <c r="Q764" s="6"/>
    </row>
    <row r="765" spans="1:21" ht="15.75" customHeight="1">
      <c r="A765" s="191" t="s">
        <v>38</v>
      </c>
      <c r="B765" s="150" t="s">
        <v>13</v>
      </c>
      <c r="C765" s="376">
        <f>C263</f>
        <v>2225</v>
      </c>
      <c r="D765" s="376">
        <f>D263</f>
        <v>5.05</v>
      </c>
      <c r="E765" s="376"/>
      <c r="F765" s="376">
        <f>F263</f>
        <v>99.613000000000014</v>
      </c>
      <c r="G765" s="376">
        <f>G263</f>
        <v>58.142999999999994</v>
      </c>
      <c r="H765" s="377">
        <f>H263</f>
        <v>41.27</v>
      </c>
      <c r="J765" s="6"/>
      <c r="K765" s="6"/>
      <c r="L765" s="6"/>
      <c r="M765" s="6"/>
      <c r="N765" s="6"/>
      <c r="O765" s="6"/>
      <c r="P765" s="6"/>
      <c r="Q765" s="6"/>
    </row>
    <row r="766" spans="1:21" s="337" customFormat="1" ht="15.75" customHeight="1">
      <c r="A766" s="191" t="s">
        <v>39</v>
      </c>
      <c r="B766" s="150" t="s">
        <v>14</v>
      </c>
      <c r="C766" s="91">
        <f>C331</f>
        <v>1506</v>
      </c>
      <c r="D766" s="91">
        <f>D331</f>
        <v>0.5</v>
      </c>
      <c r="E766" s="91"/>
      <c r="F766" s="91">
        <f>F331</f>
        <v>74.53</v>
      </c>
      <c r="G766" s="91">
        <f>G331</f>
        <v>50.449999999999996</v>
      </c>
      <c r="H766" s="256">
        <f>H331</f>
        <v>5.6</v>
      </c>
      <c r="J766" s="338"/>
      <c r="K766" s="338"/>
      <c r="L766" s="338"/>
      <c r="M766" s="338"/>
      <c r="N766" s="338"/>
      <c r="O766" s="338"/>
      <c r="P766" s="338"/>
      <c r="Q766" s="338"/>
    </row>
    <row r="767" spans="1:21" ht="15.75" customHeight="1">
      <c r="A767" s="191" t="s">
        <v>40</v>
      </c>
      <c r="B767" s="150" t="s">
        <v>15</v>
      </c>
      <c r="C767" s="91">
        <f t="shared" ref="C767:H767" si="11">C390</f>
        <v>778</v>
      </c>
      <c r="D767" s="91">
        <f t="shared" si="11"/>
        <v>0.8</v>
      </c>
      <c r="E767" s="91"/>
      <c r="F767" s="91">
        <f t="shared" si="11"/>
        <v>42.067999999999998</v>
      </c>
      <c r="G767" s="91">
        <f t="shared" si="11"/>
        <v>42.072000000000003</v>
      </c>
      <c r="H767" s="256">
        <f t="shared" si="11"/>
        <v>0</v>
      </c>
      <c r="J767" s="6"/>
      <c r="K767" s="6"/>
      <c r="L767" s="6"/>
      <c r="M767" s="6"/>
      <c r="N767" s="6"/>
    </row>
    <row r="768" spans="1:21" ht="15.75" customHeight="1">
      <c r="A768" s="191" t="s">
        <v>86</v>
      </c>
      <c r="B768" s="150" t="s">
        <v>37</v>
      </c>
      <c r="C768" s="91">
        <f>C434</f>
        <v>0</v>
      </c>
      <c r="D768" s="91">
        <f>D434</f>
        <v>0</v>
      </c>
      <c r="E768" s="91"/>
      <c r="F768" s="91">
        <f>F434</f>
        <v>45.298000000000002</v>
      </c>
      <c r="G768" s="91">
        <f>G434</f>
        <v>45.298000000000002</v>
      </c>
      <c r="H768" s="256">
        <f>H434</f>
        <v>0</v>
      </c>
    </row>
    <row r="769" spans="1:20" ht="15.75" customHeight="1">
      <c r="A769" s="191" t="s">
        <v>59</v>
      </c>
      <c r="B769" s="150" t="s">
        <v>67</v>
      </c>
      <c r="C769" s="91">
        <f>C490</f>
        <v>524</v>
      </c>
      <c r="D769" s="91">
        <f>D490</f>
        <v>0</v>
      </c>
      <c r="E769" s="91"/>
      <c r="F769" s="92">
        <f>F490</f>
        <v>26.852</v>
      </c>
      <c r="G769" s="92">
        <f>G490</f>
        <v>14.407999999999999</v>
      </c>
      <c r="H769" s="93">
        <f>H490</f>
        <v>7.2640000000000002</v>
      </c>
    </row>
    <row r="770" spans="1:20" ht="15.75" customHeight="1">
      <c r="A770" s="191" t="s">
        <v>98</v>
      </c>
      <c r="B770" s="150" t="s">
        <v>75</v>
      </c>
      <c r="C770" s="91">
        <f>C526</f>
        <v>315</v>
      </c>
      <c r="D770" s="91"/>
      <c r="E770" s="91"/>
      <c r="F770" s="92">
        <f>F526</f>
        <v>30.597000000000001</v>
      </c>
      <c r="G770" s="92">
        <f>G526</f>
        <v>6.5940000000000003</v>
      </c>
      <c r="H770" s="93">
        <f>H526</f>
        <v>0</v>
      </c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</row>
    <row r="771" spans="1:20" ht="15.75" customHeight="1">
      <c r="A771" s="191" t="s">
        <v>94</v>
      </c>
      <c r="B771" s="150" t="s">
        <v>87</v>
      </c>
      <c r="C771" s="96">
        <f>C564</f>
        <v>1184</v>
      </c>
      <c r="D771" s="96">
        <f>D564</f>
        <v>0</v>
      </c>
      <c r="E771" s="96"/>
      <c r="F771" s="98">
        <f>F564</f>
        <v>33.177</v>
      </c>
      <c r="G771" s="98">
        <f>G564</f>
        <v>29.480999999999998</v>
      </c>
      <c r="H771" s="99">
        <f>H564</f>
        <v>0</v>
      </c>
    </row>
    <row r="772" spans="1:20" ht="15.75" customHeight="1">
      <c r="A772" s="191" t="s">
        <v>106</v>
      </c>
      <c r="B772" s="150" t="s">
        <v>102</v>
      </c>
      <c r="C772" s="96">
        <f>C590</f>
        <v>0</v>
      </c>
      <c r="D772" s="96"/>
      <c r="E772" s="96"/>
      <c r="F772" s="98">
        <f>F590</f>
        <v>0.23799999999999999</v>
      </c>
      <c r="G772" s="98">
        <f>G590</f>
        <v>0.23799999999999999</v>
      </c>
      <c r="H772" s="99">
        <f>H590</f>
        <v>0</v>
      </c>
    </row>
    <row r="773" spans="1:20" ht="15.75" customHeight="1">
      <c r="A773" s="191" t="s">
        <v>111</v>
      </c>
      <c r="B773" s="150" t="s">
        <v>116</v>
      </c>
      <c r="C773" s="96">
        <f>C621</f>
        <v>0</v>
      </c>
      <c r="D773" s="96"/>
      <c r="E773" s="96"/>
      <c r="F773" s="98">
        <f>F621</f>
        <v>2.3009999999999997</v>
      </c>
      <c r="G773" s="98">
        <f>G621</f>
        <v>2.2369999999999997</v>
      </c>
      <c r="H773" s="99">
        <f>H621</f>
        <v>5.0999999999999997E-2</v>
      </c>
    </row>
    <row r="774" spans="1:20" ht="15.75" customHeight="1">
      <c r="A774" s="313" t="s">
        <v>112</v>
      </c>
      <c r="B774" s="263" t="s">
        <v>117</v>
      </c>
      <c r="C774" s="96">
        <f>C643</f>
        <v>0</v>
      </c>
      <c r="D774" s="96"/>
      <c r="E774" s="96"/>
      <c r="F774" s="98">
        <f>F643</f>
        <v>0.97299999999999998</v>
      </c>
      <c r="G774" s="98">
        <f>G643</f>
        <v>0.97299999999999998</v>
      </c>
      <c r="H774" s="99">
        <f>H643</f>
        <v>0</v>
      </c>
    </row>
    <row r="775" spans="1:20" ht="15.75" customHeight="1">
      <c r="A775" s="314" t="s">
        <v>121</v>
      </c>
      <c r="B775" s="263" t="s">
        <v>118</v>
      </c>
      <c r="C775" s="96"/>
      <c r="D775" s="96"/>
      <c r="E775" s="96"/>
      <c r="F775" s="98">
        <f>F653</f>
        <v>0</v>
      </c>
      <c r="G775" s="98">
        <f>G653</f>
        <v>0</v>
      </c>
      <c r="H775" s="99">
        <f>H653</f>
        <v>0</v>
      </c>
    </row>
    <row r="776" spans="1:20" ht="15.75" customHeight="1">
      <c r="A776" s="314" t="s">
        <v>129</v>
      </c>
      <c r="B776" s="263" t="s">
        <v>125</v>
      </c>
      <c r="C776" s="96"/>
      <c r="D776" s="96"/>
      <c r="E776" s="96"/>
      <c r="F776" s="98">
        <f>F661</f>
        <v>0</v>
      </c>
      <c r="G776" s="98">
        <f>G661</f>
        <v>0</v>
      </c>
      <c r="H776" s="99">
        <f>H661</f>
        <v>0</v>
      </c>
    </row>
    <row r="777" spans="1:20" ht="15.75" customHeight="1">
      <c r="A777" s="314" t="s">
        <v>138</v>
      </c>
      <c r="B777" s="263" t="s">
        <v>134</v>
      </c>
      <c r="C777" s="96"/>
      <c r="D777" s="96"/>
      <c r="E777" s="97"/>
      <c r="F777" s="98">
        <f>F669</f>
        <v>0</v>
      </c>
      <c r="G777" s="98">
        <f>G669</f>
        <v>0</v>
      </c>
      <c r="H777" s="99">
        <f>H669</f>
        <v>0</v>
      </c>
    </row>
    <row r="778" spans="1:20" ht="15.75" customHeight="1">
      <c r="A778" s="314" t="s">
        <v>142</v>
      </c>
      <c r="B778" s="263" t="s">
        <v>140</v>
      </c>
      <c r="C778" s="96"/>
      <c r="D778" s="96"/>
      <c r="E778" s="97"/>
      <c r="F778" s="98">
        <f>F677</f>
        <v>0</v>
      </c>
      <c r="G778" s="98">
        <f>G677</f>
        <v>0</v>
      </c>
      <c r="H778" s="99">
        <f>H677</f>
        <v>0</v>
      </c>
    </row>
    <row r="779" spans="1:20" ht="15.75" customHeight="1">
      <c r="A779" s="313" t="s">
        <v>153</v>
      </c>
      <c r="B779" s="263" t="s">
        <v>150</v>
      </c>
      <c r="C779" s="96"/>
      <c r="D779" s="96"/>
      <c r="E779" s="97"/>
      <c r="F779" s="98">
        <f>F685</f>
        <v>0</v>
      </c>
      <c r="G779" s="98">
        <f>G685</f>
        <v>0</v>
      </c>
      <c r="H779" s="99">
        <f>H685</f>
        <v>0</v>
      </c>
    </row>
    <row r="780" spans="1:20" ht="15.75" customHeight="1">
      <c r="A780" s="313" t="s">
        <v>159</v>
      </c>
      <c r="B780" s="263" t="s">
        <v>157</v>
      </c>
      <c r="C780" s="96"/>
      <c r="D780" s="96"/>
      <c r="E780" s="97"/>
      <c r="F780" s="98">
        <f>F692</f>
        <v>0</v>
      </c>
      <c r="G780" s="98">
        <f>G692</f>
        <v>0</v>
      </c>
      <c r="H780" s="99">
        <f>H692</f>
        <v>0</v>
      </c>
    </row>
    <row r="781" spans="1:20" ht="15.75" customHeight="1">
      <c r="A781" s="404" t="s">
        <v>177</v>
      </c>
      <c r="B781" s="334" t="s">
        <v>174</v>
      </c>
      <c r="C781" s="100"/>
      <c r="D781" s="100"/>
      <c r="E781" s="113"/>
      <c r="F781" s="101">
        <f>F700</f>
        <v>0</v>
      </c>
      <c r="G781" s="101">
        <f>G700</f>
        <v>0</v>
      </c>
      <c r="H781" s="102">
        <f>H700</f>
        <v>0</v>
      </c>
    </row>
    <row r="782" spans="1:20" ht="15.75" customHeight="1">
      <c r="A782" s="367"/>
      <c r="B782" s="368" t="s">
        <v>47</v>
      </c>
      <c r="C782" s="278">
        <f>SUM(C783:C800)</f>
        <v>226076.5</v>
      </c>
      <c r="D782" s="278">
        <f>SUM(D783:D800)</f>
        <v>29544.092000000001</v>
      </c>
      <c r="E782" s="278"/>
      <c r="F782" s="278">
        <f>SUM(F783:F800)</f>
        <v>3496.5239999999994</v>
      </c>
      <c r="G782" s="278">
        <f>SUM(G783:G800)</f>
        <v>3065.7009999999996</v>
      </c>
      <c r="H782" s="279">
        <f>SUM(H783:H800)</f>
        <v>324.81499999999994</v>
      </c>
    </row>
    <row r="783" spans="1:20" ht="15.75" customHeight="1">
      <c r="A783" s="112" t="s">
        <v>131</v>
      </c>
      <c r="B783" s="375" t="s">
        <v>7</v>
      </c>
      <c r="C783" s="89">
        <f>C714+C141</f>
        <v>196764.5</v>
      </c>
      <c r="D783" s="89">
        <f>D714+D141</f>
        <v>27243.642</v>
      </c>
      <c r="E783" s="89"/>
      <c r="F783" s="89">
        <f>F714+F141</f>
        <v>2754.1409999999992</v>
      </c>
      <c r="G783" s="89">
        <f>G714+G141</f>
        <v>2413.8869999999997</v>
      </c>
      <c r="H783" s="90">
        <f>H714+H141</f>
        <v>225.79499999999999</v>
      </c>
    </row>
    <row r="784" spans="1:20" ht="15.75" customHeight="1">
      <c r="A784" s="191" t="s">
        <v>28</v>
      </c>
      <c r="B784" s="150" t="s">
        <v>12</v>
      </c>
      <c r="C784" s="378">
        <f>C228+C727</f>
        <v>22214</v>
      </c>
      <c r="D784" s="378">
        <f>D228+D727</f>
        <v>2187.5500000000002</v>
      </c>
      <c r="E784" s="378"/>
      <c r="F784" s="378">
        <f>F228+F727</f>
        <v>589.99300000000005</v>
      </c>
      <c r="G784" s="378">
        <f>G228+G727</f>
        <v>535.90600000000006</v>
      </c>
      <c r="H784" s="379">
        <f>H228+H727</f>
        <v>80.63</v>
      </c>
    </row>
    <row r="785" spans="1:8" ht="15.75" customHeight="1">
      <c r="A785" s="191" t="s">
        <v>38</v>
      </c>
      <c r="B785" s="150" t="s">
        <v>13</v>
      </c>
      <c r="C785" s="378">
        <f>C305</f>
        <v>4020</v>
      </c>
      <c r="D785" s="378">
        <f>D305</f>
        <v>66.400000000000006</v>
      </c>
      <c r="E785" s="378"/>
      <c r="F785" s="378">
        <f>F305</f>
        <v>88.01100000000001</v>
      </c>
      <c r="G785" s="378">
        <f>G305</f>
        <v>59.695999999999998</v>
      </c>
      <c r="H785" s="379">
        <f>H305</f>
        <v>18.2</v>
      </c>
    </row>
    <row r="786" spans="1:8" s="337" customFormat="1" ht="15.75" customHeight="1">
      <c r="A786" s="191" t="s">
        <v>39</v>
      </c>
      <c r="B786" s="150" t="s">
        <v>14</v>
      </c>
      <c r="C786" s="92">
        <f>C354</f>
        <v>1147</v>
      </c>
      <c r="D786" s="92">
        <f>D354</f>
        <v>16.5</v>
      </c>
      <c r="E786" s="92"/>
      <c r="F786" s="92">
        <f>F354</f>
        <v>13.857000000000001</v>
      </c>
      <c r="G786" s="92">
        <f>G354</f>
        <v>13.857000000000001</v>
      </c>
      <c r="H786" s="93">
        <f>H354</f>
        <v>0</v>
      </c>
    </row>
    <row r="787" spans="1:8" ht="15.75" customHeight="1">
      <c r="A787" s="191" t="s">
        <v>40</v>
      </c>
      <c r="B787" s="150" t="s">
        <v>15</v>
      </c>
      <c r="C787" s="91">
        <f>C410</f>
        <v>1060</v>
      </c>
      <c r="D787" s="91">
        <f>D410</f>
        <v>0</v>
      </c>
      <c r="E787" s="91"/>
      <c r="F787" s="91">
        <f>F410</f>
        <v>15.311</v>
      </c>
      <c r="G787" s="91">
        <f>G410</f>
        <v>14.129</v>
      </c>
      <c r="H787" s="256">
        <f>H410</f>
        <v>0</v>
      </c>
    </row>
    <row r="788" spans="1:8" ht="15.75" customHeight="1">
      <c r="A788" s="191" t="s">
        <v>86</v>
      </c>
      <c r="B788" s="150" t="s">
        <v>37</v>
      </c>
      <c r="C788" s="31">
        <f>C448</f>
        <v>30</v>
      </c>
      <c r="D788" s="92">
        <f>D448</f>
        <v>30</v>
      </c>
      <c r="E788" s="92"/>
      <c r="F788" s="92">
        <f>F448</f>
        <v>22.512</v>
      </c>
      <c r="G788" s="92">
        <f>G448</f>
        <v>18.012</v>
      </c>
      <c r="H788" s="93">
        <f>H448</f>
        <v>0</v>
      </c>
    </row>
    <row r="789" spans="1:8" ht="15.75" customHeight="1">
      <c r="A789" s="191" t="s">
        <v>59</v>
      </c>
      <c r="B789" s="150" t="s">
        <v>67</v>
      </c>
      <c r="C789" s="91">
        <f>C500</f>
        <v>204</v>
      </c>
      <c r="D789" s="91">
        <f>D500</f>
        <v>0</v>
      </c>
      <c r="E789" s="91"/>
      <c r="F789" s="91">
        <f>F500</f>
        <v>5.3730000000000002</v>
      </c>
      <c r="G789" s="91">
        <f>G500</f>
        <v>5.3730000000000002</v>
      </c>
      <c r="H789" s="256">
        <f>H500</f>
        <v>0</v>
      </c>
    </row>
    <row r="790" spans="1:8" ht="15.75" customHeight="1">
      <c r="A790" s="191" t="s">
        <v>107</v>
      </c>
      <c r="B790" s="150" t="s">
        <v>75</v>
      </c>
      <c r="C790" s="91">
        <f>C538</f>
        <v>105</v>
      </c>
      <c r="D790" s="91">
        <f>D538</f>
        <v>0</v>
      </c>
      <c r="E790" s="91"/>
      <c r="F790" s="92">
        <f>F538</f>
        <v>2.2050000000000001</v>
      </c>
      <c r="G790" s="92">
        <f>G538</f>
        <v>2.2050000000000001</v>
      </c>
      <c r="H790" s="93">
        <f>H538</f>
        <v>0</v>
      </c>
    </row>
    <row r="791" spans="1:8" ht="15.75" customHeight="1">
      <c r="A791" s="191" t="s">
        <v>94</v>
      </c>
      <c r="B791" s="150" t="s">
        <v>87</v>
      </c>
      <c r="C791" s="91">
        <f>C570</f>
        <v>266</v>
      </c>
      <c r="D791" s="91"/>
      <c r="E791" s="91"/>
      <c r="F791" s="91">
        <f>F570</f>
        <v>0.79</v>
      </c>
      <c r="G791" s="91">
        <f>G570</f>
        <v>0.79</v>
      </c>
      <c r="H791" s="256">
        <f>H570</f>
        <v>0</v>
      </c>
    </row>
    <row r="792" spans="1:8" ht="15.75" customHeight="1">
      <c r="A792" s="313" t="s">
        <v>101</v>
      </c>
      <c r="B792" s="263" t="s">
        <v>102</v>
      </c>
      <c r="C792" s="96">
        <f>C600</f>
        <v>266</v>
      </c>
      <c r="D792" s="96"/>
      <c r="E792" s="96"/>
      <c r="F792" s="98">
        <f>F600</f>
        <v>2.8259999999999996</v>
      </c>
      <c r="G792" s="98">
        <f>G600</f>
        <v>0.53099999999999992</v>
      </c>
      <c r="H792" s="99">
        <f>H600</f>
        <v>0</v>
      </c>
    </row>
    <row r="793" spans="1:8" ht="15.75" customHeight="1">
      <c r="A793" s="314" t="s">
        <v>111</v>
      </c>
      <c r="B793" s="263" t="s">
        <v>116</v>
      </c>
      <c r="C793" s="96">
        <f>C629</f>
        <v>0</v>
      </c>
      <c r="D793" s="96"/>
      <c r="E793" s="96"/>
      <c r="F793" s="98">
        <f>F629</f>
        <v>1.5050000000000001</v>
      </c>
      <c r="G793" s="98">
        <f>G629</f>
        <v>1.3149999999999999</v>
      </c>
      <c r="H793" s="99">
        <f>H629</f>
        <v>0.19</v>
      </c>
    </row>
    <row r="794" spans="1:8" ht="15.75" customHeight="1">
      <c r="A794" s="313" t="s">
        <v>112</v>
      </c>
      <c r="B794" s="263" t="s">
        <v>117</v>
      </c>
      <c r="C794" s="96"/>
      <c r="D794" s="96"/>
      <c r="E794" s="96"/>
      <c r="F794" s="98">
        <f>F645</f>
        <v>0</v>
      </c>
      <c r="G794" s="98">
        <f>G645</f>
        <v>0</v>
      </c>
      <c r="H794" s="99">
        <f>H645</f>
        <v>0</v>
      </c>
    </row>
    <row r="795" spans="1:8" ht="15.75" customHeight="1">
      <c r="A795" s="313" t="s">
        <v>121</v>
      </c>
      <c r="B795" s="263" t="s">
        <v>118</v>
      </c>
      <c r="C795" s="96"/>
      <c r="D795" s="96"/>
      <c r="E795" s="96"/>
      <c r="F795" s="98">
        <f>F655</f>
        <v>0</v>
      </c>
      <c r="G795" s="98">
        <f>G655</f>
        <v>0</v>
      </c>
      <c r="H795" s="99">
        <f>H655</f>
        <v>0</v>
      </c>
    </row>
    <row r="796" spans="1:8" ht="15.75" customHeight="1">
      <c r="A796" s="313" t="s">
        <v>129</v>
      </c>
      <c r="B796" s="263" t="s">
        <v>125</v>
      </c>
      <c r="C796" s="96"/>
      <c r="D796" s="96"/>
      <c r="E796" s="96"/>
      <c r="F796" s="98">
        <f>F663</f>
        <v>0</v>
      </c>
      <c r="G796" s="98">
        <f>G663</f>
        <v>0</v>
      </c>
      <c r="H796" s="99">
        <f>H663</f>
        <v>0</v>
      </c>
    </row>
    <row r="797" spans="1:8" ht="15.75" customHeight="1">
      <c r="A797" s="314" t="s">
        <v>138</v>
      </c>
      <c r="B797" s="263" t="s">
        <v>134</v>
      </c>
      <c r="C797" s="96"/>
      <c r="D797" s="96"/>
      <c r="E797" s="96"/>
      <c r="F797" s="98">
        <f>F671</f>
        <v>0</v>
      </c>
      <c r="G797" s="98">
        <f>G671</f>
        <v>0</v>
      </c>
      <c r="H797" s="99">
        <f>H671</f>
        <v>0</v>
      </c>
    </row>
    <row r="798" spans="1:8" ht="15.75" customHeight="1">
      <c r="A798" s="314" t="s">
        <v>142</v>
      </c>
      <c r="B798" s="263" t="s">
        <v>140</v>
      </c>
      <c r="C798" s="96"/>
      <c r="D798" s="96"/>
      <c r="E798" s="96"/>
      <c r="F798" s="98">
        <f>F679</f>
        <v>0</v>
      </c>
      <c r="G798" s="98">
        <f>G679</f>
        <v>0</v>
      </c>
      <c r="H798" s="99">
        <f>H679</f>
        <v>0</v>
      </c>
    </row>
    <row r="799" spans="1:8" ht="15.75" customHeight="1">
      <c r="A799" s="314" t="s">
        <v>153</v>
      </c>
      <c r="B799" s="263" t="s">
        <v>150</v>
      </c>
      <c r="C799" s="96"/>
      <c r="D799" s="96"/>
      <c r="E799" s="96"/>
      <c r="F799" s="98">
        <f>F686</f>
        <v>0</v>
      </c>
      <c r="G799" s="98">
        <f>G686</f>
        <v>0</v>
      </c>
      <c r="H799" s="99">
        <f>H686</f>
        <v>0</v>
      </c>
    </row>
    <row r="800" spans="1:8" ht="15.75" customHeight="1">
      <c r="A800" s="405"/>
      <c r="B800" s="138"/>
      <c r="C800" s="100"/>
      <c r="D800" s="100"/>
      <c r="E800" s="100"/>
      <c r="F800" s="101">
        <f>F697</f>
        <v>0</v>
      </c>
      <c r="G800" s="101">
        <f>G697</f>
        <v>0</v>
      </c>
      <c r="H800" s="102">
        <f>H697</f>
        <v>0</v>
      </c>
    </row>
    <row r="801" spans="1:8" ht="15.75" customHeight="1">
      <c r="A801" s="261"/>
      <c r="B801" s="262" t="s">
        <v>44</v>
      </c>
      <c r="C801" s="360">
        <f>SUM(C802:C819)</f>
        <v>4315</v>
      </c>
      <c r="D801" s="360">
        <f>SUM(D802:D819)</f>
        <v>5.1100000000000003</v>
      </c>
      <c r="E801" s="360">
        <f>SUM(E804:E819)</f>
        <v>0</v>
      </c>
      <c r="F801" s="360">
        <f>SUM(F802:F819)</f>
        <v>158.92399999999998</v>
      </c>
      <c r="G801" s="360">
        <f>SUM(G802:G819)</f>
        <v>132.88499999999999</v>
      </c>
      <c r="H801" s="361">
        <f>SUM(H802:H819)</f>
        <v>24.5</v>
      </c>
    </row>
    <row r="802" spans="1:8" ht="15.75" customHeight="1">
      <c r="A802" s="112" t="s">
        <v>131</v>
      </c>
      <c r="B802" s="375" t="s">
        <v>7</v>
      </c>
      <c r="C802" s="89">
        <f>C155</f>
        <v>581</v>
      </c>
      <c r="D802" s="89">
        <f>D155</f>
        <v>2.3600000000000003</v>
      </c>
      <c r="E802" s="89"/>
      <c r="F802" s="89">
        <f>F155</f>
        <v>13.215</v>
      </c>
      <c r="G802" s="89">
        <f>G155</f>
        <v>11.455</v>
      </c>
      <c r="H802" s="90">
        <f>H155</f>
        <v>1.76</v>
      </c>
    </row>
    <row r="803" spans="1:8" ht="15.75" customHeight="1">
      <c r="A803" s="191" t="s">
        <v>28</v>
      </c>
      <c r="B803" s="150" t="s">
        <v>12</v>
      </c>
      <c r="C803" s="378">
        <f>C242</f>
        <v>414</v>
      </c>
      <c r="D803" s="378">
        <f>D242</f>
        <v>1.4</v>
      </c>
      <c r="E803" s="378"/>
      <c r="F803" s="378">
        <f>F242</f>
        <v>7.3559999999999999</v>
      </c>
      <c r="G803" s="378">
        <f>G242</f>
        <v>6.9359999999999999</v>
      </c>
      <c r="H803" s="379">
        <f>H242</f>
        <v>0.42</v>
      </c>
    </row>
    <row r="804" spans="1:8" ht="15.75" customHeight="1">
      <c r="A804" s="191" t="s">
        <v>38</v>
      </c>
      <c r="B804" s="150" t="s">
        <v>13</v>
      </c>
      <c r="C804" s="378">
        <f>C318</f>
        <v>505.5</v>
      </c>
      <c r="D804" s="378">
        <f>D318</f>
        <v>0.4</v>
      </c>
      <c r="E804" s="378"/>
      <c r="F804" s="378">
        <f>F318</f>
        <v>12.05</v>
      </c>
      <c r="G804" s="378">
        <f>G318</f>
        <v>12.05</v>
      </c>
      <c r="H804" s="379">
        <f>H318</f>
        <v>0</v>
      </c>
    </row>
    <row r="805" spans="1:8" s="337" customFormat="1" ht="15.75" customHeight="1">
      <c r="A805" s="191" t="s">
        <v>39</v>
      </c>
      <c r="B805" s="150" t="s">
        <v>14</v>
      </c>
      <c r="C805" s="92">
        <f>C370</f>
        <v>771.5</v>
      </c>
      <c r="D805" s="92">
        <f>D370</f>
        <v>0.7</v>
      </c>
      <c r="E805" s="92"/>
      <c r="F805" s="92">
        <f>F370</f>
        <v>2.2920000000000003</v>
      </c>
      <c r="G805" s="92">
        <f>G370</f>
        <v>2.2720000000000002</v>
      </c>
      <c r="H805" s="93">
        <f>H370</f>
        <v>0.02</v>
      </c>
    </row>
    <row r="806" spans="1:8" ht="15.75" customHeight="1">
      <c r="A806" s="191" t="s">
        <v>40</v>
      </c>
      <c r="B806" s="150" t="s">
        <v>15</v>
      </c>
      <c r="C806" s="91">
        <f>C420</f>
        <v>293</v>
      </c>
      <c r="D806" s="91">
        <f>D420</f>
        <v>0</v>
      </c>
      <c r="E806" s="91"/>
      <c r="F806" s="91">
        <f>F420</f>
        <v>6.5009999999999994</v>
      </c>
      <c r="G806" s="91">
        <f>G420</f>
        <v>5.4429999999999996</v>
      </c>
      <c r="H806" s="256">
        <f>H420</f>
        <v>0</v>
      </c>
    </row>
    <row r="807" spans="1:8" ht="15.75" customHeight="1">
      <c r="A807" s="191" t="s">
        <v>86</v>
      </c>
      <c r="B807" s="150" t="s">
        <v>37</v>
      </c>
      <c r="C807" s="92">
        <f>C460</f>
        <v>230</v>
      </c>
      <c r="D807" s="92">
        <f>D460</f>
        <v>0</v>
      </c>
      <c r="E807" s="92"/>
      <c r="F807" s="92">
        <f>F460</f>
        <v>5.1309999999999993</v>
      </c>
      <c r="G807" s="92">
        <f>G460</f>
        <v>4.4589999999999996</v>
      </c>
      <c r="H807" s="93">
        <f>H460</f>
        <v>0.67200000000000004</v>
      </c>
    </row>
    <row r="808" spans="1:8" ht="15.75" customHeight="1">
      <c r="A808" s="191" t="s">
        <v>59</v>
      </c>
      <c r="B808" s="150" t="s">
        <v>67</v>
      </c>
      <c r="C808" s="91">
        <f>C510</f>
        <v>124</v>
      </c>
      <c r="D808" s="91">
        <f>D510</f>
        <v>0.2</v>
      </c>
      <c r="E808" s="91"/>
      <c r="F808" s="91">
        <f>F510</f>
        <v>25.873999999999999</v>
      </c>
      <c r="G808" s="91">
        <f>G510</f>
        <v>4.2430000000000003</v>
      </c>
      <c r="H808" s="256">
        <f>H510</f>
        <v>21.628</v>
      </c>
    </row>
    <row r="809" spans="1:8" ht="15.75" customHeight="1">
      <c r="A809" s="313" t="s">
        <v>79</v>
      </c>
      <c r="B809" s="263" t="s">
        <v>75</v>
      </c>
      <c r="C809" s="91">
        <f>C548</f>
        <v>21</v>
      </c>
      <c r="D809" s="91">
        <f>D548</f>
        <v>0.05</v>
      </c>
      <c r="E809" s="91"/>
      <c r="F809" s="92">
        <f>F548</f>
        <v>3.1040000000000001</v>
      </c>
      <c r="G809" s="92">
        <f>G548</f>
        <v>2.6259999999999999</v>
      </c>
      <c r="H809" s="93">
        <f>H548</f>
        <v>0</v>
      </c>
    </row>
    <row r="810" spans="1:8" ht="15.75" customHeight="1">
      <c r="A810" s="313" t="s">
        <v>94</v>
      </c>
      <c r="B810" s="263" t="s">
        <v>87</v>
      </c>
      <c r="C810" s="91">
        <f>C584</f>
        <v>10</v>
      </c>
      <c r="D810" s="91">
        <f>D584</f>
        <v>0</v>
      </c>
      <c r="E810" s="91"/>
      <c r="F810" s="91">
        <f>F584</f>
        <v>1.3859999999999999</v>
      </c>
      <c r="G810" s="91">
        <f>G584</f>
        <v>1.3859999999999999</v>
      </c>
      <c r="H810" s="256">
        <f>H584</f>
        <v>0</v>
      </c>
    </row>
    <row r="811" spans="1:8" ht="15.75" customHeight="1">
      <c r="A811" s="314" t="s">
        <v>101</v>
      </c>
      <c r="B811" s="263" t="s">
        <v>102</v>
      </c>
      <c r="C811" s="96">
        <f>C613</f>
        <v>1365</v>
      </c>
      <c r="D811" s="96">
        <f>D613</f>
        <v>0</v>
      </c>
      <c r="E811" s="96"/>
      <c r="F811" s="96">
        <f>F613</f>
        <v>65.185000000000002</v>
      </c>
      <c r="G811" s="96">
        <f>G613</f>
        <v>65.185000000000002</v>
      </c>
      <c r="H811" s="153">
        <f>H613</f>
        <v>0</v>
      </c>
    </row>
    <row r="812" spans="1:8" ht="15.75" customHeight="1">
      <c r="A812" s="314" t="s">
        <v>111</v>
      </c>
      <c r="B812" s="263" t="s">
        <v>116</v>
      </c>
      <c r="C812" s="96"/>
      <c r="D812" s="96"/>
      <c r="E812" s="96"/>
      <c r="F812" s="96">
        <f>F637</f>
        <v>14.73</v>
      </c>
      <c r="G812" s="96">
        <f>G637</f>
        <v>14.73</v>
      </c>
      <c r="H812" s="153">
        <f>H637</f>
        <v>0</v>
      </c>
    </row>
    <row r="813" spans="1:8" ht="15.75" customHeight="1">
      <c r="A813" s="313" t="s">
        <v>112</v>
      </c>
      <c r="B813" s="263" t="s">
        <v>117</v>
      </c>
      <c r="C813" s="96"/>
      <c r="D813" s="96"/>
      <c r="E813" s="96"/>
      <c r="F813" s="96">
        <f>F649</f>
        <v>2.1</v>
      </c>
      <c r="G813" s="96">
        <f>G649</f>
        <v>2.1</v>
      </c>
      <c r="H813" s="153">
        <f>H649</f>
        <v>0</v>
      </c>
    </row>
    <row r="814" spans="1:8" ht="15.75" customHeight="1">
      <c r="A814" s="313" t="s">
        <v>121</v>
      </c>
      <c r="B814" s="263" t="s">
        <v>118</v>
      </c>
      <c r="C814" s="96"/>
      <c r="D814" s="96"/>
      <c r="E814" s="96"/>
      <c r="F814" s="96">
        <f>F657</f>
        <v>0</v>
      </c>
      <c r="G814" s="96">
        <f>G657</f>
        <v>0</v>
      </c>
      <c r="H814" s="153">
        <f>H657</f>
        <v>0</v>
      </c>
    </row>
    <row r="815" spans="1:8" ht="15.75" customHeight="1">
      <c r="A815" s="313" t="s">
        <v>129</v>
      </c>
      <c r="B815" s="263" t="s">
        <v>125</v>
      </c>
      <c r="C815" s="96"/>
      <c r="D815" s="96"/>
      <c r="E815" s="96"/>
      <c r="F815" s="96">
        <f>F665</f>
        <v>0</v>
      </c>
      <c r="G815" s="96">
        <f>G665</f>
        <v>0</v>
      </c>
      <c r="H815" s="153">
        <f>H665</f>
        <v>0</v>
      </c>
    </row>
    <row r="816" spans="1:8" ht="15.75" customHeight="1">
      <c r="A816" s="314" t="s">
        <v>138</v>
      </c>
      <c r="B816" s="263" t="s">
        <v>134</v>
      </c>
      <c r="C816" s="96"/>
      <c r="D816" s="96"/>
      <c r="E816" s="96"/>
      <c r="F816" s="96">
        <f>F673</f>
        <v>0</v>
      </c>
      <c r="G816" s="96">
        <f>G673</f>
        <v>0</v>
      </c>
      <c r="H816" s="153">
        <f>H673</f>
        <v>0</v>
      </c>
    </row>
    <row r="817" spans="1:8" ht="15.75" customHeight="1">
      <c r="A817" s="314" t="s">
        <v>142</v>
      </c>
      <c r="B817" s="263" t="s">
        <v>140</v>
      </c>
      <c r="C817" s="96"/>
      <c r="D817" s="96"/>
      <c r="E817" s="97"/>
      <c r="F817" s="98">
        <f>F681</f>
        <v>0</v>
      </c>
      <c r="G817" s="98">
        <f>G681</f>
        <v>0</v>
      </c>
      <c r="H817" s="99">
        <f>H681</f>
        <v>0</v>
      </c>
    </row>
    <row r="818" spans="1:8" s="64" customFormat="1" ht="15.75" customHeight="1">
      <c r="A818" s="314" t="s">
        <v>153</v>
      </c>
      <c r="B818" s="263" t="s">
        <v>150</v>
      </c>
      <c r="C818" s="96"/>
      <c r="D818" s="96"/>
      <c r="E818" s="96"/>
      <c r="F818" s="96">
        <f>F688</f>
        <v>0</v>
      </c>
      <c r="G818" s="96">
        <f>G688</f>
        <v>0</v>
      </c>
      <c r="H818" s="153">
        <f>H688</f>
        <v>0</v>
      </c>
    </row>
    <row r="819" spans="1:8" ht="15.75" customHeight="1" thickBot="1">
      <c r="A819" s="400"/>
      <c r="B819" s="145"/>
      <c r="C819" s="145"/>
      <c r="D819" s="145"/>
      <c r="E819" s="146"/>
      <c r="F819" s="147">
        <v>0</v>
      </c>
      <c r="G819" s="147">
        <v>0</v>
      </c>
      <c r="H819" s="148">
        <v>0</v>
      </c>
    </row>
  </sheetData>
  <autoFilter ref="B1:B819"/>
  <mergeCells count="23">
    <mergeCell ref="A4:H4"/>
    <mergeCell ref="A6:H6"/>
    <mergeCell ref="A7:H7"/>
    <mergeCell ref="A8:H8"/>
    <mergeCell ref="A10:A12"/>
    <mergeCell ref="B10:B12"/>
    <mergeCell ref="C10:D11"/>
    <mergeCell ref="A736:H736"/>
    <mergeCell ref="A757:H757"/>
    <mergeCell ref="H11:H12"/>
    <mergeCell ref="A14:H14"/>
    <mergeCell ref="A702:H702"/>
    <mergeCell ref="A731:H731"/>
    <mergeCell ref="A733:A735"/>
    <mergeCell ref="G733:H733"/>
    <mergeCell ref="G734:G735"/>
    <mergeCell ref="H734:H735"/>
    <mergeCell ref="B733:B735"/>
    <mergeCell ref="C733:D734"/>
    <mergeCell ref="E733:F734"/>
    <mergeCell ref="E10:F11"/>
    <mergeCell ref="G10:H10"/>
    <mergeCell ref="G11:G12"/>
  </mergeCells>
  <pageMargins left="0.70866141732283472" right="0.70866141732283472" top="0.55118110236220474" bottom="0.55118110236220474" header="0.31496062992125984" footer="0.31496062992125984"/>
  <pageSetup scale="95" orientation="portrait" r:id="rId1"/>
  <headerFooter>
    <oddFooter>&amp;C&amp;P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>SONY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L.KRASTEV</dc:creator>
  <cp:lastModifiedBy>Oleg S. Iliev</cp:lastModifiedBy>
  <cp:lastPrinted>2023-11-10T06:52:45Z</cp:lastPrinted>
  <dcterms:created xsi:type="dcterms:W3CDTF">2002-08-11T18:18:21Z</dcterms:created>
  <dcterms:modified xsi:type="dcterms:W3CDTF">2023-11-27T10:44:13Z</dcterms:modified>
</cp:coreProperties>
</file>