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ntis.mzg.government.bg:444/"/>
    </mc:Choice>
  </mc:AlternateContent>
  <bookViews>
    <workbookView xWindow="-105" yWindow="-105" windowWidth="19425" windowHeight="10305"/>
  </bookViews>
  <sheets>
    <sheet name="2023-2024" sheetId="1" r:id="rId1"/>
  </sheets>
  <definedNames>
    <definedName name="_xlnm._FilterDatabase" localSheetId="0" hidden="1">'2023-2024'!$A$1:$A$468</definedName>
    <definedName name="_xlnm.Print_Titles" localSheetId="0">'2023-2024'!$10:$10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1" i="1" l="1"/>
  <c r="C351" i="1"/>
  <c r="B351" i="1"/>
  <c r="D161" i="1" l="1"/>
  <c r="E161" i="1"/>
  <c r="F161" i="1"/>
  <c r="G12" i="1"/>
  <c r="F12" i="1"/>
  <c r="E12" i="1"/>
  <c r="C98" i="1"/>
  <c r="B98" i="1"/>
  <c r="E413" i="1"/>
  <c r="B413" i="1"/>
  <c r="E405" i="1"/>
  <c r="B405" i="1"/>
  <c r="C373" i="1"/>
  <c r="D373" i="1"/>
  <c r="E380" i="1"/>
  <c r="B380" i="1"/>
  <c r="E370" i="1"/>
  <c r="B370" i="1"/>
  <c r="E363" i="1"/>
  <c r="B363" i="1"/>
  <c r="B194" i="1"/>
  <c r="B172" i="1"/>
  <c r="C91" i="1"/>
  <c r="B91" i="1"/>
  <c r="B48" i="1"/>
  <c r="C48" i="1"/>
  <c r="C46" i="1"/>
  <c r="B46" i="1"/>
  <c r="C384" i="1"/>
  <c r="D384" i="1"/>
  <c r="E385" i="1"/>
  <c r="B385" i="1"/>
  <c r="E387" i="1"/>
  <c r="B387" i="1"/>
  <c r="E378" i="1"/>
  <c r="B378" i="1"/>
  <c r="E382" i="1"/>
  <c r="B382" i="1"/>
  <c r="G297" i="1"/>
  <c r="C297" i="1"/>
  <c r="B297" i="1"/>
  <c r="G299" i="1"/>
  <c r="C299" i="1"/>
  <c r="B299" i="1"/>
  <c r="C286" i="1"/>
  <c r="B286" i="1"/>
  <c r="C284" i="1"/>
  <c r="B284" i="1"/>
  <c r="C276" i="1"/>
  <c r="B276" i="1"/>
  <c r="C278" i="1"/>
  <c r="B278" i="1"/>
  <c r="C280" i="1"/>
  <c r="B280" i="1"/>
  <c r="C261" i="1"/>
  <c r="B261" i="1"/>
  <c r="C259" i="1"/>
  <c r="B259" i="1"/>
  <c r="C267" i="1"/>
  <c r="B267" i="1"/>
  <c r="C265" i="1"/>
  <c r="B265" i="1"/>
  <c r="C263" i="1"/>
  <c r="B263" i="1"/>
  <c r="C254" i="1"/>
  <c r="B254" i="1"/>
  <c r="C252" i="1"/>
  <c r="B252" i="1"/>
  <c r="C120" i="1"/>
  <c r="B120" i="1"/>
  <c r="C22" i="1"/>
  <c r="B22" i="1"/>
  <c r="C152" i="1" l="1"/>
  <c r="B152" i="1"/>
  <c r="C146" i="1"/>
  <c r="B146" i="1"/>
  <c r="B148" i="1"/>
  <c r="C148" i="1"/>
  <c r="E376" i="1"/>
  <c r="B376" i="1"/>
  <c r="G164" i="1"/>
  <c r="C43" i="1"/>
  <c r="B43" i="1"/>
  <c r="C29" i="1"/>
  <c r="B29" i="1"/>
  <c r="C25" i="1"/>
  <c r="B25" i="1"/>
  <c r="G400" i="1" l="1"/>
  <c r="G356" i="1"/>
  <c r="E398" i="1"/>
  <c r="B398" i="1"/>
  <c r="E396" i="1"/>
  <c r="B396" i="1"/>
  <c r="E394" i="1"/>
  <c r="B394" i="1"/>
  <c r="C339" i="1"/>
  <c r="B339" i="1"/>
  <c r="C337" i="1"/>
  <c r="B337" i="1"/>
  <c r="C335" i="1"/>
  <c r="B335" i="1"/>
  <c r="C333" i="1"/>
  <c r="B333" i="1"/>
  <c r="C331" i="1"/>
  <c r="B331" i="1"/>
  <c r="C329" i="1"/>
  <c r="B329" i="1"/>
  <c r="C327" i="1"/>
  <c r="B327" i="1"/>
  <c r="C325" i="1"/>
  <c r="B325" i="1"/>
  <c r="C323" i="1"/>
  <c r="B323" i="1"/>
  <c r="G303" i="1"/>
  <c r="F303" i="1"/>
  <c r="E303" i="1"/>
  <c r="D303" i="1"/>
  <c r="C320" i="1"/>
  <c r="B320" i="1"/>
  <c r="C318" i="1"/>
  <c r="B318" i="1"/>
  <c r="C316" i="1"/>
  <c r="B316" i="1"/>
  <c r="C314" i="1"/>
  <c r="B314" i="1"/>
  <c r="C312" i="1"/>
  <c r="B312" i="1"/>
  <c r="C310" i="1"/>
  <c r="B310" i="1"/>
  <c r="C308" i="1"/>
  <c r="B308" i="1"/>
  <c r="C306" i="1"/>
  <c r="B306" i="1"/>
  <c r="G301" i="1"/>
  <c r="G295" i="1"/>
  <c r="B295" i="1"/>
  <c r="C293" i="1"/>
  <c r="B293" i="1"/>
  <c r="C291" i="1"/>
  <c r="B291" i="1"/>
  <c r="C301" i="1"/>
  <c r="B301" i="1"/>
  <c r="C295" i="1"/>
  <c r="G437" i="1"/>
  <c r="C156" i="1"/>
  <c r="B156" i="1"/>
  <c r="C154" i="1"/>
  <c r="B154" i="1"/>
  <c r="C94" i="1"/>
  <c r="B94" i="1"/>
  <c r="C53" i="1"/>
  <c r="B53" i="1"/>
  <c r="C282" i="1"/>
  <c r="C275" i="1" s="1"/>
  <c r="B282" i="1"/>
  <c r="B275" i="1" s="1"/>
  <c r="G194" i="1"/>
  <c r="C126" i="1"/>
  <c r="B126" i="1"/>
  <c r="B393" i="1" l="1"/>
  <c r="B303" i="1"/>
  <c r="B290" i="1"/>
  <c r="G290" i="1"/>
  <c r="G341" i="1" s="1"/>
  <c r="C290" i="1"/>
  <c r="B322" i="1"/>
  <c r="B400" i="1"/>
  <c r="E393" i="1"/>
  <c r="E400" i="1" s="1"/>
  <c r="C303" i="1"/>
  <c r="E341" i="1"/>
  <c r="C322" i="1"/>
  <c r="C96" i="1"/>
  <c r="B96" i="1"/>
  <c r="B341" i="1" l="1"/>
  <c r="C341" i="1"/>
  <c r="E389" i="1" l="1"/>
  <c r="E384" i="1" s="1"/>
  <c r="B389" i="1"/>
  <c r="B384" i="1" s="1"/>
  <c r="C271" i="1" l="1"/>
  <c r="B271" i="1"/>
  <c r="C225" i="1"/>
  <c r="B225" i="1"/>
  <c r="C138" i="1"/>
  <c r="B138" i="1"/>
  <c r="C105" i="1"/>
  <c r="B105" i="1"/>
  <c r="C124" i="1"/>
  <c r="B124" i="1"/>
  <c r="C109" i="1"/>
  <c r="B109" i="1"/>
  <c r="C87" i="1"/>
  <c r="B87" i="1"/>
  <c r="E418" i="1"/>
  <c r="B418" i="1"/>
  <c r="E420" i="1"/>
  <c r="C417" i="1"/>
  <c r="B420" i="1"/>
  <c r="E410" i="1"/>
  <c r="E404" i="1" s="1"/>
  <c r="B410" i="1"/>
  <c r="B404" i="1" s="1"/>
  <c r="E349" i="1"/>
  <c r="E348" i="1" s="1"/>
  <c r="C349" i="1"/>
  <c r="C348" i="1" s="1"/>
  <c r="B349" i="1"/>
  <c r="B348" i="1" s="1"/>
  <c r="E417" i="1" l="1"/>
  <c r="B417" i="1"/>
  <c r="C249" i="1"/>
  <c r="B249" i="1"/>
  <c r="C130" i="1"/>
  <c r="B130" i="1"/>
  <c r="C51" i="1"/>
  <c r="B51" i="1"/>
  <c r="C31" i="1"/>
  <c r="B31" i="1"/>
  <c r="C13" i="1"/>
  <c r="B13" i="1"/>
  <c r="G172" i="1"/>
  <c r="E374" i="1"/>
  <c r="E373" i="1" s="1"/>
  <c r="B374" i="1"/>
  <c r="B373" i="1" s="1"/>
  <c r="C122" i="1"/>
  <c r="B122" i="1"/>
  <c r="C102" i="1" l="1"/>
  <c r="B102" i="1"/>
  <c r="C429" i="1"/>
  <c r="C428" i="1" s="1"/>
  <c r="C431" i="1" s="1"/>
  <c r="B429" i="1"/>
  <c r="B428" i="1" s="1"/>
  <c r="B431" i="1" s="1"/>
  <c r="E428" i="1"/>
  <c r="E431" i="1" s="1"/>
  <c r="C422" i="1"/>
  <c r="G435" i="1"/>
  <c r="E437" i="1"/>
  <c r="C107" i="1"/>
  <c r="B107" i="1"/>
  <c r="C27" i="1"/>
  <c r="B27" i="1"/>
  <c r="E366" i="1"/>
  <c r="B366" i="1"/>
  <c r="E359" i="1"/>
  <c r="B359" i="1"/>
  <c r="C150" i="1"/>
  <c r="C145" i="1" s="1"/>
  <c r="B150" i="1"/>
  <c r="B145" i="1" s="1"/>
  <c r="G179" i="1"/>
  <c r="B179" i="1"/>
  <c r="G182" i="1"/>
  <c r="B182" i="1"/>
  <c r="B235" i="1"/>
  <c r="C235" i="1"/>
  <c r="B233" i="1"/>
  <c r="C233" i="1"/>
  <c r="C437" i="1" l="1"/>
  <c r="B437" i="1"/>
  <c r="E436" i="1"/>
  <c r="C273" i="1"/>
  <c r="B273" i="1"/>
  <c r="C256" i="1"/>
  <c r="C248" i="1" s="1"/>
  <c r="B256" i="1"/>
  <c r="B248" i="1" s="1"/>
  <c r="C213" i="1"/>
  <c r="B164" i="1" l="1"/>
  <c r="C140" i="1"/>
  <c r="B140" i="1"/>
  <c r="B354" i="1" l="1"/>
  <c r="C354" i="1"/>
  <c r="B55" i="1"/>
  <c r="C55" i="1"/>
  <c r="E202" i="1"/>
  <c r="D202" i="1"/>
  <c r="C202" i="1"/>
  <c r="G159" i="1"/>
  <c r="F159" i="1"/>
  <c r="D159" i="1"/>
  <c r="C128" i="1"/>
  <c r="B128" i="1"/>
  <c r="G167" i="1"/>
  <c r="B167" i="1"/>
  <c r="C68" i="1"/>
  <c r="B68" i="1"/>
  <c r="E368" i="1"/>
  <c r="B368" i="1"/>
  <c r="G176" i="1"/>
  <c r="B176" i="1"/>
  <c r="C243" i="1"/>
  <c r="B243" i="1"/>
  <c r="C241" i="1"/>
  <c r="B241" i="1"/>
  <c r="C239" i="1"/>
  <c r="B239" i="1"/>
  <c r="C237" i="1"/>
  <c r="B237" i="1"/>
  <c r="C231" i="1"/>
  <c r="B231" i="1"/>
  <c r="C229" i="1"/>
  <c r="B229" i="1"/>
  <c r="C227" i="1"/>
  <c r="B227" i="1"/>
  <c r="C223" i="1"/>
  <c r="B223" i="1"/>
  <c r="C220" i="1"/>
  <c r="B220" i="1"/>
  <c r="E361" i="1"/>
  <c r="B361" i="1"/>
  <c r="G162" i="1"/>
  <c r="B162" i="1"/>
  <c r="B132" i="1"/>
  <c r="B80" i="1"/>
  <c r="B61" i="1"/>
  <c r="B17" i="1"/>
  <c r="C74" i="1"/>
  <c r="B74" i="1"/>
  <c r="C218" i="1"/>
  <c r="B218" i="1"/>
  <c r="E208" i="1"/>
  <c r="E207" i="1" s="1"/>
  <c r="B208" i="1"/>
  <c r="B207" i="1" s="1"/>
  <c r="B210" i="1" s="1"/>
  <c r="G186" i="1"/>
  <c r="B186" i="1"/>
  <c r="B38" i="1"/>
  <c r="C112" i="1"/>
  <c r="B112" i="1"/>
  <c r="B213" i="1"/>
  <c r="C269" i="1"/>
  <c r="C258" i="1" s="1"/>
  <c r="B269" i="1"/>
  <c r="B258" i="1" s="1"/>
  <c r="C35" i="1"/>
  <c r="B35" i="1"/>
  <c r="E357" i="1"/>
  <c r="E356" i="1" s="1"/>
  <c r="B357" i="1"/>
  <c r="B356" i="1" s="1"/>
  <c r="G197" i="1"/>
  <c r="B197" i="1"/>
  <c r="G170" i="1"/>
  <c r="B170" i="1"/>
  <c r="C17" i="1"/>
  <c r="C12" i="1" s="1"/>
  <c r="C38" i="1"/>
  <c r="C61" i="1"/>
  <c r="C80" i="1"/>
  <c r="B114" i="1"/>
  <c r="C114" i="1"/>
  <c r="C132" i="1"/>
  <c r="B188" i="1"/>
  <c r="G188" i="1"/>
  <c r="C37" i="1" l="1"/>
  <c r="B222" i="1"/>
  <c r="C222" i="1"/>
  <c r="B161" i="1"/>
  <c r="B202" i="1" s="1"/>
  <c r="G161" i="1"/>
  <c r="G436" i="1" s="1"/>
  <c r="B37" i="1"/>
  <c r="B12" i="1"/>
  <c r="E435" i="1"/>
  <c r="C212" i="1"/>
  <c r="B212" i="1"/>
  <c r="E415" i="1"/>
  <c r="B415" i="1"/>
  <c r="B422" i="1"/>
  <c r="E210" i="1"/>
  <c r="E422" i="1"/>
  <c r="G288" i="1"/>
  <c r="G391" i="1"/>
  <c r="F202" i="1"/>
  <c r="E159" i="1"/>
  <c r="C435" i="1" l="1"/>
  <c r="B435" i="1"/>
  <c r="C436" i="1"/>
  <c r="B436" i="1"/>
  <c r="B391" i="1"/>
  <c r="C246" i="1"/>
  <c r="B246" i="1"/>
  <c r="G202" i="1"/>
  <c r="G438" i="1" s="1"/>
  <c r="B288" i="1"/>
  <c r="E391" i="1"/>
  <c r="E354" i="1"/>
  <c r="C288" i="1"/>
  <c r="C159" i="1"/>
  <c r="E438" i="1" l="1"/>
  <c r="C438" i="1"/>
  <c r="B159" i="1"/>
  <c r="B438" i="1" s="1"/>
</calcChain>
</file>

<file path=xl/sharedStrings.xml><?xml version="1.0" encoding="utf-8"?>
<sst xmlns="http://schemas.openxmlformats.org/spreadsheetml/2006/main" count="484" uniqueCount="184">
  <si>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</si>
  <si>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</si>
  <si>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</si>
  <si>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</si>
  <si>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</si>
  <si>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</si>
  <si>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Кедър атласки</t>
  </si>
  <si>
    <t>Кедър хималайски</t>
  </si>
  <si>
    <t>Кипарис аризонски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</si>
  <si>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</si>
  <si>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</si>
  <si>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</si>
  <si>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</si>
  <si>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</si>
  <si>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</si>
  <si>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</si>
  <si>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</si>
  <si>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</si>
  <si>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</si>
  <si>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</si>
  <si>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</si>
  <si>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</si>
  <si>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</si>
  <si>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</si>
  <si>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</si>
  <si>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</si>
  <si>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</si>
  <si>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</si>
  <si>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</si>
  <si>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</si>
  <si>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</si>
  <si>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</si>
  <si>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</si>
  <si>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</si>
  <si>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</si>
  <si>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</si>
  <si>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Бял бор</t>
  </si>
  <si>
    <t xml:space="preserve">ГОДИШЕН ПЛАН </t>
  </si>
  <si>
    <t>Гледичия тришипна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</si>
  <si>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</si>
  <si>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</si>
  <si>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</si>
  <si>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</si>
  <si>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</si>
  <si>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</si>
  <si>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</si>
  <si>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</si>
  <si>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</si>
  <si>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</si>
  <si>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</si>
  <si>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</si>
  <si>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</si>
  <si>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</si>
  <si>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</si>
  <si>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</si>
  <si>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</si>
  <si>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</si>
  <si>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</si>
  <si>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</si>
  <si>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</si>
  <si>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</si>
  <si>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</si>
  <si>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</si>
  <si>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</si>
  <si>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</si>
  <si>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</si>
  <si>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</si>
  <si>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</si>
  <si>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</si>
  <si>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</si>
  <si>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</si>
  <si>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</si>
  <si>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</si>
  <si>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</si>
  <si>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</si>
  <si>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</si>
  <si>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</si>
  <si>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СИДП - Шумен</t>
  </si>
  <si>
    <t>ЮЦДП - Смолян</t>
  </si>
  <si>
    <t>ЮИДП - Сливен</t>
  </si>
  <si>
    <t>Топола черна</t>
  </si>
  <si>
    <t>РЕКАПИТУЛАЦИЯ</t>
  </si>
  <si>
    <t>P. bachelieri</t>
  </si>
  <si>
    <t>Платан източен</t>
  </si>
  <si>
    <t>Явор ясенолистен</t>
  </si>
  <si>
    <t>Китайски мехурник</t>
  </si>
  <si>
    <t>Смърч  обикновен</t>
  </si>
  <si>
    <t>P. NNDV</t>
  </si>
  <si>
    <t>Котонеастър</t>
  </si>
  <si>
    <t>Киселица</t>
  </si>
  <si>
    <t>Круша дива</t>
  </si>
  <si>
    <t>Дрян обикновен</t>
  </si>
  <si>
    <t>Върба бяла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</si>
  <si>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</si>
  <si>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</si>
  <si>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</si>
  <si>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</si>
  <si>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</si>
  <si>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</si>
  <si>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Орех обикновен</t>
  </si>
  <si>
    <t>Златен дъжд</t>
  </si>
  <si>
    <t>P. Guardi</t>
  </si>
  <si>
    <t>Череша дива</t>
  </si>
  <si>
    <t>Туя златиста</t>
  </si>
  <si>
    <t>Магнолия вечнозелена</t>
  </si>
  <si>
    <t>Бреза бяла</t>
  </si>
  <si>
    <t>Брекина</t>
  </si>
  <si>
    <t>Арония</t>
  </si>
  <si>
    <t>Кестен питомен</t>
  </si>
  <si>
    <t>Копривка</t>
  </si>
  <si>
    <t>Мъждрян</t>
  </si>
  <si>
    <t>Платан</t>
  </si>
  <si>
    <t>Албиция</t>
  </si>
  <si>
    <t>Индийски люляк</t>
  </si>
  <si>
    <t>Люляк индийски</t>
  </si>
  <si>
    <t>Лавровишня</t>
  </si>
  <si>
    <t>Бряст полски</t>
  </si>
  <si>
    <t>Клен полски</t>
  </si>
  <si>
    <t>Туя западна кълбовидна</t>
  </si>
  <si>
    <t>Дива круша</t>
  </si>
  <si>
    <t xml:space="preserve">Дрян </t>
  </si>
  <si>
    <t>Касис</t>
  </si>
  <si>
    <t>Майски сняг</t>
  </si>
  <si>
    <t>Розмарин</t>
  </si>
  <si>
    <t>Сабина</t>
  </si>
  <si>
    <t>Спирея</t>
  </si>
  <si>
    <t>ХІV. В ШКОЛИ ЗА ОБЛАГОРОДЯВАНЕ В ОВОЩАРСТВОТО</t>
  </si>
  <si>
    <t>Ела коликийска</t>
  </si>
  <si>
    <t>Ела турска</t>
  </si>
  <si>
    <t>01-СБ</t>
  </si>
  <si>
    <t>C01QFR01300312</t>
  </si>
  <si>
    <t>C01QPE01500112</t>
  </si>
  <si>
    <t>C01QCE01300212</t>
  </si>
  <si>
    <t>C01CSA01400212</t>
  </si>
  <si>
    <t>C01TTO01500112</t>
  </si>
  <si>
    <t>Обикновенна бреза</t>
  </si>
  <si>
    <t xml:space="preserve">за производство и облагородяване на фиданки през вегетативната 2023/2024 г. - обобщен за ДП по чл. 163 от ЗГ </t>
  </si>
  <si>
    <t>C01RPS01300223</t>
  </si>
  <si>
    <t>C01QPE01300812; C01QPU02300112</t>
  </si>
  <si>
    <t>C01QPU01300412</t>
  </si>
  <si>
    <t>CO1QCE02300112; CO1QCE02300212; C01QCE02300812</t>
  </si>
  <si>
    <t>C01FAN01300232</t>
  </si>
  <si>
    <t>C02-GTR-04-3-001-3-2</t>
  </si>
  <si>
    <t>C01-QFR-10-3-001-1-2</t>
  </si>
  <si>
    <t xml:space="preserve"> C01-QPE-03-3-001-1-2</t>
  </si>
  <si>
    <t>C01-QPU-03-3-002-1-2</t>
  </si>
  <si>
    <t xml:space="preserve">C02-QRO-02-3-004-3-2;  </t>
  </si>
  <si>
    <t xml:space="preserve"> C02-QCE-02-3-001-1-2; C02-QCE-02-3-002-1-2; C02-QCE-02-3-003-3-2; C02-QCE-02-3-004-3-2; C02-QCE-02-3-005-3-2;C02-QCE-02-3-008-1-2;C01-QCE-10-3-002-1-2</t>
  </si>
  <si>
    <t>C02-QRU-02-3-005-3-2; C01-QRU-10-3-001-3-2; C02-QRU-02-3-009-3-2</t>
  </si>
  <si>
    <t>C02-TTO-02-3-001-3-2</t>
  </si>
  <si>
    <t>C02-APS-02-3-001-3-2</t>
  </si>
  <si>
    <t xml:space="preserve">C02-FAN-10-1-002-1-2; </t>
  </si>
  <si>
    <t xml:space="preserve">Кипарис обикновен </t>
  </si>
  <si>
    <t xml:space="preserve">Кестен обикновен </t>
  </si>
  <si>
    <t>Платани</t>
  </si>
  <si>
    <t>Люляк обикновен</t>
  </si>
  <si>
    <t>Туя западна</t>
  </si>
  <si>
    <t>Лъжекипарис лавзониев</t>
  </si>
  <si>
    <t>Ела конколорка</t>
  </si>
  <si>
    <t>Ружа дървовидна</t>
  </si>
  <si>
    <t>C02PSY08600112,  C02PSY085 (Западни Родопи) , PSY086(Западни Родопи),  C02PSY13600112, C02PSY13502012, С02PSY08624312, C02PSY08613612</t>
  </si>
  <si>
    <t>C02PNI08500312, C02PNI08602612/ C02PNI08602812, C02PNI08602012, C02PNI13500332,  C02PNI13201132,       C02PNI13200832,  CO2PNI 13201732,   PNI086 (Западни Родопи), PNI134(Ардинска)</t>
  </si>
  <si>
    <t>PAB 086 (Зап. Родопи)</t>
  </si>
  <si>
    <t>QFR134 (Ардинска), QFR091, QFR093(Горна Тракия), C02QFR13300112, C02QFR09302412</t>
  </si>
  <si>
    <t>C02QРE08500112, C02QPE08501312, C02QPE08 (Западни Родопи), QРЕ134 (Ардинска)</t>
  </si>
  <si>
    <t>C02QRO09300112</t>
  </si>
  <si>
    <t>C02QPU09300212, C02QPU09 (Горна Тракия)</t>
  </si>
  <si>
    <t xml:space="preserve"> C02QCE09400212, QCE093 (Горна Тракия)</t>
  </si>
  <si>
    <t>TTO095 (Горна Тракия), TTO134 (Ардинска), C02TTO09300426</t>
  </si>
  <si>
    <t>FAN09   (Горна Тракия)</t>
  </si>
  <si>
    <t>P.x eur.cv.A-194</t>
  </si>
  <si>
    <t>C02PAB096, C02PAB08</t>
  </si>
  <si>
    <t>C02PNI085 (Зап.Родопи), C02PNI13 (Ардинска)</t>
  </si>
  <si>
    <t>C02PAB08, C02PAB13</t>
  </si>
  <si>
    <t>C02RPS09100123; C02RPS09300323</t>
  </si>
  <si>
    <t>СО2QFR10300512; CO2QFR09301412; CO2QFR14300112</t>
  </si>
  <si>
    <t>CO2QPU09300712</t>
  </si>
  <si>
    <t>CO2QRO0950132</t>
  </si>
  <si>
    <t>C02FAN09100132</t>
  </si>
  <si>
    <t>СО2TTO1300332; CO2TTO09400212; C02TT009300523</t>
  </si>
  <si>
    <t>СО2QCE10300112; CO2QCE09300312; CO2QCE09300712; CO2QPE09501112; CO2QCE10500212; C02QCE09301112; C02QCE14300112; CO2QCE0930017; CO2QCE09301612</t>
  </si>
  <si>
    <t>CO2QRU09100132; CO2QRU09300232; CO2QRU09301132</t>
  </si>
  <si>
    <t>CO2APS09600132</t>
  </si>
  <si>
    <t>СО2QPE10300112; C02QPE09501212; CO2QPE09400912;
C02QPE09501112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</si>
</sst>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#,##0.0"/>
    <numFmt numFmtId="167" formatCode="#,##0.000"/>
    <numFmt numFmtId="168" formatCode="_-* #,##0.00\ _л_в_._-;\-* #,##0.00\ _л_в_._-;_-* &quot;-&quot;??\ _л_в_._-;_-@_-"/>
    <numFmt numFmtId="169" formatCode="_-* #,##0.00\ _л_в_-;\-* #,##0.00\ _л_в_-;_-* &quot;-&quot;??\ _л_в_-;_-@_-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0" fillId="0" borderId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10" fillId="0" borderId="0"/>
  </cellStyleXfs>
  <cellXfs count="4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4" fontId="3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0" fontId="5" fillId="0" borderId="11" xfId="0" applyFont="1" applyBorder="1"/>
    <xf numFmtId="4" fontId="5" fillId="0" borderId="5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" fontId="5" fillId="0" borderId="6" xfId="0" applyNumberFormat="1" applyFont="1" applyBorder="1" applyAlignment="1">
      <alignment horizontal="right"/>
    </xf>
    <xf numFmtId="0" fontId="5" fillId="0" borderId="13" xfId="0" applyFont="1" applyBorder="1"/>
    <xf numFmtId="1" fontId="5" fillId="0" borderId="5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0" fontId="5" fillId="0" borderId="0" xfId="0" applyFont="1"/>
    <xf numFmtId="0" fontId="5" fillId="0" borderId="20" xfId="0" applyFont="1" applyBorder="1"/>
    <xf numFmtId="1" fontId="5" fillId="0" borderId="21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5" xfId="0" applyNumberFormat="1" applyFont="1" applyBorder="1"/>
    <xf numFmtId="1" fontId="5" fillId="0" borderId="5" xfId="0" applyNumberFormat="1" applyFont="1" applyBorder="1"/>
    <xf numFmtId="0" fontId="5" fillId="0" borderId="20" xfId="0" applyFont="1" applyBorder="1" applyAlignment="1">
      <alignment horizontal="left"/>
    </xf>
    <xf numFmtId="1" fontId="5" fillId="0" borderId="21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16" xfId="0" applyFont="1" applyBorder="1"/>
    <xf numFmtId="0" fontId="5" fillId="0" borderId="23" xfId="0" applyFont="1" applyBorder="1"/>
    <xf numFmtId="0" fontId="5" fillId="0" borderId="24" xfId="0" applyFont="1" applyBorder="1"/>
    <xf numFmtId="4" fontId="3" fillId="0" borderId="2" xfId="0" applyNumberFormat="1" applyFont="1" applyBorder="1" applyAlignment="1">
      <alignment horizontal="right"/>
    </xf>
    <xf numFmtId="0" fontId="5" fillId="0" borderId="19" xfId="0" applyFont="1" applyBorder="1"/>
    <xf numFmtId="4" fontId="3" fillId="0" borderId="4" xfId="0" applyNumberFormat="1" applyFont="1" applyBorder="1" applyAlignment="1">
      <alignment horizontal="right"/>
    </xf>
    <xf numFmtId="0" fontId="6" fillId="0" borderId="0" xfId="0" applyFont="1"/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 vertical="top"/>
    </xf>
    <xf numFmtId="3" fontId="4" fillId="0" borderId="27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right"/>
    </xf>
    <xf numFmtId="3" fontId="5" fillId="0" borderId="28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8" xfId="0" applyNumberFormat="1" applyFont="1" applyBorder="1"/>
    <xf numFmtId="3" fontId="5" fillId="0" borderId="21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165" fontId="3" fillId="0" borderId="0" xfId="0" applyNumberFormat="1" applyFont="1"/>
    <xf numFmtId="165" fontId="4" fillId="0" borderId="1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21" xfId="0" applyNumberFormat="1" applyFont="1" applyBorder="1" applyAlignment="1">
      <alignment horizontal="right"/>
    </xf>
    <xf numFmtId="165" fontId="5" fillId="0" borderId="5" xfId="0" applyNumberFormat="1" applyFont="1" applyBorder="1"/>
    <xf numFmtId="165" fontId="5" fillId="0" borderId="21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" fontId="5" fillId="0" borderId="34" xfId="0" applyNumberFormat="1" applyFont="1" applyBorder="1"/>
    <xf numFmtId="3" fontId="5" fillId="0" borderId="36" xfId="0" applyNumberFormat="1" applyFont="1" applyBorder="1" applyAlignment="1">
      <alignment horizontal="right"/>
    </xf>
    <xf numFmtId="4" fontId="5" fillId="0" borderId="38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center" wrapText="1"/>
    </xf>
    <xf numFmtId="3" fontId="4" fillId="0" borderId="43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/>
    </xf>
    <xf numFmtId="3" fontId="5" fillId="0" borderId="45" xfId="0" applyNumberFormat="1" applyFont="1" applyBorder="1" applyAlignment="1">
      <alignment horizontal="right"/>
    </xf>
    <xf numFmtId="3" fontId="3" fillId="0" borderId="36" xfId="0" applyNumberFormat="1" applyFont="1" applyBorder="1"/>
    <xf numFmtId="3" fontId="3" fillId="0" borderId="45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3" fillId="0" borderId="50" xfId="0" applyNumberFormat="1" applyFont="1" applyBorder="1"/>
    <xf numFmtId="3" fontId="3" fillId="0" borderId="43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5" fillId="0" borderId="51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36" xfId="0" applyNumberFormat="1" applyFont="1" applyBorder="1"/>
    <xf numFmtId="4" fontId="3" fillId="0" borderId="5" xfId="0" applyNumberFormat="1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3" fontId="5" fillId="2" borderId="24" xfId="0" applyNumberFormat="1" applyFont="1" applyFill="1" applyBorder="1"/>
    <xf numFmtId="4" fontId="3" fillId="2" borderId="2" xfId="0" applyNumberFormat="1" applyFont="1" applyFill="1" applyBorder="1"/>
    <xf numFmtId="1" fontId="3" fillId="2" borderId="2" xfId="0" applyNumberFormat="1" applyFont="1" applyFill="1" applyBorder="1"/>
    <xf numFmtId="3" fontId="3" fillId="2" borderId="43" xfId="0" applyNumberFormat="1" applyFont="1" applyFill="1" applyBorder="1"/>
    <xf numFmtId="0" fontId="5" fillId="3" borderId="24" xfId="0" applyFont="1" applyFill="1" applyBorder="1"/>
    <xf numFmtId="3" fontId="5" fillId="3" borderId="24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>
      <alignment horizontal="right"/>
    </xf>
    <xf numFmtId="1" fontId="5" fillId="3" borderId="2" xfId="0" applyNumberFormat="1" applyFont="1" applyFill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0" fontId="5" fillId="4" borderId="24" xfId="0" applyFont="1" applyFill="1" applyBorder="1"/>
    <xf numFmtId="3" fontId="5" fillId="4" borderId="30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3" fontId="5" fillId="4" borderId="43" xfId="0" applyNumberFormat="1" applyFont="1" applyFill="1" applyBorder="1" applyAlignment="1">
      <alignment horizontal="right"/>
    </xf>
    <xf numFmtId="0" fontId="5" fillId="5" borderId="20" xfId="0" applyFont="1" applyFill="1" applyBorder="1"/>
    <xf numFmtId="3" fontId="5" fillId="5" borderId="76" xfId="0" applyNumberFormat="1" applyFont="1" applyFill="1" applyBorder="1" applyAlignment="1">
      <alignment horizontal="right"/>
    </xf>
    <xf numFmtId="165" fontId="5" fillId="5" borderId="76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right"/>
    </xf>
    <xf numFmtId="0" fontId="5" fillId="3" borderId="24" xfId="0" applyFont="1" applyFill="1" applyBorder="1" applyAlignment="1">
      <alignment horizontal="left"/>
    </xf>
    <xf numFmtId="3" fontId="5" fillId="3" borderId="30" xfId="0" applyNumberFormat="1" applyFont="1" applyFill="1" applyBorder="1" applyAlignment="1">
      <alignment horizontal="right"/>
    </xf>
    <xf numFmtId="4" fontId="3" fillId="3" borderId="2" xfId="0" applyNumberFormat="1" applyFont="1" applyFill="1" applyBorder="1"/>
    <xf numFmtId="1" fontId="3" fillId="3" borderId="2" xfId="0" applyNumberFormat="1" applyFont="1" applyFill="1" applyBorder="1"/>
    <xf numFmtId="0" fontId="5" fillId="5" borderId="51" xfId="0" applyFont="1" applyFill="1" applyBorder="1" applyAlignment="1">
      <alignment horizontal="left"/>
    </xf>
    <xf numFmtId="3" fontId="5" fillId="5" borderId="20" xfId="0" applyNumberFormat="1" applyFont="1" applyFill="1" applyBorder="1" applyAlignment="1">
      <alignment horizontal="right"/>
    </xf>
    <xf numFmtId="165" fontId="5" fillId="5" borderId="21" xfId="0" applyNumberFormat="1" applyFont="1" applyFill="1" applyBorder="1" applyAlignment="1">
      <alignment horizontal="right"/>
    </xf>
    <xf numFmtId="4" fontId="5" fillId="5" borderId="21" xfId="0" applyNumberFormat="1" applyFont="1" applyFill="1" applyBorder="1" applyAlignment="1">
      <alignment horizontal="right"/>
    </xf>
    <xf numFmtId="1" fontId="5" fillId="5" borderId="21" xfId="0" applyNumberFormat="1" applyFont="1" applyFill="1" applyBorder="1" applyAlignment="1">
      <alignment horizontal="right"/>
    </xf>
    <xf numFmtId="0" fontId="5" fillId="2" borderId="77" xfId="0" applyFont="1" applyFill="1" applyBorder="1" applyAlignment="1">
      <alignment horizontal="left"/>
    </xf>
    <xf numFmtId="3" fontId="5" fillId="2" borderId="30" xfId="0" applyNumberFormat="1" applyFont="1" applyFill="1" applyBorder="1"/>
    <xf numFmtId="165" fontId="5" fillId="2" borderId="2" xfId="0" applyNumberFormat="1" applyFont="1" applyFill="1" applyBorder="1"/>
    <xf numFmtId="4" fontId="5" fillId="2" borderId="2" xfId="0" applyNumberFormat="1" applyFont="1" applyFill="1" applyBorder="1"/>
    <xf numFmtId="1" fontId="5" fillId="2" borderId="2" xfId="0" applyNumberFormat="1" applyFont="1" applyFill="1" applyBorder="1"/>
    <xf numFmtId="0" fontId="5" fillId="2" borderId="77" xfId="0" applyFont="1" applyFill="1" applyBorder="1"/>
    <xf numFmtId="4" fontId="3" fillId="3" borderId="2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3" fontId="3" fillId="3" borderId="43" xfId="0" applyNumberFormat="1" applyFont="1" applyFill="1" applyBorder="1" applyAlignment="1">
      <alignment horizontal="right"/>
    </xf>
    <xf numFmtId="3" fontId="5" fillId="2" borderId="43" xfId="0" applyNumberFormat="1" applyFont="1" applyFill="1" applyBorder="1"/>
    <xf numFmtId="3" fontId="5" fillId="3" borderId="24" xfId="0" applyNumberFormat="1" applyFont="1" applyFill="1" applyBorder="1"/>
    <xf numFmtId="167" fontId="5" fillId="3" borderId="2" xfId="0" applyNumberFormat="1" applyFont="1" applyFill="1" applyBorder="1"/>
    <xf numFmtId="3" fontId="3" fillId="3" borderId="43" xfId="0" applyNumberFormat="1" applyFont="1" applyFill="1" applyBorder="1"/>
    <xf numFmtId="0" fontId="5" fillId="4" borderId="24" xfId="0" applyFont="1" applyFill="1" applyBorder="1" applyAlignment="1">
      <alignment horizontal="left"/>
    </xf>
    <xf numFmtId="3" fontId="5" fillId="4" borderId="24" xfId="0" applyNumberFormat="1" applyFont="1" applyFill="1" applyBorder="1"/>
    <xf numFmtId="165" fontId="5" fillId="4" borderId="2" xfId="0" applyNumberFormat="1" applyFont="1" applyFill="1" applyBorder="1"/>
    <xf numFmtId="4" fontId="3" fillId="4" borderId="2" xfId="0" applyNumberFormat="1" applyFont="1" applyFill="1" applyBorder="1"/>
    <xf numFmtId="1" fontId="3" fillId="4" borderId="2" xfId="0" applyNumberFormat="1" applyFont="1" applyFill="1" applyBorder="1"/>
    <xf numFmtId="3" fontId="5" fillId="4" borderId="43" xfId="0" applyNumberFormat="1" applyFont="1" applyFill="1" applyBorder="1"/>
    <xf numFmtId="3" fontId="5" fillId="5" borderId="21" xfId="0" applyNumberFormat="1" applyFont="1" applyFill="1" applyBorder="1" applyAlignment="1">
      <alignment horizontal="right"/>
    </xf>
    <xf numFmtId="0" fontId="5" fillId="2" borderId="40" xfId="0" applyFont="1" applyFill="1" applyBorder="1" applyAlignment="1">
      <alignment horizontal="left"/>
    </xf>
    <xf numFmtId="3" fontId="5" fillId="2" borderId="40" xfId="0" applyNumberFormat="1" applyFont="1" applyFill="1" applyBorder="1" applyAlignment="1">
      <alignment horizontal="right"/>
    </xf>
    <xf numFmtId="165" fontId="5" fillId="2" borderId="33" xfId="0" applyNumberFormat="1" applyFont="1" applyFill="1" applyBorder="1" applyAlignment="1">
      <alignment horizontal="right"/>
    </xf>
    <xf numFmtId="4" fontId="5" fillId="2" borderId="66" xfId="0" applyNumberFormat="1" applyFont="1" applyFill="1" applyBorder="1" applyAlignment="1">
      <alignment horizontal="right"/>
    </xf>
    <xf numFmtId="1" fontId="5" fillId="2" borderId="33" xfId="0" applyNumberFormat="1" applyFont="1" applyFill="1" applyBorder="1" applyAlignment="1">
      <alignment horizontal="right"/>
    </xf>
    <xf numFmtId="4" fontId="3" fillId="2" borderId="33" xfId="0" applyNumberFormat="1" applyFont="1" applyFill="1" applyBorder="1" applyAlignment="1">
      <alignment horizontal="center"/>
    </xf>
    <xf numFmtId="3" fontId="3" fillId="2" borderId="78" xfId="0" applyNumberFormat="1" applyFont="1" applyFill="1" applyBorder="1" applyAlignment="1">
      <alignment horizontal="center"/>
    </xf>
    <xf numFmtId="0" fontId="5" fillId="3" borderId="32" xfId="0" applyFont="1" applyFill="1" applyBorder="1" applyAlignment="1">
      <alignment horizontal="left"/>
    </xf>
    <xf numFmtId="3" fontId="5" fillId="3" borderId="26" xfId="0" applyNumberFormat="1" applyFont="1" applyFill="1" applyBorder="1" applyAlignment="1">
      <alignment horizontal="right"/>
    </xf>
    <xf numFmtId="4" fontId="5" fillId="3" borderId="55" xfId="0" applyNumberFormat="1" applyFont="1" applyFill="1" applyBorder="1" applyAlignment="1">
      <alignment horizontal="right"/>
    </xf>
    <xf numFmtId="4" fontId="3" fillId="3" borderId="55" xfId="0" applyNumberFormat="1" applyFont="1" applyFill="1" applyBorder="1"/>
    <xf numFmtId="3" fontId="3" fillId="3" borderId="56" xfId="0" applyNumberFormat="1" applyFont="1" applyFill="1" applyBorder="1"/>
    <xf numFmtId="3" fontId="5" fillId="5" borderId="51" xfId="0" applyNumberFormat="1" applyFont="1" applyFill="1" applyBorder="1" applyAlignment="1">
      <alignment horizontal="right"/>
    </xf>
    <xf numFmtId="4" fontId="5" fillId="5" borderId="76" xfId="0" applyNumberFormat="1" applyFont="1" applyFill="1" applyBorder="1" applyAlignment="1">
      <alignment horizontal="right"/>
    </xf>
    <xf numFmtId="4" fontId="3" fillId="5" borderId="21" xfId="0" applyNumberFormat="1" applyFont="1" applyFill="1" applyBorder="1"/>
    <xf numFmtId="3" fontId="3" fillId="5" borderId="48" xfId="0" applyNumberFormat="1" applyFont="1" applyFill="1" applyBorder="1"/>
    <xf numFmtId="3" fontId="5" fillId="2" borderId="68" xfId="0" applyNumberFormat="1" applyFont="1" applyFill="1" applyBorder="1"/>
    <xf numFmtId="3" fontId="5" fillId="3" borderId="30" xfId="0" applyNumberFormat="1" applyFont="1" applyFill="1" applyBorder="1"/>
    <xf numFmtId="165" fontId="5" fillId="3" borderId="2" xfId="0" applyNumberFormat="1" applyFont="1" applyFill="1" applyBorder="1"/>
    <xf numFmtId="4" fontId="5" fillId="3" borderId="2" xfId="0" applyNumberFormat="1" applyFont="1" applyFill="1" applyBorder="1"/>
    <xf numFmtId="1" fontId="5" fillId="3" borderId="2" xfId="0" applyNumberFormat="1" applyFont="1" applyFill="1" applyBorder="1"/>
    <xf numFmtId="0" fontId="5" fillId="5" borderId="51" xfId="0" applyFont="1" applyFill="1" applyBorder="1"/>
    <xf numFmtId="165" fontId="5" fillId="5" borderId="21" xfId="0" applyNumberFormat="1" applyFont="1" applyFill="1" applyBorder="1" applyAlignment="1">
      <alignment horizontal="center"/>
    </xf>
    <xf numFmtId="4" fontId="5" fillId="5" borderId="21" xfId="0" applyNumberFormat="1" applyFont="1" applyFill="1" applyBorder="1" applyAlignment="1">
      <alignment horizontal="center"/>
    </xf>
    <xf numFmtId="4" fontId="3" fillId="5" borderId="21" xfId="0" applyNumberFormat="1" applyFont="1" applyFill="1" applyBorder="1" applyAlignment="1">
      <alignment horizontal="center"/>
    </xf>
    <xf numFmtId="3" fontId="5" fillId="5" borderId="20" xfId="0" applyNumberFormat="1" applyFont="1" applyFill="1" applyBorder="1"/>
    <xf numFmtId="3" fontId="5" fillId="4" borderId="30" xfId="0" applyNumberFormat="1" applyFont="1" applyFill="1" applyBorder="1"/>
    <xf numFmtId="4" fontId="5" fillId="4" borderId="2" xfId="0" applyNumberFormat="1" applyFont="1" applyFill="1" applyBorder="1" applyAlignment="1">
      <alignment horizontal="center"/>
    </xf>
    <xf numFmtId="3" fontId="5" fillId="4" borderId="43" xfId="0" applyNumberFormat="1" applyFont="1" applyFill="1" applyBorder="1" applyAlignment="1">
      <alignment horizontal="center"/>
    </xf>
    <xf numFmtId="165" fontId="5" fillId="5" borderId="21" xfId="0" applyNumberFormat="1" applyFont="1" applyFill="1" applyBorder="1"/>
    <xf numFmtId="4" fontId="5" fillId="5" borderId="21" xfId="0" applyNumberFormat="1" applyFont="1" applyFill="1" applyBorder="1"/>
    <xf numFmtId="1" fontId="5" fillId="5" borderId="21" xfId="0" applyNumberFormat="1" applyFont="1" applyFill="1" applyBorder="1"/>
    <xf numFmtId="3" fontId="5" fillId="5" borderId="48" xfId="0" applyNumberFormat="1" applyFont="1" applyFill="1" applyBorder="1"/>
    <xf numFmtId="3" fontId="5" fillId="2" borderId="79" xfId="0" applyNumberFormat="1" applyFont="1" applyFill="1" applyBorder="1" applyAlignment="1">
      <alignment horizontal="right"/>
    </xf>
    <xf numFmtId="0" fontId="5" fillId="2" borderId="33" xfId="0" applyFont="1" applyFill="1" applyBorder="1" applyAlignment="1">
      <alignment horizontal="center"/>
    </xf>
    <xf numFmtId="3" fontId="5" fillId="2" borderId="78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3" fontId="3" fillId="4" borderId="43" xfId="0" applyNumberFormat="1" applyFont="1" applyFill="1" applyBorder="1" applyAlignment="1">
      <alignment horizontal="right"/>
    </xf>
    <xf numFmtId="0" fontId="5" fillId="5" borderId="3" xfId="0" applyFont="1" applyFill="1" applyBorder="1"/>
    <xf numFmtId="3" fontId="5" fillId="5" borderId="3" xfId="0" applyNumberFormat="1" applyFont="1" applyFill="1" applyBorder="1" applyAlignment="1">
      <alignment horizontal="right"/>
    </xf>
    <xf numFmtId="165" fontId="5" fillId="5" borderId="4" xfId="0" applyNumberFormat="1" applyFont="1" applyFill="1" applyBorder="1" applyAlignment="1">
      <alignment horizontal="right"/>
    </xf>
    <xf numFmtId="4" fontId="5" fillId="5" borderId="4" xfId="0" applyNumberFormat="1" applyFont="1" applyFill="1" applyBorder="1" applyAlignment="1">
      <alignment horizontal="right"/>
    </xf>
    <xf numFmtId="1" fontId="5" fillId="5" borderId="80" xfId="0" applyNumberFormat="1" applyFont="1" applyFill="1" applyBorder="1" applyAlignment="1">
      <alignment horizontal="right"/>
    </xf>
    <xf numFmtId="3" fontId="5" fillId="5" borderId="44" xfId="0" applyNumberFormat="1" applyFont="1" applyFill="1" applyBorder="1" applyAlignment="1">
      <alignment horizontal="right"/>
    </xf>
    <xf numFmtId="0" fontId="5" fillId="5" borderId="32" xfId="0" applyFont="1" applyFill="1" applyBorder="1" applyAlignment="1">
      <alignment horizontal="left"/>
    </xf>
    <xf numFmtId="3" fontId="5" fillId="5" borderId="31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right"/>
    </xf>
    <xf numFmtId="3" fontId="3" fillId="5" borderId="44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center"/>
    </xf>
    <xf numFmtId="0" fontId="5" fillId="2" borderId="33" xfId="0" applyFont="1" applyFill="1" applyBorder="1" applyAlignment="1">
      <alignment horizontal="right"/>
    </xf>
    <xf numFmtId="0" fontId="5" fillId="3" borderId="40" xfId="0" applyFont="1" applyFill="1" applyBorder="1" applyAlignment="1">
      <alignment horizontal="left"/>
    </xf>
    <xf numFmtId="3" fontId="5" fillId="3" borderId="79" xfId="0" applyNumberFormat="1" applyFont="1" applyFill="1" applyBorder="1" applyAlignment="1">
      <alignment horizontal="right"/>
    </xf>
    <xf numFmtId="0" fontId="5" fillId="3" borderId="33" xfId="0" applyFont="1" applyFill="1" applyBorder="1" applyAlignment="1">
      <alignment horizontal="right"/>
    </xf>
    <xf numFmtId="0" fontId="5" fillId="3" borderId="33" xfId="0" applyFont="1" applyFill="1" applyBorder="1" applyAlignment="1">
      <alignment horizontal="center"/>
    </xf>
    <xf numFmtId="1" fontId="5" fillId="3" borderId="33" xfId="0" applyNumberFormat="1" applyFont="1" applyFill="1" applyBorder="1" applyAlignment="1">
      <alignment horizontal="right"/>
    </xf>
    <xf numFmtId="3" fontId="5" fillId="3" borderId="78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2" fontId="3" fillId="0" borderId="33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5" fillId="4" borderId="32" xfId="0" applyFont="1" applyFill="1" applyBorder="1" applyAlignment="1">
      <alignment horizontal="left"/>
    </xf>
    <xf numFmtId="3" fontId="5" fillId="4" borderId="26" xfId="0" applyNumberFormat="1" applyFont="1" applyFill="1" applyBorder="1" applyAlignment="1">
      <alignment horizontal="right"/>
    </xf>
    <xf numFmtId="4" fontId="5" fillId="4" borderId="55" xfId="0" applyNumberFormat="1" applyFont="1" applyFill="1" applyBorder="1" applyAlignment="1">
      <alignment horizontal="right"/>
    </xf>
    <xf numFmtId="4" fontId="3" fillId="4" borderId="55" xfId="0" applyNumberFormat="1" applyFont="1" applyFill="1" applyBorder="1"/>
    <xf numFmtId="3" fontId="3" fillId="4" borderId="56" xfId="0" applyNumberFormat="1" applyFont="1" applyFill="1" applyBorder="1"/>
    <xf numFmtId="0" fontId="5" fillId="6" borderId="51" xfId="0" applyFont="1" applyFill="1" applyBorder="1"/>
    <xf numFmtId="3" fontId="5" fillId="6" borderId="61" xfId="0" applyNumberFormat="1" applyFont="1" applyFill="1" applyBorder="1"/>
    <xf numFmtId="165" fontId="5" fillId="6" borderId="61" xfId="0" applyNumberFormat="1" applyFont="1" applyFill="1" applyBorder="1"/>
    <xf numFmtId="4" fontId="5" fillId="6" borderId="61" xfId="0" applyNumberFormat="1" applyFont="1" applyFill="1" applyBorder="1"/>
    <xf numFmtId="1" fontId="5" fillId="6" borderId="61" xfId="0" applyNumberFormat="1" applyFont="1" applyFill="1" applyBorder="1"/>
    <xf numFmtId="3" fontId="5" fillId="6" borderId="62" xfId="0" applyNumberFormat="1" applyFont="1" applyFill="1" applyBorder="1"/>
    <xf numFmtId="167" fontId="5" fillId="4" borderId="30" xfId="0" applyNumberFormat="1" applyFont="1" applyFill="1" applyBorder="1" applyAlignment="1">
      <alignment horizontal="right"/>
    </xf>
    <xf numFmtId="167" fontId="5" fillId="2" borderId="30" xfId="0" applyNumberFormat="1" applyFont="1" applyFill="1" applyBorder="1"/>
    <xf numFmtId="0" fontId="3" fillId="0" borderId="14" xfId="0" applyFont="1" applyFill="1" applyBorder="1"/>
    <xf numFmtId="3" fontId="3" fillId="0" borderId="14" xfId="0" applyNumberFormat="1" applyFont="1" applyFill="1" applyBorder="1" applyAlignment="1">
      <alignment horizontal="right"/>
    </xf>
    <xf numFmtId="165" fontId="3" fillId="0" borderId="53" xfId="0" applyNumberFormat="1" applyFont="1" applyFill="1" applyBorder="1" applyAlignment="1">
      <alignment horizontal="right"/>
    </xf>
    <xf numFmtId="4" fontId="3" fillId="0" borderId="53" xfId="0" applyNumberFormat="1" applyFont="1" applyFill="1" applyBorder="1" applyAlignment="1">
      <alignment horizontal="right"/>
    </xf>
    <xf numFmtId="1" fontId="3" fillId="0" borderId="53" xfId="0" applyNumberFormat="1" applyFont="1" applyFill="1" applyBorder="1" applyAlignment="1">
      <alignment horizontal="right"/>
    </xf>
    <xf numFmtId="3" fontId="3" fillId="0" borderId="54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15" xfId="0" applyFont="1" applyFill="1" applyBorder="1" applyAlignment="1">
      <alignment horizontal="left"/>
    </xf>
    <xf numFmtId="3" fontId="3" fillId="0" borderId="27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3" fillId="0" borderId="11" xfId="0" applyFont="1" applyFill="1" applyBorder="1" applyAlignment="1">
      <alignment horizontal="left"/>
    </xf>
    <xf numFmtId="3" fontId="3" fillId="0" borderId="22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29" xfId="0" applyNumberFormat="1" applyFont="1" applyFill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3" fontId="3" fillId="0" borderId="37" xfId="0" applyNumberFormat="1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left"/>
    </xf>
    <xf numFmtId="3" fontId="5" fillId="0" borderId="45" xfId="0" applyNumberFormat="1" applyFont="1" applyFill="1" applyBorder="1" applyAlignment="1">
      <alignment horizontal="right"/>
    </xf>
    <xf numFmtId="0" fontId="5" fillId="0" borderId="13" xfId="0" applyFont="1" applyFill="1" applyBorder="1"/>
    <xf numFmtId="0" fontId="3" fillId="0" borderId="14" xfId="0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right" wrapText="1"/>
    </xf>
    <xf numFmtId="3" fontId="3" fillId="0" borderId="46" xfId="0" applyNumberFormat="1" applyFont="1" applyFill="1" applyBorder="1"/>
    <xf numFmtId="0" fontId="3" fillId="0" borderId="7" xfId="0" applyFont="1" applyFill="1" applyBorder="1"/>
    <xf numFmtId="0" fontId="3" fillId="0" borderId="12" xfId="0" applyFont="1" applyFill="1" applyBorder="1" applyAlignment="1">
      <alignment horizontal="left"/>
    </xf>
    <xf numFmtId="165" fontId="5" fillId="0" borderId="6" xfId="0" applyNumberFormat="1" applyFont="1" applyFill="1" applyBorder="1" applyAlignment="1">
      <alignment horizontal="right"/>
    </xf>
    <xf numFmtId="3" fontId="5" fillId="0" borderId="22" xfId="0" applyNumberFormat="1" applyFont="1" applyFill="1" applyBorder="1" applyAlignment="1">
      <alignment horizontal="right"/>
    </xf>
    <xf numFmtId="4" fontId="3" fillId="0" borderId="53" xfId="0" applyNumberFormat="1" applyFont="1" applyFill="1" applyBorder="1" applyAlignment="1">
      <alignment horizontal="right" wrapText="1"/>
    </xf>
    <xf numFmtId="3" fontId="3" fillId="0" borderId="52" xfId="0" applyNumberFormat="1" applyFont="1" applyFill="1" applyBorder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/>
    <xf numFmtId="3" fontId="3" fillId="0" borderId="36" xfId="0" applyNumberFormat="1" applyFont="1" applyFill="1" applyBorder="1"/>
    <xf numFmtId="0" fontId="3" fillId="0" borderId="12" xfId="0" applyFont="1" applyFill="1" applyBorder="1"/>
    <xf numFmtId="0" fontId="3" fillId="0" borderId="6" xfId="0" applyFont="1" applyFill="1" applyBorder="1"/>
    <xf numFmtId="3" fontId="3" fillId="0" borderId="45" xfId="0" applyNumberFormat="1" applyFont="1" applyFill="1" applyBorder="1"/>
    <xf numFmtId="166" fontId="5" fillId="0" borderId="5" xfId="0" applyNumberFormat="1" applyFont="1" applyFill="1" applyBorder="1" applyAlignment="1">
      <alignment horizontal="right"/>
    </xf>
    <xf numFmtId="0" fontId="3" fillId="0" borderId="53" xfId="0" applyFont="1" applyFill="1" applyBorder="1"/>
    <xf numFmtId="3" fontId="3" fillId="0" borderId="54" xfId="0" applyNumberFormat="1" applyFont="1" applyFill="1" applyBorder="1"/>
    <xf numFmtId="3" fontId="5" fillId="0" borderId="28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>
      <alignment horizontal="right"/>
    </xf>
    <xf numFmtId="0" fontId="5" fillId="0" borderId="11" xfId="0" applyFont="1" applyFill="1" applyBorder="1"/>
    <xf numFmtId="0" fontId="3" fillId="0" borderId="11" xfId="0" applyFont="1" applyFill="1" applyBorder="1"/>
    <xf numFmtId="3" fontId="3" fillId="0" borderId="46" xfId="0" applyNumberFormat="1" applyFont="1" applyFill="1" applyBorder="1" applyAlignment="1">
      <alignment horizontal="right"/>
    </xf>
    <xf numFmtId="0" fontId="5" fillId="0" borderId="16" xfId="0" applyFont="1" applyFill="1" applyBorder="1"/>
    <xf numFmtId="164" fontId="3" fillId="0" borderId="6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3" fontId="3" fillId="0" borderId="52" xfId="0" applyNumberFormat="1" applyFont="1" applyFill="1" applyBorder="1" applyAlignment="1">
      <alignment horizontal="right" wrapText="1"/>
    </xf>
    <xf numFmtId="164" fontId="3" fillId="0" borderId="53" xfId="0" applyNumberFormat="1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0" fontId="3" fillId="0" borderId="32" xfId="0" applyFont="1" applyFill="1" applyBorder="1" applyAlignment="1">
      <alignment horizontal="left"/>
    </xf>
    <xf numFmtId="3" fontId="3" fillId="0" borderId="26" xfId="0" applyNumberFormat="1" applyFont="1" applyFill="1" applyBorder="1" applyAlignment="1">
      <alignment horizontal="right"/>
    </xf>
    <xf numFmtId="165" fontId="3" fillId="0" borderId="55" xfId="0" applyNumberFormat="1" applyFont="1" applyFill="1" applyBorder="1" applyAlignment="1">
      <alignment horizontal="right"/>
    </xf>
    <xf numFmtId="4" fontId="3" fillId="0" borderId="55" xfId="0" applyNumberFormat="1" applyFont="1" applyFill="1" applyBorder="1" applyAlignment="1">
      <alignment horizontal="right"/>
    </xf>
    <xf numFmtId="1" fontId="3" fillId="0" borderId="55" xfId="0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167" fontId="5" fillId="0" borderId="13" xfId="0" applyNumberFormat="1" applyFont="1" applyFill="1" applyBorder="1" applyAlignment="1">
      <alignment horizontal="right"/>
    </xf>
    <xf numFmtId="1" fontId="5" fillId="0" borderId="6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0" fontId="3" fillId="0" borderId="16" xfId="0" applyFont="1" applyFill="1" applyBorder="1"/>
    <xf numFmtId="3" fontId="3" fillId="0" borderId="37" xfId="0" applyNumberFormat="1" applyFon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3" fontId="5" fillId="0" borderId="16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/>
    </xf>
    <xf numFmtId="3" fontId="3" fillId="0" borderId="29" xfId="0" applyNumberFormat="1" applyFont="1" applyFill="1" applyBorder="1" applyAlignment="1">
      <alignment horizontal="right" wrapText="1"/>
    </xf>
    <xf numFmtId="1" fontId="3" fillId="0" borderId="8" xfId="0" applyNumberFormat="1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1" fontId="3" fillId="0" borderId="53" xfId="0" applyNumberFormat="1" applyFont="1" applyFill="1" applyBorder="1" applyAlignment="1">
      <alignment horizontal="right" wrapText="1"/>
    </xf>
    <xf numFmtId="3" fontId="5" fillId="0" borderId="11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3" fillId="0" borderId="15" xfId="0" applyFont="1" applyFill="1" applyBorder="1"/>
    <xf numFmtId="4" fontId="5" fillId="0" borderId="5" xfId="0" applyNumberFormat="1" applyFont="1" applyFill="1" applyBorder="1" applyAlignment="1">
      <alignment horizontal="right"/>
    </xf>
    <xf numFmtId="3" fontId="5" fillId="0" borderId="36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2" fontId="5" fillId="0" borderId="13" xfId="0" applyNumberFormat="1" applyFont="1" applyFill="1" applyBorder="1" applyAlignment="1">
      <alignment horizontal="left"/>
    </xf>
    <xf numFmtId="2" fontId="5" fillId="0" borderId="5" xfId="0" applyNumberFormat="1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2" fontId="3" fillId="0" borderId="36" xfId="0" applyNumberFormat="1" applyFont="1" applyFill="1" applyBorder="1" applyAlignment="1">
      <alignment horizontal="right"/>
    </xf>
    <xf numFmtId="2" fontId="3" fillId="0" borderId="16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3" fillId="0" borderId="42" xfId="0" applyNumberFormat="1" applyFont="1" applyFill="1" applyBorder="1" applyAlignment="1">
      <alignment horizontal="right"/>
    </xf>
    <xf numFmtId="2" fontId="3" fillId="0" borderId="15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right"/>
    </xf>
    <xf numFmtId="2" fontId="3" fillId="0" borderId="49" xfId="0" applyNumberFormat="1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 wrapText="1"/>
    </xf>
    <xf numFmtId="165" fontId="3" fillId="0" borderId="53" xfId="0" applyNumberFormat="1" applyFont="1" applyFill="1" applyBorder="1" applyAlignment="1">
      <alignment horizontal="right" wrapText="1"/>
    </xf>
    <xf numFmtId="0" fontId="5" fillId="0" borderId="0" xfId="0" applyFont="1" applyFill="1"/>
    <xf numFmtId="3" fontId="5" fillId="0" borderId="3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10" xfId="0" applyFont="1" applyFill="1" applyBorder="1"/>
    <xf numFmtId="0" fontId="5" fillId="0" borderId="18" xfId="0" applyFont="1" applyFill="1" applyBorder="1"/>
    <xf numFmtId="167" fontId="5" fillId="2" borderId="24" xfId="0" applyNumberFormat="1" applyFont="1" applyFill="1" applyBorder="1"/>
    <xf numFmtId="165" fontId="3" fillId="0" borderId="5" xfId="0" applyNumberFormat="1" applyFont="1" applyFill="1" applyBorder="1" applyAlignment="1">
      <alignment horizontal="right"/>
    </xf>
    <xf numFmtId="4" fontId="3" fillId="0" borderId="0" xfId="0" applyNumberFormat="1" applyFont="1" applyFill="1"/>
    <xf numFmtId="4" fontId="5" fillId="0" borderId="6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right"/>
    </xf>
    <xf numFmtId="165" fontId="5" fillId="0" borderId="17" xfId="0" applyNumberFormat="1" applyFont="1" applyFill="1" applyBorder="1" applyAlignment="1">
      <alignment horizontal="right"/>
    </xf>
    <xf numFmtId="4" fontId="5" fillId="0" borderId="17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3" fontId="5" fillId="0" borderId="47" xfId="0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left"/>
    </xf>
    <xf numFmtId="3" fontId="5" fillId="0" borderId="27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52" xfId="0" applyNumberFormat="1" applyFont="1" applyFill="1" applyBorder="1"/>
    <xf numFmtId="165" fontId="3" fillId="0" borderId="53" xfId="0" applyNumberFormat="1" applyFont="1" applyFill="1" applyBorder="1"/>
    <xf numFmtId="3" fontId="3" fillId="0" borderId="85" xfId="0" applyNumberFormat="1" applyFont="1" applyFill="1" applyBorder="1"/>
    <xf numFmtId="0" fontId="5" fillId="0" borderId="22" xfId="0" applyFont="1" applyFill="1" applyBorder="1"/>
    <xf numFmtId="165" fontId="3" fillId="0" borderId="39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0" fontId="5" fillId="0" borderId="9" xfId="0" applyFont="1" applyFill="1" applyBorder="1"/>
    <xf numFmtId="167" fontId="5" fillId="0" borderId="59" xfId="0" applyNumberFormat="1" applyFont="1" applyFill="1" applyBorder="1" applyAlignment="1">
      <alignment horizontal="right"/>
    </xf>
    <xf numFmtId="4" fontId="5" fillId="0" borderId="6" xfId="0" applyNumberFormat="1" applyFont="1" applyFill="1" applyBorder="1"/>
    <xf numFmtId="1" fontId="5" fillId="0" borderId="6" xfId="0" applyNumberFormat="1" applyFont="1" applyFill="1" applyBorder="1"/>
    <xf numFmtId="3" fontId="5" fillId="0" borderId="45" xfId="0" applyNumberFormat="1" applyFont="1" applyFill="1" applyBorder="1"/>
    <xf numFmtId="167" fontId="3" fillId="0" borderId="81" xfId="0" applyNumberFormat="1" applyFont="1" applyFill="1" applyBorder="1" applyAlignment="1">
      <alignment horizontal="right"/>
    </xf>
    <xf numFmtId="4" fontId="3" fillId="0" borderId="55" xfId="0" applyNumberFormat="1" applyFont="1" applyFill="1" applyBorder="1"/>
    <xf numFmtId="1" fontId="3" fillId="0" borderId="55" xfId="0" applyNumberFormat="1" applyFont="1" applyFill="1" applyBorder="1"/>
    <xf numFmtId="3" fontId="3" fillId="0" borderId="56" xfId="0" applyNumberFormat="1" applyFont="1" applyFill="1" applyBorder="1"/>
    <xf numFmtId="167" fontId="5" fillId="3" borderId="24" xfId="0" applyNumberFormat="1" applyFont="1" applyFill="1" applyBorder="1"/>
    <xf numFmtId="167" fontId="5" fillId="4" borderId="24" xfId="0" applyNumberFormat="1" applyFont="1" applyFill="1" applyBorder="1"/>
    <xf numFmtId="167" fontId="5" fillId="3" borderId="26" xfId="0" applyNumberFormat="1" applyFont="1" applyFill="1" applyBorder="1" applyAlignment="1">
      <alignment horizontal="right"/>
    </xf>
    <xf numFmtId="3" fontId="5" fillId="0" borderId="28" xfId="0" applyNumberFormat="1" applyFont="1" applyFill="1" applyBorder="1"/>
    <xf numFmtId="165" fontId="5" fillId="0" borderId="5" xfId="0" applyNumberFormat="1" applyFont="1" applyFill="1" applyBorder="1"/>
    <xf numFmtId="4" fontId="5" fillId="0" borderId="5" xfId="0" applyNumberFormat="1" applyFont="1" applyFill="1" applyBorder="1"/>
    <xf numFmtId="1" fontId="5" fillId="0" borderId="5" xfId="0" applyNumberFormat="1" applyFont="1" applyFill="1" applyBorder="1"/>
    <xf numFmtId="4" fontId="3" fillId="0" borderId="5" xfId="0" applyNumberFormat="1" applyFont="1" applyFill="1" applyBorder="1"/>
    <xf numFmtId="4" fontId="3" fillId="0" borderId="53" xfId="0" applyNumberFormat="1" applyFont="1" applyFill="1" applyBorder="1"/>
    <xf numFmtId="1" fontId="3" fillId="0" borderId="53" xfId="0" applyNumberFormat="1" applyFont="1" applyFill="1" applyBorder="1"/>
    <xf numFmtId="3" fontId="5" fillId="0" borderId="22" xfId="0" applyNumberFormat="1" applyFont="1" applyFill="1" applyBorder="1"/>
    <xf numFmtId="165" fontId="5" fillId="0" borderId="6" xfId="0" applyNumberFormat="1" applyFont="1" applyFill="1" applyBorder="1"/>
    <xf numFmtId="4" fontId="3" fillId="0" borderId="6" xfId="0" applyNumberFormat="1" applyFont="1" applyFill="1" applyBorder="1"/>
    <xf numFmtId="1" fontId="5" fillId="0" borderId="34" xfId="0" applyNumberFormat="1" applyFont="1" applyFill="1" applyBorder="1"/>
    <xf numFmtId="3" fontId="3" fillId="0" borderId="37" xfId="0" applyNumberFormat="1" applyFont="1" applyFill="1" applyBorder="1"/>
    <xf numFmtId="165" fontId="3" fillId="0" borderId="7" xfId="0" applyNumberFormat="1" applyFont="1" applyFill="1" applyBorder="1"/>
    <xf numFmtId="4" fontId="3" fillId="0" borderId="7" xfId="0" applyNumberFormat="1" applyFont="1" applyFill="1" applyBorder="1"/>
    <xf numFmtId="1" fontId="3" fillId="0" borderId="39" xfId="0" applyNumberFormat="1" applyFont="1" applyFill="1" applyBorder="1"/>
    <xf numFmtId="3" fontId="5" fillId="0" borderId="18" xfId="0" applyNumberFormat="1" applyFont="1" applyFill="1" applyBorder="1"/>
    <xf numFmtId="165" fontId="5" fillId="0" borderId="17" xfId="0" applyNumberFormat="1" applyFont="1" applyFill="1" applyBorder="1"/>
    <xf numFmtId="4" fontId="5" fillId="0" borderId="35" xfId="0" applyNumberFormat="1" applyFont="1" applyFill="1" applyBorder="1"/>
    <xf numFmtId="3" fontId="5" fillId="0" borderId="17" xfId="0" applyNumberFormat="1" applyFont="1" applyFill="1" applyBorder="1"/>
    <xf numFmtId="4" fontId="5" fillId="0" borderId="17" xfId="0" applyNumberFormat="1" applyFont="1" applyFill="1" applyBorder="1"/>
    <xf numFmtId="3" fontId="5" fillId="0" borderId="47" xfId="0" applyNumberFormat="1" applyFont="1" applyFill="1" applyBorder="1"/>
    <xf numFmtId="1" fontId="3" fillId="0" borderId="57" xfId="0" applyNumberFormat="1" applyFont="1" applyFill="1" applyBorder="1"/>
    <xf numFmtId="1" fontId="5" fillId="0" borderId="17" xfId="0" applyNumberFormat="1" applyFont="1" applyFill="1" applyBorder="1"/>
    <xf numFmtId="3" fontId="5" fillId="0" borderId="36" xfId="0" applyNumberFormat="1" applyFont="1" applyFill="1" applyBorder="1"/>
    <xf numFmtId="3" fontId="3" fillId="0" borderId="22" xfId="0" applyNumberFormat="1" applyFont="1" applyFill="1" applyBorder="1"/>
    <xf numFmtId="165" fontId="3" fillId="0" borderId="6" xfId="0" applyNumberFormat="1" applyFont="1" applyFill="1" applyBorder="1"/>
    <xf numFmtId="1" fontId="3" fillId="0" borderId="6" xfId="0" applyNumberFormat="1" applyFont="1" applyFill="1" applyBorder="1"/>
    <xf numFmtId="3" fontId="3" fillId="0" borderId="27" xfId="0" applyNumberFormat="1" applyFont="1" applyFill="1" applyBorder="1"/>
    <xf numFmtId="165" fontId="3" fillId="0" borderId="1" xfId="0" applyNumberFormat="1" applyFont="1" applyFill="1" applyBorder="1"/>
    <xf numFmtId="4" fontId="3" fillId="0" borderId="1" xfId="0" applyNumberFormat="1" applyFont="1" applyFill="1" applyBorder="1"/>
    <xf numFmtId="1" fontId="3" fillId="0" borderId="1" xfId="0" applyNumberFormat="1" applyFont="1" applyFill="1" applyBorder="1"/>
    <xf numFmtId="3" fontId="3" fillId="0" borderId="42" xfId="0" applyNumberFormat="1" applyFont="1" applyFill="1" applyBorder="1"/>
    <xf numFmtId="4" fontId="3" fillId="0" borderId="53" xfId="0" applyNumberFormat="1" applyFont="1" applyFill="1" applyBorder="1" applyAlignment="1">
      <alignment wrapText="1"/>
    </xf>
    <xf numFmtId="4" fontId="5" fillId="2" borderId="67" xfId="0" applyNumberFormat="1" applyFont="1" applyFill="1" applyBorder="1"/>
    <xf numFmtId="4" fontId="5" fillId="0" borderId="38" xfId="0" applyNumberFormat="1" applyFont="1" applyBorder="1"/>
    <xf numFmtId="4" fontId="3" fillId="0" borderId="86" xfId="0" applyNumberFormat="1" applyFont="1" applyFill="1" applyBorder="1"/>
    <xf numFmtId="4" fontId="3" fillId="0" borderId="58" xfId="0" applyNumberFormat="1" applyFont="1" applyFill="1" applyBorder="1"/>
    <xf numFmtId="4" fontId="5" fillId="0" borderId="38" xfId="0" applyNumberFormat="1" applyFont="1" applyFill="1" applyBorder="1"/>
    <xf numFmtId="4" fontId="3" fillId="0" borderId="84" xfId="0" applyNumberFormat="1" applyFont="1" applyFill="1" applyBorder="1"/>
    <xf numFmtId="3" fontId="5" fillId="2" borderId="33" xfId="0" applyNumberFormat="1" applyFont="1" applyFill="1" applyBorder="1"/>
    <xf numFmtId="3" fontId="5" fillId="0" borderId="5" xfId="0" applyNumberFormat="1" applyFont="1" applyBorder="1"/>
    <xf numFmtId="3" fontId="5" fillId="0" borderId="5" xfId="0" applyNumberFormat="1" applyFont="1" applyFill="1" applyBorder="1"/>
    <xf numFmtId="1" fontId="3" fillId="0" borderId="83" xfId="0" applyNumberFormat="1" applyFont="1" applyFill="1" applyBorder="1"/>
    <xf numFmtId="1" fontId="3" fillId="0" borderId="82" xfId="0" applyNumberFormat="1" applyFont="1" applyFill="1" applyBorder="1"/>
    <xf numFmtId="166" fontId="5" fillId="3" borderId="24" xfId="0" applyNumberFormat="1" applyFont="1" applyFill="1" applyBorder="1" applyAlignment="1">
      <alignment horizontal="right"/>
    </xf>
    <xf numFmtId="4" fontId="3" fillId="0" borderId="58" xfId="0" applyNumberFormat="1" applyFont="1" applyFill="1" applyBorder="1" applyAlignment="1">
      <alignment horizontal="right"/>
    </xf>
    <xf numFmtId="4" fontId="3" fillId="0" borderId="53" xfId="0" applyNumberFormat="1" applyFont="1" applyFill="1" applyBorder="1" applyAlignment="1">
      <alignment horizontal="center"/>
    </xf>
    <xf numFmtId="3" fontId="3" fillId="0" borderId="54" xfId="0" applyNumberFormat="1" applyFont="1" applyFill="1" applyBorder="1" applyAlignment="1">
      <alignment horizontal="center"/>
    </xf>
    <xf numFmtId="4" fontId="5" fillId="0" borderId="38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 wrapText="1"/>
    </xf>
    <xf numFmtId="0" fontId="5" fillId="0" borderId="60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5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" fontId="4" fillId="0" borderId="66" xfId="0" applyNumberFormat="1" applyFont="1" applyBorder="1" applyAlignment="1">
      <alignment horizontal="center"/>
    </xf>
    <xf numFmtId="4" fontId="4" fillId="0" borderId="60" xfId="0" applyNumberFormat="1" applyFont="1" applyBorder="1" applyAlignment="1">
      <alignment horizontal="center"/>
    </xf>
    <xf numFmtId="4" fontId="4" fillId="0" borderId="41" xfId="0" applyNumberFormat="1" applyFont="1" applyBorder="1" applyAlignment="1">
      <alignment horizontal="center"/>
    </xf>
    <xf numFmtId="4" fontId="4" fillId="0" borderId="67" xfId="0" applyNumberFormat="1" applyFont="1" applyBorder="1" applyAlignment="1">
      <alignment horizontal="center"/>
    </xf>
    <xf numFmtId="4" fontId="4" fillId="0" borderId="68" xfId="0" applyNumberFormat="1" applyFont="1" applyBorder="1" applyAlignment="1">
      <alignment horizontal="center"/>
    </xf>
    <xf numFmtId="4" fontId="4" fillId="0" borderId="67" xfId="0" applyNumberFormat="1" applyFont="1" applyBorder="1" applyAlignment="1">
      <alignment horizontal="center" wrapText="1"/>
    </xf>
    <xf numFmtId="4" fontId="4" fillId="0" borderId="68" xfId="0" applyNumberFormat="1" applyFont="1" applyBorder="1" applyAlignment="1">
      <alignment horizontal="center" wrapText="1"/>
    </xf>
    <xf numFmtId="4" fontId="9" fillId="0" borderId="51" xfId="0" applyNumberFormat="1" applyFont="1" applyBorder="1" applyAlignment="1">
      <alignment horizontal="center"/>
    </xf>
    <xf numFmtId="4" fontId="9" fillId="0" borderId="61" xfId="0" applyNumberFormat="1" applyFont="1" applyBorder="1" applyAlignment="1">
      <alignment horizontal="center"/>
    </xf>
    <xf numFmtId="4" fontId="9" fillId="0" borderId="62" xfId="0" applyNumberFormat="1" applyFont="1" applyBorder="1" applyAlignment="1">
      <alignment horizont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</cellXfs>
  <cellStyles count="10">
    <cellStyle name="Comma 2" xfId="3"/>
    <cellStyle name="Normal" xfId="0" builtinId="0"/>
    <cellStyle name="Normal 2" xfId="4"/>
    <cellStyle name="Normal 3" xfId="5"/>
    <cellStyle name="Запетая 2" xfId="6"/>
    <cellStyle name="Запетая 3" xfId="7"/>
    <cellStyle name="Запетая 4" xfId="2"/>
    <cellStyle name="Нормален 2" xfId="8"/>
    <cellStyle name="Нормален 3" xfId="9"/>
    <cellStyle name="Нормален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1"/>
  <sheetViews>
    <sheetView tabSelected="1" view="pageBreakPreview" zoomScaleNormal="100" zoomScaleSheetLayoutView="100" workbookViewId="0">
      <selection activeCell="F20" sqref="F20"/>
    </sheetView>
  </sheetViews>
  <sheetFormatPr defaultColWidth="8.42578125" defaultRowHeight="12.75" x14ac:dyDescent="0.2"/>
  <cols>
    <col min="1" max="1" width="23.85546875" style="2" customWidth="1"/>
    <col min="2" max="2" width="12.5703125" style="15" bestFit="1" customWidth="1"/>
    <col min="3" max="3" width="9.85546875" style="58" bestFit="1" customWidth="1"/>
    <col min="4" max="4" width="28.5703125" style="4" bestFit="1" customWidth="1"/>
    <col min="5" max="5" width="6.7109375" style="3" customWidth="1"/>
    <col min="6" max="6" width="18.140625" style="4" bestFit="1" customWidth="1"/>
    <col min="7" max="7" width="16" style="15" customWidth="1"/>
    <col min="8" max="8" width="8.85546875" style="2" bestFit="1" customWidth="1"/>
    <col min="9" max="9" width="8.85546875" style="2" customWidth="1"/>
    <col min="10" max="16384" width="8.42578125" style="2"/>
  </cols>
  <sheetData>
    <row r="1" spans="1:9" x14ac:dyDescent="0.2">
      <c r="A1" s="1" t="s">
        <v>49</v>
      </c>
    </row>
    <row r="2" spans="1:9" x14ac:dyDescent="0.2">
      <c r="A2" s="1" t="s">
        <v>50</v>
      </c>
    </row>
    <row r="3" spans="1:9" s="1" customFormat="1" ht="15.75" x14ac:dyDescent="0.25">
      <c r="A3" s="428" t="s">
        <v>37</v>
      </c>
      <c r="B3" s="428"/>
      <c r="C3" s="428"/>
      <c r="D3" s="428"/>
      <c r="E3" s="428"/>
      <c r="F3" s="428"/>
      <c r="G3" s="428"/>
    </row>
    <row r="4" spans="1:9" ht="15.75" x14ac:dyDescent="0.25">
      <c r="A4" s="429" t="s">
        <v>136</v>
      </c>
      <c r="B4" s="429"/>
      <c r="C4" s="429"/>
      <c r="D4" s="429"/>
      <c r="E4" s="429"/>
      <c r="F4" s="429"/>
      <c r="G4" s="429"/>
    </row>
    <row r="5" spans="1:9" ht="13.5" thickBot="1" x14ac:dyDescent="0.25"/>
    <row r="6" spans="1:9" ht="15.75" customHeight="1" thickBot="1" x14ac:dyDescent="0.25">
      <c r="A6" s="440" t="s">
        <v>51</v>
      </c>
      <c r="B6" s="437" t="s">
        <v>53</v>
      </c>
      <c r="C6" s="438"/>
      <c r="D6" s="438"/>
      <c r="E6" s="438"/>
      <c r="F6" s="438"/>
      <c r="G6" s="439"/>
    </row>
    <row r="7" spans="1:9" ht="15.75" customHeight="1" x14ac:dyDescent="0.2">
      <c r="A7" s="441"/>
      <c r="B7" s="45" t="s">
        <v>59</v>
      </c>
      <c r="C7" s="430" t="s">
        <v>52</v>
      </c>
      <c r="D7" s="431"/>
      <c r="E7" s="431"/>
      <c r="F7" s="431"/>
      <c r="G7" s="432"/>
    </row>
    <row r="8" spans="1:9" ht="27" customHeight="1" x14ac:dyDescent="0.2">
      <c r="A8" s="441"/>
      <c r="B8" s="46" t="s">
        <v>58</v>
      </c>
      <c r="C8" s="433" t="s">
        <v>1</v>
      </c>
      <c r="D8" s="434"/>
      <c r="E8" s="435" t="s">
        <v>0</v>
      </c>
      <c r="F8" s="436"/>
      <c r="G8" s="74" t="s">
        <v>57</v>
      </c>
    </row>
    <row r="9" spans="1:9" ht="24" x14ac:dyDescent="0.2">
      <c r="A9" s="442"/>
      <c r="B9" s="47"/>
      <c r="C9" s="59" t="s">
        <v>55</v>
      </c>
      <c r="D9" s="5" t="s">
        <v>54</v>
      </c>
      <c r="E9" s="6" t="s">
        <v>56</v>
      </c>
      <c r="F9" s="7" t="s">
        <v>54</v>
      </c>
      <c r="G9" s="75" t="s">
        <v>56</v>
      </c>
    </row>
    <row r="10" spans="1:9" ht="13.5" thickBot="1" x14ac:dyDescent="0.25">
      <c r="A10" s="8">
        <v>1</v>
      </c>
      <c r="B10" s="92">
        <v>2</v>
      </c>
      <c r="C10" s="93">
        <v>3</v>
      </c>
      <c r="D10" s="9">
        <v>4</v>
      </c>
      <c r="E10" s="10">
        <v>5</v>
      </c>
      <c r="F10" s="9">
        <v>6</v>
      </c>
      <c r="G10" s="76">
        <v>7</v>
      </c>
    </row>
    <row r="11" spans="1:9" x14ac:dyDescent="0.2">
      <c r="A11" s="416" t="s">
        <v>2</v>
      </c>
      <c r="B11" s="417"/>
      <c r="C11" s="417"/>
      <c r="D11" s="417"/>
      <c r="E11" s="417"/>
      <c r="F11" s="417"/>
      <c r="G11" s="418"/>
    </row>
    <row r="12" spans="1:9" x14ac:dyDescent="0.2">
      <c r="A12" s="94" t="s">
        <v>31</v>
      </c>
      <c r="B12" s="95">
        <f>B13+B17+B31+B35+B27+B22+B25+B29</f>
        <v>1939506</v>
      </c>
      <c r="C12" s="326">
        <f>C13+C17+C31+C35+C27+C22+C25+C29</f>
        <v>84.85</v>
      </c>
      <c r="D12" s="96"/>
      <c r="E12" s="95">
        <f t="shared" ref="E12:G12" si="0">E13+E17+E31+E35+E27+E22+E25+E29</f>
        <v>0</v>
      </c>
      <c r="F12" s="95">
        <f t="shared" si="0"/>
        <v>0</v>
      </c>
      <c r="G12" s="95">
        <f t="shared" si="0"/>
        <v>0</v>
      </c>
      <c r="I12" s="15"/>
    </row>
    <row r="13" spans="1:9" x14ac:dyDescent="0.2">
      <c r="A13" s="19" t="s">
        <v>36</v>
      </c>
      <c r="B13" s="49">
        <f>SUM(B14:B16)</f>
        <v>570500</v>
      </c>
      <c r="C13" s="61">
        <f>SUM(C14:C16)</f>
        <v>15</v>
      </c>
      <c r="D13" s="61"/>
      <c r="E13" s="61"/>
      <c r="F13" s="61"/>
      <c r="G13" s="70"/>
    </row>
    <row r="14" spans="1:9" s="224" customFormat="1" x14ac:dyDescent="0.2">
      <c r="A14" s="232" t="s">
        <v>69</v>
      </c>
      <c r="B14" s="233">
        <v>70000</v>
      </c>
      <c r="C14" s="234">
        <v>3</v>
      </c>
      <c r="D14" s="234"/>
      <c r="E14" s="234"/>
      <c r="F14" s="234"/>
      <c r="G14" s="237"/>
    </row>
    <row r="15" spans="1:9" s="224" customFormat="1" x14ac:dyDescent="0.2">
      <c r="A15" s="232" t="s">
        <v>75</v>
      </c>
      <c r="B15" s="233">
        <v>332500</v>
      </c>
      <c r="C15" s="234">
        <v>9.5</v>
      </c>
      <c r="D15" s="235"/>
      <c r="E15" s="236">
        <v>0</v>
      </c>
      <c r="F15" s="235"/>
      <c r="G15" s="237">
        <v>0</v>
      </c>
    </row>
    <row r="16" spans="1:9" s="224" customFormat="1" ht="89.25" x14ac:dyDescent="0.2">
      <c r="A16" s="251" t="s">
        <v>78</v>
      </c>
      <c r="B16" s="259">
        <v>168000</v>
      </c>
      <c r="C16" s="220">
        <v>2.5</v>
      </c>
      <c r="D16" s="258" t="s">
        <v>160</v>
      </c>
      <c r="E16" s="222"/>
      <c r="F16" s="221"/>
      <c r="G16" s="223"/>
    </row>
    <row r="17" spans="1:9" s="224" customFormat="1" x14ac:dyDescent="0.2">
      <c r="A17" s="248" t="s">
        <v>3</v>
      </c>
      <c r="B17" s="257">
        <f>SUM(B18:B21)</f>
        <v>952506</v>
      </c>
      <c r="C17" s="256">
        <f>SUM(C18:C21)</f>
        <v>58.5</v>
      </c>
      <c r="D17" s="256"/>
      <c r="E17" s="256"/>
      <c r="F17" s="256"/>
      <c r="G17" s="249"/>
    </row>
    <row r="18" spans="1:9" s="224" customFormat="1" x14ac:dyDescent="0.2">
      <c r="A18" s="255" t="s">
        <v>69</v>
      </c>
      <c r="B18" s="244">
        <v>70000</v>
      </c>
      <c r="C18" s="245">
        <v>4</v>
      </c>
      <c r="D18" s="246"/>
      <c r="E18" s="247"/>
      <c r="F18" s="254"/>
      <c r="G18" s="253"/>
      <c r="I18" s="238"/>
    </row>
    <row r="19" spans="1:9" s="224" customFormat="1" x14ac:dyDescent="0.2">
      <c r="A19" s="255" t="s">
        <v>75</v>
      </c>
      <c r="B19" s="244">
        <v>725000</v>
      </c>
      <c r="C19" s="245">
        <v>47</v>
      </c>
      <c r="D19" s="246"/>
      <c r="E19" s="247"/>
      <c r="F19" s="254"/>
      <c r="G19" s="253"/>
    </row>
    <row r="20" spans="1:9" s="224" customFormat="1" ht="114.75" x14ac:dyDescent="0.2">
      <c r="A20" s="232" t="s">
        <v>78</v>
      </c>
      <c r="B20" s="244">
        <v>157500</v>
      </c>
      <c r="C20" s="245">
        <v>5.5</v>
      </c>
      <c r="D20" s="252" t="s">
        <v>161</v>
      </c>
      <c r="E20" s="247"/>
      <c r="F20" s="254"/>
      <c r="G20" s="253"/>
    </row>
    <row r="21" spans="1:9" s="224" customFormat="1" x14ac:dyDescent="0.2">
      <c r="A21" s="232" t="s">
        <v>79</v>
      </c>
      <c r="B21" s="244">
        <v>6</v>
      </c>
      <c r="C21" s="245">
        <v>2</v>
      </c>
      <c r="D21" s="246"/>
      <c r="E21" s="247"/>
      <c r="F21" s="254"/>
      <c r="G21" s="253"/>
    </row>
    <row r="22" spans="1:9" s="224" customFormat="1" x14ac:dyDescent="0.2">
      <c r="A22" s="250" t="s">
        <v>5</v>
      </c>
      <c r="B22" s="260">
        <f>SUM(B23:B24)</f>
        <v>31500</v>
      </c>
      <c r="C22" s="260">
        <f>SUM(C23:C24)</f>
        <v>0.8</v>
      </c>
      <c r="D22" s="261"/>
      <c r="E22" s="262"/>
      <c r="F22" s="263"/>
      <c r="G22" s="264"/>
    </row>
    <row r="23" spans="1:9" s="224" customFormat="1" x14ac:dyDescent="0.2">
      <c r="A23" s="265" t="s">
        <v>69</v>
      </c>
      <c r="B23" s="244">
        <v>1500</v>
      </c>
      <c r="C23" s="245">
        <v>0.3</v>
      </c>
      <c r="D23" s="246"/>
      <c r="E23" s="247"/>
      <c r="F23" s="254"/>
      <c r="G23" s="253"/>
    </row>
    <row r="24" spans="1:9" s="224" customFormat="1" x14ac:dyDescent="0.2">
      <c r="A24" s="232" t="s">
        <v>75</v>
      </c>
      <c r="B24" s="233">
        <v>30000</v>
      </c>
      <c r="C24" s="234">
        <v>0.5</v>
      </c>
      <c r="D24" s="235"/>
      <c r="E24" s="236"/>
      <c r="F24" s="266"/>
      <c r="G24" s="267"/>
    </row>
    <row r="25" spans="1:9" s="224" customFormat="1" x14ac:dyDescent="0.2">
      <c r="A25" s="250" t="s">
        <v>127</v>
      </c>
      <c r="B25" s="260">
        <f>SUM(B26:B26)</f>
        <v>1500</v>
      </c>
      <c r="C25" s="268">
        <f>SUM(C26:C26)</f>
        <v>0.3</v>
      </c>
      <c r="D25" s="261"/>
      <c r="E25" s="262"/>
      <c r="F25" s="263"/>
      <c r="G25" s="264"/>
    </row>
    <row r="26" spans="1:9" s="224" customFormat="1" x14ac:dyDescent="0.2">
      <c r="A26" s="218" t="s">
        <v>69</v>
      </c>
      <c r="B26" s="259">
        <v>1500</v>
      </c>
      <c r="C26" s="220">
        <v>0.3</v>
      </c>
      <c r="D26" s="221"/>
      <c r="E26" s="222"/>
      <c r="F26" s="269"/>
      <c r="G26" s="270"/>
    </row>
    <row r="27" spans="1:9" s="224" customFormat="1" x14ac:dyDescent="0.2">
      <c r="A27" s="250" t="s">
        <v>5</v>
      </c>
      <c r="B27" s="260">
        <f>SUM(B28:B28)</f>
        <v>1500</v>
      </c>
      <c r="C27" s="268">
        <f>SUM(C28:C28)</f>
        <v>0.3</v>
      </c>
      <c r="D27" s="261"/>
      <c r="E27" s="262"/>
      <c r="F27" s="263"/>
      <c r="G27" s="264"/>
    </row>
    <row r="28" spans="1:9" s="224" customFormat="1" x14ac:dyDescent="0.2">
      <c r="A28" s="218" t="s">
        <v>69</v>
      </c>
      <c r="B28" s="259">
        <v>1500</v>
      </c>
      <c r="C28" s="220">
        <v>0.3</v>
      </c>
      <c r="D28" s="221"/>
      <c r="E28" s="222"/>
      <c r="F28" s="269"/>
      <c r="G28" s="270"/>
    </row>
    <row r="29" spans="1:9" s="224" customFormat="1" x14ac:dyDescent="0.2">
      <c r="A29" s="250" t="s">
        <v>128</v>
      </c>
      <c r="B29" s="260">
        <f>SUM(B30:B30)</f>
        <v>1500</v>
      </c>
      <c r="C29" s="268">
        <f>SUM(C30:C30)</f>
        <v>0.3</v>
      </c>
      <c r="D29" s="261"/>
      <c r="E29" s="262"/>
      <c r="F29" s="263"/>
      <c r="G29" s="264"/>
    </row>
    <row r="30" spans="1:9" s="224" customFormat="1" x14ac:dyDescent="0.2">
      <c r="A30" s="218" t="s">
        <v>69</v>
      </c>
      <c r="B30" s="259">
        <v>1500</v>
      </c>
      <c r="C30" s="220">
        <v>0.3</v>
      </c>
      <c r="D30" s="221"/>
      <c r="E30" s="222"/>
      <c r="F30" s="269"/>
      <c r="G30" s="270"/>
    </row>
    <row r="31" spans="1:9" s="224" customFormat="1" x14ac:dyDescent="0.2">
      <c r="A31" s="273" t="s">
        <v>9</v>
      </c>
      <c r="B31" s="257">
        <f>SUM(B32:B34)</f>
        <v>365500</v>
      </c>
      <c r="C31" s="256">
        <f>SUM(C32:C34)</f>
        <v>6.65</v>
      </c>
      <c r="D31" s="235"/>
      <c r="E31" s="236"/>
      <c r="F31" s="235"/>
      <c r="G31" s="237"/>
    </row>
    <row r="32" spans="1:9" s="224" customFormat="1" x14ac:dyDescent="0.2">
      <c r="A32" s="274" t="s">
        <v>69</v>
      </c>
      <c r="B32" s="233">
        <v>20000</v>
      </c>
      <c r="C32" s="234">
        <v>2</v>
      </c>
      <c r="D32" s="235"/>
      <c r="E32" s="236"/>
      <c r="F32" s="235"/>
      <c r="G32" s="237"/>
    </row>
    <row r="33" spans="1:10" s="224" customFormat="1" x14ac:dyDescent="0.2">
      <c r="A33" s="265" t="s">
        <v>75</v>
      </c>
      <c r="B33" s="244">
        <v>185000</v>
      </c>
      <c r="C33" s="245">
        <v>2.5</v>
      </c>
      <c r="D33" s="246"/>
      <c r="E33" s="247"/>
      <c r="F33" s="246"/>
      <c r="G33" s="275"/>
    </row>
    <row r="34" spans="1:10" s="224" customFormat="1" x14ac:dyDescent="0.2">
      <c r="A34" s="218" t="s">
        <v>78</v>
      </c>
      <c r="B34" s="259">
        <v>160500</v>
      </c>
      <c r="C34" s="220">
        <v>2.15</v>
      </c>
      <c r="D34" s="258" t="s">
        <v>162</v>
      </c>
      <c r="E34" s="222"/>
      <c r="F34" s="221"/>
      <c r="G34" s="223"/>
      <c r="I34" s="238"/>
      <c r="J34" s="238"/>
    </row>
    <row r="35" spans="1:10" s="224" customFormat="1" x14ac:dyDescent="0.2">
      <c r="A35" s="276" t="s">
        <v>11</v>
      </c>
      <c r="B35" s="257">
        <f>SUM(B36:B36)</f>
        <v>15000</v>
      </c>
      <c r="C35" s="256">
        <f>SUM(C36:C36)</f>
        <v>3</v>
      </c>
      <c r="D35" s="235"/>
      <c r="E35" s="236"/>
      <c r="F35" s="235"/>
      <c r="G35" s="237"/>
    </row>
    <row r="36" spans="1:10" s="224" customFormat="1" x14ac:dyDescent="0.2">
      <c r="A36" s="255" t="s">
        <v>73</v>
      </c>
      <c r="B36" s="244">
        <v>15000</v>
      </c>
      <c r="C36" s="245">
        <v>3</v>
      </c>
      <c r="D36" s="246"/>
      <c r="E36" s="247"/>
      <c r="F36" s="246"/>
      <c r="G36" s="275"/>
      <c r="H36" s="238"/>
    </row>
    <row r="37" spans="1:10" x14ac:dyDescent="0.2">
      <c r="A37" s="99" t="s">
        <v>32</v>
      </c>
      <c r="B37" s="100">
        <f>B38+B43+B48+B51+B53+B55+B61+B68+B74+B80+B87+B94+B96+B98+B102+B105+B107+B109+B112+B114+B122+B124+B126+B128+B130+B132+B138+B140+B91+B120+B46</f>
        <v>3208234.3</v>
      </c>
      <c r="C37" s="409">
        <f>C38+C43+C48+C51+C53+C55+C61+C68+C74+C80+C87+C94+C96+C98+C102+C105+C107+C109+C112+C114+C122+C124+C126+C128+C130+C132+C138+C140+C91+C120+C46</f>
        <v>40863.299999999988</v>
      </c>
      <c r="D37" s="101"/>
      <c r="E37" s="102"/>
      <c r="F37" s="101"/>
      <c r="G37" s="103"/>
      <c r="I37" s="15"/>
    </row>
    <row r="38" spans="1:10" x14ac:dyDescent="0.2">
      <c r="A38" s="17" t="s">
        <v>13</v>
      </c>
      <c r="B38" s="50">
        <f>SUM(B39:B42)</f>
        <v>150076</v>
      </c>
      <c r="C38" s="201">
        <f>SUM(C39:C42)</f>
        <v>31.1</v>
      </c>
      <c r="D38" s="13"/>
      <c r="E38" s="14"/>
      <c r="F38" s="13"/>
      <c r="G38" s="79"/>
    </row>
    <row r="39" spans="1:10" s="224" customFormat="1" x14ac:dyDescent="0.2">
      <c r="A39" s="255" t="s">
        <v>69</v>
      </c>
      <c r="B39" s="233">
        <v>60000</v>
      </c>
      <c r="C39" s="277">
        <v>3</v>
      </c>
      <c r="D39" s="235" t="s">
        <v>129</v>
      </c>
      <c r="E39" s="236"/>
      <c r="F39" s="235"/>
      <c r="G39" s="237"/>
      <c r="I39" s="238"/>
    </row>
    <row r="40" spans="1:10" s="224" customFormat="1" x14ac:dyDescent="0.2">
      <c r="A40" s="255" t="s">
        <v>73</v>
      </c>
      <c r="B40" s="233">
        <v>48000</v>
      </c>
      <c r="C40" s="277">
        <v>20</v>
      </c>
      <c r="D40" s="235" t="s">
        <v>137</v>
      </c>
      <c r="E40" s="236"/>
      <c r="F40" s="235"/>
      <c r="G40" s="237"/>
    </row>
    <row r="41" spans="1:10" s="224" customFormat="1" x14ac:dyDescent="0.2">
      <c r="A41" s="225" t="s">
        <v>75</v>
      </c>
      <c r="B41" s="226">
        <v>42000</v>
      </c>
      <c r="C41" s="278">
        <v>4.0999999999999996</v>
      </c>
      <c r="D41" s="228"/>
      <c r="E41" s="229"/>
      <c r="F41" s="228"/>
      <c r="G41" s="230"/>
    </row>
    <row r="42" spans="1:10" s="224" customFormat="1" ht="25.5" x14ac:dyDescent="0.2">
      <c r="A42" s="218" t="s">
        <v>79</v>
      </c>
      <c r="B42" s="279">
        <v>76</v>
      </c>
      <c r="C42" s="280">
        <v>4</v>
      </c>
      <c r="D42" s="258" t="s">
        <v>174</v>
      </c>
      <c r="E42" s="222"/>
      <c r="F42" s="221"/>
      <c r="G42" s="223"/>
      <c r="I42" s="238"/>
    </row>
    <row r="43" spans="1:10" s="224" customFormat="1" x14ac:dyDescent="0.2">
      <c r="A43" s="281" t="s">
        <v>105</v>
      </c>
      <c r="B43" s="260">
        <f>SUM(B44:B45)</f>
        <v>7500</v>
      </c>
      <c r="C43" s="282">
        <f>SUM(C44:C45)</f>
        <v>2.5</v>
      </c>
      <c r="D43" s="261"/>
      <c r="E43" s="262"/>
      <c r="F43" s="261"/>
      <c r="G43" s="283"/>
      <c r="I43" s="238"/>
    </row>
    <row r="44" spans="1:10" s="224" customFormat="1" x14ac:dyDescent="0.2">
      <c r="A44" s="255" t="s">
        <v>75</v>
      </c>
      <c r="B44" s="244">
        <v>4500</v>
      </c>
      <c r="C44" s="245">
        <v>2</v>
      </c>
      <c r="D44" s="246"/>
      <c r="E44" s="247"/>
      <c r="F44" s="246"/>
      <c r="G44" s="275"/>
      <c r="I44" s="238"/>
    </row>
    <row r="45" spans="1:10" s="224" customFormat="1" x14ac:dyDescent="0.2">
      <c r="A45" s="284" t="s">
        <v>69</v>
      </c>
      <c r="B45" s="285">
        <v>3000</v>
      </c>
      <c r="C45" s="286">
        <v>0.5</v>
      </c>
      <c r="D45" s="287" t="s">
        <v>129</v>
      </c>
      <c r="E45" s="288"/>
      <c r="F45" s="287"/>
      <c r="G45" s="289"/>
      <c r="I45" s="238"/>
    </row>
    <row r="46" spans="1:10" s="224" customFormat="1" x14ac:dyDescent="0.2">
      <c r="A46" s="281" t="s">
        <v>116</v>
      </c>
      <c r="B46" s="260">
        <f>SUM(B47)</f>
        <v>1200</v>
      </c>
      <c r="C46" s="290">
        <f>SUM(C47)</f>
        <v>0.2</v>
      </c>
      <c r="D46" s="261"/>
      <c r="E46" s="262"/>
      <c r="F46" s="261"/>
      <c r="G46" s="283"/>
      <c r="I46" s="238"/>
    </row>
    <row r="47" spans="1:10" s="224" customFormat="1" x14ac:dyDescent="0.2">
      <c r="A47" s="255" t="s">
        <v>78</v>
      </c>
      <c r="B47" s="244">
        <v>1200</v>
      </c>
      <c r="C47" s="245">
        <v>0.2</v>
      </c>
      <c r="D47" s="246"/>
      <c r="E47" s="247"/>
      <c r="F47" s="246"/>
      <c r="G47" s="275"/>
      <c r="I47" s="238"/>
    </row>
    <row r="48" spans="1:10" s="224" customFormat="1" x14ac:dyDescent="0.2">
      <c r="A48" s="248" t="s">
        <v>14</v>
      </c>
      <c r="B48" s="291">
        <f>SUM(B49:B50)</f>
        <v>12000</v>
      </c>
      <c r="C48" s="256">
        <f>SUM(C49:C50)</f>
        <v>30</v>
      </c>
      <c r="D48" s="235"/>
      <c r="E48" s="236"/>
      <c r="F48" s="235"/>
      <c r="G48" s="237"/>
    </row>
    <row r="49" spans="1:9" s="224" customFormat="1" x14ac:dyDescent="0.2">
      <c r="A49" s="255" t="s">
        <v>69</v>
      </c>
      <c r="B49" s="244">
        <v>7000</v>
      </c>
      <c r="C49" s="245">
        <v>20</v>
      </c>
      <c r="D49" s="246" t="s">
        <v>129</v>
      </c>
      <c r="E49" s="247"/>
      <c r="F49" s="246"/>
      <c r="G49" s="275"/>
      <c r="I49" s="238"/>
    </row>
    <row r="50" spans="1:9" s="224" customFormat="1" x14ac:dyDescent="0.2">
      <c r="A50" s="255" t="s">
        <v>75</v>
      </c>
      <c r="B50" s="244">
        <v>5000</v>
      </c>
      <c r="C50" s="247">
        <v>10</v>
      </c>
      <c r="D50" s="246"/>
      <c r="E50" s="247"/>
      <c r="F50" s="246"/>
      <c r="G50" s="275"/>
    </row>
    <row r="51" spans="1:9" s="224" customFormat="1" x14ac:dyDescent="0.2">
      <c r="A51" s="281" t="s">
        <v>38</v>
      </c>
      <c r="B51" s="260">
        <f>SUM(B52:B52)</f>
        <v>15000</v>
      </c>
      <c r="C51" s="282">
        <f>SUM(C52:C52)</f>
        <v>10</v>
      </c>
      <c r="D51" s="261"/>
      <c r="E51" s="262"/>
      <c r="F51" s="261"/>
      <c r="G51" s="283"/>
    </row>
    <row r="52" spans="1:9" s="224" customFormat="1" x14ac:dyDescent="0.2">
      <c r="A52" s="255" t="s">
        <v>77</v>
      </c>
      <c r="B52" s="244">
        <v>15000</v>
      </c>
      <c r="C52" s="247">
        <v>10</v>
      </c>
      <c r="D52" s="246" t="s">
        <v>142</v>
      </c>
      <c r="E52" s="247"/>
      <c r="F52" s="246"/>
      <c r="G52" s="275"/>
    </row>
    <row r="53" spans="1:9" s="224" customFormat="1" x14ac:dyDescent="0.2">
      <c r="A53" s="250" t="s">
        <v>97</v>
      </c>
      <c r="B53" s="271">
        <f>SUM(B54:B54)</f>
        <v>3800</v>
      </c>
      <c r="C53" s="292">
        <f>SUM(C54:C54)</f>
        <v>2</v>
      </c>
      <c r="D53" s="261"/>
      <c r="E53" s="262"/>
      <c r="F53" s="261"/>
      <c r="G53" s="283"/>
    </row>
    <row r="54" spans="1:9" s="224" customFormat="1" x14ac:dyDescent="0.2">
      <c r="A54" s="293" t="s">
        <v>78</v>
      </c>
      <c r="B54" s="226">
        <v>3800</v>
      </c>
      <c r="C54" s="229">
        <v>2</v>
      </c>
      <c r="D54" s="228"/>
      <c r="E54" s="229"/>
      <c r="F54" s="228"/>
      <c r="G54" s="230"/>
    </row>
    <row r="55" spans="1:9" s="224" customFormat="1" x14ac:dyDescent="0.2">
      <c r="A55" s="281" t="s">
        <v>17</v>
      </c>
      <c r="B55" s="271">
        <f>SUM(B56:B60)</f>
        <v>223792.5</v>
      </c>
      <c r="C55" s="292">
        <f>SUM(C56:C60)</f>
        <v>4700</v>
      </c>
      <c r="D55" s="261"/>
      <c r="E55" s="262"/>
      <c r="F55" s="261"/>
      <c r="G55" s="283"/>
    </row>
    <row r="56" spans="1:9" s="224" customFormat="1" x14ac:dyDescent="0.2">
      <c r="A56" s="255" t="s">
        <v>69</v>
      </c>
      <c r="B56" s="244">
        <v>20000</v>
      </c>
      <c r="C56" s="247">
        <v>150</v>
      </c>
      <c r="D56" s="246" t="s">
        <v>130</v>
      </c>
      <c r="E56" s="247"/>
      <c r="F56" s="246"/>
      <c r="G56" s="275"/>
    </row>
    <row r="57" spans="1:9" s="224" customFormat="1" x14ac:dyDescent="0.2">
      <c r="A57" s="255" t="s">
        <v>77</v>
      </c>
      <c r="B57" s="244">
        <v>59000</v>
      </c>
      <c r="C57" s="247">
        <v>500</v>
      </c>
      <c r="D57" s="246" t="s">
        <v>143</v>
      </c>
      <c r="E57" s="247"/>
      <c r="F57" s="246"/>
      <c r="G57" s="275"/>
    </row>
    <row r="58" spans="1:9" s="224" customFormat="1" x14ac:dyDescent="0.2">
      <c r="A58" s="255" t="s">
        <v>75</v>
      </c>
      <c r="B58" s="244">
        <v>76340</v>
      </c>
      <c r="C58" s="247">
        <v>500</v>
      </c>
      <c r="D58" s="246"/>
      <c r="E58" s="247"/>
      <c r="F58" s="246"/>
      <c r="G58" s="275"/>
    </row>
    <row r="59" spans="1:9" s="224" customFormat="1" ht="51" x14ac:dyDescent="0.2">
      <c r="A59" s="265" t="s">
        <v>78</v>
      </c>
      <c r="B59" s="294">
        <v>68000</v>
      </c>
      <c r="C59" s="295">
        <v>400</v>
      </c>
      <c r="D59" s="252" t="s">
        <v>163</v>
      </c>
      <c r="E59" s="247"/>
      <c r="F59" s="246"/>
      <c r="G59" s="275"/>
    </row>
    <row r="60" spans="1:9" s="224" customFormat="1" ht="38.25" x14ac:dyDescent="0.2">
      <c r="A60" s="218" t="s">
        <v>79</v>
      </c>
      <c r="B60" s="259">
        <v>452.5</v>
      </c>
      <c r="C60" s="222">
        <v>3150</v>
      </c>
      <c r="D60" s="258" t="s">
        <v>175</v>
      </c>
      <c r="E60" s="222"/>
      <c r="F60" s="221"/>
      <c r="G60" s="223"/>
    </row>
    <row r="61" spans="1:9" s="224" customFormat="1" x14ac:dyDescent="0.2">
      <c r="A61" s="281" t="s">
        <v>16</v>
      </c>
      <c r="B61" s="271">
        <f>SUM(B62:B67)</f>
        <v>535939</v>
      </c>
      <c r="C61" s="292">
        <f>SUM(C62:C67)</f>
        <v>5511</v>
      </c>
      <c r="D61" s="261"/>
      <c r="E61" s="262"/>
      <c r="F61" s="261"/>
      <c r="G61" s="283"/>
    </row>
    <row r="62" spans="1:9" s="224" customFormat="1" x14ac:dyDescent="0.2">
      <c r="A62" s="255" t="s">
        <v>69</v>
      </c>
      <c r="B62" s="244">
        <v>5000</v>
      </c>
      <c r="C62" s="247">
        <v>60</v>
      </c>
      <c r="D62" s="246" t="s">
        <v>131</v>
      </c>
      <c r="E62" s="247"/>
      <c r="F62" s="246"/>
      <c r="G62" s="275"/>
    </row>
    <row r="63" spans="1:9" s="224" customFormat="1" x14ac:dyDescent="0.2">
      <c r="A63" s="255" t="s">
        <v>73</v>
      </c>
      <c r="B63" s="244">
        <v>45000</v>
      </c>
      <c r="C63" s="247">
        <v>550</v>
      </c>
      <c r="D63" s="246" t="s">
        <v>138</v>
      </c>
      <c r="E63" s="247"/>
      <c r="F63" s="246"/>
      <c r="G63" s="275"/>
    </row>
    <row r="64" spans="1:9" s="224" customFormat="1" x14ac:dyDescent="0.2">
      <c r="A64" s="255" t="s">
        <v>77</v>
      </c>
      <c r="B64" s="244">
        <v>68000</v>
      </c>
      <c r="C64" s="247">
        <v>400</v>
      </c>
      <c r="D64" s="246" t="s">
        <v>144</v>
      </c>
      <c r="E64" s="247"/>
      <c r="F64" s="246"/>
      <c r="G64" s="275"/>
    </row>
    <row r="65" spans="1:7" s="224" customFormat="1" x14ac:dyDescent="0.2">
      <c r="A65" s="255" t="s">
        <v>75</v>
      </c>
      <c r="B65" s="244">
        <v>366670</v>
      </c>
      <c r="C65" s="247">
        <v>2451</v>
      </c>
      <c r="D65" s="246"/>
      <c r="E65" s="247"/>
      <c r="F65" s="246"/>
      <c r="G65" s="275"/>
    </row>
    <row r="66" spans="1:7" s="224" customFormat="1" ht="51" x14ac:dyDescent="0.2">
      <c r="A66" s="265" t="s">
        <v>78</v>
      </c>
      <c r="B66" s="294">
        <v>51000</v>
      </c>
      <c r="C66" s="295">
        <v>300</v>
      </c>
      <c r="D66" s="252" t="s">
        <v>164</v>
      </c>
      <c r="E66" s="247"/>
      <c r="F66" s="246"/>
      <c r="G66" s="275"/>
    </row>
    <row r="67" spans="1:7" s="224" customFormat="1" ht="51" x14ac:dyDescent="0.2">
      <c r="A67" s="251" t="s">
        <v>79</v>
      </c>
      <c r="B67" s="259">
        <v>269</v>
      </c>
      <c r="C67" s="222">
        <v>1750</v>
      </c>
      <c r="D67" s="258" t="s">
        <v>183</v>
      </c>
      <c r="E67" s="222"/>
      <c r="F67" s="221"/>
      <c r="G67" s="223"/>
    </row>
    <row r="68" spans="1:7" s="224" customFormat="1" x14ac:dyDescent="0.2">
      <c r="A68" s="248" t="s">
        <v>95</v>
      </c>
      <c r="B68" s="296">
        <f>SUM(B69:B73)</f>
        <v>287568</v>
      </c>
      <c r="C68" s="291">
        <f>SUM(C69:C73)</f>
        <v>2400</v>
      </c>
      <c r="D68" s="235"/>
      <c r="E68" s="236"/>
      <c r="F68" s="235"/>
      <c r="G68" s="237"/>
    </row>
    <row r="69" spans="1:7" s="224" customFormat="1" x14ac:dyDescent="0.2">
      <c r="A69" s="255" t="s">
        <v>73</v>
      </c>
      <c r="B69" s="297">
        <v>24000</v>
      </c>
      <c r="C69" s="247">
        <v>300</v>
      </c>
      <c r="D69" s="246" t="s">
        <v>139</v>
      </c>
      <c r="E69" s="247"/>
      <c r="F69" s="246"/>
      <c r="G69" s="275"/>
    </row>
    <row r="70" spans="1:7" s="224" customFormat="1" x14ac:dyDescent="0.2">
      <c r="A70" s="298" t="s">
        <v>77</v>
      </c>
      <c r="B70" s="226">
        <v>99000</v>
      </c>
      <c r="C70" s="229">
        <v>550</v>
      </c>
      <c r="D70" s="228" t="s">
        <v>145</v>
      </c>
      <c r="E70" s="229"/>
      <c r="F70" s="228"/>
      <c r="G70" s="230"/>
    </row>
    <row r="71" spans="1:7" s="224" customFormat="1" x14ac:dyDescent="0.2">
      <c r="A71" s="255" t="s">
        <v>75</v>
      </c>
      <c r="B71" s="239">
        <v>130500</v>
      </c>
      <c r="C71" s="242">
        <v>850</v>
      </c>
      <c r="D71" s="228"/>
      <c r="E71" s="229"/>
      <c r="F71" s="228"/>
      <c r="G71" s="230"/>
    </row>
    <row r="72" spans="1:7" s="224" customFormat="1" ht="25.5" x14ac:dyDescent="0.2">
      <c r="A72" s="225" t="s">
        <v>78</v>
      </c>
      <c r="B72" s="299">
        <v>34000</v>
      </c>
      <c r="C72" s="300">
        <v>200</v>
      </c>
      <c r="D72" s="301" t="s">
        <v>166</v>
      </c>
      <c r="E72" s="229"/>
      <c r="F72" s="228"/>
      <c r="G72" s="230"/>
    </row>
    <row r="73" spans="1:7" s="224" customFormat="1" x14ac:dyDescent="0.2">
      <c r="A73" s="225" t="s">
        <v>79</v>
      </c>
      <c r="B73" s="239">
        <v>68</v>
      </c>
      <c r="C73" s="242">
        <v>500</v>
      </c>
      <c r="D73" s="228" t="s">
        <v>176</v>
      </c>
      <c r="E73" s="229"/>
      <c r="F73" s="228"/>
      <c r="G73" s="230"/>
    </row>
    <row r="74" spans="1:7" s="224" customFormat="1" x14ac:dyDescent="0.2">
      <c r="A74" s="281" t="s">
        <v>15</v>
      </c>
      <c r="B74" s="271">
        <f>SUM(B75:B79)</f>
        <v>206016</v>
      </c>
      <c r="C74" s="292">
        <f>SUM(C75:C79)</f>
        <v>1500</v>
      </c>
      <c r="D74" s="261"/>
      <c r="E74" s="262"/>
      <c r="F74" s="261"/>
      <c r="G74" s="283"/>
    </row>
    <row r="75" spans="1:7" s="224" customFormat="1" x14ac:dyDescent="0.2">
      <c r="A75" s="232" t="s">
        <v>69</v>
      </c>
      <c r="B75" s="233">
        <v>20000</v>
      </c>
      <c r="C75" s="236">
        <v>200</v>
      </c>
      <c r="D75" s="235" t="s">
        <v>129</v>
      </c>
      <c r="E75" s="236"/>
      <c r="F75" s="235"/>
      <c r="G75" s="237"/>
    </row>
    <row r="76" spans="1:7" s="224" customFormat="1" x14ac:dyDescent="0.2">
      <c r="A76" s="232" t="s">
        <v>77</v>
      </c>
      <c r="B76" s="233">
        <v>84000</v>
      </c>
      <c r="C76" s="236">
        <v>600</v>
      </c>
      <c r="D76" s="235" t="s">
        <v>146</v>
      </c>
      <c r="E76" s="236"/>
      <c r="F76" s="235"/>
      <c r="G76" s="237"/>
    </row>
    <row r="77" spans="1:7" s="224" customFormat="1" x14ac:dyDescent="0.2">
      <c r="A77" s="232" t="s">
        <v>75</v>
      </c>
      <c r="B77" s="233">
        <v>17000</v>
      </c>
      <c r="C77" s="236">
        <v>100</v>
      </c>
      <c r="D77" s="235"/>
      <c r="E77" s="236"/>
      <c r="F77" s="235"/>
      <c r="G77" s="237"/>
    </row>
    <row r="78" spans="1:7" s="224" customFormat="1" x14ac:dyDescent="0.2">
      <c r="A78" s="265" t="s">
        <v>78</v>
      </c>
      <c r="B78" s="244">
        <v>85000</v>
      </c>
      <c r="C78" s="247">
        <v>500</v>
      </c>
      <c r="D78" s="246" t="s">
        <v>165</v>
      </c>
      <c r="E78" s="247"/>
      <c r="F78" s="246"/>
      <c r="G78" s="275"/>
    </row>
    <row r="79" spans="1:7" s="224" customFormat="1" x14ac:dyDescent="0.2">
      <c r="A79" s="251" t="s">
        <v>79</v>
      </c>
      <c r="B79" s="259">
        <v>16</v>
      </c>
      <c r="C79" s="222">
        <v>100</v>
      </c>
      <c r="D79" s="221" t="s">
        <v>177</v>
      </c>
      <c r="E79" s="222"/>
      <c r="F79" s="221"/>
      <c r="G79" s="223"/>
    </row>
    <row r="80" spans="1:7" s="224" customFormat="1" x14ac:dyDescent="0.2">
      <c r="A80" s="248" t="s">
        <v>19</v>
      </c>
      <c r="B80" s="257">
        <f>SUM(B81:B86)</f>
        <v>1171535.5</v>
      </c>
      <c r="C80" s="291">
        <f>SUM(C81:C86)</f>
        <v>23551</v>
      </c>
      <c r="D80" s="235"/>
      <c r="E80" s="236"/>
      <c r="F80" s="235"/>
      <c r="G80" s="237"/>
    </row>
    <row r="81" spans="1:7" s="224" customFormat="1" x14ac:dyDescent="0.2">
      <c r="A81" s="255" t="s">
        <v>69</v>
      </c>
      <c r="B81" s="244">
        <v>25000</v>
      </c>
      <c r="C81" s="247">
        <v>200</v>
      </c>
      <c r="D81" s="246" t="s">
        <v>132</v>
      </c>
      <c r="E81" s="247"/>
      <c r="F81" s="246"/>
      <c r="G81" s="275"/>
    </row>
    <row r="82" spans="1:7" s="224" customFormat="1" ht="38.25" x14ac:dyDescent="0.2">
      <c r="A82" s="255" t="s">
        <v>73</v>
      </c>
      <c r="B82" s="244">
        <v>270000</v>
      </c>
      <c r="C82" s="247">
        <v>3350</v>
      </c>
      <c r="D82" s="252" t="s">
        <v>140</v>
      </c>
      <c r="E82" s="247"/>
      <c r="F82" s="246"/>
      <c r="G82" s="275"/>
    </row>
    <row r="83" spans="1:7" s="224" customFormat="1" ht="63.75" x14ac:dyDescent="0.2">
      <c r="A83" s="255" t="s">
        <v>77</v>
      </c>
      <c r="B83" s="244">
        <v>574600</v>
      </c>
      <c r="C83" s="247">
        <v>3950</v>
      </c>
      <c r="D83" s="252" t="s">
        <v>147</v>
      </c>
      <c r="E83" s="247"/>
      <c r="F83" s="246"/>
      <c r="G83" s="275"/>
    </row>
    <row r="84" spans="1:7" s="224" customFormat="1" x14ac:dyDescent="0.2">
      <c r="A84" s="255" t="s">
        <v>75</v>
      </c>
      <c r="B84" s="244">
        <v>282920</v>
      </c>
      <c r="C84" s="247">
        <v>1751</v>
      </c>
      <c r="D84" s="246"/>
      <c r="E84" s="247"/>
      <c r="F84" s="246"/>
      <c r="G84" s="275"/>
    </row>
    <row r="85" spans="1:7" s="224" customFormat="1" ht="25.5" x14ac:dyDescent="0.2">
      <c r="A85" s="265" t="s">
        <v>78</v>
      </c>
      <c r="B85" s="294">
        <v>17000</v>
      </c>
      <c r="C85" s="295">
        <v>100</v>
      </c>
      <c r="D85" s="252" t="s">
        <v>167</v>
      </c>
      <c r="E85" s="247"/>
      <c r="F85" s="246"/>
      <c r="G85" s="275"/>
    </row>
    <row r="86" spans="1:7" s="224" customFormat="1" ht="114.75" x14ac:dyDescent="0.2">
      <c r="A86" s="251" t="s">
        <v>79</v>
      </c>
      <c r="B86" s="279">
        <v>2015.5</v>
      </c>
      <c r="C86" s="302">
        <v>14200</v>
      </c>
      <c r="D86" s="258" t="s">
        <v>180</v>
      </c>
      <c r="E86" s="222"/>
      <c r="F86" s="221"/>
      <c r="G86" s="223"/>
    </row>
    <row r="87" spans="1:7" s="224" customFormat="1" x14ac:dyDescent="0.2">
      <c r="A87" s="281" t="s">
        <v>18</v>
      </c>
      <c r="B87" s="271">
        <f>SUM(B88:B90)</f>
        <v>68779.5</v>
      </c>
      <c r="C87" s="292">
        <f>SUM(C88:C90)</f>
        <v>2500</v>
      </c>
      <c r="D87" s="261"/>
      <c r="E87" s="262"/>
      <c r="F87" s="261"/>
      <c r="G87" s="283"/>
    </row>
    <row r="88" spans="1:7" s="224" customFormat="1" ht="38.25" x14ac:dyDescent="0.2">
      <c r="A88" s="255" t="s">
        <v>77</v>
      </c>
      <c r="B88" s="244">
        <v>60000</v>
      </c>
      <c r="C88" s="247">
        <v>800</v>
      </c>
      <c r="D88" s="252" t="s">
        <v>148</v>
      </c>
      <c r="E88" s="247"/>
      <c r="F88" s="246"/>
      <c r="G88" s="275"/>
    </row>
    <row r="89" spans="1:7" s="224" customFormat="1" x14ac:dyDescent="0.2">
      <c r="A89" s="255" t="s">
        <v>75</v>
      </c>
      <c r="B89" s="244">
        <v>8500</v>
      </c>
      <c r="C89" s="247">
        <v>50</v>
      </c>
      <c r="D89" s="246"/>
      <c r="E89" s="247"/>
      <c r="F89" s="246"/>
      <c r="G89" s="275"/>
    </row>
    <row r="90" spans="1:7" s="224" customFormat="1" ht="38.25" x14ac:dyDescent="0.2">
      <c r="A90" s="251" t="s">
        <v>79</v>
      </c>
      <c r="B90" s="279">
        <v>279.5</v>
      </c>
      <c r="C90" s="302">
        <v>1650</v>
      </c>
      <c r="D90" s="258" t="s">
        <v>181</v>
      </c>
      <c r="E90" s="222"/>
      <c r="F90" s="221"/>
      <c r="G90" s="223"/>
    </row>
    <row r="91" spans="1:7" s="224" customFormat="1" x14ac:dyDescent="0.2">
      <c r="A91" s="250" t="s">
        <v>96</v>
      </c>
      <c r="B91" s="260">
        <f>B92+B93</f>
        <v>17000</v>
      </c>
      <c r="C91" s="260">
        <f>C92+C93</f>
        <v>4.5</v>
      </c>
      <c r="D91" s="261"/>
      <c r="E91" s="262"/>
      <c r="F91" s="261"/>
      <c r="G91" s="283"/>
    </row>
    <row r="92" spans="1:7" s="224" customFormat="1" x14ac:dyDescent="0.2">
      <c r="A92" s="218" t="s">
        <v>75</v>
      </c>
      <c r="B92" s="259">
        <v>2000</v>
      </c>
      <c r="C92" s="220">
        <v>3</v>
      </c>
      <c r="D92" s="221"/>
      <c r="E92" s="222"/>
      <c r="F92" s="221"/>
      <c r="G92" s="223"/>
    </row>
    <row r="93" spans="1:7" s="224" customFormat="1" x14ac:dyDescent="0.2">
      <c r="A93" s="218" t="s">
        <v>78</v>
      </c>
      <c r="B93" s="259">
        <v>15000</v>
      </c>
      <c r="C93" s="220">
        <v>1.5</v>
      </c>
      <c r="D93" s="221"/>
      <c r="E93" s="222"/>
      <c r="F93" s="221"/>
      <c r="G93" s="223"/>
    </row>
    <row r="94" spans="1:7" s="224" customFormat="1" x14ac:dyDescent="0.2">
      <c r="A94" s="273" t="s">
        <v>100</v>
      </c>
      <c r="B94" s="303">
        <f>B95</f>
        <v>3</v>
      </c>
      <c r="C94" s="304">
        <f>C95</f>
        <v>0.2</v>
      </c>
      <c r="D94" s="235"/>
      <c r="E94" s="236"/>
      <c r="F94" s="235"/>
      <c r="G94" s="237"/>
    </row>
    <row r="95" spans="1:7" s="224" customFormat="1" x14ac:dyDescent="0.2">
      <c r="A95" s="305" t="s">
        <v>75</v>
      </c>
      <c r="B95" s="239">
        <v>3</v>
      </c>
      <c r="C95" s="240">
        <v>0.2</v>
      </c>
      <c r="D95" s="241"/>
      <c r="E95" s="242"/>
      <c r="F95" s="241"/>
      <c r="G95" s="243"/>
    </row>
    <row r="96" spans="1:7" s="224" customFormat="1" x14ac:dyDescent="0.2">
      <c r="A96" s="281" t="s">
        <v>21</v>
      </c>
      <c r="B96" s="260">
        <f>SUM(B97:B97)</f>
        <v>1500</v>
      </c>
      <c r="C96" s="292">
        <f>SUM(C97:C97)</f>
        <v>20</v>
      </c>
      <c r="D96" s="306"/>
      <c r="E96" s="292"/>
      <c r="F96" s="306"/>
      <c r="G96" s="307"/>
    </row>
    <row r="97" spans="1:7" s="224" customFormat="1" x14ac:dyDescent="0.2">
      <c r="A97" s="298" t="s">
        <v>73</v>
      </c>
      <c r="B97" s="308">
        <v>1500</v>
      </c>
      <c r="C97" s="229">
        <v>20</v>
      </c>
      <c r="D97" s="228"/>
      <c r="E97" s="229"/>
      <c r="F97" s="228"/>
      <c r="G97" s="230"/>
    </row>
    <row r="98" spans="1:7" s="224" customFormat="1" x14ac:dyDescent="0.2">
      <c r="A98" s="273" t="s">
        <v>20</v>
      </c>
      <c r="B98" s="257">
        <f>SUM(B99:B101)</f>
        <v>23005.4</v>
      </c>
      <c r="C98" s="257">
        <f>SUM(C99:C101)</f>
        <v>200</v>
      </c>
      <c r="D98" s="235"/>
      <c r="E98" s="236"/>
      <c r="F98" s="235"/>
      <c r="G98" s="237"/>
    </row>
    <row r="99" spans="1:7" s="224" customFormat="1" x14ac:dyDescent="0.2">
      <c r="A99" s="255" t="s">
        <v>69</v>
      </c>
      <c r="B99" s="244">
        <v>7000</v>
      </c>
      <c r="C99" s="247">
        <v>20</v>
      </c>
      <c r="D99" s="246" t="s">
        <v>133</v>
      </c>
      <c r="E99" s="247"/>
      <c r="F99" s="246"/>
      <c r="G99" s="275"/>
    </row>
    <row r="100" spans="1:7" s="224" customFormat="1" x14ac:dyDescent="0.2">
      <c r="A100" s="225" t="s">
        <v>75</v>
      </c>
      <c r="B100" s="239">
        <v>16000</v>
      </c>
      <c r="C100" s="242">
        <v>160</v>
      </c>
      <c r="D100" s="241"/>
      <c r="E100" s="242"/>
      <c r="F100" s="241"/>
      <c r="G100" s="243"/>
    </row>
    <row r="101" spans="1:7" s="224" customFormat="1" x14ac:dyDescent="0.2">
      <c r="A101" s="225" t="s">
        <v>79</v>
      </c>
      <c r="B101" s="239">
        <v>5.4</v>
      </c>
      <c r="C101" s="242">
        <v>20</v>
      </c>
      <c r="D101" s="241"/>
      <c r="E101" s="242"/>
      <c r="F101" s="241"/>
      <c r="G101" s="243"/>
    </row>
    <row r="102" spans="1:7" s="224" customFormat="1" x14ac:dyDescent="0.2">
      <c r="A102" s="309" t="s">
        <v>89</v>
      </c>
      <c r="B102" s="271">
        <f>SUM(B103:B104)</f>
        <v>38600</v>
      </c>
      <c r="C102" s="310">
        <f>SUM(C103:C104)</f>
        <v>3.2</v>
      </c>
      <c r="D102" s="311"/>
      <c r="E102" s="311"/>
      <c r="F102" s="311"/>
      <c r="G102" s="312"/>
    </row>
    <row r="103" spans="1:7" s="224" customFormat="1" x14ac:dyDescent="0.2">
      <c r="A103" s="313" t="s">
        <v>75</v>
      </c>
      <c r="B103" s="226">
        <v>36100</v>
      </c>
      <c r="C103" s="314">
        <v>3</v>
      </c>
      <c r="D103" s="314"/>
      <c r="E103" s="314"/>
      <c r="F103" s="314"/>
      <c r="G103" s="315"/>
    </row>
    <row r="104" spans="1:7" s="224" customFormat="1" x14ac:dyDescent="0.2">
      <c r="A104" s="316" t="s">
        <v>78</v>
      </c>
      <c r="B104" s="239">
        <v>2500</v>
      </c>
      <c r="C104" s="317">
        <v>0.2</v>
      </c>
      <c r="D104" s="317"/>
      <c r="E104" s="317"/>
      <c r="F104" s="317"/>
      <c r="G104" s="318"/>
    </row>
    <row r="105" spans="1:7" s="224" customFormat="1" x14ac:dyDescent="0.2">
      <c r="A105" s="281" t="s">
        <v>109</v>
      </c>
      <c r="B105" s="260">
        <f>SUM(B106)</f>
        <v>810</v>
      </c>
      <c r="C105" s="292">
        <f>SUM(C106)</f>
        <v>2</v>
      </c>
      <c r="D105" s="306"/>
      <c r="E105" s="292"/>
      <c r="F105" s="306"/>
      <c r="G105" s="307"/>
    </row>
    <row r="106" spans="1:7" s="224" customFormat="1" x14ac:dyDescent="0.2">
      <c r="A106" s="251" t="s">
        <v>75</v>
      </c>
      <c r="B106" s="219">
        <v>810</v>
      </c>
      <c r="C106" s="222">
        <v>2</v>
      </c>
      <c r="D106" s="221"/>
      <c r="E106" s="222"/>
      <c r="F106" s="221"/>
      <c r="G106" s="223"/>
    </row>
    <row r="107" spans="1:7" s="224" customFormat="1" x14ac:dyDescent="0.2">
      <c r="A107" s="250" t="s">
        <v>90</v>
      </c>
      <c r="B107" s="260">
        <f>B108</f>
        <v>9600</v>
      </c>
      <c r="C107" s="282">
        <f>C108</f>
        <v>2</v>
      </c>
      <c r="D107" s="261"/>
      <c r="E107" s="262"/>
      <c r="F107" s="261"/>
      <c r="G107" s="283"/>
    </row>
    <row r="108" spans="1:7" s="224" customFormat="1" x14ac:dyDescent="0.2">
      <c r="A108" s="218" t="s">
        <v>75</v>
      </c>
      <c r="B108" s="259">
        <v>9600</v>
      </c>
      <c r="C108" s="220">
        <v>2</v>
      </c>
      <c r="D108" s="221"/>
      <c r="E108" s="222"/>
      <c r="F108" s="221"/>
      <c r="G108" s="223"/>
    </row>
    <row r="109" spans="1:7" s="224" customFormat="1" x14ac:dyDescent="0.2">
      <c r="A109" s="250" t="s">
        <v>23</v>
      </c>
      <c r="B109" s="260">
        <f>SUM(B110:B111)</f>
        <v>10000</v>
      </c>
      <c r="C109" s="282">
        <f>SUM(C110:C111)</f>
        <v>4</v>
      </c>
      <c r="D109" s="261"/>
      <c r="E109" s="262"/>
      <c r="F109" s="261"/>
      <c r="G109" s="283"/>
    </row>
    <row r="110" spans="1:7" s="224" customFormat="1" x14ac:dyDescent="0.2">
      <c r="A110" s="265" t="s">
        <v>75</v>
      </c>
      <c r="B110" s="244">
        <v>7500</v>
      </c>
      <c r="C110" s="245">
        <v>3</v>
      </c>
      <c r="D110" s="246"/>
      <c r="E110" s="247"/>
      <c r="F110" s="246"/>
      <c r="G110" s="275"/>
    </row>
    <row r="111" spans="1:7" s="224" customFormat="1" x14ac:dyDescent="0.2">
      <c r="A111" s="218" t="s">
        <v>78</v>
      </c>
      <c r="B111" s="219">
        <v>2500</v>
      </c>
      <c r="C111" s="220">
        <v>1</v>
      </c>
      <c r="D111" s="221"/>
      <c r="E111" s="222"/>
      <c r="F111" s="221"/>
      <c r="G111" s="223"/>
    </row>
    <row r="112" spans="1:7" s="224" customFormat="1" x14ac:dyDescent="0.2">
      <c r="A112" s="273" t="s">
        <v>76</v>
      </c>
      <c r="B112" s="303">
        <f>B113</f>
        <v>8400</v>
      </c>
      <c r="C112" s="304">
        <f>C113</f>
        <v>3</v>
      </c>
      <c r="D112" s="235"/>
      <c r="E112" s="236"/>
      <c r="F112" s="235"/>
      <c r="G112" s="237"/>
    </row>
    <row r="113" spans="1:7" s="224" customFormat="1" x14ac:dyDescent="0.2">
      <c r="A113" s="305" t="s">
        <v>75</v>
      </c>
      <c r="B113" s="239">
        <v>8400</v>
      </c>
      <c r="C113" s="240">
        <v>3</v>
      </c>
      <c r="D113" s="241"/>
      <c r="E113" s="242"/>
      <c r="F113" s="241"/>
      <c r="G113" s="243"/>
    </row>
    <row r="114" spans="1:7" s="224" customFormat="1" x14ac:dyDescent="0.2">
      <c r="A114" s="250" t="s">
        <v>22</v>
      </c>
      <c r="B114" s="271">
        <f>SUM(B115:B119)</f>
        <v>152907.4</v>
      </c>
      <c r="C114" s="272">
        <f>SUM(C115:C119)</f>
        <v>191</v>
      </c>
      <c r="D114" s="261"/>
      <c r="E114" s="262"/>
      <c r="F114" s="261"/>
      <c r="G114" s="283"/>
    </row>
    <row r="115" spans="1:7" s="224" customFormat="1" x14ac:dyDescent="0.2">
      <c r="A115" s="265" t="s">
        <v>69</v>
      </c>
      <c r="B115" s="244">
        <v>3000</v>
      </c>
      <c r="C115" s="245">
        <v>1.5</v>
      </c>
      <c r="D115" s="246" t="s">
        <v>134</v>
      </c>
      <c r="E115" s="247"/>
      <c r="F115" s="246"/>
      <c r="G115" s="275"/>
    </row>
    <row r="116" spans="1:7" s="224" customFormat="1" x14ac:dyDescent="0.2">
      <c r="A116" s="255" t="s">
        <v>77</v>
      </c>
      <c r="B116" s="244">
        <v>121000</v>
      </c>
      <c r="C116" s="245">
        <v>115</v>
      </c>
      <c r="D116" s="246" t="s">
        <v>149</v>
      </c>
      <c r="E116" s="247"/>
      <c r="F116" s="246"/>
      <c r="G116" s="275"/>
    </row>
    <row r="117" spans="1:7" s="224" customFormat="1" x14ac:dyDescent="0.2">
      <c r="A117" s="255" t="s">
        <v>75</v>
      </c>
      <c r="B117" s="244">
        <v>2800</v>
      </c>
      <c r="C117" s="245">
        <v>1.5</v>
      </c>
      <c r="D117" s="246"/>
      <c r="E117" s="247"/>
      <c r="F117" s="246"/>
      <c r="G117" s="275"/>
    </row>
    <row r="118" spans="1:7" s="224" customFormat="1" ht="25.5" x14ac:dyDescent="0.2">
      <c r="A118" s="255" t="s">
        <v>78</v>
      </c>
      <c r="B118" s="294">
        <v>26000</v>
      </c>
      <c r="C118" s="319">
        <v>8</v>
      </c>
      <c r="D118" s="252" t="s">
        <v>168</v>
      </c>
      <c r="E118" s="247"/>
      <c r="F118" s="246"/>
      <c r="G118" s="275"/>
    </row>
    <row r="119" spans="1:7" s="224" customFormat="1" ht="38.25" x14ac:dyDescent="0.2">
      <c r="A119" s="251" t="s">
        <v>79</v>
      </c>
      <c r="B119" s="279">
        <v>107.4</v>
      </c>
      <c r="C119" s="320">
        <v>65</v>
      </c>
      <c r="D119" s="258" t="s">
        <v>179</v>
      </c>
      <c r="E119" s="222"/>
      <c r="F119" s="221"/>
      <c r="G119" s="223"/>
    </row>
    <row r="120" spans="1:7" s="224" customFormat="1" x14ac:dyDescent="0.2">
      <c r="A120" s="273" t="s">
        <v>110</v>
      </c>
      <c r="B120" s="303">
        <f>B121</f>
        <v>2000</v>
      </c>
      <c r="C120" s="304">
        <f>C121</f>
        <v>1</v>
      </c>
      <c r="D120" s="235"/>
      <c r="E120" s="236"/>
      <c r="F120" s="235"/>
      <c r="G120" s="237"/>
    </row>
    <row r="121" spans="1:7" s="224" customFormat="1" x14ac:dyDescent="0.2">
      <c r="A121" s="305" t="s">
        <v>75</v>
      </c>
      <c r="B121" s="239">
        <v>2000</v>
      </c>
      <c r="C121" s="240">
        <v>1</v>
      </c>
      <c r="D121" s="241"/>
      <c r="E121" s="242"/>
      <c r="F121" s="241"/>
      <c r="G121" s="243"/>
    </row>
    <row r="122" spans="1:7" s="321" customFormat="1" x14ac:dyDescent="0.2">
      <c r="A122" s="281" t="s">
        <v>83</v>
      </c>
      <c r="B122" s="271">
        <f>SUM(B123:B123)</f>
        <v>1600</v>
      </c>
      <c r="C122" s="272">
        <f>SUM(C123:C123)</f>
        <v>0.2</v>
      </c>
      <c r="D122" s="306"/>
      <c r="E122" s="292"/>
      <c r="F122" s="306"/>
      <c r="G122" s="307"/>
    </row>
    <row r="123" spans="1:7" s="224" customFormat="1" x14ac:dyDescent="0.2">
      <c r="A123" s="255" t="s">
        <v>69</v>
      </c>
      <c r="B123" s="244">
        <v>1600</v>
      </c>
      <c r="C123" s="245">
        <v>0.2</v>
      </c>
      <c r="D123" s="246"/>
      <c r="E123" s="247"/>
      <c r="F123" s="246"/>
      <c r="G123" s="275"/>
    </row>
    <row r="124" spans="1:7" s="224" customFormat="1" x14ac:dyDescent="0.2">
      <c r="A124" s="248" t="s">
        <v>99</v>
      </c>
      <c r="B124" s="303">
        <f>SUM(B125:B125)</f>
        <v>1000</v>
      </c>
      <c r="C124" s="304">
        <f>SUM(C125:C125)</f>
        <v>20</v>
      </c>
      <c r="D124" s="235"/>
      <c r="E124" s="236"/>
      <c r="F124" s="235"/>
      <c r="G124" s="237"/>
    </row>
    <row r="125" spans="1:7" s="224" customFormat="1" x14ac:dyDescent="0.2">
      <c r="A125" s="232" t="s">
        <v>73</v>
      </c>
      <c r="B125" s="233">
        <v>1000</v>
      </c>
      <c r="C125" s="234">
        <v>20</v>
      </c>
      <c r="D125" s="235"/>
      <c r="E125" s="236"/>
      <c r="F125" s="235"/>
      <c r="G125" s="237"/>
    </row>
    <row r="126" spans="1:7" s="224" customFormat="1" x14ac:dyDescent="0.2">
      <c r="A126" s="250" t="s">
        <v>24</v>
      </c>
      <c r="B126" s="271">
        <f>SUM(B127:B127)</f>
        <v>1500</v>
      </c>
      <c r="C126" s="322">
        <f>SUM(C127:C127)</f>
        <v>0.1</v>
      </c>
      <c r="D126" s="261"/>
      <c r="E126" s="262"/>
      <c r="F126" s="261"/>
      <c r="G126" s="283"/>
    </row>
    <row r="127" spans="1:7" s="224" customFormat="1" x14ac:dyDescent="0.2">
      <c r="A127" s="225" t="s">
        <v>78</v>
      </c>
      <c r="B127" s="239">
        <v>1500</v>
      </c>
      <c r="C127" s="240">
        <v>0.1</v>
      </c>
      <c r="D127" s="241"/>
      <c r="E127" s="242"/>
      <c r="F127" s="241"/>
      <c r="G127" s="243"/>
    </row>
    <row r="128" spans="1:7" s="224" customFormat="1" x14ac:dyDescent="0.2">
      <c r="A128" s="250" t="s">
        <v>102</v>
      </c>
      <c r="B128" s="271">
        <f>SUM(B129:B129)</f>
        <v>8</v>
      </c>
      <c r="C128" s="322">
        <f>SUM(C129:C129)</f>
        <v>2</v>
      </c>
      <c r="D128" s="261"/>
      <c r="E128" s="262"/>
      <c r="F128" s="261"/>
      <c r="G128" s="283"/>
    </row>
    <row r="129" spans="1:8" s="224" customFormat="1" x14ac:dyDescent="0.2">
      <c r="A129" s="225" t="s">
        <v>79</v>
      </c>
      <c r="B129" s="239">
        <v>8</v>
      </c>
      <c r="C129" s="240">
        <v>2</v>
      </c>
      <c r="D129" s="241"/>
      <c r="E129" s="242"/>
      <c r="F129" s="241"/>
      <c r="G129" s="243"/>
    </row>
    <row r="130" spans="1:8" s="224" customFormat="1" x14ac:dyDescent="0.2">
      <c r="A130" s="250" t="s">
        <v>25</v>
      </c>
      <c r="B130" s="271">
        <f>SUM(B131:B131)</f>
        <v>15000</v>
      </c>
      <c r="C130" s="272">
        <f>SUM(C131:C131)</f>
        <v>5</v>
      </c>
      <c r="D130" s="261"/>
      <c r="E130" s="262"/>
      <c r="F130" s="261"/>
      <c r="G130" s="283"/>
    </row>
    <row r="131" spans="1:8" s="224" customFormat="1" x14ac:dyDescent="0.2">
      <c r="A131" s="251" t="s">
        <v>75</v>
      </c>
      <c r="B131" s="259">
        <v>15000</v>
      </c>
      <c r="C131" s="220">
        <v>5</v>
      </c>
      <c r="D131" s="221"/>
      <c r="E131" s="222"/>
      <c r="F131" s="221"/>
      <c r="G131" s="223"/>
    </row>
    <row r="132" spans="1:8" s="224" customFormat="1" x14ac:dyDescent="0.2">
      <c r="A132" s="250" t="s">
        <v>26</v>
      </c>
      <c r="B132" s="271">
        <f>SUM(B133:B137)</f>
        <v>160074</v>
      </c>
      <c r="C132" s="272">
        <f>SUM(C133:C137)</f>
        <v>97</v>
      </c>
      <c r="D132" s="261"/>
      <c r="E132" s="262"/>
      <c r="F132" s="261"/>
      <c r="G132" s="283"/>
    </row>
    <row r="133" spans="1:8" s="224" customFormat="1" x14ac:dyDescent="0.2">
      <c r="A133" s="265" t="s">
        <v>69</v>
      </c>
      <c r="B133" s="244">
        <v>2000</v>
      </c>
      <c r="C133" s="245">
        <v>2</v>
      </c>
      <c r="D133" s="246"/>
      <c r="E133" s="247"/>
      <c r="F133" s="246"/>
      <c r="G133" s="275"/>
    </row>
    <row r="134" spans="1:8" s="224" customFormat="1" x14ac:dyDescent="0.2">
      <c r="A134" s="265" t="s">
        <v>73</v>
      </c>
      <c r="B134" s="244">
        <v>14000</v>
      </c>
      <c r="C134" s="245">
        <v>7</v>
      </c>
      <c r="D134" s="246"/>
      <c r="E134" s="247"/>
      <c r="F134" s="246"/>
      <c r="G134" s="275"/>
    </row>
    <row r="135" spans="1:8" s="224" customFormat="1" x14ac:dyDescent="0.2">
      <c r="A135" s="255" t="s">
        <v>77</v>
      </c>
      <c r="B135" s="244">
        <v>90000</v>
      </c>
      <c r="C135" s="245">
        <v>45</v>
      </c>
      <c r="D135" s="246" t="s">
        <v>150</v>
      </c>
      <c r="E135" s="247"/>
      <c r="F135" s="246"/>
      <c r="G135" s="275"/>
    </row>
    <row r="136" spans="1:8" s="224" customFormat="1" x14ac:dyDescent="0.2">
      <c r="A136" s="255" t="s">
        <v>75</v>
      </c>
      <c r="B136" s="244">
        <v>54000</v>
      </c>
      <c r="C136" s="245">
        <v>18</v>
      </c>
      <c r="D136" s="246"/>
      <c r="E136" s="247"/>
      <c r="F136" s="246"/>
      <c r="G136" s="275"/>
    </row>
    <row r="137" spans="1:8" s="224" customFormat="1" x14ac:dyDescent="0.2">
      <c r="A137" s="251" t="s">
        <v>79</v>
      </c>
      <c r="B137" s="259">
        <v>74</v>
      </c>
      <c r="C137" s="220">
        <v>25</v>
      </c>
      <c r="D137" s="221" t="s">
        <v>182</v>
      </c>
      <c r="E137" s="222"/>
      <c r="F137" s="221"/>
      <c r="G137" s="223"/>
    </row>
    <row r="138" spans="1:8" s="224" customFormat="1" x14ac:dyDescent="0.2">
      <c r="A138" s="273" t="s">
        <v>117</v>
      </c>
      <c r="B138" s="257">
        <f>SUM(B139:B139)</f>
        <v>936</v>
      </c>
      <c r="C138" s="256">
        <f>SUM(C139:C139)</f>
        <v>0.3</v>
      </c>
      <c r="D138" s="235"/>
      <c r="E138" s="236"/>
      <c r="F138" s="235"/>
      <c r="G138" s="237"/>
    </row>
    <row r="139" spans="1:8" s="224" customFormat="1" x14ac:dyDescent="0.2">
      <c r="A139" s="218" t="s">
        <v>78</v>
      </c>
      <c r="B139" s="219">
        <v>936</v>
      </c>
      <c r="C139" s="220">
        <v>0.3</v>
      </c>
      <c r="D139" s="221"/>
      <c r="E139" s="222"/>
      <c r="F139" s="221"/>
      <c r="G139" s="223"/>
    </row>
    <row r="140" spans="1:8" s="224" customFormat="1" x14ac:dyDescent="0.2">
      <c r="A140" s="276" t="s">
        <v>28</v>
      </c>
      <c r="B140" s="303">
        <f>SUM(B141:B144)</f>
        <v>81084</v>
      </c>
      <c r="C140" s="304">
        <f>SUM(C141:C144)</f>
        <v>70</v>
      </c>
      <c r="D140" s="235"/>
      <c r="E140" s="236"/>
      <c r="F140" s="235"/>
      <c r="G140" s="237"/>
      <c r="H140" s="323"/>
    </row>
    <row r="141" spans="1:8" s="224" customFormat="1" x14ac:dyDescent="0.2">
      <c r="A141" s="324" t="s">
        <v>77</v>
      </c>
      <c r="B141" s="244">
        <v>50000</v>
      </c>
      <c r="C141" s="245">
        <v>40</v>
      </c>
      <c r="D141" s="246" t="s">
        <v>151</v>
      </c>
      <c r="E141" s="247"/>
      <c r="F141" s="246"/>
      <c r="G141" s="275"/>
      <c r="H141" s="323"/>
    </row>
    <row r="142" spans="1:8" s="224" customFormat="1" x14ac:dyDescent="0.2">
      <c r="A142" s="305" t="s">
        <v>73</v>
      </c>
      <c r="B142" s="239">
        <v>10000</v>
      </c>
      <c r="C142" s="240">
        <v>5</v>
      </c>
      <c r="D142" s="241" t="s">
        <v>141</v>
      </c>
      <c r="E142" s="242"/>
      <c r="F142" s="241"/>
      <c r="G142" s="243"/>
      <c r="H142" s="323"/>
    </row>
    <row r="143" spans="1:8" s="224" customFormat="1" x14ac:dyDescent="0.2">
      <c r="A143" s="305" t="s">
        <v>78</v>
      </c>
      <c r="B143" s="239">
        <v>21000</v>
      </c>
      <c r="C143" s="240">
        <v>5</v>
      </c>
      <c r="D143" s="241" t="s">
        <v>169</v>
      </c>
      <c r="E143" s="242"/>
      <c r="F143" s="241"/>
      <c r="G143" s="243"/>
      <c r="H143" s="323"/>
    </row>
    <row r="144" spans="1:8" s="224" customFormat="1" x14ac:dyDescent="0.2">
      <c r="A144" s="305" t="s">
        <v>79</v>
      </c>
      <c r="B144" s="239">
        <v>84</v>
      </c>
      <c r="C144" s="240">
        <v>20</v>
      </c>
      <c r="D144" s="241" t="s">
        <v>178</v>
      </c>
      <c r="E144" s="242"/>
      <c r="F144" s="241"/>
      <c r="G144" s="243"/>
      <c r="H144" s="238"/>
    </row>
    <row r="145" spans="1:9" x14ac:dyDescent="0.2">
      <c r="A145" s="104" t="s">
        <v>33</v>
      </c>
      <c r="B145" s="105">
        <f>B156+B150+B148+B154+B146+B152</f>
        <v>31078</v>
      </c>
      <c r="C145" s="216">
        <f>C156+C150+C148+C154+C146+C152</f>
        <v>6.4499999999999993</v>
      </c>
      <c r="D145" s="107"/>
      <c r="E145" s="108"/>
      <c r="F145" s="107"/>
      <c r="G145" s="109"/>
      <c r="I145" s="15"/>
    </row>
    <row r="146" spans="1:9" s="224" customFormat="1" x14ac:dyDescent="0.2">
      <c r="A146" s="250" t="s">
        <v>112</v>
      </c>
      <c r="B146" s="271">
        <f>SUM(B147)</f>
        <v>2000</v>
      </c>
      <c r="C146" s="272">
        <f>SUM(C147)</f>
        <v>1</v>
      </c>
      <c r="D146" s="306"/>
      <c r="E146" s="292"/>
      <c r="F146" s="306"/>
      <c r="G146" s="307"/>
      <c r="I146" s="238"/>
    </row>
    <row r="147" spans="1:9" s="224" customFormat="1" x14ac:dyDescent="0.2">
      <c r="A147" s="218" t="s">
        <v>73</v>
      </c>
      <c r="B147" s="259">
        <v>2000</v>
      </c>
      <c r="C147" s="220">
        <v>1</v>
      </c>
      <c r="D147" s="221"/>
      <c r="E147" s="222"/>
      <c r="F147" s="221"/>
      <c r="G147" s="223"/>
      <c r="I147" s="238"/>
    </row>
    <row r="148" spans="1:9" s="224" customFormat="1" x14ac:dyDescent="0.2">
      <c r="A148" s="250" t="s">
        <v>107</v>
      </c>
      <c r="B148" s="271">
        <f>SUM(B149)</f>
        <v>3900</v>
      </c>
      <c r="C148" s="272">
        <f>SUM(C149)</f>
        <v>0.3</v>
      </c>
      <c r="D148" s="306"/>
      <c r="E148" s="292"/>
      <c r="F148" s="306"/>
      <c r="G148" s="307"/>
      <c r="I148" s="238"/>
    </row>
    <row r="149" spans="1:9" s="224" customFormat="1" x14ac:dyDescent="0.2">
      <c r="A149" s="218" t="s">
        <v>78</v>
      </c>
      <c r="B149" s="259">
        <v>3900</v>
      </c>
      <c r="C149" s="220">
        <v>0.3</v>
      </c>
      <c r="D149" s="221"/>
      <c r="E149" s="222"/>
      <c r="F149" s="221"/>
      <c r="G149" s="223"/>
      <c r="I149" s="238"/>
    </row>
    <row r="150" spans="1:9" s="224" customFormat="1" x14ac:dyDescent="0.2">
      <c r="A150" s="250" t="s">
        <v>91</v>
      </c>
      <c r="B150" s="271">
        <f>SUM(B151:B151)</f>
        <v>400</v>
      </c>
      <c r="C150" s="272">
        <f>SUM(C151:C151)</f>
        <v>2</v>
      </c>
      <c r="D150" s="261"/>
      <c r="E150" s="262"/>
      <c r="F150" s="261"/>
      <c r="G150" s="283"/>
    </row>
    <row r="151" spans="1:9" s="224" customFormat="1" x14ac:dyDescent="0.2">
      <c r="A151" s="251" t="s">
        <v>78</v>
      </c>
      <c r="B151" s="259">
        <v>400</v>
      </c>
      <c r="C151" s="220">
        <v>2</v>
      </c>
      <c r="D151" s="221"/>
      <c r="E151" s="222"/>
      <c r="F151" s="221"/>
      <c r="G151" s="223"/>
    </row>
    <row r="152" spans="1:9" s="224" customFormat="1" x14ac:dyDescent="0.2">
      <c r="A152" s="250" t="s">
        <v>35</v>
      </c>
      <c r="B152" s="271">
        <f>SUM(B153)</f>
        <v>5000</v>
      </c>
      <c r="C152" s="272">
        <f>SUM(C153)</f>
        <v>1</v>
      </c>
      <c r="D152" s="306"/>
      <c r="E152" s="292"/>
      <c r="F152" s="306"/>
      <c r="G152" s="307"/>
      <c r="I152" s="238"/>
    </row>
    <row r="153" spans="1:9" s="224" customFormat="1" x14ac:dyDescent="0.2">
      <c r="A153" s="218" t="s">
        <v>73</v>
      </c>
      <c r="B153" s="259">
        <v>5000</v>
      </c>
      <c r="C153" s="220">
        <v>1</v>
      </c>
      <c r="D153" s="221"/>
      <c r="E153" s="222"/>
      <c r="F153" s="221"/>
      <c r="G153" s="223"/>
      <c r="I153" s="238"/>
    </row>
    <row r="154" spans="1:9" s="224" customFormat="1" x14ac:dyDescent="0.2">
      <c r="A154" s="250" t="s">
        <v>39</v>
      </c>
      <c r="B154" s="271">
        <f>SUM(B155:B155)</f>
        <v>478</v>
      </c>
      <c r="C154" s="272">
        <f>SUM(C155:C155)</f>
        <v>0.05</v>
      </c>
      <c r="D154" s="261"/>
      <c r="E154" s="262"/>
      <c r="F154" s="261"/>
      <c r="G154" s="283"/>
    </row>
    <row r="155" spans="1:9" s="224" customFormat="1" x14ac:dyDescent="0.2">
      <c r="A155" s="251" t="s">
        <v>75</v>
      </c>
      <c r="B155" s="259">
        <v>478</v>
      </c>
      <c r="C155" s="220">
        <v>0.05</v>
      </c>
      <c r="D155" s="221"/>
      <c r="E155" s="222"/>
      <c r="F155" s="221"/>
      <c r="G155" s="223"/>
    </row>
    <row r="156" spans="1:9" s="224" customFormat="1" x14ac:dyDescent="0.2">
      <c r="A156" s="325" t="s">
        <v>29</v>
      </c>
      <c r="B156" s="271">
        <f>SUM(B157:B158)</f>
        <v>19300</v>
      </c>
      <c r="C156" s="272">
        <f>SUM(C157:C158)</f>
        <v>2.1</v>
      </c>
      <c r="D156" s="261"/>
      <c r="E156" s="262"/>
      <c r="F156" s="261"/>
      <c r="G156" s="307"/>
    </row>
    <row r="157" spans="1:9" s="224" customFormat="1" x14ac:dyDescent="0.2">
      <c r="A157" s="293" t="s">
        <v>73</v>
      </c>
      <c r="B157" s="226">
        <v>15000</v>
      </c>
      <c r="C157" s="227">
        <v>2</v>
      </c>
      <c r="D157" s="228"/>
      <c r="E157" s="229"/>
      <c r="F157" s="228"/>
      <c r="G157" s="230"/>
    </row>
    <row r="158" spans="1:9" s="224" customFormat="1" ht="13.5" thickBot="1" x14ac:dyDescent="0.25">
      <c r="A158" s="225" t="s">
        <v>78</v>
      </c>
      <c r="B158" s="239">
        <v>4300</v>
      </c>
      <c r="C158" s="240">
        <v>0.1</v>
      </c>
      <c r="D158" s="241"/>
      <c r="E158" s="242"/>
      <c r="F158" s="241"/>
      <c r="G158" s="243"/>
      <c r="H158" s="238"/>
    </row>
    <row r="159" spans="1:9" ht="13.5" thickBot="1" x14ac:dyDescent="0.25">
      <c r="A159" s="110" t="s">
        <v>12</v>
      </c>
      <c r="B159" s="111">
        <f t="shared" ref="B159:G159" si="1">B145+B37+B12</f>
        <v>5178818.3</v>
      </c>
      <c r="C159" s="112">
        <f t="shared" si="1"/>
        <v>40954.599999999984</v>
      </c>
      <c r="D159" s="111">
        <f t="shared" si="1"/>
        <v>0</v>
      </c>
      <c r="E159" s="111">
        <f t="shared" si="1"/>
        <v>0</v>
      </c>
      <c r="F159" s="111">
        <f t="shared" si="1"/>
        <v>0</v>
      </c>
      <c r="G159" s="113">
        <f t="shared" si="1"/>
        <v>0</v>
      </c>
    </row>
    <row r="160" spans="1:9" x14ac:dyDescent="0.2">
      <c r="A160" s="416" t="s">
        <v>30</v>
      </c>
      <c r="B160" s="417"/>
      <c r="C160" s="417"/>
      <c r="D160" s="417"/>
      <c r="E160" s="417"/>
      <c r="F160" s="417"/>
      <c r="G160" s="418"/>
    </row>
    <row r="161" spans="1:9" x14ac:dyDescent="0.2">
      <c r="A161" s="114" t="s">
        <v>32</v>
      </c>
      <c r="B161" s="115">
        <f>B162+B164+B167+B170+B176+B179+B182+B186+B188+B194+B197+B172</f>
        <v>428185</v>
      </c>
      <c r="C161" s="115"/>
      <c r="D161" s="115">
        <f t="shared" ref="D161:G161" si="2">D162+D164+D167+D170+D176+D179+D182+D186+D188+D194+D197+D172</f>
        <v>0</v>
      </c>
      <c r="E161" s="115">
        <f t="shared" si="2"/>
        <v>0</v>
      </c>
      <c r="F161" s="115">
        <f t="shared" si="2"/>
        <v>0</v>
      </c>
      <c r="G161" s="115">
        <f t="shared" si="2"/>
        <v>710900</v>
      </c>
      <c r="I161" s="15"/>
    </row>
    <row r="162" spans="1:9" x14ac:dyDescent="0.2">
      <c r="A162" s="20" t="s">
        <v>92</v>
      </c>
      <c r="B162" s="50">
        <f>SUM(B163:B163)</f>
        <v>1500</v>
      </c>
      <c r="C162" s="60"/>
      <c r="D162" s="21"/>
      <c r="E162" s="24"/>
      <c r="F162" s="21"/>
      <c r="G162" s="77">
        <f>SUM(G163:G163)</f>
        <v>2900</v>
      </c>
    </row>
    <row r="163" spans="1:9" s="224" customFormat="1" x14ac:dyDescent="0.2">
      <c r="A163" s="232" t="s">
        <v>78</v>
      </c>
      <c r="B163" s="233">
        <v>1500</v>
      </c>
      <c r="C163" s="234"/>
      <c r="D163" s="235"/>
      <c r="E163" s="236"/>
      <c r="F163" s="235">
        <v>3509</v>
      </c>
      <c r="G163" s="237">
        <v>2900</v>
      </c>
      <c r="I163" s="238"/>
    </row>
    <row r="164" spans="1:9" s="224" customFormat="1" x14ac:dyDescent="0.2">
      <c r="A164" s="281" t="s">
        <v>70</v>
      </c>
      <c r="B164" s="271">
        <f>SUM(B165:B166)</f>
        <v>88085</v>
      </c>
      <c r="C164" s="327"/>
      <c r="D164" s="261"/>
      <c r="E164" s="262"/>
      <c r="F164" s="261"/>
      <c r="G164" s="307">
        <f>SUM(G165:G166)</f>
        <v>111000</v>
      </c>
      <c r="H164" s="231"/>
    </row>
    <row r="165" spans="1:9" s="224" customFormat="1" x14ac:dyDescent="0.2">
      <c r="A165" s="232" t="s">
        <v>69</v>
      </c>
      <c r="B165" s="233">
        <v>78400</v>
      </c>
      <c r="C165" s="234"/>
      <c r="D165" s="235"/>
      <c r="E165" s="236"/>
      <c r="F165" s="235"/>
      <c r="G165" s="238">
        <v>98000</v>
      </c>
      <c r="H165" s="231"/>
    </row>
    <row r="166" spans="1:9" s="224" customFormat="1" x14ac:dyDescent="0.2">
      <c r="A166" s="225" t="s">
        <v>75</v>
      </c>
      <c r="B166" s="239">
        <v>9685</v>
      </c>
      <c r="C166" s="240"/>
      <c r="D166" s="241"/>
      <c r="E166" s="242"/>
      <c r="F166" s="241"/>
      <c r="G166" s="243">
        <v>13000</v>
      </c>
      <c r="H166" s="231"/>
      <c r="I166" s="328"/>
    </row>
    <row r="167" spans="1:9" s="224" customFormat="1" x14ac:dyDescent="0.2">
      <c r="A167" s="248" t="s">
        <v>71</v>
      </c>
      <c r="B167" s="257">
        <f>SUM(B168:B169)</f>
        <v>38200</v>
      </c>
      <c r="C167" s="256"/>
      <c r="D167" s="329"/>
      <c r="E167" s="291"/>
      <c r="F167" s="329"/>
      <c r="G167" s="249">
        <f>SUM(G168:G169)</f>
        <v>49000</v>
      </c>
      <c r="H167" s="231"/>
      <c r="I167" s="328"/>
    </row>
    <row r="168" spans="1:9" s="224" customFormat="1" x14ac:dyDescent="0.2">
      <c r="A168" s="232" t="s">
        <v>69</v>
      </c>
      <c r="B168" s="233">
        <v>35200</v>
      </c>
      <c r="C168" s="234"/>
      <c r="D168" s="235"/>
      <c r="E168" s="236"/>
      <c r="F168" s="235"/>
      <c r="G168" s="237">
        <v>44000</v>
      </c>
      <c r="H168" s="231"/>
    </row>
    <row r="169" spans="1:9" s="224" customFormat="1" x14ac:dyDescent="0.2">
      <c r="A169" s="232" t="s">
        <v>73</v>
      </c>
      <c r="B169" s="233">
        <v>3000</v>
      </c>
      <c r="C169" s="234"/>
      <c r="D169" s="235"/>
      <c r="E169" s="236"/>
      <c r="F169" s="235">
        <v>0</v>
      </c>
      <c r="G169" s="237">
        <v>5000</v>
      </c>
      <c r="H169" s="231"/>
    </row>
    <row r="170" spans="1:9" s="224" customFormat="1" x14ac:dyDescent="0.2">
      <c r="A170" s="281" t="s">
        <v>82</v>
      </c>
      <c r="B170" s="271">
        <f>B171</f>
        <v>543</v>
      </c>
      <c r="C170" s="272"/>
      <c r="D170" s="306"/>
      <c r="E170" s="292"/>
      <c r="F170" s="306"/>
      <c r="G170" s="307">
        <f>G171</f>
        <v>850</v>
      </c>
      <c r="H170" s="231"/>
    </row>
    <row r="171" spans="1:9" s="224" customFormat="1" x14ac:dyDescent="0.2">
      <c r="A171" s="251" t="s">
        <v>78</v>
      </c>
      <c r="B171" s="259">
        <v>543</v>
      </c>
      <c r="C171" s="220"/>
      <c r="D171" s="221"/>
      <c r="E171" s="222"/>
      <c r="F171" s="221">
        <v>3509</v>
      </c>
      <c r="G171" s="223">
        <v>850</v>
      </c>
      <c r="H171" s="231"/>
    </row>
    <row r="172" spans="1:9" s="321" customFormat="1" x14ac:dyDescent="0.2">
      <c r="A172" s="281" t="s">
        <v>101</v>
      </c>
      <c r="B172" s="271">
        <f>SUM(B173:B175)</f>
        <v>4823</v>
      </c>
      <c r="C172" s="272"/>
      <c r="D172" s="306"/>
      <c r="E172" s="292"/>
      <c r="F172" s="306"/>
      <c r="G172" s="307">
        <f>SUM(G173:G174)</f>
        <v>11000</v>
      </c>
      <c r="H172" s="330"/>
    </row>
    <row r="173" spans="1:9" s="224" customFormat="1" x14ac:dyDescent="0.2">
      <c r="A173" s="255" t="s">
        <v>73</v>
      </c>
      <c r="B173" s="244">
        <v>250</v>
      </c>
      <c r="C173" s="245"/>
      <c r="D173" s="246"/>
      <c r="E173" s="247"/>
      <c r="F173" s="246">
        <v>0</v>
      </c>
      <c r="G173" s="275">
        <v>2000</v>
      </c>
      <c r="H173" s="231"/>
    </row>
    <row r="174" spans="1:9" s="224" customFormat="1" x14ac:dyDescent="0.2">
      <c r="A174" s="251" t="s">
        <v>75</v>
      </c>
      <c r="B174" s="259">
        <v>4030</v>
      </c>
      <c r="C174" s="220"/>
      <c r="D174" s="221"/>
      <c r="E174" s="222"/>
      <c r="F174" s="221"/>
      <c r="G174" s="223">
        <v>9000</v>
      </c>
      <c r="H174" s="231"/>
    </row>
    <row r="175" spans="1:9" s="224" customFormat="1" x14ac:dyDescent="0.2">
      <c r="A175" s="251" t="s">
        <v>78</v>
      </c>
      <c r="B175" s="219">
        <v>543</v>
      </c>
      <c r="C175" s="220"/>
      <c r="D175" s="221"/>
      <c r="E175" s="222"/>
      <c r="F175" s="221">
        <v>3509</v>
      </c>
      <c r="G175" s="223">
        <v>850</v>
      </c>
      <c r="H175" s="231"/>
    </row>
    <row r="176" spans="1:9" s="224" customFormat="1" x14ac:dyDescent="0.2">
      <c r="A176" s="248" t="s">
        <v>72</v>
      </c>
      <c r="B176" s="257">
        <f>SUM(B177:B178)</f>
        <v>3900</v>
      </c>
      <c r="C176" s="256"/>
      <c r="D176" s="329"/>
      <c r="E176" s="291"/>
      <c r="F176" s="329"/>
      <c r="G176" s="249">
        <f>SUM(G177:G178)</f>
        <v>7200</v>
      </c>
      <c r="H176" s="231"/>
    </row>
    <row r="177" spans="1:9" s="224" customFormat="1" x14ac:dyDescent="0.2">
      <c r="A177" s="255" t="s">
        <v>73</v>
      </c>
      <c r="B177" s="244">
        <v>900</v>
      </c>
      <c r="C177" s="245"/>
      <c r="D177" s="246"/>
      <c r="E177" s="247"/>
      <c r="F177" s="246">
        <v>0</v>
      </c>
      <c r="G177" s="275">
        <v>2200</v>
      </c>
      <c r="H177" s="231"/>
    </row>
    <row r="178" spans="1:9" s="224" customFormat="1" x14ac:dyDescent="0.2">
      <c r="A178" s="251" t="s">
        <v>78</v>
      </c>
      <c r="B178" s="219">
        <v>3000</v>
      </c>
      <c r="C178" s="220"/>
      <c r="D178" s="221"/>
      <c r="E178" s="222"/>
      <c r="F178" s="221">
        <v>3509</v>
      </c>
      <c r="G178" s="223">
        <v>5000</v>
      </c>
      <c r="H178" s="231"/>
    </row>
    <row r="179" spans="1:9" s="224" customFormat="1" x14ac:dyDescent="0.2">
      <c r="A179" s="281" t="s">
        <v>98</v>
      </c>
      <c r="B179" s="260">
        <f>SUM(B180:B181)</f>
        <v>9572</v>
      </c>
      <c r="C179" s="282"/>
      <c r="D179" s="282"/>
      <c r="E179" s="282"/>
      <c r="F179" s="282"/>
      <c r="G179" s="307">
        <f>SUM(G180:G181)</f>
        <v>12800</v>
      </c>
      <c r="H179" s="231"/>
    </row>
    <row r="180" spans="1:9" s="224" customFormat="1" x14ac:dyDescent="0.2">
      <c r="A180" s="232" t="s">
        <v>75</v>
      </c>
      <c r="B180" s="331">
        <v>8000</v>
      </c>
      <c r="C180" s="332"/>
      <c r="D180" s="332"/>
      <c r="E180" s="332"/>
      <c r="F180" s="332"/>
      <c r="G180" s="237">
        <v>10000</v>
      </c>
      <c r="H180" s="231"/>
    </row>
    <row r="181" spans="1:9" s="224" customFormat="1" x14ac:dyDescent="0.2">
      <c r="A181" s="251" t="s">
        <v>78</v>
      </c>
      <c r="B181" s="259">
        <v>1572</v>
      </c>
      <c r="C181" s="220"/>
      <c r="D181" s="221"/>
      <c r="E181" s="222"/>
      <c r="F181" s="221">
        <v>3509</v>
      </c>
      <c r="G181" s="223">
        <v>2800</v>
      </c>
      <c r="H181" s="231"/>
      <c r="I181" s="238"/>
    </row>
    <row r="182" spans="1:9" s="224" customFormat="1" x14ac:dyDescent="0.2">
      <c r="A182" s="248" t="s">
        <v>46</v>
      </c>
      <c r="B182" s="257">
        <f>SUM(B183:B185)</f>
        <v>15372</v>
      </c>
      <c r="C182" s="256"/>
      <c r="D182" s="329"/>
      <c r="E182" s="291"/>
      <c r="F182" s="329"/>
      <c r="G182" s="249">
        <f>SUM(G183:G185)</f>
        <v>42000</v>
      </c>
      <c r="H182" s="231"/>
    </row>
    <row r="183" spans="1:9" s="224" customFormat="1" x14ac:dyDescent="0.2">
      <c r="A183" s="255" t="s">
        <v>73</v>
      </c>
      <c r="B183" s="244">
        <v>8000</v>
      </c>
      <c r="C183" s="245"/>
      <c r="D183" s="246"/>
      <c r="E183" s="247"/>
      <c r="F183" s="246">
        <v>0</v>
      </c>
      <c r="G183" s="275">
        <v>15000</v>
      </c>
      <c r="H183" s="231"/>
    </row>
    <row r="184" spans="1:9" s="224" customFormat="1" x14ac:dyDescent="0.2">
      <c r="A184" s="255" t="s">
        <v>79</v>
      </c>
      <c r="B184" s="244">
        <v>15</v>
      </c>
      <c r="C184" s="245"/>
      <c r="D184" s="246"/>
      <c r="E184" s="247"/>
      <c r="F184" s="246"/>
      <c r="G184" s="275">
        <v>15000</v>
      </c>
      <c r="H184" s="231"/>
    </row>
    <row r="185" spans="1:9" s="224" customFormat="1" x14ac:dyDescent="0.2">
      <c r="A185" s="251" t="s">
        <v>78</v>
      </c>
      <c r="B185" s="259">
        <v>7357</v>
      </c>
      <c r="C185" s="220"/>
      <c r="D185" s="221"/>
      <c r="E185" s="222"/>
      <c r="F185" s="221">
        <v>3509</v>
      </c>
      <c r="G185" s="223">
        <v>12000</v>
      </c>
      <c r="H185" s="231"/>
      <c r="I185" s="238"/>
    </row>
    <row r="186" spans="1:9" s="224" customFormat="1" x14ac:dyDescent="0.2">
      <c r="A186" s="248" t="s">
        <v>170</v>
      </c>
      <c r="B186" s="257">
        <f>B187</f>
        <v>644</v>
      </c>
      <c r="C186" s="256"/>
      <c r="D186" s="329"/>
      <c r="E186" s="291"/>
      <c r="F186" s="329"/>
      <c r="G186" s="249">
        <f>G187</f>
        <v>1000</v>
      </c>
      <c r="H186" s="231"/>
    </row>
    <row r="187" spans="1:9" s="224" customFormat="1" x14ac:dyDescent="0.2">
      <c r="A187" s="225" t="s">
        <v>78</v>
      </c>
      <c r="B187" s="226">
        <v>644</v>
      </c>
      <c r="C187" s="227"/>
      <c r="D187" s="228"/>
      <c r="E187" s="229"/>
      <c r="F187" s="228">
        <v>3509</v>
      </c>
      <c r="G187" s="230">
        <v>1000</v>
      </c>
      <c r="H187" s="231"/>
    </row>
    <row r="188" spans="1:9" s="224" customFormat="1" x14ac:dyDescent="0.2">
      <c r="A188" s="333" t="s">
        <v>47</v>
      </c>
      <c r="B188" s="334">
        <f>SUM(B189:B193)</f>
        <v>256078</v>
      </c>
      <c r="C188" s="335"/>
      <c r="D188" s="336"/>
      <c r="E188" s="337"/>
      <c r="F188" s="336"/>
      <c r="G188" s="338">
        <f>SUM(G189:G193)</f>
        <v>419140</v>
      </c>
      <c r="H188" s="231"/>
    </row>
    <row r="189" spans="1:9" s="224" customFormat="1" x14ac:dyDescent="0.2">
      <c r="A189" s="255" t="s">
        <v>69</v>
      </c>
      <c r="B189" s="244">
        <v>86400</v>
      </c>
      <c r="C189" s="245"/>
      <c r="D189" s="246"/>
      <c r="E189" s="247"/>
      <c r="F189" s="246"/>
      <c r="G189" s="275">
        <v>108000</v>
      </c>
      <c r="H189" s="231"/>
    </row>
    <row r="190" spans="1:9" s="224" customFormat="1" x14ac:dyDescent="0.2">
      <c r="A190" s="225" t="s">
        <v>73</v>
      </c>
      <c r="B190" s="239">
        <v>107000</v>
      </c>
      <c r="C190" s="240"/>
      <c r="D190" s="241"/>
      <c r="E190" s="242"/>
      <c r="F190" s="241">
        <v>0</v>
      </c>
      <c r="G190" s="243">
        <v>160000</v>
      </c>
      <c r="H190" s="231"/>
    </row>
    <row r="191" spans="1:9" s="224" customFormat="1" x14ac:dyDescent="0.2">
      <c r="A191" s="225" t="s">
        <v>75</v>
      </c>
      <c r="B191" s="239">
        <v>25620</v>
      </c>
      <c r="C191" s="240"/>
      <c r="D191" s="241"/>
      <c r="E191" s="242"/>
      <c r="F191" s="241"/>
      <c r="G191" s="243">
        <v>37500</v>
      </c>
      <c r="H191" s="231"/>
    </row>
    <row r="192" spans="1:9" s="224" customFormat="1" x14ac:dyDescent="0.2">
      <c r="A192" s="255" t="s">
        <v>78</v>
      </c>
      <c r="B192" s="239">
        <v>37000</v>
      </c>
      <c r="C192" s="240"/>
      <c r="D192" s="241"/>
      <c r="E192" s="242"/>
      <c r="F192" s="241">
        <v>3509</v>
      </c>
      <c r="G192" s="243">
        <v>55640</v>
      </c>
      <c r="H192" s="231"/>
    </row>
    <row r="193" spans="1:19" s="224" customFormat="1" x14ac:dyDescent="0.2">
      <c r="A193" s="251" t="s">
        <v>79</v>
      </c>
      <c r="B193" s="259">
        <v>58</v>
      </c>
      <c r="C193" s="220"/>
      <c r="D193" s="221"/>
      <c r="E193" s="222"/>
      <c r="F193" s="221"/>
      <c r="G193" s="223">
        <v>58000</v>
      </c>
      <c r="H193" s="231"/>
    </row>
    <row r="194" spans="1:19" s="321" customFormat="1" x14ac:dyDescent="0.2">
      <c r="A194" s="333" t="s">
        <v>87</v>
      </c>
      <c r="B194" s="334">
        <f>SUM(B195:B196)</f>
        <v>5266</v>
      </c>
      <c r="C194" s="335"/>
      <c r="D194" s="336"/>
      <c r="E194" s="337"/>
      <c r="F194" s="336"/>
      <c r="G194" s="338">
        <f>SUM(G195:G195)</f>
        <v>7000</v>
      </c>
      <c r="H194" s="330"/>
    </row>
    <row r="195" spans="1:19" s="224" customFormat="1" x14ac:dyDescent="0.2">
      <c r="A195" s="298" t="s">
        <v>73</v>
      </c>
      <c r="B195" s="244">
        <v>5000</v>
      </c>
      <c r="C195" s="245"/>
      <c r="D195" s="246"/>
      <c r="E195" s="247"/>
      <c r="F195" s="246">
        <v>0</v>
      </c>
      <c r="G195" s="275">
        <v>7000</v>
      </c>
      <c r="H195" s="231"/>
    </row>
    <row r="196" spans="1:19" s="224" customFormat="1" x14ac:dyDescent="0.2">
      <c r="A196" s="255" t="s">
        <v>78</v>
      </c>
      <c r="B196" s="239">
        <v>266</v>
      </c>
      <c r="C196" s="240"/>
      <c r="D196" s="241"/>
      <c r="E196" s="242"/>
      <c r="F196" s="241">
        <v>3509</v>
      </c>
      <c r="G196" s="243">
        <v>500</v>
      </c>
      <c r="H196" s="231"/>
    </row>
    <row r="197" spans="1:19" s="224" customFormat="1" x14ac:dyDescent="0.2">
      <c r="A197" s="339" t="s">
        <v>80</v>
      </c>
      <c r="B197" s="340">
        <f>SUM(B198:B201)</f>
        <v>4202</v>
      </c>
      <c r="C197" s="341"/>
      <c r="D197" s="342"/>
      <c r="E197" s="343"/>
      <c r="F197" s="342"/>
      <c r="G197" s="344">
        <f>SUM(G198:G201)</f>
        <v>47010</v>
      </c>
      <c r="H197" s="231"/>
    </row>
    <row r="198" spans="1:19" s="224" customFormat="1" x14ac:dyDescent="0.2">
      <c r="A198" s="255" t="s">
        <v>73</v>
      </c>
      <c r="B198" s="244">
        <v>1600</v>
      </c>
      <c r="C198" s="245"/>
      <c r="D198" s="246"/>
      <c r="E198" s="247"/>
      <c r="F198" s="246">
        <v>0</v>
      </c>
      <c r="G198" s="275">
        <v>5150</v>
      </c>
      <c r="H198" s="231"/>
    </row>
    <row r="199" spans="1:19" s="224" customFormat="1" x14ac:dyDescent="0.2">
      <c r="A199" s="255" t="s">
        <v>75</v>
      </c>
      <c r="B199" s="244">
        <v>1465</v>
      </c>
      <c r="C199" s="245"/>
      <c r="D199" s="246"/>
      <c r="E199" s="247"/>
      <c r="F199" s="246"/>
      <c r="G199" s="275">
        <v>3000</v>
      </c>
      <c r="H199" s="231"/>
    </row>
    <row r="200" spans="1:19" s="224" customFormat="1" x14ac:dyDescent="0.2">
      <c r="A200" s="255" t="s">
        <v>78</v>
      </c>
      <c r="B200" s="244">
        <v>1100</v>
      </c>
      <c r="C200" s="245"/>
      <c r="D200" s="246"/>
      <c r="E200" s="247"/>
      <c r="F200" s="345">
        <v>3509</v>
      </c>
      <c r="G200" s="345">
        <v>1860</v>
      </c>
      <c r="H200" s="231"/>
      <c r="I200" s="238"/>
      <c r="J200" s="238"/>
      <c r="K200" s="238"/>
      <c r="L200" s="238"/>
      <c r="M200" s="238"/>
      <c r="N200" s="238"/>
      <c r="O200" s="238"/>
    </row>
    <row r="201" spans="1:19" s="224" customFormat="1" ht="13.5" thickBot="1" x14ac:dyDescent="0.25">
      <c r="A201" s="251" t="s">
        <v>79</v>
      </c>
      <c r="B201" s="346">
        <v>37</v>
      </c>
      <c r="C201" s="347"/>
      <c r="D201" s="269"/>
      <c r="E201" s="269"/>
      <c r="F201" s="269"/>
      <c r="G201" s="348">
        <v>37000</v>
      </c>
      <c r="H201" s="231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</row>
    <row r="202" spans="1:19" ht="13.5" thickBot="1" x14ac:dyDescent="0.25">
      <c r="A202" s="118" t="s">
        <v>12</v>
      </c>
      <c r="B202" s="119">
        <f t="shared" ref="B202:G202" si="3">B161</f>
        <v>428185</v>
      </c>
      <c r="C202" s="120">
        <f t="shared" si="3"/>
        <v>0</v>
      </c>
      <c r="D202" s="121">
        <f t="shared" si="3"/>
        <v>0</v>
      </c>
      <c r="E202" s="122">
        <f t="shared" si="3"/>
        <v>0</v>
      </c>
      <c r="F202" s="121">
        <f t="shared" si="3"/>
        <v>0</v>
      </c>
      <c r="G202" s="113">
        <f t="shared" si="3"/>
        <v>710900</v>
      </c>
      <c r="H202" s="15"/>
    </row>
    <row r="203" spans="1:19" ht="13.5" thickBot="1" x14ac:dyDescent="0.25">
      <c r="A203" s="416" t="s">
        <v>40</v>
      </c>
      <c r="B203" s="417"/>
      <c r="C203" s="417"/>
      <c r="D203" s="417"/>
      <c r="E203" s="417"/>
      <c r="F203" s="417"/>
      <c r="G203" s="418"/>
    </row>
    <row r="204" spans="1:19" ht="13.5" thickBot="1" x14ac:dyDescent="0.25">
      <c r="A204" s="422" t="s">
        <v>41</v>
      </c>
      <c r="B204" s="423"/>
      <c r="C204" s="423"/>
      <c r="D204" s="423"/>
      <c r="E204" s="423"/>
      <c r="F204" s="423"/>
      <c r="G204" s="424"/>
    </row>
    <row r="205" spans="1:19" ht="13.5" thickBot="1" x14ac:dyDescent="0.25">
      <c r="A205" s="26"/>
      <c r="B205" s="51"/>
      <c r="C205" s="62"/>
      <c r="D205" s="28"/>
      <c r="E205" s="27"/>
      <c r="F205" s="28"/>
      <c r="G205" s="80"/>
    </row>
    <row r="206" spans="1:19" x14ac:dyDescent="0.2">
      <c r="A206" s="416" t="s">
        <v>42</v>
      </c>
      <c r="B206" s="417"/>
      <c r="C206" s="417"/>
      <c r="D206" s="417"/>
      <c r="E206" s="417"/>
      <c r="F206" s="417"/>
      <c r="G206" s="418"/>
    </row>
    <row r="207" spans="1:19" x14ac:dyDescent="0.2">
      <c r="A207" s="123" t="s">
        <v>31</v>
      </c>
      <c r="B207" s="124">
        <f>B208</f>
        <v>15000</v>
      </c>
      <c r="C207" s="125"/>
      <c r="D207" s="126"/>
      <c r="E207" s="127">
        <f>E208</f>
        <v>15000</v>
      </c>
      <c r="F207" s="96"/>
      <c r="G207" s="98"/>
    </row>
    <row r="208" spans="1:19" s="224" customFormat="1" x14ac:dyDescent="0.2">
      <c r="A208" s="349" t="s">
        <v>9</v>
      </c>
      <c r="B208" s="257">
        <f>SUM(B209)</f>
        <v>15000</v>
      </c>
      <c r="C208" s="256"/>
      <c r="D208" s="329"/>
      <c r="E208" s="291">
        <f>SUM(E209)</f>
        <v>15000</v>
      </c>
      <c r="F208" s="235"/>
      <c r="G208" s="237"/>
    </row>
    <row r="209" spans="1:9" s="224" customFormat="1" x14ac:dyDescent="0.2">
      <c r="A209" s="255" t="s">
        <v>78</v>
      </c>
      <c r="B209" s="239">
        <v>15000</v>
      </c>
      <c r="C209" s="240"/>
      <c r="D209" s="241"/>
      <c r="E209" s="242">
        <v>15000</v>
      </c>
      <c r="F209" s="241" t="s">
        <v>171</v>
      </c>
      <c r="G209" s="243"/>
    </row>
    <row r="210" spans="1:9" s="25" customFormat="1" ht="13.5" thickBot="1" x14ac:dyDescent="0.25">
      <c r="A210" s="182" t="s">
        <v>12</v>
      </c>
      <c r="B210" s="183">
        <f>SUM(B207)</f>
        <v>15000</v>
      </c>
      <c r="C210" s="184"/>
      <c r="D210" s="185"/>
      <c r="E210" s="186">
        <f>SUM(E207)</f>
        <v>15000</v>
      </c>
      <c r="F210" s="185"/>
      <c r="G210" s="187"/>
    </row>
    <row r="211" spans="1:9" x14ac:dyDescent="0.2">
      <c r="A211" s="416" t="s">
        <v>43</v>
      </c>
      <c r="B211" s="417"/>
      <c r="C211" s="417"/>
      <c r="D211" s="417"/>
      <c r="E211" s="417"/>
      <c r="F211" s="417"/>
      <c r="G211" s="418"/>
    </row>
    <row r="212" spans="1:9" x14ac:dyDescent="0.2">
      <c r="A212" s="128" t="s">
        <v>31</v>
      </c>
      <c r="B212" s="95">
        <f>B213+B218+B220</f>
        <v>416900</v>
      </c>
      <c r="C212" s="125">
        <f>C213+C218+C220</f>
        <v>67</v>
      </c>
      <c r="D212" s="96"/>
      <c r="E212" s="97"/>
      <c r="F212" s="96"/>
      <c r="G212" s="98"/>
      <c r="I212" s="15"/>
    </row>
    <row r="213" spans="1:9" s="224" customFormat="1" x14ac:dyDescent="0.2">
      <c r="A213" s="248" t="s">
        <v>3</v>
      </c>
      <c r="B213" s="303">
        <f>SUM(B214:B217)</f>
        <v>413800</v>
      </c>
      <c r="C213" s="256">
        <f>SUM(C214:C217)</f>
        <v>37</v>
      </c>
      <c r="D213" s="235"/>
      <c r="E213" s="236"/>
      <c r="F213" s="235"/>
      <c r="G213" s="237"/>
    </row>
    <row r="214" spans="1:9" s="224" customFormat="1" x14ac:dyDescent="0.2">
      <c r="A214" s="255" t="s">
        <v>73</v>
      </c>
      <c r="B214" s="244">
        <v>18600</v>
      </c>
      <c r="C214" s="350">
        <v>2</v>
      </c>
      <c r="D214" s="246"/>
      <c r="E214" s="247"/>
      <c r="F214" s="246"/>
      <c r="G214" s="275"/>
    </row>
    <row r="215" spans="1:9" s="224" customFormat="1" x14ac:dyDescent="0.2">
      <c r="A215" s="255" t="s">
        <v>75</v>
      </c>
      <c r="B215" s="244">
        <v>260000</v>
      </c>
      <c r="C215" s="350">
        <v>20</v>
      </c>
      <c r="D215" s="246"/>
      <c r="E215" s="247"/>
      <c r="F215" s="246"/>
      <c r="G215" s="275"/>
    </row>
    <row r="216" spans="1:9" s="224" customFormat="1" ht="25.5" x14ac:dyDescent="0.2">
      <c r="A216" s="298" t="s">
        <v>78</v>
      </c>
      <c r="B216" s="351">
        <v>135000</v>
      </c>
      <c r="C216" s="352">
        <v>5</v>
      </c>
      <c r="D216" s="301" t="s">
        <v>172</v>
      </c>
      <c r="E216" s="229"/>
      <c r="F216" s="228"/>
      <c r="G216" s="230"/>
      <c r="I216" s="238"/>
    </row>
    <row r="217" spans="1:9" s="224" customFormat="1" x14ac:dyDescent="0.2">
      <c r="A217" s="225" t="s">
        <v>79</v>
      </c>
      <c r="B217" s="239">
        <v>200</v>
      </c>
      <c r="C217" s="240">
        <v>10</v>
      </c>
      <c r="D217" s="241"/>
      <c r="E217" s="242"/>
      <c r="F217" s="241"/>
      <c r="G217" s="243"/>
    </row>
    <row r="218" spans="1:9" s="224" customFormat="1" x14ac:dyDescent="0.2">
      <c r="A218" s="353" t="s">
        <v>6</v>
      </c>
      <c r="B218" s="260">
        <f>SUM(B219:B219)</f>
        <v>100</v>
      </c>
      <c r="C218" s="272">
        <f>SUM(C219:C219)</f>
        <v>20</v>
      </c>
      <c r="D218" s="261"/>
      <c r="E218" s="262"/>
      <c r="F218" s="261"/>
      <c r="G218" s="283"/>
    </row>
    <row r="219" spans="1:9" s="224" customFormat="1" x14ac:dyDescent="0.2">
      <c r="A219" s="251" t="s">
        <v>79</v>
      </c>
      <c r="B219" s="259">
        <v>100</v>
      </c>
      <c r="C219" s="220">
        <v>20</v>
      </c>
      <c r="D219" s="221"/>
      <c r="E219" s="222"/>
      <c r="F219" s="221"/>
      <c r="G219" s="223"/>
    </row>
    <row r="220" spans="1:9" s="224" customFormat="1" x14ac:dyDescent="0.2">
      <c r="A220" s="281" t="s">
        <v>93</v>
      </c>
      <c r="B220" s="260">
        <f>SUM(B221)</f>
        <v>3000</v>
      </c>
      <c r="C220" s="282">
        <f>SUM(C221)</f>
        <v>10</v>
      </c>
      <c r="D220" s="261"/>
      <c r="E220" s="262"/>
      <c r="F220" s="261"/>
      <c r="G220" s="283"/>
    </row>
    <row r="221" spans="1:9" s="224" customFormat="1" x14ac:dyDescent="0.2">
      <c r="A221" s="225" t="s">
        <v>75</v>
      </c>
      <c r="B221" s="239">
        <v>3000</v>
      </c>
      <c r="C221" s="240">
        <v>10</v>
      </c>
      <c r="D221" s="241"/>
      <c r="E221" s="242"/>
      <c r="F221" s="241"/>
      <c r="G221" s="243"/>
    </row>
    <row r="222" spans="1:9" x14ac:dyDescent="0.2">
      <c r="A222" s="114" t="s">
        <v>32</v>
      </c>
      <c r="B222" s="115">
        <f>B223+B227+B229+B231+B233+B235+B237+B239+B241+B243+B225</f>
        <v>426000</v>
      </c>
      <c r="C222" s="115">
        <f>C223+C227+C229+C231+C233+C235+C237+C239+C241+C243+C225</f>
        <v>3815.5</v>
      </c>
      <c r="D222" s="129"/>
      <c r="E222" s="130"/>
      <c r="F222" s="129"/>
      <c r="G222" s="131"/>
    </row>
    <row r="223" spans="1:9" s="224" customFormat="1" x14ac:dyDescent="0.2">
      <c r="A223" s="281" t="s">
        <v>94</v>
      </c>
      <c r="B223" s="271">
        <f>SUM(B224)</f>
        <v>4000</v>
      </c>
      <c r="C223" s="272">
        <f>SUM(C224)</f>
        <v>1</v>
      </c>
      <c r="D223" s="306"/>
      <c r="E223" s="292"/>
      <c r="F223" s="306"/>
      <c r="G223" s="307"/>
    </row>
    <row r="224" spans="1:9" s="224" customFormat="1" x14ac:dyDescent="0.2">
      <c r="A224" s="251" t="s">
        <v>75</v>
      </c>
      <c r="B224" s="259">
        <v>4000</v>
      </c>
      <c r="C224" s="220">
        <v>1</v>
      </c>
      <c r="D224" s="221"/>
      <c r="E224" s="222"/>
      <c r="F224" s="221"/>
      <c r="G224" s="223"/>
    </row>
    <row r="225" spans="1:7" s="224" customFormat="1" x14ac:dyDescent="0.2">
      <c r="A225" s="281" t="s">
        <v>116</v>
      </c>
      <c r="B225" s="271">
        <f>SUM(B226)</f>
        <v>3000</v>
      </c>
      <c r="C225" s="272">
        <f>SUM(C226)</f>
        <v>1</v>
      </c>
      <c r="D225" s="306"/>
      <c r="E225" s="292"/>
      <c r="F225" s="306"/>
      <c r="G225" s="307"/>
    </row>
    <row r="226" spans="1:7" s="224" customFormat="1" x14ac:dyDescent="0.2">
      <c r="A226" s="251" t="s">
        <v>75</v>
      </c>
      <c r="B226" s="259">
        <v>3000</v>
      </c>
      <c r="C226" s="220">
        <v>1</v>
      </c>
      <c r="D226" s="221"/>
      <c r="E226" s="222"/>
      <c r="F226" s="221"/>
      <c r="G226" s="223"/>
    </row>
    <row r="227" spans="1:7" s="224" customFormat="1" x14ac:dyDescent="0.2">
      <c r="A227" s="281" t="s">
        <v>17</v>
      </c>
      <c r="B227" s="271">
        <f>SUM(B228)</f>
        <v>40000</v>
      </c>
      <c r="C227" s="272">
        <f>SUM(C228)</f>
        <v>400</v>
      </c>
      <c r="D227" s="306"/>
      <c r="E227" s="292"/>
      <c r="F227" s="306"/>
      <c r="G227" s="307"/>
    </row>
    <row r="228" spans="1:7" s="224" customFormat="1" x14ac:dyDescent="0.2">
      <c r="A228" s="251" t="s">
        <v>75</v>
      </c>
      <c r="B228" s="259">
        <v>40000</v>
      </c>
      <c r="C228" s="220">
        <v>400</v>
      </c>
      <c r="D228" s="221"/>
      <c r="E228" s="222"/>
      <c r="F228" s="221"/>
      <c r="G228" s="223"/>
    </row>
    <row r="229" spans="1:7" s="224" customFormat="1" x14ac:dyDescent="0.2">
      <c r="A229" s="281" t="s">
        <v>95</v>
      </c>
      <c r="B229" s="271">
        <f>SUM(B230)</f>
        <v>220000</v>
      </c>
      <c r="C229" s="272">
        <f>SUM(C230)</f>
        <v>2200</v>
      </c>
      <c r="D229" s="306"/>
      <c r="E229" s="292"/>
      <c r="F229" s="306"/>
      <c r="G229" s="307"/>
    </row>
    <row r="230" spans="1:7" s="224" customFormat="1" x14ac:dyDescent="0.2">
      <c r="A230" s="251" t="s">
        <v>75</v>
      </c>
      <c r="B230" s="259">
        <v>220000</v>
      </c>
      <c r="C230" s="220">
        <v>2200</v>
      </c>
      <c r="D230" s="221"/>
      <c r="E230" s="222"/>
      <c r="F230" s="221"/>
      <c r="G230" s="223"/>
    </row>
    <row r="231" spans="1:7" s="224" customFormat="1" x14ac:dyDescent="0.2">
      <c r="A231" s="281" t="s">
        <v>16</v>
      </c>
      <c r="B231" s="271">
        <f>SUM(B232)</f>
        <v>70000</v>
      </c>
      <c r="C231" s="272">
        <f>SUM(C232)</f>
        <v>700</v>
      </c>
      <c r="D231" s="306"/>
      <c r="E231" s="292"/>
      <c r="F231" s="306"/>
      <c r="G231" s="307"/>
    </row>
    <row r="232" spans="1:7" s="224" customFormat="1" x14ac:dyDescent="0.2">
      <c r="A232" s="251" t="s">
        <v>75</v>
      </c>
      <c r="B232" s="259">
        <v>70000</v>
      </c>
      <c r="C232" s="220">
        <v>700</v>
      </c>
      <c r="D232" s="221"/>
      <c r="E232" s="222"/>
      <c r="F232" s="221"/>
      <c r="G232" s="223"/>
    </row>
    <row r="233" spans="1:7" s="224" customFormat="1" x14ac:dyDescent="0.2">
      <c r="A233" s="281" t="s">
        <v>19</v>
      </c>
      <c r="B233" s="271">
        <f>SUM(B234)</f>
        <v>50000</v>
      </c>
      <c r="C233" s="272">
        <f>SUM(C234)</f>
        <v>500</v>
      </c>
      <c r="D233" s="306"/>
      <c r="E233" s="292"/>
      <c r="F233" s="306"/>
      <c r="G233" s="307"/>
    </row>
    <row r="234" spans="1:7" s="224" customFormat="1" x14ac:dyDescent="0.2">
      <c r="A234" s="251" t="s">
        <v>75</v>
      </c>
      <c r="B234" s="259">
        <v>50000</v>
      </c>
      <c r="C234" s="220">
        <v>500</v>
      </c>
      <c r="D234" s="221"/>
      <c r="E234" s="222"/>
      <c r="F234" s="221"/>
      <c r="G234" s="223"/>
    </row>
    <row r="235" spans="1:7" s="224" customFormat="1" x14ac:dyDescent="0.2">
      <c r="A235" s="281" t="s">
        <v>96</v>
      </c>
      <c r="B235" s="271">
        <f>SUM(B236)</f>
        <v>2000</v>
      </c>
      <c r="C235" s="272">
        <f>SUM(C236)</f>
        <v>0.5</v>
      </c>
      <c r="D235" s="306"/>
      <c r="E235" s="292"/>
      <c r="F235" s="306"/>
      <c r="G235" s="307"/>
    </row>
    <row r="236" spans="1:7" s="224" customFormat="1" x14ac:dyDescent="0.2">
      <c r="A236" s="251" t="s">
        <v>75</v>
      </c>
      <c r="B236" s="259">
        <v>2000</v>
      </c>
      <c r="C236" s="220">
        <v>0.5</v>
      </c>
      <c r="D236" s="221"/>
      <c r="E236" s="222"/>
      <c r="F236" s="221"/>
      <c r="G236" s="223"/>
    </row>
    <row r="237" spans="1:7" s="224" customFormat="1" x14ac:dyDescent="0.2">
      <c r="A237" s="281" t="s">
        <v>90</v>
      </c>
      <c r="B237" s="271">
        <f>SUM(B238)</f>
        <v>10000</v>
      </c>
      <c r="C237" s="272">
        <f>SUM(C238)</f>
        <v>4</v>
      </c>
      <c r="D237" s="306"/>
      <c r="E237" s="292"/>
      <c r="F237" s="306"/>
      <c r="G237" s="307"/>
    </row>
    <row r="238" spans="1:7" s="224" customFormat="1" x14ac:dyDescent="0.2">
      <c r="A238" s="251" t="s">
        <v>75</v>
      </c>
      <c r="B238" s="259">
        <v>10000</v>
      </c>
      <c r="C238" s="220">
        <v>4</v>
      </c>
      <c r="D238" s="221"/>
      <c r="E238" s="222"/>
      <c r="F238" s="221"/>
      <c r="G238" s="223"/>
    </row>
    <row r="239" spans="1:7" s="224" customFormat="1" x14ac:dyDescent="0.2">
      <c r="A239" s="281" t="s">
        <v>117</v>
      </c>
      <c r="B239" s="271">
        <f>SUM(B240)</f>
        <v>6000</v>
      </c>
      <c r="C239" s="272">
        <f>SUM(C240)</f>
        <v>3</v>
      </c>
      <c r="D239" s="306"/>
      <c r="E239" s="292"/>
      <c r="F239" s="306"/>
      <c r="G239" s="307"/>
    </row>
    <row r="240" spans="1:7" s="224" customFormat="1" x14ac:dyDescent="0.2">
      <c r="A240" s="251" t="s">
        <v>75</v>
      </c>
      <c r="B240" s="259">
        <v>6000</v>
      </c>
      <c r="C240" s="220">
        <v>3</v>
      </c>
      <c r="D240" s="221"/>
      <c r="E240" s="222"/>
      <c r="F240" s="221"/>
      <c r="G240" s="223"/>
    </row>
    <row r="241" spans="1:7" s="224" customFormat="1" x14ac:dyDescent="0.2">
      <c r="A241" s="281" t="s">
        <v>110</v>
      </c>
      <c r="B241" s="271">
        <f>SUM(B242)</f>
        <v>20000</v>
      </c>
      <c r="C241" s="272">
        <f>SUM(C242)</f>
        <v>5</v>
      </c>
      <c r="D241" s="306"/>
      <c r="E241" s="292"/>
      <c r="F241" s="306"/>
      <c r="G241" s="307"/>
    </row>
    <row r="242" spans="1:7" s="224" customFormat="1" x14ac:dyDescent="0.2">
      <c r="A242" s="251" t="s">
        <v>75</v>
      </c>
      <c r="B242" s="259">
        <v>20000</v>
      </c>
      <c r="C242" s="220">
        <v>5</v>
      </c>
      <c r="D242" s="221"/>
      <c r="E242" s="222"/>
      <c r="F242" s="221"/>
      <c r="G242" s="223"/>
    </row>
    <row r="243" spans="1:7" s="224" customFormat="1" x14ac:dyDescent="0.2">
      <c r="A243" s="281" t="s">
        <v>26</v>
      </c>
      <c r="B243" s="271">
        <f>SUM(B244)</f>
        <v>1000</v>
      </c>
      <c r="C243" s="272">
        <f>SUM(C244)</f>
        <v>1</v>
      </c>
      <c r="D243" s="306"/>
      <c r="E243" s="292"/>
      <c r="F243" s="306"/>
      <c r="G243" s="307"/>
    </row>
    <row r="244" spans="1:7" s="224" customFormat="1" x14ac:dyDescent="0.2">
      <c r="A244" s="251" t="s">
        <v>75</v>
      </c>
      <c r="B244" s="259">
        <v>1000</v>
      </c>
      <c r="C244" s="220">
        <v>1</v>
      </c>
      <c r="D244" s="221"/>
      <c r="E244" s="222"/>
      <c r="F244" s="221"/>
      <c r="G244" s="223"/>
    </row>
    <row r="245" spans="1:7" x14ac:dyDescent="0.2">
      <c r="A245" s="136" t="s">
        <v>33</v>
      </c>
      <c r="B245" s="105">
        <v>0</v>
      </c>
      <c r="C245" s="106">
        <v>0</v>
      </c>
      <c r="D245" s="179"/>
      <c r="E245" s="180"/>
      <c r="F245" s="179"/>
      <c r="G245" s="181"/>
    </row>
    <row r="246" spans="1:7" ht="13.5" thickBot="1" x14ac:dyDescent="0.25">
      <c r="A246" s="188" t="s">
        <v>12</v>
      </c>
      <c r="B246" s="189">
        <f>B245+B222+B212</f>
        <v>842900</v>
      </c>
      <c r="C246" s="184">
        <f>C245+C222+C212</f>
        <v>3882.5</v>
      </c>
      <c r="D246" s="190"/>
      <c r="E246" s="191"/>
      <c r="F246" s="190"/>
      <c r="G246" s="192"/>
    </row>
    <row r="247" spans="1:7" x14ac:dyDescent="0.2">
      <c r="A247" s="416" t="s">
        <v>60</v>
      </c>
      <c r="B247" s="417"/>
      <c r="C247" s="417"/>
      <c r="D247" s="417"/>
      <c r="E247" s="417"/>
      <c r="F247" s="417"/>
      <c r="G247" s="418"/>
    </row>
    <row r="248" spans="1:7" x14ac:dyDescent="0.2">
      <c r="A248" s="123" t="s">
        <v>31</v>
      </c>
      <c r="B248" s="124">
        <f t="shared" ref="B248:C248" si="4">B249+B256+B252+B254</f>
        <v>33600</v>
      </c>
      <c r="C248" s="217">
        <f t="shared" si="4"/>
        <v>1.4</v>
      </c>
      <c r="D248" s="124"/>
      <c r="E248" s="124"/>
      <c r="F248" s="124"/>
      <c r="G248" s="124"/>
    </row>
    <row r="249" spans="1:7" s="224" customFormat="1" x14ac:dyDescent="0.2">
      <c r="A249" s="281" t="s">
        <v>8</v>
      </c>
      <c r="B249" s="271">
        <f>SUM(B250:B251)</f>
        <v>13200</v>
      </c>
      <c r="C249" s="272">
        <f>SUM(C250:C251)</f>
        <v>0.7</v>
      </c>
      <c r="D249" s="261"/>
      <c r="E249" s="262"/>
      <c r="F249" s="261"/>
      <c r="G249" s="283"/>
    </row>
    <row r="250" spans="1:7" s="224" customFormat="1" x14ac:dyDescent="0.2">
      <c r="A250" s="232" t="s">
        <v>75</v>
      </c>
      <c r="B250" s="233">
        <v>6000</v>
      </c>
      <c r="C250" s="234">
        <v>0.4</v>
      </c>
      <c r="D250" s="235"/>
      <c r="E250" s="236"/>
      <c r="F250" s="235"/>
      <c r="G250" s="237"/>
    </row>
    <row r="251" spans="1:7" s="224" customFormat="1" x14ac:dyDescent="0.2">
      <c r="A251" s="232" t="s">
        <v>78</v>
      </c>
      <c r="B251" s="233">
        <v>7200</v>
      </c>
      <c r="C251" s="234">
        <v>0.3</v>
      </c>
      <c r="D251" s="235"/>
      <c r="E251" s="236"/>
      <c r="F251" s="235"/>
      <c r="G251" s="237"/>
    </row>
    <row r="252" spans="1:7" s="321" customFormat="1" x14ac:dyDescent="0.2">
      <c r="A252" s="250" t="s">
        <v>152</v>
      </c>
      <c r="B252" s="271">
        <f>SUM(B253)</f>
        <v>7000</v>
      </c>
      <c r="C252" s="272">
        <f>SUM(C253)</f>
        <v>0.3</v>
      </c>
      <c r="D252" s="306"/>
      <c r="E252" s="292"/>
      <c r="F252" s="306"/>
      <c r="G252" s="307"/>
    </row>
    <row r="253" spans="1:7" s="224" customFormat="1" x14ac:dyDescent="0.2">
      <c r="A253" s="218" t="s">
        <v>75</v>
      </c>
      <c r="B253" s="259">
        <v>7000</v>
      </c>
      <c r="C253" s="220">
        <v>0.3</v>
      </c>
      <c r="D253" s="221"/>
      <c r="E253" s="222"/>
      <c r="F253" s="221"/>
      <c r="G253" s="223"/>
    </row>
    <row r="254" spans="1:7" s="321" customFormat="1" x14ac:dyDescent="0.2">
      <c r="A254" s="250" t="s">
        <v>11</v>
      </c>
      <c r="B254" s="271">
        <f>SUM(B255)</f>
        <v>4000</v>
      </c>
      <c r="C254" s="272">
        <f>SUM(C255)</f>
        <v>0.2</v>
      </c>
      <c r="D254" s="306"/>
      <c r="E254" s="292"/>
      <c r="F254" s="306"/>
      <c r="G254" s="307"/>
    </row>
    <row r="255" spans="1:7" s="224" customFormat="1" x14ac:dyDescent="0.2">
      <c r="A255" s="218" t="s">
        <v>75</v>
      </c>
      <c r="B255" s="259">
        <v>4000</v>
      </c>
      <c r="C255" s="220">
        <v>0.2</v>
      </c>
      <c r="D255" s="221"/>
      <c r="E255" s="222"/>
      <c r="F255" s="221"/>
      <c r="G255" s="223"/>
    </row>
    <row r="256" spans="1:7" s="321" customFormat="1" x14ac:dyDescent="0.2">
      <c r="A256" s="250" t="s">
        <v>103</v>
      </c>
      <c r="B256" s="271">
        <f>SUM(B257)</f>
        <v>9400</v>
      </c>
      <c r="C256" s="272">
        <f>SUM(C257)</f>
        <v>0.2</v>
      </c>
      <c r="D256" s="306"/>
      <c r="E256" s="292"/>
      <c r="F256" s="306"/>
      <c r="G256" s="307"/>
    </row>
    <row r="257" spans="1:9" s="224" customFormat="1" x14ac:dyDescent="0.2">
      <c r="A257" s="218" t="s">
        <v>78</v>
      </c>
      <c r="B257" s="259">
        <v>9400</v>
      </c>
      <c r="C257" s="220">
        <v>0.2</v>
      </c>
      <c r="D257" s="221"/>
      <c r="E257" s="222"/>
      <c r="F257" s="221"/>
      <c r="G257" s="223"/>
    </row>
    <row r="258" spans="1:9" x14ac:dyDescent="0.2">
      <c r="A258" s="114" t="s">
        <v>32</v>
      </c>
      <c r="B258" s="133">
        <f>B269+B271+B273+B259+B261+B263+B265+B267</f>
        <v>12040</v>
      </c>
      <c r="C258" s="362">
        <f>C269+C271+C273+C259+C261+C263+C265+C267</f>
        <v>9</v>
      </c>
      <c r="D258" s="116"/>
      <c r="E258" s="117"/>
      <c r="F258" s="116"/>
      <c r="G258" s="135"/>
      <c r="I258" s="15"/>
    </row>
    <row r="259" spans="1:9" s="321" customFormat="1" x14ac:dyDescent="0.2">
      <c r="A259" s="250" t="s">
        <v>105</v>
      </c>
      <c r="B259" s="271">
        <f>SUM(B260)</f>
        <v>1000</v>
      </c>
      <c r="C259" s="272">
        <f>SUM(C260)</f>
        <v>0.2</v>
      </c>
      <c r="D259" s="306"/>
      <c r="E259" s="292"/>
      <c r="F259" s="306"/>
      <c r="G259" s="307"/>
    </row>
    <row r="260" spans="1:9" s="224" customFormat="1" x14ac:dyDescent="0.2">
      <c r="A260" s="218" t="s">
        <v>75</v>
      </c>
      <c r="B260" s="259">
        <v>1000</v>
      </c>
      <c r="C260" s="220">
        <v>0.2</v>
      </c>
      <c r="D260" s="221"/>
      <c r="E260" s="222"/>
      <c r="F260" s="221"/>
      <c r="G260" s="223"/>
    </row>
    <row r="261" spans="1:9" s="321" customFormat="1" x14ac:dyDescent="0.2">
      <c r="A261" s="250" t="s">
        <v>153</v>
      </c>
      <c r="B261" s="271">
        <f>SUM(B262)</f>
        <v>1000</v>
      </c>
      <c r="C261" s="272">
        <f>SUM(C262)</f>
        <v>5</v>
      </c>
      <c r="D261" s="306"/>
      <c r="E261" s="292"/>
      <c r="F261" s="306"/>
      <c r="G261" s="307"/>
    </row>
    <row r="262" spans="1:9" s="224" customFormat="1" x14ac:dyDescent="0.2">
      <c r="A262" s="218" t="s">
        <v>75</v>
      </c>
      <c r="B262" s="259">
        <v>1000</v>
      </c>
      <c r="C262" s="220">
        <v>5</v>
      </c>
      <c r="D262" s="221"/>
      <c r="E262" s="222"/>
      <c r="F262" s="221"/>
      <c r="G262" s="223"/>
    </row>
    <row r="263" spans="1:9" s="321" customFormat="1" x14ac:dyDescent="0.2">
      <c r="A263" s="250" t="s">
        <v>22</v>
      </c>
      <c r="B263" s="271">
        <f>SUM(B264)</f>
        <v>4500</v>
      </c>
      <c r="C263" s="272">
        <f>SUM(C264)</f>
        <v>2</v>
      </c>
      <c r="D263" s="306"/>
      <c r="E263" s="292"/>
      <c r="F263" s="306"/>
      <c r="G263" s="307"/>
    </row>
    <row r="264" spans="1:9" s="224" customFormat="1" x14ac:dyDescent="0.2">
      <c r="A264" s="218" t="s">
        <v>75</v>
      </c>
      <c r="B264" s="259">
        <v>4500</v>
      </c>
      <c r="C264" s="220">
        <v>2</v>
      </c>
      <c r="D264" s="221"/>
      <c r="E264" s="222"/>
      <c r="F264" s="221"/>
      <c r="G264" s="223"/>
    </row>
    <row r="265" spans="1:9" s="321" customFormat="1" x14ac:dyDescent="0.2">
      <c r="A265" s="250" t="s">
        <v>154</v>
      </c>
      <c r="B265" s="271">
        <f>SUM(B266)</f>
        <v>900</v>
      </c>
      <c r="C265" s="272">
        <f>SUM(C266)</f>
        <v>0.1</v>
      </c>
      <c r="D265" s="306"/>
      <c r="E265" s="292"/>
      <c r="F265" s="306"/>
      <c r="G265" s="307"/>
    </row>
    <row r="266" spans="1:9" s="224" customFormat="1" x14ac:dyDescent="0.2">
      <c r="A266" s="218" t="s">
        <v>75</v>
      </c>
      <c r="B266" s="259">
        <v>900</v>
      </c>
      <c r="C266" s="220">
        <v>0.1</v>
      </c>
      <c r="D266" s="221"/>
      <c r="E266" s="222"/>
      <c r="F266" s="221"/>
      <c r="G266" s="223"/>
    </row>
    <row r="267" spans="1:9" s="321" customFormat="1" x14ac:dyDescent="0.2">
      <c r="A267" s="250" t="s">
        <v>26</v>
      </c>
      <c r="B267" s="271">
        <f>SUM(B268)</f>
        <v>1500</v>
      </c>
      <c r="C267" s="272">
        <f>SUM(C268)</f>
        <v>0.5</v>
      </c>
      <c r="D267" s="306"/>
      <c r="E267" s="292"/>
      <c r="F267" s="306"/>
      <c r="G267" s="307"/>
    </row>
    <row r="268" spans="1:9" s="224" customFormat="1" x14ac:dyDescent="0.2">
      <c r="A268" s="218" t="s">
        <v>75</v>
      </c>
      <c r="B268" s="259">
        <v>1500</v>
      </c>
      <c r="C268" s="220">
        <v>0.5</v>
      </c>
      <c r="D268" s="221"/>
      <c r="E268" s="222"/>
      <c r="F268" s="221"/>
      <c r="G268" s="223"/>
    </row>
    <row r="269" spans="1:9" s="224" customFormat="1" x14ac:dyDescent="0.2">
      <c r="A269" s="281" t="s">
        <v>89</v>
      </c>
      <c r="B269" s="271">
        <f>SUM(B270)</f>
        <v>1250</v>
      </c>
      <c r="C269" s="272">
        <f>SUM(C270)</f>
        <v>0.5</v>
      </c>
      <c r="D269" s="261"/>
      <c r="E269" s="262"/>
      <c r="F269" s="261"/>
      <c r="G269" s="307"/>
    </row>
    <row r="270" spans="1:9" s="224" customFormat="1" x14ac:dyDescent="0.2">
      <c r="A270" s="251" t="s">
        <v>75</v>
      </c>
      <c r="B270" s="259">
        <v>1250</v>
      </c>
      <c r="C270" s="220">
        <v>0.5</v>
      </c>
      <c r="D270" s="221"/>
      <c r="E270" s="222"/>
      <c r="F270" s="221"/>
      <c r="G270" s="223"/>
    </row>
    <row r="271" spans="1:9" s="224" customFormat="1" x14ac:dyDescent="0.2">
      <c r="A271" s="281" t="s">
        <v>90</v>
      </c>
      <c r="B271" s="271">
        <f>SUM(B272)</f>
        <v>1250</v>
      </c>
      <c r="C271" s="272">
        <f>SUM(C272)</f>
        <v>0.5</v>
      </c>
      <c r="D271" s="261"/>
      <c r="E271" s="262"/>
      <c r="F271" s="261"/>
      <c r="G271" s="307"/>
    </row>
    <row r="272" spans="1:9" s="224" customFormat="1" x14ac:dyDescent="0.2">
      <c r="A272" s="251" t="s">
        <v>75</v>
      </c>
      <c r="B272" s="259">
        <v>1250</v>
      </c>
      <c r="C272" s="220">
        <v>0.5</v>
      </c>
      <c r="D272" s="221"/>
      <c r="E272" s="222"/>
      <c r="F272" s="221"/>
      <c r="G272" s="223"/>
    </row>
    <row r="273" spans="1:7" s="321" customFormat="1" x14ac:dyDescent="0.2">
      <c r="A273" s="248" t="s">
        <v>104</v>
      </c>
      <c r="B273" s="257">
        <f>SUM(B274)</f>
        <v>640</v>
      </c>
      <c r="C273" s="354">
        <f>SUM(C274)</f>
        <v>0.2</v>
      </c>
      <c r="D273" s="355"/>
      <c r="E273" s="356"/>
      <c r="F273" s="355"/>
      <c r="G273" s="357"/>
    </row>
    <row r="274" spans="1:7" s="224" customFormat="1" x14ac:dyDescent="0.2">
      <c r="A274" s="284" t="s">
        <v>78</v>
      </c>
      <c r="B274" s="285">
        <v>640</v>
      </c>
      <c r="C274" s="358">
        <v>0.2</v>
      </c>
      <c r="D274" s="359"/>
      <c r="E274" s="360"/>
      <c r="F274" s="359"/>
      <c r="G274" s="361"/>
    </row>
    <row r="275" spans="1:7" x14ac:dyDescent="0.2">
      <c r="A275" s="136" t="s">
        <v>33</v>
      </c>
      <c r="B275" s="137">
        <f>B282+B286+B284+B280+B278+B276</f>
        <v>12070</v>
      </c>
      <c r="C275" s="363">
        <f>C282+C286+C284+C280+C278+C276</f>
        <v>1.6000000000000003</v>
      </c>
      <c r="D275" s="139"/>
      <c r="E275" s="140"/>
      <c r="F275" s="139"/>
      <c r="G275" s="141"/>
    </row>
    <row r="276" spans="1:7" x14ac:dyDescent="0.2">
      <c r="A276" s="19" t="s">
        <v>88</v>
      </c>
      <c r="B276" s="49">
        <f>SUM(B277)</f>
        <v>800</v>
      </c>
      <c r="C276" s="61">
        <f>SUM(C277)</f>
        <v>0.1</v>
      </c>
      <c r="D276" s="11"/>
      <c r="E276" s="12"/>
      <c r="F276" s="11"/>
      <c r="G276" s="70"/>
    </row>
    <row r="277" spans="1:7" s="224" customFormat="1" x14ac:dyDescent="0.2">
      <c r="A277" s="251" t="s">
        <v>75</v>
      </c>
      <c r="B277" s="259">
        <v>800</v>
      </c>
      <c r="C277" s="220">
        <v>0.1</v>
      </c>
      <c r="D277" s="221"/>
      <c r="E277" s="222"/>
      <c r="F277" s="221"/>
      <c r="G277" s="223"/>
    </row>
    <row r="278" spans="1:7" s="224" customFormat="1" x14ac:dyDescent="0.2">
      <c r="A278" s="281" t="s">
        <v>155</v>
      </c>
      <c r="B278" s="271">
        <f>SUM(B279)</f>
        <v>3000</v>
      </c>
      <c r="C278" s="272">
        <f>SUM(C279)</f>
        <v>0.1</v>
      </c>
      <c r="D278" s="261"/>
      <c r="E278" s="262"/>
      <c r="F278" s="261"/>
      <c r="G278" s="307"/>
    </row>
    <row r="279" spans="1:7" s="224" customFormat="1" x14ac:dyDescent="0.2">
      <c r="A279" s="251" t="s">
        <v>75</v>
      </c>
      <c r="B279" s="259">
        <v>3000</v>
      </c>
      <c r="C279" s="220">
        <v>0.1</v>
      </c>
      <c r="D279" s="221"/>
      <c r="E279" s="222"/>
      <c r="F279" s="221"/>
      <c r="G279" s="223"/>
    </row>
    <row r="280" spans="1:7" s="321" customFormat="1" x14ac:dyDescent="0.2">
      <c r="A280" s="250" t="s">
        <v>115</v>
      </c>
      <c r="B280" s="271">
        <f>SUM(B281)</f>
        <v>2700</v>
      </c>
      <c r="C280" s="272">
        <f>SUM(C281)</f>
        <v>1.1000000000000001</v>
      </c>
      <c r="D280" s="306"/>
      <c r="E280" s="292"/>
      <c r="F280" s="306"/>
      <c r="G280" s="307"/>
    </row>
    <row r="281" spans="1:7" s="224" customFormat="1" x14ac:dyDescent="0.2">
      <c r="A281" s="218" t="s">
        <v>75</v>
      </c>
      <c r="B281" s="259">
        <v>2700</v>
      </c>
      <c r="C281" s="220">
        <v>1.1000000000000001</v>
      </c>
      <c r="D281" s="221"/>
      <c r="E281" s="222"/>
      <c r="F281" s="221"/>
      <c r="G281" s="223"/>
    </row>
    <row r="282" spans="1:7" s="224" customFormat="1" x14ac:dyDescent="0.2">
      <c r="A282" s="250" t="s">
        <v>114</v>
      </c>
      <c r="B282" s="271">
        <f>SUM(B283:B283)</f>
        <v>1670</v>
      </c>
      <c r="C282" s="272">
        <f>SUM(C283:C283)</f>
        <v>0.1</v>
      </c>
      <c r="D282" s="306"/>
      <c r="E282" s="292"/>
      <c r="F282" s="306"/>
      <c r="G282" s="307"/>
    </row>
    <row r="283" spans="1:7" s="224" customFormat="1" x14ac:dyDescent="0.2">
      <c r="A283" s="218" t="s">
        <v>78</v>
      </c>
      <c r="B283" s="259">
        <v>1670</v>
      </c>
      <c r="C283" s="220">
        <v>0.1</v>
      </c>
      <c r="D283" s="221"/>
      <c r="E283" s="222"/>
      <c r="F283" s="221"/>
      <c r="G283" s="223"/>
    </row>
    <row r="284" spans="1:7" s="224" customFormat="1" x14ac:dyDescent="0.2">
      <c r="A284" s="281" t="s">
        <v>48</v>
      </c>
      <c r="B284" s="271">
        <f>SUM(B285)</f>
        <v>900</v>
      </c>
      <c r="C284" s="272">
        <f>SUM(C285)</f>
        <v>0.1</v>
      </c>
      <c r="D284" s="261"/>
      <c r="E284" s="262"/>
      <c r="F284" s="261"/>
      <c r="G284" s="307"/>
    </row>
    <row r="285" spans="1:7" s="224" customFormat="1" x14ac:dyDescent="0.2">
      <c r="A285" s="251" t="s">
        <v>75</v>
      </c>
      <c r="B285" s="259">
        <v>900</v>
      </c>
      <c r="C285" s="220">
        <v>0.1</v>
      </c>
      <c r="D285" s="221"/>
      <c r="E285" s="222"/>
      <c r="F285" s="221"/>
      <c r="G285" s="223"/>
    </row>
    <row r="286" spans="1:7" s="224" customFormat="1" x14ac:dyDescent="0.2">
      <c r="A286" s="281" t="s">
        <v>29</v>
      </c>
      <c r="B286" s="271">
        <f>SUM(B287)</f>
        <v>3000</v>
      </c>
      <c r="C286" s="272">
        <f>SUM(C287)</f>
        <v>0.1</v>
      </c>
      <c r="D286" s="261"/>
      <c r="E286" s="262"/>
      <c r="F286" s="261"/>
      <c r="G286" s="307"/>
    </row>
    <row r="287" spans="1:7" s="224" customFormat="1" ht="13.5" thickBot="1" x14ac:dyDescent="0.25">
      <c r="A287" s="251" t="s">
        <v>75</v>
      </c>
      <c r="B287" s="259">
        <v>3000</v>
      </c>
      <c r="C287" s="220">
        <v>0.1</v>
      </c>
      <c r="D287" s="221"/>
      <c r="E287" s="222"/>
      <c r="F287" s="221"/>
      <c r="G287" s="223"/>
    </row>
    <row r="288" spans="1:7" ht="13.5" thickBot="1" x14ac:dyDescent="0.25">
      <c r="A288" s="110" t="s">
        <v>12</v>
      </c>
      <c r="B288" s="142">
        <f>B248+B258+B275</f>
        <v>57710</v>
      </c>
      <c r="C288" s="120">
        <f>C248+C258+C275</f>
        <v>12</v>
      </c>
      <c r="D288" s="121"/>
      <c r="E288" s="122"/>
      <c r="F288" s="121"/>
      <c r="G288" s="113">
        <f>G248+G258+G275</f>
        <v>0</v>
      </c>
    </row>
    <row r="289" spans="1:9" x14ac:dyDescent="0.2">
      <c r="A289" s="446" t="s">
        <v>61</v>
      </c>
      <c r="B289" s="447"/>
      <c r="C289" s="447"/>
      <c r="D289" s="447"/>
      <c r="E289" s="447"/>
      <c r="F289" s="447"/>
      <c r="G289" s="448"/>
    </row>
    <row r="290" spans="1:9" x14ac:dyDescent="0.2">
      <c r="A290" s="123" t="s">
        <v>31</v>
      </c>
      <c r="B290" s="124">
        <f>B291+B293+B295+B301+B297+B299</f>
        <v>2490</v>
      </c>
      <c r="C290" s="217">
        <f>C291+C293+C295+C301+C297+C299</f>
        <v>1</v>
      </c>
      <c r="D290" s="126"/>
      <c r="E290" s="127"/>
      <c r="F290" s="126"/>
      <c r="G290" s="217">
        <f>G291+G293+G295+G301+G297+G299</f>
        <v>460</v>
      </c>
    </row>
    <row r="291" spans="1:9" s="224" customFormat="1" x14ac:dyDescent="0.2">
      <c r="A291" s="281" t="s">
        <v>6</v>
      </c>
      <c r="B291" s="271">
        <f>SUM(B292:B292)</f>
        <v>1350</v>
      </c>
      <c r="C291" s="272">
        <f>SUM(C292:C292)</f>
        <v>0.5</v>
      </c>
      <c r="D291" s="261"/>
      <c r="E291" s="262"/>
      <c r="F291" s="261"/>
      <c r="G291" s="283"/>
    </row>
    <row r="292" spans="1:9" s="224" customFormat="1" x14ac:dyDescent="0.2">
      <c r="A292" s="232" t="s">
        <v>75</v>
      </c>
      <c r="B292" s="233">
        <v>1350</v>
      </c>
      <c r="C292" s="234">
        <v>0.5</v>
      </c>
      <c r="D292" s="235"/>
      <c r="E292" s="236"/>
      <c r="F292" s="235"/>
      <c r="G292" s="237"/>
    </row>
    <row r="293" spans="1:9" s="224" customFormat="1" x14ac:dyDescent="0.2">
      <c r="A293" s="281" t="s">
        <v>7</v>
      </c>
      <c r="B293" s="271">
        <f>SUM(B294:B294)</f>
        <v>850</v>
      </c>
      <c r="C293" s="272">
        <f>SUM(C294:C294)</f>
        <v>0.5</v>
      </c>
      <c r="D293" s="261"/>
      <c r="E293" s="262"/>
      <c r="F293" s="261"/>
      <c r="G293" s="283"/>
    </row>
    <row r="294" spans="1:9" s="224" customFormat="1" x14ac:dyDescent="0.2">
      <c r="A294" s="232" t="s">
        <v>75</v>
      </c>
      <c r="B294" s="233">
        <v>850</v>
      </c>
      <c r="C294" s="234">
        <v>0.5</v>
      </c>
      <c r="D294" s="235"/>
      <c r="E294" s="236"/>
      <c r="F294" s="235"/>
      <c r="G294" s="237"/>
    </row>
    <row r="295" spans="1:9" s="224" customFormat="1" x14ac:dyDescent="0.2">
      <c r="A295" s="281" t="s">
        <v>157</v>
      </c>
      <c r="B295" s="271">
        <f>SUM(B296:B296)</f>
        <v>60</v>
      </c>
      <c r="C295" s="272">
        <f>SUM(C296:C296)</f>
        <v>0</v>
      </c>
      <c r="D295" s="261"/>
      <c r="E295" s="262"/>
      <c r="F295" s="261"/>
      <c r="G295" s="283">
        <f>SUM(G296:G296)</f>
        <v>100</v>
      </c>
    </row>
    <row r="296" spans="1:9" s="224" customFormat="1" x14ac:dyDescent="0.2">
      <c r="A296" s="232" t="s">
        <v>75</v>
      </c>
      <c r="B296" s="233">
        <v>60</v>
      </c>
      <c r="C296" s="234">
        <v>0</v>
      </c>
      <c r="D296" s="235"/>
      <c r="E296" s="236">
        <v>0</v>
      </c>
      <c r="F296" s="235"/>
      <c r="G296" s="237">
        <v>100</v>
      </c>
    </row>
    <row r="297" spans="1:9" s="224" customFormat="1" x14ac:dyDescent="0.2">
      <c r="A297" s="250" t="s">
        <v>11</v>
      </c>
      <c r="B297" s="271">
        <f>SUM(B298)</f>
        <v>90</v>
      </c>
      <c r="C297" s="272">
        <f>SUM(C298)</f>
        <v>0</v>
      </c>
      <c r="D297" s="306"/>
      <c r="E297" s="292"/>
      <c r="F297" s="306"/>
      <c r="G297" s="307">
        <f>SUM(G298)</f>
        <v>140</v>
      </c>
    </row>
    <row r="298" spans="1:9" s="224" customFormat="1" x14ac:dyDescent="0.2">
      <c r="A298" s="218" t="s">
        <v>75</v>
      </c>
      <c r="B298" s="259">
        <v>90</v>
      </c>
      <c r="C298" s="220">
        <v>0</v>
      </c>
      <c r="D298" s="221"/>
      <c r="E298" s="222">
        <v>0</v>
      </c>
      <c r="F298" s="221"/>
      <c r="G298" s="223">
        <v>140</v>
      </c>
    </row>
    <row r="299" spans="1:9" s="224" customFormat="1" x14ac:dyDescent="0.2">
      <c r="A299" s="250" t="s">
        <v>156</v>
      </c>
      <c r="B299" s="271">
        <f>SUM(B300)</f>
        <v>60</v>
      </c>
      <c r="C299" s="272">
        <f>SUM(C300)</f>
        <v>0</v>
      </c>
      <c r="D299" s="306"/>
      <c r="E299" s="292"/>
      <c r="F299" s="306"/>
      <c r="G299" s="307">
        <f>SUM(G300)</f>
        <v>100</v>
      </c>
    </row>
    <row r="300" spans="1:9" s="224" customFormat="1" x14ac:dyDescent="0.2">
      <c r="A300" s="218" t="s">
        <v>75</v>
      </c>
      <c r="B300" s="259">
        <v>60</v>
      </c>
      <c r="C300" s="220">
        <v>0</v>
      </c>
      <c r="D300" s="221"/>
      <c r="E300" s="222">
        <v>0</v>
      </c>
      <c r="F300" s="221"/>
      <c r="G300" s="223">
        <v>100</v>
      </c>
    </row>
    <row r="301" spans="1:9" s="224" customFormat="1" x14ac:dyDescent="0.2">
      <c r="A301" s="250" t="s">
        <v>118</v>
      </c>
      <c r="B301" s="271">
        <f>SUM(B302)</f>
        <v>80</v>
      </c>
      <c r="C301" s="272">
        <f>SUM(C302)</f>
        <v>0</v>
      </c>
      <c r="D301" s="306"/>
      <c r="E301" s="292"/>
      <c r="F301" s="306"/>
      <c r="G301" s="307">
        <f>SUM(G302)</f>
        <v>120</v>
      </c>
    </row>
    <row r="302" spans="1:9" s="224" customFormat="1" x14ac:dyDescent="0.2">
      <c r="A302" s="218" t="s">
        <v>75</v>
      </c>
      <c r="B302" s="259">
        <v>80</v>
      </c>
      <c r="C302" s="220">
        <v>0</v>
      </c>
      <c r="D302" s="221"/>
      <c r="E302" s="222">
        <v>0</v>
      </c>
      <c r="F302" s="221"/>
      <c r="G302" s="223">
        <v>120</v>
      </c>
    </row>
    <row r="303" spans="1:9" x14ac:dyDescent="0.2">
      <c r="A303" s="114" t="s">
        <v>32</v>
      </c>
      <c r="B303" s="133">
        <f>B304+B306+B308+B310+B312+B314+B316+B318+B320</f>
        <v>10070</v>
      </c>
      <c r="C303" s="134">
        <f t="shared" ref="C303:G303" si="5">C304+C306+C308+C310+C312+C314+C316+C318+C320</f>
        <v>1.9000000000000004</v>
      </c>
      <c r="D303" s="116">
        <f t="shared" si="5"/>
        <v>0</v>
      </c>
      <c r="E303" s="117">
        <f t="shared" si="5"/>
        <v>0</v>
      </c>
      <c r="F303" s="116">
        <f t="shared" si="5"/>
        <v>0</v>
      </c>
      <c r="G303" s="135">
        <f t="shared" si="5"/>
        <v>0</v>
      </c>
      <c r="I303" s="15"/>
    </row>
    <row r="304" spans="1:9" x14ac:dyDescent="0.2">
      <c r="A304" s="19" t="s">
        <v>105</v>
      </c>
      <c r="B304" s="49">
        <v>700</v>
      </c>
      <c r="C304" s="61">
        <v>0.1</v>
      </c>
      <c r="D304" s="11"/>
      <c r="E304" s="12"/>
      <c r="F304" s="11"/>
      <c r="G304" s="70"/>
    </row>
    <row r="305" spans="1:7" s="224" customFormat="1" x14ac:dyDescent="0.2">
      <c r="A305" s="251" t="s">
        <v>75</v>
      </c>
      <c r="B305" s="259">
        <v>700</v>
      </c>
      <c r="C305" s="220">
        <v>0.1</v>
      </c>
      <c r="D305" s="221"/>
      <c r="E305" s="222"/>
      <c r="F305" s="221"/>
      <c r="G305" s="223"/>
    </row>
    <row r="306" spans="1:7" s="224" customFormat="1" x14ac:dyDescent="0.2">
      <c r="A306" s="281" t="s">
        <v>106</v>
      </c>
      <c r="B306" s="271">
        <f>SUM(B307)</f>
        <v>1200</v>
      </c>
      <c r="C306" s="272">
        <f>SUM(C307)</f>
        <v>0.1</v>
      </c>
      <c r="D306" s="261"/>
      <c r="E306" s="262"/>
      <c r="F306" s="261"/>
      <c r="G306" s="307"/>
    </row>
    <row r="307" spans="1:7" s="224" customFormat="1" x14ac:dyDescent="0.2">
      <c r="A307" s="251" t="s">
        <v>75</v>
      </c>
      <c r="B307" s="259">
        <v>1200</v>
      </c>
      <c r="C307" s="220">
        <v>0.1</v>
      </c>
      <c r="D307" s="221"/>
      <c r="E307" s="222"/>
      <c r="F307" s="221"/>
      <c r="G307" s="223"/>
    </row>
    <row r="308" spans="1:7" s="224" customFormat="1" x14ac:dyDescent="0.2">
      <c r="A308" s="281" t="s">
        <v>119</v>
      </c>
      <c r="B308" s="271">
        <f>SUM(B309)</f>
        <v>1500</v>
      </c>
      <c r="C308" s="272">
        <f>SUM(C309)</f>
        <v>0.1</v>
      </c>
      <c r="D308" s="261"/>
      <c r="E308" s="262"/>
      <c r="F308" s="261"/>
      <c r="G308" s="307"/>
    </row>
    <row r="309" spans="1:7" s="224" customFormat="1" x14ac:dyDescent="0.2">
      <c r="A309" s="251" t="s">
        <v>75</v>
      </c>
      <c r="B309" s="259">
        <v>1500</v>
      </c>
      <c r="C309" s="220">
        <v>0.1</v>
      </c>
      <c r="D309" s="221"/>
      <c r="E309" s="222"/>
      <c r="F309" s="221"/>
      <c r="G309" s="223"/>
    </row>
    <row r="310" spans="1:7" s="224" customFormat="1" x14ac:dyDescent="0.2">
      <c r="A310" s="281" t="s">
        <v>22</v>
      </c>
      <c r="B310" s="271">
        <f>SUM(B311)</f>
        <v>900</v>
      </c>
      <c r="C310" s="272">
        <f>SUM(C311)</f>
        <v>0.5</v>
      </c>
      <c r="D310" s="261"/>
      <c r="E310" s="262"/>
      <c r="F310" s="261"/>
      <c r="G310" s="307"/>
    </row>
    <row r="311" spans="1:7" s="224" customFormat="1" x14ac:dyDescent="0.2">
      <c r="A311" s="251" t="s">
        <v>75</v>
      </c>
      <c r="B311" s="259">
        <v>900</v>
      </c>
      <c r="C311" s="220">
        <v>0.5</v>
      </c>
      <c r="D311" s="221"/>
      <c r="E311" s="222"/>
      <c r="F311" s="221"/>
      <c r="G311" s="223"/>
    </row>
    <row r="312" spans="1:7" s="224" customFormat="1" x14ac:dyDescent="0.2">
      <c r="A312" s="281" t="s">
        <v>23</v>
      </c>
      <c r="B312" s="271">
        <f>SUM(B313)</f>
        <v>1000</v>
      </c>
      <c r="C312" s="272">
        <f>SUM(C313)</f>
        <v>0.5</v>
      </c>
      <c r="D312" s="261"/>
      <c r="E312" s="262"/>
      <c r="F312" s="261"/>
      <c r="G312" s="307"/>
    </row>
    <row r="313" spans="1:7" s="224" customFormat="1" x14ac:dyDescent="0.2">
      <c r="A313" s="251" t="s">
        <v>75</v>
      </c>
      <c r="B313" s="259">
        <v>1000</v>
      </c>
      <c r="C313" s="220">
        <v>0.5</v>
      </c>
      <c r="D313" s="221"/>
      <c r="E313" s="222"/>
      <c r="F313" s="221"/>
      <c r="G313" s="223"/>
    </row>
    <row r="314" spans="1:7" s="224" customFormat="1" x14ac:dyDescent="0.2">
      <c r="A314" s="281" t="s">
        <v>24</v>
      </c>
      <c r="B314" s="271">
        <f>SUM(B315)</f>
        <v>1400</v>
      </c>
      <c r="C314" s="272">
        <f>SUM(C315)</f>
        <v>0.1</v>
      </c>
      <c r="D314" s="261"/>
      <c r="E314" s="262"/>
      <c r="F314" s="261"/>
      <c r="G314" s="307"/>
    </row>
    <row r="315" spans="1:7" s="224" customFormat="1" x14ac:dyDescent="0.2">
      <c r="A315" s="251" t="s">
        <v>75</v>
      </c>
      <c r="B315" s="259">
        <v>1400</v>
      </c>
      <c r="C315" s="220">
        <v>0.1</v>
      </c>
      <c r="D315" s="221"/>
      <c r="E315" s="222"/>
      <c r="F315" s="221"/>
      <c r="G315" s="223"/>
    </row>
    <row r="316" spans="1:7" s="224" customFormat="1" x14ac:dyDescent="0.2">
      <c r="A316" s="281" t="s">
        <v>25</v>
      </c>
      <c r="B316" s="271">
        <f>SUM(B317)</f>
        <v>300</v>
      </c>
      <c r="C316" s="272">
        <f>SUM(C317)</f>
        <v>0.1</v>
      </c>
      <c r="D316" s="261"/>
      <c r="E316" s="262"/>
      <c r="F316" s="261"/>
      <c r="G316" s="307"/>
    </row>
    <row r="317" spans="1:7" s="224" customFormat="1" x14ac:dyDescent="0.2">
      <c r="A317" s="251" t="s">
        <v>75</v>
      </c>
      <c r="B317" s="259">
        <v>300</v>
      </c>
      <c r="C317" s="220">
        <v>0.1</v>
      </c>
      <c r="D317" s="221"/>
      <c r="E317" s="222"/>
      <c r="F317" s="221"/>
      <c r="G317" s="223"/>
    </row>
    <row r="318" spans="1:7" s="224" customFormat="1" x14ac:dyDescent="0.2">
      <c r="A318" s="281" t="s">
        <v>84</v>
      </c>
      <c r="B318" s="271">
        <f>SUM(B319)</f>
        <v>1870</v>
      </c>
      <c r="C318" s="272">
        <f>SUM(C319)</f>
        <v>0.1</v>
      </c>
      <c r="D318" s="261"/>
      <c r="E318" s="262"/>
      <c r="F318" s="261"/>
      <c r="G318" s="307"/>
    </row>
    <row r="319" spans="1:7" s="224" customFormat="1" x14ac:dyDescent="0.2">
      <c r="A319" s="251" t="s">
        <v>75</v>
      </c>
      <c r="B319" s="259">
        <v>1870</v>
      </c>
      <c r="C319" s="220">
        <v>0.1</v>
      </c>
      <c r="D319" s="221"/>
      <c r="E319" s="222"/>
      <c r="F319" s="221"/>
      <c r="G319" s="223"/>
    </row>
    <row r="320" spans="1:7" s="224" customFormat="1" x14ac:dyDescent="0.2">
      <c r="A320" s="281" t="s">
        <v>27</v>
      </c>
      <c r="B320" s="271">
        <f>SUM(B321)</f>
        <v>1200</v>
      </c>
      <c r="C320" s="272">
        <f>SUM(C321)</f>
        <v>0.3</v>
      </c>
      <c r="D320" s="261"/>
      <c r="E320" s="262"/>
      <c r="F320" s="261"/>
      <c r="G320" s="307"/>
    </row>
    <row r="321" spans="1:7" s="224" customFormat="1" x14ac:dyDescent="0.2">
      <c r="A321" s="251" t="s">
        <v>75</v>
      </c>
      <c r="B321" s="259">
        <v>1200</v>
      </c>
      <c r="C321" s="220">
        <v>0.3</v>
      </c>
      <c r="D321" s="221"/>
      <c r="E321" s="222"/>
      <c r="F321" s="221"/>
      <c r="G321" s="223"/>
    </row>
    <row r="322" spans="1:7" x14ac:dyDescent="0.2">
      <c r="A322" s="136" t="s">
        <v>33</v>
      </c>
      <c r="B322" s="137">
        <f>B323+B325+B327+B329+B331+B333+B335+B337+B339</f>
        <v>1112</v>
      </c>
      <c r="C322" s="138">
        <f>C323+C325+C327+C329+C331+C333+C335+C337+C339</f>
        <v>0.30000000000000004</v>
      </c>
      <c r="D322" s="139"/>
      <c r="E322" s="140"/>
      <c r="F322" s="139"/>
      <c r="G322" s="141"/>
    </row>
    <row r="323" spans="1:7" x14ac:dyDescent="0.2">
      <c r="A323" s="22" t="s">
        <v>120</v>
      </c>
      <c r="B323" s="49">
        <f>SUM(B324:B324)</f>
        <v>19</v>
      </c>
      <c r="C323" s="61">
        <f>SUM(C324:C324)</f>
        <v>0</v>
      </c>
      <c r="D323" s="18"/>
      <c r="E323" s="23"/>
      <c r="F323" s="18"/>
      <c r="G323" s="70"/>
    </row>
    <row r="324" spans="1:7" s="224" customFormat="1" x14ac:dyDescent="0.2">
      <c r="A324" s="218" t="s">
        <v>75</v>
      </c>
      <c r="B324" s="259">
        <v>19</v>
      </c>
      <c r="C324" s="220">
        <v>0</v>
      </c>
      <c r="D324" s="221"/>
      <c r="E324" s="222"/>
      <c r="F324" s="221"/>
      <c r="G324" s="223"/>
    </row>
    <row r="325" spans="1:7" s="224" customFormat="1" x14ac:dyDescent="0.2">
      <c r="A325" s="250" t="s">
        <v>35</v>
      </c>
      <c r="B325" s="271">
        <f>SUM(B326:B326)</f>
        <v>100</v>
      </c>
      <c r="C325" s="272">
        <f>SUM(C326:C326)</f>
        <v>0.1</v>
      </c>
      <c r="D325" s="306"/>
      <c r="E325" s="292"/>
      <c r="F325" s="306"/>
      <c r="G325" s="307"/>
    </row>
    <row r="326" spans="1:7" s="224" customFormat="1" x14ac:dyDescent="0.2">
      <c r="A326" s="218" t="s">
        <v>75</v>
      </c>
      <c r="B326" s="259">
        <v>100</v>
      </c>
      <c r="C326" s="220">
        <v>0.1</v>
      </c>
      <c r="D326" s="221"/>
      <c r="E326" s="222"/>
      <c r="F326" s="221"/>
      <c r="G326" s="223"/>
    </row>
    <row r="327" spans="1:7" s="224" customFormat="1" x14ac:dyDescent="0.2">
      <c r="A327" s="250" t="s">
        <v>39</v>
      </c>
      <c r="B327" s="271">
        <f>SUM(B328:B328)</f>
        <v>245</v>
      </c>
      <c r="C327" s="272">
        <f>SUM(C328:C328)</f>
        <v>0.1</v>
      </c>
      <c r="D327" s="306"/>
      <c r="E327" s="292"/>
      <c r="F327" s="306"/>
      <c r="G327" s="307"/>
    </row>
    <row r="328" spans="1:7" s="224" customFormat="1" x14ac:dyDescent="0.2">
      <c r="A328" s="218" t="s">
        <v>75</v>
      </c>
      <c r="B328" s="259">
        <v>245</v>
      </c>
      <c r="C328" s="220">
        <v>0.1</v>
      </c>
      <c r="D328" s="221"/>
      <c r="E328" s="222"/>
      <c r="F328" s="221"/>
      <c r="G328" s="223"/>
    </row>
    <row r="329" spans="1:7" s="224" customFormat="1" x14ac:dyDescent="0.2">
      <c r="A329" s="250" t="s">
        <v>121</v>
      </c>
      <c r="B329" s="271">
        <f>SUM(B330:B330)</f>
        <v>40</v>
      </c>
      <c r="C329" s="272">
        <f>SUM(C330:C330)</f>
        <v>0</v>
      </c>
      <c r="D329" s="306"/>
      <c r="E329" s="292"/>
      <c r="F329" s="306"/>
      <c r="G329" s="307"/>
    </row>
    <row r="330" spans="1:7" s="224" customFormat="1" x14ac:dyDescent="0.2">
      <c r="A330" s="218" t="s">
        <v>75</v>
      </c>
      <c r="B330" s="259">
        <v>40</v>
      </c>
      <c r="C330" s="220">
        <v>0</v>
      </c>
      <c r="D330" s="221"/>
      <c r="E330" s="222"/>
      <c r="F330" s="221"/>
      <c r="G330" s="223"/>
    </row>
    <row r="331" spans="1:7" s="224" customFormat="1" x14ac:dyDescent="0.2">
      <c r="A331" s="250" t="s">
        <v>122</v>
      </c>
      <c r="B331" s="271">
        <f>SUM(B332:B332)</f>
        <v>37</v>
      </c>
      <c r="C331" s="272">
        <f>SUM(C332:C332)</f>
        <v>0</v>
      </c>
      <c r="D331" s="306"/>
      <c r="E331" s="292"/>
      <c r="F331" s="306"/>
      <c r="G331" s="307"/>
    </row>
    <row r="332" spans="1:7" s="224" customFormat="1" x14ac:dyDescent="0.2">
      <c r="A332" s="218" t="s">
        <v>75</v>
      </c>
      <c r="B332" s="259">
        <v>37</v>
      </c>
      <c r="C332" s="220">
        <v>0</v>
      </c>
      <c r="D332" s="221"/>
      <c r="E332" s="222"/>
      <c r="F332" s="221"/>
      <c r="G332" s="223"/>
    </row>
    <row r="333" spans="1:7" s="224" customFormat="1" x14ac:dyDescent="0.2">
      <c r="A333" s="250" t="s">
        <v>29</v>
      </c>
      <c r="B333" s="271">
        <f>SUM(B334:B334)</f>
        <v>387</v>
      </c>
      <c r="C333" s="272">
        <f>SUM(C334:C334)</f>
        <v>0.1</v>
      </c>
      <c r="D333" s="306"/>
      <c r="E333" s="292"/>
      <c r="F333" s="306"/>
      <c r="G333" s="307"/>
    </row>
    <row r="334" spans="1:7" s="224" customFormat="1" x14ac:dyDescent="0.2">
      <c r="A334" s="218" t="s">
        <v>75</v>
      </c>
      <c r="B334" s="259">
        <v>387</v>
      </c>
      <c r="C334" s="220">
        <v>0.1</v>
      </c>
      <c r="D334" s="221"/>
      <c r="E334" s="222"/>
      <c r="F334" s="221"/>
      <c r="G334" s="223"/>
    </row>
    <row r="335" spans="1:7" s="224" customFormat="1" x14ac:dyDescent="0.2">
      <c r="A335" s="250" t="s">
        <v>123</v>
      </c>
      <c r="B335" s="271">
        <f>SUM(B336:B336)</f>
        <v>117</v>
      </c>
      <c r="C335" s="272">
        <f>SUM(C336:C336)</f>
        <v>0</v>
      </c>
      <c r="D335" s="306"/>
      <c r="E335" s="292"/>
      <c r="F335" s="306"/>
      <c r="G335" s="307"/>
    </row>
    <row r="336" spans="1:7" s="224" customFormat="1" x14ac:dyDescent="0.2">
      <c r="A336" s="218" t="s">
        <v>75</v>
      </c>
      <c r="B336" s="259">
        <v>117</v>
      </c>
      <c r="C336" s="220">
        <v>0</v>
      </c>
      <c r="D336" s="221"/>
      <c r="E336" s="222"/>
      <c r="F336" s="221"/>
      <c r="G336" s="223"/>
    </row>
    <row r="337" spans="1:9" s="224" customFormat="1" x14ac:dyDescent="0.2">
      <c r="A337" s="250" t="s">
        <v>124</v>
      </c>
      <c r="B337" s="271">
        <f>SUM(B338:B338)</f>
        <v>94</v>
      </c>
      <c r="C337" s="272">
        <f>SUM(C338:C338)</f>
        <v>0</v>
      </c>
      <c r="D337" s="306"/>
      <c r="E337" s="292"/>
      <c r="F337" s="306"/>
      <c r="G337" s="307"/>
    </row>
    <row r="338" spans="1:9" s="224" customFormat="1" x14ac:dyDescent="0.2">
      <c r="A338" s="218" t="s">
        <v>75</v>
      </c>
      <c r="B338" s="259">
        <v>94</v>
      </c>
      <c r="C338" s="220">
        <v>0</v>
      </c>
      <c r="D338" s="221"/>
      <c r="E338" s="222"/>
      <c r="F338" s="221"/>
      <c r="G338" s="223"/>
    </row>
    <row r="339" spans="1:9" s="224" customFormat="1" x14ac:dyDescent="0.2">
      <c r="A339" s="250" t="s">
        <v>125</v>
      </c>
      <c r="B339" s="271">
        <f>SUM(B340:B340)</f>
        <v>73</v>
      </c>
      <c r="C339" s="272">
        <f>SUM(C340:C340)</f>
        <v>0</v>
      </c>
      <c r="D339" s="306"/>
      <c r="E339" s="292"/>
      <c r="F339" s="306"/>
      <c r="G339" s="307"/>
    </row>
    <row r="340" spans="1:9" s="224" customFormat="1" ht="13.5" thickBot="1" x14ac:dyDescent="0.25">
      <c r="A340" s="218" t="s">
        <v>75</v>
      </c>
      <c r="B340" s="259">
        <v>73</v>
      </c>
      <c r="C340" s="220">
        <v>0</v>
      </c>
      <c r="D340" s="221"/>
      <c r="E340" s="222"/>
      <c r="F340" s="221"/>
      <c r="G340" s="223"/>
    </row>
    <row r="341" spans="1:9" ht="13.5" thickBot="1" x14ac:dyDescent="0.25">
      <c r="A341" s="110" t="s">
        <v>12</v>
      </c>
      <c r="B341" s="142">
        <f>B322+B303+B290</f>
        <v>13672</v>
      </c>
      <c r="C341" s="120">
        <f>C322+C303+C290</f>
        <v>3.2</v>
      </c>
      <c r="D341" s="121"/>
      <c r="E341" s="122">
        <f>E322+E303+E290</f>
        <v>0</v>
      </c>
      <c r="F341" s="121"/>
      <c r="G341" s="113">
        <f>G322+G303+G290</f>
        <v>460</v>
      </c>
    </row>
    <row r="342" spans="1:9" ht="13.5" thickBot="1" x14ac:dyDescent="0.25">
      <c r="A342" s="422" t="s">
        <v>44</v>
      </c>
      <c r="B342" s="423"/>
      <c r="C342" s="423"/>
      <c r="D342" s="423"/>
      <c r="E342" s="423"/>
      <c r="F342" s="423"/>
      <c r="G342" s="424"/>
    </row>
    <row r="343" spans="1:9" ht="13.5" thickBot="1" x14ac:dyDescent="0.25">
      <c r="A343" s="31"/>
      <c r="B343" s="53"/>
      <c r="C343" s="64"/>
      <c r="D343" s="33"/>
      <c r="E343" s="32"/>
      <c r="F343" s="33"/>
      <c r="G343" s="81"/>
    </row>
    <row r="344" spans="1:9" ht="13.5" thickBot="1" x14ac:dyDescent="0.25">
      <c r="A344" s="422" t="s">
        <v>45</v>
      </c>
      <c r="B344" s="423"/>
      <c r="C344" s="423"/>
      <c r="D344" s="423"/>
      <c r="E344" s="423"/>
      <c r="F344" s="423"/>
      <c r="G344" s="424"/>
    </row>
    <row r="345" spans="1:9" ht="13.5" thickBot="1" x14ac:dyDescent="0.25">
      <c r="A345" s="34"/>
      <c r="B345" s="54"/>
      <c r="C345" s="65"/>
      <c r="D345" s="36"/>
      <c r="E345" s="35"/>
      <c r="F345" s="36"/>
      <c r="G345" s="82"/>
    </row>
    <row r="346" spans="1:9" ht="13.5" thickBot="1" x14ac:dyDescent="0.25">
      <c r="A346" s="422" t="s">
        <v>62</v>
      </c>
      <c r="B346" s="423"/>
      <c r="C346" s="423"/>
      <c r="D346" s="423"/>
      <c r="E346" s="423"/>
      <c r="F346" s="423"/>
      <c r="G346" s="424"/>
    </row>
    <row r="347" spans="1:9" x14ac:dyDescent="0.2">
      <c r="A347" s="143" t="s">
        <v>31</v>
      </c>
      <c r="B347" s="144">
        <v>0</v>
      </c>
      <c r="C347" s="145">
        <v>0</v>
      </c>
      <c r="D347" s="146"/>
      <c r="E347" s="147">
        <v>0</v>
      </c>
      <c r="F347" s="148"/>
      <c r="G347" s="149"/>
      <c r="I347" s="15"/>
    </row>
    <row r="348" spans="1:9" x14ac:dyDescent="0.2">
      <c r="A348" s="150" t="s">
        <v>32</v>
      </c>
      <c r="B348" s="151">
        <f>B349+B351</f>
        <v>200</v>
      </c>
      <c r="C348" s="364">
        <f>C349</f>
        <v>0</v>
      </c>
      <c r="D348" s="152"/>
      <c r="E348" s="151">
        <f>E349</f>
        <v>100</v>
      </c>
      <c r="F348" s="153"/>
      <c r="G348" s="154"/>
    </row>
    <row r="349" spans="1:9" x14ac:dyDescent="0.2">
      <c r="A349" s="19" t="s">
        <v>108</v>
      </c>
      <c r="B349" s="48">
        <f t="shared" ref="B349:B351" si="6">SUM(B350)</f>
        <v>100</v>
      </c>
      <c r="C349" s="61">
        <f t="shared" ref="C349:C351" si="7">SUM(C350)</f>
        <v>0</v>
      </c>
      <c r="D349" s="71"/>
      <c r="E349" s="23">
        <f t="shared" ref="E349:E351" si="8">SUM(E350)</f>
        <v>100</v>
      </c>
      <c r="F349" s="90"/>
      <c r="G349" s="91"/>
    </row>
    <row r="350" spans="1:9" s="224" customFormat="1" x14ac:dyDescent="0.2">
      <c r="A350" s="251" t="s">
        <v>69</v>
      </c>
      <c r="B350" s="219">
        <v>100</v>
      </c>
      <c r="C350" s="220"/>
      <c r="D350" s="410"/>
      <c r="E350" s="222">
        <v>100</v>
      </c>
      <c r="F350" s="411"/>
      <c r="G350" s="412"/>
    </row>
    <row r="351" spans="1:9" s="224" customFormat="1" x14ac:dyDescent="0.2">
      <c r="A351" s="281" t="s">
        <v>25</v>
      </c>
      <c r="B351" s="260">
        <f t="shared" si="6"/>
        <v>100</v>
      </c>
      <c r="C351" s="272">
        <f t="shared" si="7"/>
        <v>0</v>
      </c>
      <c r="D351" s="413"/>
      <c r="E351" s="292">
        <f t="shared" si="8"/>
        <v>100</v>
      </c>
      <c r="F351" s="414"/>
      <c r="G351" s="415"/>
    </row>
    <row r="352" spans="1:9" s="224" customFormat="1" x14ac:dyDescent="0.2">
      <c r="A352" s="251" t="s">
        <v>69</v>
      </c>
      <c r="B352" s="219">
        <v>100</v>
      </c>
      <c r="C352" s="220"/>
      <c r="D352" s="410"/>
      <c r="E352" s="222">
        <v>100</v>
      </c>
      <c r="F352" s="411"/>
      <c r="G352" s="412"/>
    </row>
    <row r="353" spans="1:9" ht="13.5" thickBot="1" x14ac:dyDescent="0.25">
      <c r="A353" s="205" t="s">
        <v>33</v>
      </c>
      <c r="B353" s="206">
        <v>0</v>
      </c>
      <c r="C353" s="206">
        <v>0</v>
      </c>
      <c r="D353" s="207"/>
      <c r="E353" s="206">
        <v>0</v>
      </c>
      <c r="F353" s="208"/>
      <c r="G353" s="209"/>
    </row>
    <row r="354" spans="1:9" ht="13.5" thickBot="1" x14ac:dyDescent="0.25">
      <c r="A354" s="118" t="s">
        <v>12</v>
      </c>
      <c r="B354" s="155">
        <f>B347+B348+B353</f>
        <v>200</v>
      </c>
      <c r="C354" s="120">
        <f>C347+C348+C353</f>
        <v>0</v>
      </c>
      <c r="D354" s="156"/>
      <c r="E354" s="142">
        <f>E347+E348+E353</f>
        <v>100</v>
      </c>
      <c r="F354" s="157"/>
      <c r="G354" s="158"/>
    </row>
    <row r="355" spans="1:9" x14ac:dyDescent="0.2">
      <c r="A355" s="443" t="s">
        <v>63</v>
      </c>
      <c r="B355" s="444"/>
      <c r="C355" s="444"/>
      <c r="D355" s="444"/>
      <c r="E355" s="444"/>
      <c r="F355" s="444"/>
      <c r="G355" s="445"/>
    </row>
    <row r="356" spans="1:9" x14ac:dyDescent="0.2">
      <c r="A356" s="94" t="s">
        <v>31</v>
      </c>
      <c r="B356" s="124">
        <f>B357+B359+B361+B363+B366+B368+B370</f>
        <v>2330</v>
      </c>
      <c r="C356" s="125"/>
      <c r="D356" s="126"/>
      <c r="E356" s="159">
        <f>E357+E359+E361+E363+E366+E368+E370</f>
        <v>2330</v>
      </c>
      <c r="F356" s="126"/>
      <c r="G356" s="132">
        <f t="shared" ref="G356" si="9">G357+G359+G361+G363+G366+G368+G370</f>
        <v>0</v>
      </c>
      <c r="I356" s="15"/>
    </row>
    <row r="357" spans="1:9" s="224" customFormat="1" x14ac:dyDescent="0.2">
      <c r="A357" s="281" t="s">
        <v>158</v>
      </c>
      <c r="B357" s="365">
        <f>SUM(B358:B358)</f>
        <v>10</v>
      </c>
      <c r="C357" s="366"/>
      <c r="D357" s="367"/>
      <c r="E357" s="368">
        <f>SUM(E358:E358)</f>
        <v>10</v>
      </c>
      <c r="F357" s="369"/>
      <c r="G357" s="264"/>
    </row>
    <row r="358" spans="1:9" s="224" customFormat="1" x14ac:dyDescent="0.2">
      <c r="A358" s="251" t="s">
        <v>75</v>
      </c>
      <c r="B358" s="346">
        <v>10</v>
      </c>
      <c r="C358" s="347"/>
      <c r="D358" s="370"/>
      <c r="E358" s="371">
        <v>10</v>
      </c>
      <c r="F358" s="370"/>
      <c r="G358" s="270"/>
      <c r="I358" s="238"/>
    </row>
    <row r="359" spans="1:9" s="224" customFormat="1" x14ac:dyDescent="0.2">
      <c r="A359" s="248" t="s">
        <v>4</v>
      </c>
      <c r="B359" s="372">
        <f>SUM(B360:B360)</f>
        <v>50</v>
      </c>
      <c r="C359" s="373"/>
      <c r="D359" s="355"/>
      <c r="E359" s="356">
        <f>SUM(E360:E360)</f>
        <v>50</v>
      </c>
      <c r="F359" s="374"/>
      <c r="G359" s="267"/>
    </row>
    <row r="360" spans="1:9" s="224" customFormat="1" x14ac:dyDescent="0.2">
      <c r="A360" s="251" t="s">
        <v>69</v>
      </c>
      <c r="B360" s="346">
        <v>50</v>
      </c>
      <c r="C360" s="347"/>
      <c r="D360" s="370"/>
      <c r="E360" s="371">
        <v>50</v>
      </c>
      <c r="F360" s="370"/>
      <c r="G360" s="270"/>
    </row>
    <row r="361" spans="1:9" s="224" customFormat="1" x14ac:dyDescent="0.2">
      <c r="A361" s="281" t="s">
        <v>7</v>
      </c>
      <c r="B361" s="365">
        <f>SUM(B362:B362)</f>
        <v>50</v>
      </c>
      <c r="C361" s="366"/>
      <c r="D361" s="367"/>
      <c r="E361" s="368">
        <f>SUM(E362:E362)</f>
        <v>50</v>
      </c>
      <c r="F361" s="369"/>
      <c r="G361" s="264"/>
    </row>
    <row r="362" spans="1:9" s="224" customFormat="1" x14ac:dyDescent="0.2">
      <c r="A362" s="251" t="s">
        <v>69</v>
      </c>
      <c r="B362" s="346">
        <v>50</v>
      </c>
      <c r="C362" s="347"/>
      <c r="D362" s="370"/>
      <c r="E362" s="371">
        <v>50</v>
      </c>
      <c r="F362" s="370"/>
      <c r="G362" s="270"/>
    </row>
    <row r="363" spans="1:9" s="224" customFormat="1" x14ac:dyDescent="0.2">
      <c r="A363" s="281" t="s">
        <v>8</v>
      </c>
      <c r="B363" s="365">
        <f>SUM(B364:B365)</f>
        <v>510</v>
      </c>
      <c r="C363" s="366"/>
      <c r="D363" s="367"/>
      <c r="E363" s="368">
        <f>SUM(E364:E365)</f>
        <v>510</v>
      </c>
      <c r="F363" s="369"/>
      <c r="G363" s="264"/>
    </row>
    <row r="364" spans="1:9" s="224" customFormat="1" x14ac:dyDescent="0.2">
      <c r="A364" s="251" t="s">
        <v>75</v>
      </c>
      <c r="B364" s="346">
        <v>10</v>
      </c>
      <c r="C364" s="347"/>
      <c r="D364" s="370"/>
      <c r="E364" s="371">
        <v>10</v>
      </c>
      <c r="F364" s="370"/>
      <c r="G364" s="270"/>
    </row>
    <row r="365" spans="1:9" s="224" customFormat="1" x14ac:dyDescent="0.2">
      <c r="A365" s="251" t="s">
        <v>78</v>
      </c>
      <c r="B365" s="346">
        <v>500</v>
      </c>
      <c r="C365" s="347"/>
      <c r="D365" s="370"/>
      <c r="E365" s="371">
        <v>500</v>
      </c>
      <c r="F365" s="370"/>
      <c r="G365" s="270"/>
    </row>
    <row r="366" spans="1:9" s="224" customFormat="1" x14ac:dyDescent="0.2">
      <c r="A366" s="281" t="s">
        <v>9</v>
      </c>
      <c r="B366" s="365">
        <f>SUM(B367:B367)</f>
        <v>200</v>
      </c>
      <c r="C366" s="366"/>
      <c r="D366" s="367"/>
      <c r="E366" s="375">
        <f>SUM(E367:E367)</f>
        <v>200</v>
      </c>
      <c r="F366" s="369"/>
      <c r="G366" s="264"/>
    </row>
    <row r="367" spans="1:9" s="224" customFormat="1" x14ac:dyDescent="0.2">
      <c r="A367" s="255" t="s">
        <v>69</v>
      </c>
      <c r="B367" s="376">
        <v>200</v>
      </c>
      <c r="C367" s="377"/>
      <c r="D367" s="378"/>
      <c r="E367" s="379">
        <v>200</v>
      </c>
      <c r="F367" s="378"/>
      <c r="G367" s="253"/>
    </row>
    <row r="368" spans="1:9" s="321" customFormat="1" x14ac:dyDescent="0.2">
      <c r="A368" s="333" t="s">
        <v>10</v>
      </c>
      <c r="B368" s="380">
        <f>SUM(B369:B369)</f>
        <v>1000</v>
      </c>
      <c r="C368" s="381"/>
      <c r="D368" s="382"/>
      <c r="E368" s="383">
        <f>SUM(E369:E369)</f>
        <v>1000</v>
      </c>
      <c r="F368" s="384"/>
      <c r="G368" s="385"/>
    </row>
    <row r="369" spans="1:9" s="224" customFormat="1" x14ac:dyDescent="0.2">
      <c r="A369" s="251" t="s">
        <v>78</v>
      </c>
      <c r="B369" s="346">
        <v>1000</v>
      </c>
      <c r="C369" s="347"/>
      <c r="D369" s="370"/>
      <c r="E369" s="386">
        <v>1000</v>
      </c>
      <c r="F369" s="370"/>
      <c r="G369" s="270"/>
    </row>
    <row r="370" spans="1:9" s="224" customFormat="1" x14ac:dyDescent="0.2">
      <c r="A370" s="281" t="s">
        <v>11</v>
      </c>
      <c r="B370" s="365">
        <f>SUM(B371:B372)</f>
        <v>510</v>
      </c>
      <c r="C370" s="366"/>
      <c r="D370" s="367"/>
      <c r="E370" s="368">
        <f>SUM(E371:E372)</f>
        <v>510</v>
      </c>
      <c r="F370" s="369"/>
      <c r="G370" s="264"/>
    </row>
    <row r="371" spans="1:9" s="224" customFormat="1" x14ac:dyDescent="0.2">
      <c r="A371" s="251" t="s">
        <v>75</v>
      </c>
      <c r="B371" s="346">
        <v>10</v>
      </c>
      <c r="C371" s="347"/>
      <c r="D371" s="370"/>
      <c r="E371" s="371">
        <v>10</v>
      </c>
      <c r="F371" s="370"/>
      <c r="G371" s="270"/>
    </row>
    <row r="372" spans="1:9" s="224" customFormat="1" x14ac:dyDescent="0.2">
      <c r="A372" s="251" t="s">
        <v>78</v>
      </c>
      <c r="B372" s="346">
        <v>500</v>
      </c>
      <c r="C372" s="347"/>
      <c r="D372" s="370"/>
      <c r="E372" s="386">
        <v>500</v>
      </c>
      <c r="F372" s="370"/>
      <c r="G372" s="270"/>
    </row>
    <row r="373" spans="1:9" x14ac:dyDescent="0.2">
      <c r="A373" s="114" t="s">
        <v>32</v>
      </c>
      <c r="B373" s="160">
        <f>B374+B376+B378+B382+B380</f>
        <v>640</v>
      </c>
      <c r="C373" s="160">
        <f t="shared" ref="C373:D373" si="10">C374+C376+C378+C382+C380</f>
        <v>0</v>
      </c>
      <c r="D373" s="160">
        <f t="shared" si="10"/>
        <v>0</v>
      </c>
      <c r="E373" s="160">
        <f>E374+E376+E378+E382+E380</f>
        <v>640</v>
      </c>
      <c r="F373" s="116"/>
      <c r="G373" s="135"/>
      <c r="I373" s="15"/>
    </row>
    <row r="374" spans="1:9" x14ac:dyDescent="0.2">
      <c r="A374" s="19" t="s">
        <v>135</v>
      </c>
      <c r="B374" s="52">
        <f t="shared" ref="B374:B382" si="11">SUM(B375:B375)</f>
        <v>400</v>
      </c>
      <c r="C374" s="63"/>
      <c r="D374" s="29"/>
      <c r="E374" s="30">
        <f t="shared" ref="E374:E382" si="12">SUM(E375:E375)</f>
        <v>400</v>
      </c>
      <c r="F374" s="37"/>
      <c r="G374" s="78"/>
    </row>
    <row r="375" spans="1:9" s="224" customFormat="1" x14ac:dyDescent="0.2">
      <c r="A375" s="251" t="s">
        <v>69</v>
      </c>
      <c r="B375" s="346">
        <v>400</v>
      </c>
      <c r="C375" s="347"/>
      <c r="D375" s="370"/>
      <c r="E375" s="371">
        <v>400</v>
      </c>
      <c r="F375" s="370"/>
      <c r="G375" s="270"/>
    </row>
    <row r="376" spans="1:9" s="224" customFormat="1" x14ac:dyDescent="0.2">
      <c r="A376" s="281" t="s">
        <v>111</v>
      </c>
      <c r="B376" s="365">
        <f t="shared" si="11"/>
        <v>10</v>
      </c>
      <c r="C376" s="366"/>
      <c r="D376" s="367"/>
      <c r="E376" s="368">
        <f t="shared" si="12"/>
        <v>10</v>
      </c>
      <c r="F376" s="369"/>
      <c r="G376" s="264"/>
    </row>
    <row r="377" spans="1:9" s="224" customFormat="1" x14ac:dyDescent="0.2">
      <c r="A377" s="251" t="s">
        <v>75</v>
      </c>
      <c r="B377" s="346">
        <v>10</v>
      </c>
      <c r="C377" s="347"/>
      <c r="D377" s="370"/>
      <c r="E377" s="371">
        <v>10</v>
      </c>
      <c r="F377" s="370"/>
      <c r="G377" s="270"/>
    </row>
    <row r="378" spans="1:9" s="224" customFormat="1" x14ac:dyDescent="0.2">
      <c r="A378" s="281" t="s">
        <v>25</v>
      </c>
      <c r="B378" s="365">
        <f t="shared" si="11"/>
        <v>30</v>
      </c>
      <c r="C378" s="366"/>
      <c r="D378" s="367"/>
      <c r="E378" s="368">
        <f t="shared" si="12"/>
        <v>30</v>
      </c>
      <c r="F378" s="369"/>
      <c r="G378" s="264"/>
    </row>
    <row r="379" spans="1:9" s="224" customFormat="1" x14ac:dyDescent="0.2">
      <c r="A379" s="251" t="s">
        <v>75</v>
      </c>
      <c r="B379" s="346">
        <v>30</v>
      </c>
      <c r="C379" s="347"/>
      <c r="D379" s="370"/>
      <c r="E379" s="371">
        <v>30</v>
      </c>
      <c r="F379" s="370"/>
      <c r="G379" s="270"/>
    </row>
    <row r="380" spans="1:9" s="224" customFormat="1" x14ac:dyDescent="0.2">
      <c r="A380" s="281" t="s">
        <v>22</v>
      </c>
      <c r="B380" s="365">
        <f t="shared" si="11"/>
        <v>100</v>
      </c>
      <c r="C380" s="366"/>
      <c r="D380" s="367"/>
      <c r="E380" s="368">
        <f t="shared" si="12"/>
        <v>100</v>
      </c>
      <c r="F380" s="369"/>
      <c r="G380" s="264"/>
    </row>
    <row r="381" spans="1:9" s="224" customFormat="1" x14ac:dyDescent="0.2">
      <c r="A381" s="251" t="s">
        <v>78</v>
      </c>
      <c r="B381" s="346">
        <v>100</v>
      </c>
      <c r="C381" s="347"/>
      <c r="D381" s="370"/>
      <c r="E381" s="371">
        <v>100</v>
      </c>
      <c r="F381" s="370"/>
      <c r="G381" s="270"/>
    </row>
    <row r="382" spans="1:9" s="224" customFormat="1" x14ac:dyDescent="0.2">
      <c r="A382" s="281" t="s">
        <v>104</v>
      </c>
      <c r="B382" s="365">
        <f t="shared" si="11"/>
        <v>100</v>
      </c>
      <c r="C382" s="366"/>
      <c r="D382" s="367"/>
      <c r="E382" s="368">
        <f t="shared" si="12"/>
        <v>100</v>
      </c>
      <c r="F382" s="369"/>
      <c r="G382" s="264"/>
    </row>
    <row r="383" spans="1:9" s="224" customFormat="1" x14ac:dyDescent="0.2">
      <c r="A383" s="251" t="s">
        <v>78</v>
      </c>
      <c r="B383" s="346">
        <v>100</v>
      </c>
      <c r="C383" s="347"/>
      <c r="D383" s="370"/>
      <c r="E383" s="371">
        <v>100</v>
      </c>
      <c r="F383" s="370"/>
      <c r="G383" s="270"/>
    </row>
    <row r="384" spans="1:9" s="25" customFormat="1" x14ac:dyDescent="0.2">
      <c r="A384" s="104" t="s">
        <v>33</v>
      </c>
      <c r="B384" s="169">
        <f>B389+B387+B385</f>
        <v>120</v>
      </c>
      <c r="C384" s="169">
        <f t="shared" ref="C384:E384" si="13">C389+C387+C385</f>
        <v>0</v>
      </c>
      <c r="D384" s="169">
        <f t="shared" si="13"/>
        <v>0</v>
      </c>
      <c r="E384" s="169">
        <f t="shared" si="13"/>
        <v>120</v>
      </c>
      <c r="F384" s="170"/>
      <c r="G384" s="171"/>
    </row>
    <row r="385" spans="1:7" s="321" customFormat="1" x14ac:dyDescent="0.2">
      <c r="A385" s="281" t="s">
        <v>112</v>
      </c>
      <c r="B385" s="365">
        <f t="shared" ref="B385:B389" si="14">SUM(B386:B386)</f>
        <v>10</v>
      </c>
      <c r="C385" s="366"/>
      <c r="D385" s="367"/>
      <c r="E385" s="368">
        <f t="shared" ref="E385:E389" si="15">SUM(E386:E386)</f>
        <v>10</v>
      </c>
      <c r="F385" s="369"/>
      <c r="G385" s="264"/>
    </row>
    <row r="386" spans="1:7" s="321" customFormat="1" x14ac:dyDescent="0.2">
      <c r="A386" s="251" t="s">
        <v>75</v>
      </c>
      <c r="B386" s="346">
        <v>10</v>
      </c>
      <c r="C386" s="347"/>
      <c r="D386" s="370"/>
      <c r="E386" s="371">
        <v>10</v>
      </c>
      <c r="F386" s="370"/>
      <c r="G386" s="270"/>
    </row>
    <row r="387" spans="1:7" s="321" customFormat="1" x14ac:dyDescent="0.2">
      <c r="A387" s="281" t="s">
        <v>159</v>
      </c>
      <c r="B387" s="365">
        <f t="shared" si="14"/>
        <v>10</v>
      </c>
      <c r="C387" s="366"/>
      <c r="D387" s="367"/>
      <c r="E387" s="368">
        <f t="shared" si="15"/>
        <v>10</v>
      </c>
      <c r="F387" s="369"/>
      <c r="G387" s="264"/>
    </row>
    <row r="388" spans="1:7" s="321" customFormat="1" x14ac:dyDescent="0.2">
      <c r="A388" s="251" t="s">
        <v>75</v>
      </c>
      <c r="B388" s="346">
        <v>10</v>
      </c>
      <c r="C388" s="347"/>
      <c r="D388" s="370"/>
      <c r="E388" s="371">
        <v>10</v>
      </c>
      <c r="F388" s="370"/>
      <c r="G388" s="270"/>
    </row>
    <row r="389" spans="1:7" s="321" customFormat="1" x14ac:dyDescent="0.2">
      <c r="A389" s="281" t="s">
        <v>113</v>
      </c>
      <c r="B389" s="365">
        <f t="shared" si="14"/>
        <v>100</v>
      </c>
      <c r="C389" s="366"/>
      <c r="D389" s="367"/>
      <c r="E389" s="368">
        <f t="shared" si="15"/>
        <v>100</v>
      </c>
      <c r="F389" s="369"/>
      <c r="G389" s="264"/>
    </row>
    <row r="390" spans="1:7" s="321" customFormat="1" ht="13.5" thickBot="1" x14ac:dyDescent="0.25">
      <c r="A390" s="251" t="s">
        <v>78</v>
      </c>
      <c r="B390" s="346">
        <v>100</v>
      </c>
      <c r="C390" s="347"/>
      <c r="D390" s="370"/>
      <c r="E390" s="371">
        <v>100</v>
      </c>
      <c r="F390" s="370"/>
      <c r="G390" s="270"/>
    </row>
    <row r="391" spans="1:7" ht="12.75" customHeight="1" thickBot="1" x14ac:dyDescent="0.25">
      <c r="A391" s="164" t="s">
        <v>12</v>
      </c>
      <c r="B391" s="168">
        <f>B356+B373+B384</f>
        <v>3090</v>
      </c>
      <c r="C391" s="165"/>
      <c r="D391" s="166"/>
      <c r="E391" s="122">
        <f>E356+E373+E384</f>
        <v>3090</v>
      </c>
      <c r="F391" s="167"/>
      <c r="G391" s="193">
        <f>G356+G373+G384</f>
        <v>0</v>
      </c>
    </row>
    <row r="392" spans="1:7" ht="13.5" thickBot="1" x14ac:dyDescent="0.25">
      <c r="A392" s="422" t="s">
        <v>64</v>
      </c>
      <c r="B392" s="423"/>
      <c r="C392" s="423"/>
      <c r="D392" s="423"/>
      <c r="E392" s="423"/>
      <c r="F392" s="423"/>
      <c r="G392" s="424"/>
    </row>
    <row r="393" spans="1:7" x14ac:dyDescent="0.2">
      <c r="A393" s="114" t="s">
        <v>32</v>
      </c>
      <c r="B393" s="160">
        <f>B394+B396+B398</f>
        <v>60</v>
      </c>
      <c r="C393" s="161"/>
      <c r="D393" s="162"/>
      <c r="E393" s="163">
        <f>E394+E396+E398</f>
        <v>60</v>
      </c>
      <c r="F393" s="116"/>
      <c r="G393" s="135"/>
    </row>
    <row r="394" spans="1:7" s="224" customFormat="1" x14ac:dyDescent="0.2">
      <c r="A394" s="333" t="s">
        <v>15</v>
      </c>
      <c r="B394" s="380">
        <f>B395</f>
        <v>20</v>
      </c>
      <c r="C394" s="381"/>
      <c r="D394" s="384"/>
      <c r="E394" s="387">
        <f>E395</f>
        <v>20</v>
      </c>
      <c r="F394" s="384"/>
      <c r="G394" s="385"/>
    </row>
    <row r="395" spans="1:7" s="224" customFormat="1" x14ac:dyDescent="0.2">
      <c r="A395" s="251" t="s">
        <v>75</v>
      </c>
      <c r="B395" s="346">
        <v>20</v>
      </c>
      <c r="C395" s="347"/>
      <c r="D395" s="370"/>
      <c r="E395" s="371">
        <v>20</v>
      </c>
      <c r="F395" s="370"/>
      <c r="G395" s="270"/>
    </row>
    <row r="396" spans="1:7" s="224" customFormat="1" x14ac:dyDescent="0.2">
      <c r="A396" s="281" t="s">
        <v>18</v>
      </c>
      <c r="B396" s="365">
        <f>SUM(B397:B397)</f>
        <v>20</v>
      </c>
      <c r="C396" s="366"/>
      <c r="D396" s="367"/>
      <c r="E396" s="368">
        <f>SUM(E397:E397)</f>
        <v>20</v>
      </c>
      <c r="F396" s="367"/>
      <c r="G396" s="388"/>
    </row>
    <row r="397" spans="1:7" s="224" customFormat="1" x14ac:dyDescent="0.2">
      <c r="A397" s="251" t="s">
        <v>75</v>
      </c>
      <c r="B397" s="346">
        <v>20</v>
      </c>
      <c r="C397" s="347"/>
      <c r="D397" s="370"/>
      <c r="E397" s="371">
        <v>20</v>
      </c>
      <c r="F397" s="370"/>
      <c r="G397" s="270"/>
    </row>
    <row r="398" spans="1:7" s="224" customFormat="1" x14ac:dyDescent="0.2">
      <c r="A398" s="333" t="s">
        <v>85</v>
      </c>
      <c r="B398" s="380">
        <f t="shared" ref="B398" si="16">B399</f>
        <v>20</v>
      </c>
      <c r="C398" s="381"/>
      <c r="D398" s="384"/>
      <c r="E398" s="387">
        <f t="shared" ref="E398" si="17">E399</f>
        <v>20</v>
      </c>
      <c r="F398" s="384"/>
      <c r="G398" s="385"/>
    </row>
    <row r="399" spans="1:7" s="224" customFormat="1" ht="13.5" thickBot="1" x14ac:dyDescent="0.25">
      <c r="A399" s="251" t="s">
        <v>75</v>
      </c>
      <c r="B399" s="346">
        <v>20</v>
      </c>
      <c r="C399" s="347"/>
      <c r="D399" s="370"/>
      <c r="E399" s="371">
        <v>20</v>
      </c>
      <c r="F399" s="370"/>
      <c r="G399" s="270"/>
    </row>
    <row r="400" spans="1:7" ht="13.5" thickBot="1" x14ac:dyDescent="0.25">
      <c r="A400" s="164" t="s">
        <v>12</v>
      </c>
      <c r="B400" s="168">
        <f>B393</f>
        <v>60</v>
      </c>
      <c r="C400" s="172"/>
      <c r="D400" s="173"/>
      <c r="E400" s="174">
        <f t="shared" ref="E400:G400" si="18">E393</f>
        <v>60</v>
      </c>
      <c r="F400" s="173"/>
      <c r="G400" s="175">
        <f t="shared" si="18"/>
        <v>0</v>
      </c>
    </row>
    <row r="401" spans="1:9" ht="13.5" thickBot="1" x14ac:dyDescent="0.25">
      <c r="A401" s="422" t="s">
        <v>126</v>
      </c>
      <c r="B401" s="423"/>
      <c r="C401" s="423"/>
      <c r="D401" s="423"/>
      <c r="E401" s="423"/>
      <c r="F401" s="423"/>
      <c r="G401" s="424"/>
    </row>
    <row r="402" spans="1:9" ht="13.5" thickBot="1" x14ac:dyDescent="0.25">
      <c r="A402" s="210"/>
      <c r="B402" s="211"/>
      <c r="C402" s="212"/>
      <c r="D402" s="213"/>
      <c r="E402" s="214"/>
      <c r="F402" s="213"/>
      <c r="G402" s="215"/>
    </row>
    <row r="403" spans="1:9" ht="13.5" thickBot="1" x14ac:dyDescent="0.25">
      <c r="A403" s="422" t="s">
        <v>65</v>
      </c>
      <c r="B403" s="423"/>
      <c r="C403" s="423"/>
      <c r="D403" s="423"/>
      <c r="E403" s="423"/>
      <c r="F403" s="423"/>
      <c r="G403" s="424"/>
    </row>
    <row r="404" spans="1:9" x14ac:dyDescent="0.2">
      <c r="A404" s="94" t="s">
        <v>31</v>
      </c>
      <c r="B404" s="124">
        <f>B405+B410+B413</f>
        <v>9100</v>
      </c>
      <c r="C404" s="125"/>
      <c r="D404" s="398"/>
      <c r="E404" s="404">
        <f>E405+E410+E413</f>
        <v>9100</v>
      </c>
      <c r="F404" s="96"/>
      <c r="G404" s="98"/>
      <c r="I404" s="15"/>
    </row>
    <row r="405" spans="1:9" x14ac:dyDescent="0.2">
      <c r="A405" s="19" t="s">
        <v>5</v>
      </c>
      <c r="B405" s="52">
        <f>SUM(B406:B409)</f>
        <v>5100</v>
      </c>
      <c r="C405" s="63"/>
      <c r="D405" s="399"/>
      <c r="E405" s="405">
        <f>SUM(E406:E409)</f>
        <v>5100</v>
      </c>
      <c r="F405" s="37"/>
      <c r="G405" s="78"/>
    </row>
    <row r="406" spans="1:9" s="224" customFormat="1" x14ac:dyDescent="0.2">
      <c r="A406" s="232" t="s">
        <v>69</v>
      </c>
      <c r="B406" s="389">
        <v>1000</v>
      </c>
      <c r="C406" s="390"/>
      <c r="D406" s="400"/>
      <c r="E406" s="391">
        <v>1000</v>
      </c>
      <c r="F406" s="374"/>
      <c r="G406" s="267"/>
    </row>
    <row r="407" spans="1:9" s="224" customFormat="1" x14ac:dyDescent="0.2">
      <c r="A407" s="232" t="s">
        <v>73</v>
      </c>
      <c r="B407" s="389">
        <v>1000</v>
      </c>
      <c r="C407" s="390"/>
      <c r="D407" s="400"/>
      <c r="E407" s="391">
        <v>1000</v>
      </c>
      <c r="F407" s="374"/>
      <c r="G407" s="267"/>
    </row>
    <row r="408" spans="1:9" s="224" customFormat="1" x14ac:dyDescent="0.2">
      <c r="A408" s="232" t="s">
        <v>75</v>
      </c>
      <c r="B408" s="389">
        <v>1000</v>
      </c>
      <c r="C408" s="390"/>
      <c r="D408" s="400"/>
      <c r="E408" s="391">
        <v>1000</v>
      </c>
      <c r="F408" s="374"/>
      <c r="G408" s="267"/>
    </row>
    <row r="409" spans="1:9" s="224" customFormat="1" x14ac:dyDescent="0.2">
      <c r="A409" s="251" t="s">
        <v>78</v>
      </c>
      <c r="B409" s="346">
        <v>2100</v>
      </c>
      <c r="C409" s="347"/>
      <c r="D409" s="401"/>
      <c r="E409" s="371">
        <v>2100</v>
      </c>
      <c r="F409" s="370"/>
      <c r="G409" s="270"/>
    </row>
    <row r="410" spans="1:9" s="224" customFormat="1" x14ac:dyDescent="0.2">
      <c r="A410" s="281" t="s">
        <v>9</v>
      </c>
      <c r="B410" s="365">
        <f>SUM(B411:B412)</f>
        <v>3000</v>
      </c>
      <c r="C410" s="366"/>
      <c r="D410" s="402"/>
      <c r="E410" s="368">
        <f>SUM(E411:E412)</f>
        <v>3000</v>
      </c>
      <c r="F410" s="369"/>
      <c r="G410" s="264"/>
    </row>
    <row r="411" spans="1:9" s="224" customFormat="1" x14ac:dyDescent="0.2">
      <c r="A411" s="298" t="s">
        <v>69</v>
      </c>
      <c r="B411" s="392">
        <v>500</v>
      </c>
      <c r="C411" s="393"/>
      <c r="D411" s="403"/>
      <c r="E411" s="395">
        <v>500</v>
      </c>
      <c r="F411" s="394"/>
      <c r="G411" s="396"/>
    </row>
    <row r="412" spans="1:9" s="224" customFormat="1" x14ac:dyDescent="0.2">
      <c r="A412" s="251" t="s">
        <v>78</v>
      </c>
      <c r="B412" s="346">
        <v>2500</v>
      </c>
      <c r="C412" s="347"/>
      <c r="D412" s="401"/>
      <c r="E412" s="371">
        <v>2500</v>
      </c>
      <c r="F412" s="397" t="s">
        <v>173</v>
      </c>
      <c r="G412" s="270"/>
    </row>
    <row r="413" spans="1:9" s="224" customFormat="1" x14ac:dyDescent="0.2">
      <c r="A413" s="281" t="s">
        <v>10</v>
      </c>
      <c r="B413" s="365">
        <f>SUM(B414)</f>
        <v>1000</v>
      </c>
      <c r="C413" s="366"/>
      <c r="D413" s="402"/>
      <c r="E413" s="406">
        <f>SUM(E414)</f>
        <v>1000</v>
      </c>
      <c r="F413" s="369"/>
      <c r="G413" s="264"/>
    </row>
    <row r="414" spans="1:9" s="224" customFormat="1" ht="13.5" thickBot="1" x14ac:dyDescent="0.25">
      <c r="A414" s="298" t="s">
        <v>78</v>
      </c>
      <c r="B414" s="392">
        <v>1000</v>
      </c>
      <c r="C414" s="393"/>
      <c r="D414" s="403"/>
      <c r="E414" s="407">
        <v>1000</v>
      </c>
      <c r="F414" s="394"/>
      <c r="G414" s="396"/>
    </row>
    <row r="415" spans="1:9" ht="13.5" thickBot="1" x14ac:dyDescent="0.25">
      <c r="A415" s="118" t="s">
        <v>12</v>
      </c>
      <c r="B415" s="168">
        <f>B404</f>
        <v>9100</v>
      </c>
      <c r="C415" s="172"/>
      <c r="D415" s="173"/>
      <c r="E415" s="174">
        <f>E404</f>
        <v>9100</v>
      </c>
      <c r="F415" s="157"/>
      <c r="G415" s="158"/>
    </row>
    <row r="416" spans="1:9" ht="13.5" thickBot="1" x14ac:dyDescent="0.25">
      <c r="A416" s="422" t="s">
        <v>66</v>
      </c>
      <c r="B416" s="423"/>
      <c r="C416" s="423"/>
      <c r="D416" s="423"/>
      <c r="E416" s="423"/>
      <c r="F416" s="423"/>
      <c r="G416" s="424"/>
    </row>
    <row r="417" spans="1:7" x14ac:dyDescent="0.2">
      <c r="A417" s="143" t="s">
        <v>31</v>
      </c>
      <c r="B417" s="176">
        <f>B420+B418</f>
        <v>1000</v>
      </c>
      <c r="C417" s="194">
        <f>C420+C418</f>
        <v>0</v>
      </c>
      <c r="D417" s="177"/>
      <c r="E417" s="147">
        <f>E420+E418</f>
        <v>1000</v>
      </c>
      <c r="F417" s="177"/>
      <c r="G417" s="178"/>
    </row>
    <row r="418" spans="1:7" x14ac:dyDescent="0.2">
      <c r="A418" s="19" t="s">
        <v>5</v>
      </c>
      <c r="B418" s="52">
        <f>SUM(B419)</f>
        <v>500</v>
      </c>
      <c r="C418" s="63"/>
      <c r="D418" s="29"/>
      <c r="E418" s="30">
        <f>SUM(E419)</f>
        <v>500</v>
      </c>
      <c r="F418" s="29"/>
      <c r="G418" s="89"/>
    </row>
    <row r="419" spans="1:7" s="224" customFormat="1" x14ac:dyDescent="0.2">
      <c r="A419" s="251" t="s">
        <v>69</v>
      </c>
      <c r="B419" s="346">
        <v>500</v>
      </c>
      <c r="C419" s="347"/>
      <c r="D419" s="370"/>
      <c r="E419" s="371">
        <v>500</v>
      </c>
      <c r="F419" s="370"/>
      <c r="G419" s="270"/>
    </row>
    <row r="420" spans="1:7" s="224" customFormat="1" x14ac:dyDescent="0.2">
      <c r="A420" s="281" t="s">
        <v>86</v>
      </c>
      <c r="B420" s="365">
        <f>SUM(B421:B421)</f>
        <v>500</v>
      </c>
      <c r="C420" s="272"/>
      <c r="D420" s="367"/>
      <c r="E420" s="375">
        <f>SUM(E421:E421)</f>
        <v>500</v>
      </c>
      <c r="F420" s="369"/>
      <c r="G420" s="264"/>
    </row>
    <row r="421" spans="1:7" s="224" customFormat="1" ht="13.5" thickBot="1" x14ac:dyDescent="0.25">
      <c r="A421" s="255" t="s">
        <v>69</v>
      </c>
      <c r="B421" s="376">
        <v>500</v>
      </c>
      <c r="C421" s="245"/>
      <c r="D421" s="378"/>
      <c r="E421" s="379">
        <v>500</v>
      </c>
      <c r="F421" s="378"/>
      <c r="G421" s="253"/>
    </row>
    <row r="422" spans="1:7" ht="13.5" thickBot="1" x14ac:dyDescent="0.25">
      <c r="A422" s="164" t="s">
        <v>12</v>
      </c>
      <c r="B422" s="168">
        <f>SUM(B417)</f>
        <v>1000</v>
      </c>
      <c r="C422" s="172">
        <f>SUM(C417)</f>
        <v>0</v>
      </c>
      <c r="D422" s="173"/>
      <c r="E422" s="174">
        <f>SUM(E417)</f>
        <v>1000</v>
      </c>
      <c r="F422" s="173"/>
      <c r="G422" s="175"/>
    </row>
    <row r="423" spans="1:7" ht="13.5" thickBot="1" x14ac:dyDescent="0.25">
      <c r="A423" s="422" t="s">
        <v>67</v>
      </c>
      <c r="B423" s="423"/>
      <c r="C423" s="423"/>
      <c r="D423" s="423"/>
      <c r="E423" s="423"/>
      <c r="F423" s="423"/>
      <c r="G423" s="424"/>
    </row>
    <row r="424" spans="1:7" ht="13.5" thickBot="1" x14ac:dyDescent="0.25">
      <c r="A424" s="86"/>
      <c r="B424" s="55"/>
      <c r="C424" s="64"/>
      <c r="D424" s="33"/>
      <c r="E424" s="32"/>
      <c r="F424" s="33"/>
      <c r="G424" s="81"/>
    </row>
    <row r="425" spans="1:7" ht="13.5" thickBot="1" x14ac:dyDescent="0.25">
      <c r="A425" s="422" t="s">
        <v>68</v>
      </c>
      <c r="B425" s="423"/>
      <c r="C425" s="423"/>
      <c r="D425" s="423"/>
      <c r="E425" s="423"/>
      <c r="F425" s="423"/>
      <c r="G425" s="424"/>
    </row>
    <row r="426" spans="1:7" ht="13.5" thickBot="1" x14ac:dyDescent="0.25">
      <c r="A426" s="86"/>
      <c r="B426" s="55"/>
      <c r="C426" s="64"/>
      <c r="D426" s="33"/>
      <c r="E426" s="32"/>
      <c r="F426" s="33"/>
      <c r="G426" s="81"/>
    </row>
    <row r="427" spans="1:7" ht="12.75" customHeight="1" thickBot="1" x14ac:dyDescent="0.25">
      <c r="A427" s="419" t="s">
        <v>74</v>
      </c>
      <c r="B427" s="420"/>
      <c r="C427" s="420"/>
      <c r="D427" s="420"/>
      <c r="E427" s="420"/>
      <c r="F427" s="420"/>
      <c r="G427" s="421"/>
    </row>
    <row r="428" spans="1:7" ht="12.75" customHeight="1" x14ac:dyDescent="0.2">
      <c r="A428" s="195" t="s">
        <v>32</v>
      </c>
      <c r="B428" s="196">
        <f>B429</f>
        <v>1500</v>
      </c>
      <c r="C428" s="197">
        <f>C429</f>
        <v>50</v>
      </c>
      <c r="D428" s="198"/>
      <c r="E428" s="199">
        <f>E429</f>
        <v>0</v>
      </c>
      <c r="F428" s="198"/>
      <c r="G428" s="200"/>
    </row>
    <row r="429" spans="1:7" ht="12.75" customHeight="1" x14ac:dyDescent="0.2">
      <c r="A429" s="19" t="s">
        <v>99</v>
      </c>
      <c r="B429" s="52">
        <f>SUM(B430:B430)</f>
        <v>1500</v>
      </c>
      <c r="C429" s="61">
        <f>SUM(C430:C430)</f>
        <v>50</v>
      </c>
      <c r="D429" s="29">
        <v>0</v>
      </c>
      <c r="E429" s="69">
        <v>0</v>
      </c>
      <c r="F429" s="37"/>
      <c r="G429" s="78"/>
    </row>
    <row r="430" spans="1:7" s="224" customFormat="1" ht="12.75" customHeight="1" thickBot="1" x14ac:dyDescent="0.25">
      <c r="A430" s="298" t="s">
        <v>78</v>
      </c>
      <c r="B430" s="392">
        <v>1500</v>
      </c>
      <c r="C430" s="393">
        <v>50</v>
      </c>
      <c r="D430" s="394">
        <v>0</v>
      </c>
      <c r="E430" s="408">
        <v>0</v>
      </c>
      <c r="F430" s="394">
        <v>0</v>
      </c>
      <c r="G430" s="396"/>
    </row>
    <row r="431" spans="1:7" ht="12.75" customHeight="1" thickBot="1" x14ac:dyDescent="0.25">
      <c r="A431" s="164" t="s">
        <v>12</v>
      </c>
      <c r="B431" s="168">
        <f>SUM(B428)</f>
        <v>1500</v>
      </c>
      <c r="C431" s="172">
        <f>SUM(C428)</f>
        <v>50</v>
      </c>
      <c r="D431" s="173"/>
      <c r="E431" s="174">
        <f>SUM(E428)</f>
        <v>0</v>
      </c>
      <c r="F431" s="173"/>
      <c r="G431" s="175"/>
    </row>
    <row r="432" spans="1:7" x14ac:dyDescent="0.2">
      <c r="A432" s="38"/>
      <c r="G432" s="83"/>
    </row>
    <row r="433" spans="1:8" x14ac:dyDescent="0.2">
      <c r="A433" s="38"/>
      <c r="G433" s="83"/>
    </row>
    <row r="434" spans="1:8" ht="13.5" thickBot="1" x14ac:dyDescent="0.25">
      <c r="A434" s="425" t="s">
        <v>81</v>
      </c>
      <c r="B434" s="426"/>
      <c r="C434" s="426"/>
      <c r="D434" s="426"/>
      <c r="E434" s="426"/>
      <c r="F434" s="426"/>
      <c r="G434" s="427"/>
    </row>
    <row r="435" spans="1:8" x14ac:dyDescent="0.2">
      <c r="A435" s="39" t="s">
        <v>31</v>
      </c>
      <c r="B435" s="72">
        <f>B12+B207+B212+B248+B290+B347+B356+B404+B417</f>
        <v>2419926</v>
      </c>
      <c r="C435" s="202">
        <f>C12+C207+C212+C248+C290+C347+C356+C404+C417</f>
        <v>154.25</v>
      </c>
      <c r="D435" s="66"/>
      <c r="E435" s="66">
        <f>E12+E207+E212+E248+E290+E347+E356+E404+E417</f>
        <v>27430</v>
      </c>
      <c r="F435" s="66"/>
      <c r="G435" s="73">
        <f>G12+G207+G212+G248+G290+G347+G356+G404+G417</f>
        <v>460</v>
      </c>
    </row>
    <row r="436" spans="1:8" x14ac:dyDescent="0.2">
      <c r="A436" s="40" t="s">
        <v>32</v>
      </c>
      <c r="B436" s="56">
        <f>B37+B161+B222+B258+B303+B348+B373+B393+B428</f>
        <v>4086929.3</v>
      </c>
      <c r="C436" s="203">
        <f>C37+C161+C222+C258+C303+C348+C373+C393+C428</f>
        <v>44739.69999999999</v>
      </c>
      <c r="D436" s="41"/>
      <c r="E436" s="67">
        <f>E37+E161+E222+E258+E303+E348+E373+E393+E428</f>
        <v>800</v>
      </c>
      <c r="F436" s="67"/>
      <c r="G436" s="84">
        <f>G37+G161+G222+G258+G303+G348+G373+G393+G428</f>
        <v>710900</v>
      </c>
      <c r="H436" s="16"/>
    </row>
    <row r="437" spans="1:8" ht="13.5" thickBot="1" x14ac:dyDescent="0.25">
      <c r="A437" s="42" t="s">
        <v>33</v>
      </c>
      <c r="B437" s="57">
        <f>B145+B245+B275+B322+B353+B384</f>
        <v>44380</v>
      </c>
      <c r="C437" s="204">
        <f>C145+C245+C275+C322+C353+C384</f>
        <v>8.35</v>
      </c>
      <c r="D437" s="43"/>
      <c r="E437" s="68">
        <f>E145+E245+E275+E322+E353+E384</f>
        <v>120</v>
      </c>
      <c r="F437" s="68"/>
      <c r="G437" s="85">
        <f>G145+G245+G275+G322+G353+G384</f>
        <v>0</v>
      </c>
    </row>
    <row r="438" spans="1:8" ht="13.5" thickBot="1" x14ac:dyDescent="0.25">
      <c r="A438" s="88" t="s">
        <v>34</v>
      </c>
      <c r="B438" s="87">
        <f>B431+B422+B415+B400+B391+B354+B341+B288+B246+B210+B202+B159</f>
        <v>6551235.2999999998</v>
      </c>
      <c r="C438" s="87">
        <f>C431+C422+C415+C400+C391+C354+C341+C288+C246+C210+C202+C159</f>
        <v>44902.299999999981</v>
      </c>
      <c r="D438" s="87"/>
      <c r="E438" s="87">
        <f>E431+E422+E415+E400+E391+E354+E341+E288+E246+E210+E202+E159</f>
        <v>28350</v>
      </c>
      <c r="F438" s="87"/>
      <c r="G438" s="87">
        <f>G431+G422+G415+G400+G391+G354+G341+G288+G246+G210+G202+G159</f>
        <v>711360</v>
      </c>
    </row>
    <row r="440" spans="1:8" x14ac:dyDescent="0.2">
      <c r="D440" s="15"/>
      <c r="E440" s="15"/>
      <c r="F440" s="15"/>
    </row>
    <row r="441" spans="1:8" x14ac:dyDescent="0.2">
      <c r="A441" s="44"/>
    </row>
    <row r="470" spans="3:6" x14ac:dyDescent="0.2">
      <c r="C470" s="15"/>
      <c r="D470" s="15"/>
      <c r="E470" s="15"/>
      <c r="F470" s="15"/>
    </row>
    <row r="471" spans="3:6" x14ac:dyDescent="0.2">
      <c r="C471" s="15"/>
      <c r="D471" s="15"/>
      <c r="E471" s="15"/>
      <c r="F471" s="15"/>
    </row>
  </sheetData>
  <autoFilter ref="A1:A468"/>
  <mergeCells count="27">
    <mergeCell ref="A434:G434"/>
    <mergeCell ref="A3:G3"/>
    <mergeCell ref="A4:G4"/>
    <mergeCell ref="C7:G7"/>
    <mergeCell ref="C8:D8"/>
    <mergeCell ref="E8:F8"/>
    <mergeCell ref="A346:G346"/>
    <mergeCell ref="B6:G6"/>
    <mergeCell ref="A6:A9"/>
    <mergeCell ref="A11:G11"/>
    <mergeCell ref="A211:G211"/>
    <mergeCell ref="A392:G392"/>
    <mergeCell ref="A355:G355"/>
    <mergeCell ref="A247:G247"/>
    <mergeCell ref="A289:G289"/>
    <mergeCell ref="A342:G342"/>
    <mergeCell ref="A160:G160"/>
    <mergeCell ref="A427:G427"/>
    <mergeCell ref="A416:G416"/>
    <mergeCell ref="A423:G423"/>
    <mergeCell ref="A425:G425"/>
    <mergeCell ref="A403:G403"/>
    <mergeCell ref="A203:G203"/>
    <mergeCell ref="A206:G206"/>
    <mergeCell ref="A204:G204"/>
    <mergeCell ref="A344:G344"/>
    <mergeCell ref="A401:G401"/>
  </mergeCells>
  <phoneticPr fontId="2" type="noConversion"/>
  <pageMargins left="0.6692913385826772" right="0.19685039370078741" top="0.55118110236220474" bottom="0" header="0.23622047244094491" footer="0.19685039370078741"/>
  <pageSetup paperSize="9" scale="82" pageOrder="overThenDown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</vt:lpstr>
      <vt:lpstr>'2023-2024'!Print_Titles</vt:lpstr>
    </vt:vector>
  </TitlesOfParts>
  <Company>NUG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Oleg S. Iliev</cp:lastModifiedBy>
  <cp:lastPrinted>2022-07-27T12:20:09Z</cp:lastPrinted>
  <dcterms:created xsi:type="dcterms:W3CDTF">2007-10-22T08:21:57Z</dcterms:created>
  <dcterms:modified xsi:type="dcterms:W3CDTF">2023-11-27T10:38:00Z</dcterms:modified>
</cp:coreProperties>
</file>