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DDP\РАЗСАДНИЦИ СЕМЕНА\"/>
    </mc:Choice>
  </mc:AlternateContent>
  <bookViews>
    <workbookView xWindow="-15" yWindow="-15" windowWidth="12600" windowHeight="12135"/>
  </bookViews>
  <sheets>
    <sheet name="2022-2023" sheetId="1" r:id="rId1"/>
    <sheet name="Sheet1" sheetId="2" r:id="rId2"/>
  </sheets>
  <definedNames>
    <definedName name="_xlnm._FilterDatabase" localSheetId="0" hidden="1">'2022-2023'!$A$1:$A$461</definedName>
    <definedName name="_xlnm.Print_Titles" localSheetId="0">'2022-2023'!$11:$11</definedName>
  </definedNames>
  <calcPr calcId="162913"/>
</workbook>
</file>

<file path=xl/calcChain.xml><?xml version="1.0" encoding="utf-8"?>
<calcChain xmlns="http://schemas.openxmlformats.org/spreadsheetml/2006/main">
  <c r="B398" i="1" l="1"/>
  <c r="E398" i="1"/>
  <c r="C361" i="1"/>
  <c r="D361" i="1"/>
  <c r="F361" i="1"/>
  <c r="G361" i="1"/>
  <c r="E364" i="1"/>
  <c r="B364" i="1"/>
  <c r="G393" i="1" l="1"/>
  <c r="F162" i="1"/>
  <c r="E162" i="1"/>
  <c r="D162" i="1"/>
  <c r="C162" i="1"/>
  <c r="J429" i="2"/>
  <c r="L429" i="2"/>
  <c r="I429" i="2"/>
  <c r="J420" i="2"/>
  <c r="I413" i="2"/>
  <c r="N400" i="2"/>
  <c r="L400" i="2"/>
  <c r="L388" i="2"/>
  <c r="I388" i="2"/>
  <c r="I385" i="2"/>
  <c r="L385" i="2"/>
  <c r="L370" i="2"/>
  <c r="N370" i="2"/>
  <c r="N391" i="2" s="1"/>
  <c r="M370" i="2"/>
  <c r="K370" i="2"/>
  <c r="J370" i="2"/>
  <c r="L358" i="2"/>
  <c r="L353" i="2" s="1"/>
  <c r="J358" i="2"/>
  <c r="I358" i="2"/>
  <c r="J351" i="2"/>
  <c r="N346" i="2"/>
  <c r="I346" i="2"/>
  <c r="J321" i="2"/>
  <c r="I321" i="2"/>
  <c r="J302" i="2"/>
  <c r="N302" i="2"/>
  <c r="M302" i="2"/>
  <c r="L302" i="2"/>
  <c r="K302" i="2"/>
  <c r="I302" i="2"/>
  <c r="M289" i="2"/>
  <c r="L289" i="2"/>
  <c r="K289" i="2"/>
  <c r="J284" i="2"/>
  <c r="I284" i="2"/>
  <c r="N284" i="2"/>
  <c r="M284" i="2"/>
  <c r="L284" i="2"/>
  <c r="K284" i="2"/>
  <c r="I275" i="2"/>
  <c r="J275" i="2"/>
  <c r="N275" i="2"/>
  <c r="M275" i="2"/>
  <c r="L275" i="2"/>
  <c r="K275" i="2"/>
  <c r="N269" i="2"/>
  <c r="N287" i="2" s="1"/>
  <c r="M269" i="2"/>
  <c r="L269" i="2"/>
  <c r="K269" i="2"/>
  <c r="J269" i="2"/>
  <c r="J264" i="2"/>
  <c r="I264" i="2"/>
  <c r="J248" i="2"/>
  <c r="I248" i="2"/>
  <c r="J244" i="2"/>
  <c r="I244" i="2"/>
  <c r="I221" i="2"/>
  <c r="L221" i="2"/>
  <c r="N170" i="2"/>
  <c r="I170" i="2"/>
  <c r="K161" i="2"/>
  <c r="I100" i="2"/>
  <c r="N13" i="2"/>
  <c r="N161" i="2" s="1"/>
  <c r="M13" i="2"/>
  <c r="M161" i="2" s="1"/>
  <c r="L13" i="2"/>
  <c r="L161" i="2" s="1"/>
  <c r="C427" i="2"/>
  <c r="C426" i="2" s="1"/>
  <c r="C429" i="2" s="1"/>
  <c r="B427" i="2"/>
  <c r="B426" i="2" s="1"/>
  <c r="B429" i="2" s="1"/>
  <c r="E426" i="2"/>
  <c r="E429" i="2" s="1"/>
  <c r="E418" i="2"/>
  <c r="E415" i="2" s="1"/>
  <c r="E420" i="2" s="1"/>
  <c r="C418" i="2"/>
  <c r="B418" i="2"/>
  <c r="E416" i="2"/>
  <c r="B416" i="2"/>
  <c r="C415" i="2"/>
  <c r="C420" i="2" s="1"/>
  <c r="E409" i="2"/>
  <c r="B409" i="2"/>
  <c r="E405" i="2"/>
  <c r="E404" i="2" s="1"/>
  <c r="E413" i="2" s="1"/>
  <c r="B405" i="2"/>
  <c r="G400" i="2"/>
  <c r="E398" i="2"/>
  <c r="B398" i="2"/>
  <c r="E396" i="2"/>
  <c r="E400" i="2" s="1"/>
  <c r="B396" i="2"/>
  <c r="E394" i="2"/>
  <c r="E393" i="2" s="1"/>
  <c r="B394" i="2"/>
  <c r="B393" i="2" s="1"/>
  <c r="B400" i="2" s="1"/>
  <c r="E389" i="2"/>
  <c r="E388" i="2" s="1"/>
  <c r="B389" i="2"/>
  <c r="B388" i="2" s="1"/>
  <c r="E386" i="2"/>
  <c r="E385" i="2" s="1"/>
  <c r="B386" i="2"/>
  <c r="B385" i="2"/>
  <c r="E383" i="2"/>
  <c r="B383" i="2"/>
  <c r="E381" i="2"/>
  <c r="B381" i="2"/>
  <c r="E379" i="2"/>
  <c r="B379" i="2"/>
  <c r="E377" i="2"/>
  <c r="B377" i="2"/>
  <c r="E375" i="2"/>
  <c r="B375" i="2"/>
  <c r="E373" i="2"/>
  <c r="E370" i="2" s="1"/>
  <c r="B373" i="2"/>
  <c r="E371" i="2"/>
  <c r="B371" i="2"/>
  <c r="G370" i="2"/>
  <c r="G391" i="2" s="1"/>
  <c r="F370" i="2"/>
  <c r="D370" i="2"/>
  <c r="C370" i="2"/>
  <c r="E366" i="2"/>
  <c r="E365" i="2" s="1"/>
  <c r="B366" i="2"/>
  <c r="B365" i="2" s="1"/>
  <c r="C365" i="2"/>
  <c r="E362" i="2"/>
  <c r="C362" i="2"/>
  <c r="B362" i="2"/>
  <c r="E360" i="2"/>
  <c r="C360" i="2"/>
  <c r="B360" i="2"/>
  <c r="E358" i="2"/>
  <c r="C358" i="2"/>
  <c r="B358" i="2"/>
  <c r="E356" i="2"/>
  <c r="E353" i="2" s="1"/>
  <c r="C356" i="2"/>
  <c r="B356" i="2"/>
  <c r="E354" i="2"/>
  <c r="C354" i="2"/>
  <c r="B354" i="2"/>
  <c r="E351" i="2"/>
  <c r="C351" i="2"/>
  <c r="B351" i="2"/>
  <c r="E349" i="2"/>
  <c r="C349" i="2"/>
  <c r="B349" i="2"/>
  <c r="E347" i="2"/>
  <c r="C347" i="2"/>
  <c r="B347" i="2"/>
  <c r="G346" i="2"/>
  <c r="C338" i="2"/>
  <c r="B338" i="2"/>
  <c r="C336" i="2"/>
  <c r="B336" i="2"/>
  <c r="C334" i="2"/>
  <c r="B334" i="2"/>
  <c r="C332" i="2"/>
  <c r="B332" i="2"/>
  <c r="C330" i="2"/>
  <c r="B330" i="2"/>
  <c r="C328" i="2"/>
  <c r="B328" i="2"/>
  <c r="C326" i="2"/>
  <c r="B326" i="2"/>
  <c r="C324" i="2"/>
  <c r="B324" i="2"/>
  <c r="C322" i="2"/>
  <c r="C321" i="2" s="1"/>
  <c r="B322" i="2"/>
  <c r="C319" i="2"/>
  <c r="B319" i="2"/>
  <c r="C317" i="2"/>
  <c r="B317" i="2"/>
  <c r="C315" i="2"/>
  <c r="B315" i="2"/>
  <c r="C313" i="2"/>
  <c r="B313" i="2"/>
  <c r="C311" i="2"/>
  <c r="B311" i="2"/>
  <c r="C309" i="2"/>
  <c r="B309" i="2"/>
  <c r="C307" i="2"/>
  <c r="B307" i="2"/>
  <c r="C305" i="2"/>
  <c r="B305" i="2"/>
  <c r="C303" i="2"/>
  <c r="B303" i="2"/>
  <c r="G302" i="2"/>
  <c r="F302" i="2"/>
  <c r="E302" i="2"/>
  <c r="D302" i="2"/>
  <c r="G300" i="2"/>
  <c r="C300" i="2"/>
  <c r="B300" i="2"/>
  <c r="G298" i="2"/>
  <c r="C298" i="2"/>
  <c r="B298" i="2"/>
  <c r="G296" i="2"/>
  <c r="C296" i="2"/>
  <c r="B296" i="2"/>
  <c r="G294" i="2"/>
  <c r="C294" i="2"/>
  <c r="B294" i="2"/>
  <c r="C292" i="2"/>
  <c r="B292" i="2"/>
  <c r="C290" i="2"/>
  <c r="B290" i="2"/>
  <c r="F289" i="2"/>
  <c r="E289" i="2"/>
  <c r="D289" i="2"/>
  <c r="C285" i="2"/>
  <c r="C284" i="2" s="1"/>
  <c r="B285" i="2"/>
  <c r="B284" i="2" s="1"/>
  <c r="G284" i="2"/>
  <c r="G435" i="2" s="1"/>
  <c r="F284" i="2"/>
  <c r="E284" i="2"/>
  <c r="D284" i="2"/>
  <c r="C282" i="2"/>
  <c r="B282" i="2"/>
  <c r="C280" i="2"/>
  <c r="B280" i="2"/>
  <c r="C278" i="2"/>
  <c r="B278" i="2"/>
  <c r="C276" i="2"/>
  <c r="C275" i="2" s="1"/>
  <c r="B276" i="2"/>
  <c r="G275" i="2"/>
  <c r="F275" i="2"/>
  <c r="E275" i="2"/>
  <c r="D275" i="2"/>
  <c r="C273" i="2"/>
  <c r="B273" i="2"/>
  <c r="C270" i="2"/>
  <c r="B270" i="2"/>
  <c r="G269" i="2"/>
  <c r="F269" i="2"/>
  <c r="E269" i="2"/>
  <c r="D269" i="2"/>
  <c r="C265" i="2"/>
  <c r="C264" i="2" s="1"/>
  <c r="B265" i="2"/>
  <c r="B264" i="2" s="1"/>
  <c r="C262" i="2"/>
  <c r="B262" i="2"/>
  <c r="C260" i="2"/>
  <c r="B260" i="2"/>
  <c r="C258" i="2"/>
  <c r="B258" i="2"/>
  <c r="C256" i="2"/>
  <c r="B256" i="2"/>
  <c r="C254" i="2"/>
  <c r="B254" i="2"/>
  <c r="C252" i="2"/>
  <c r="B252" i="2"/>
  <c r="C250" i="2"/>
  <c r="B250" i="2"/>
  <c r="C248" i="2"/>
  <c r="B248" i="2"/>
  <c r="C246" i="2"/>
  <c r="B246" i="2"/>
  <c r="C244" i="2"/>
  <c r="B244" i="2"/>
  <c r="C242" i="2"/>
  <c r="B242" i="2"/>
  <c r="C240" i="2"/>
  <c r="B240" i="2"/>
  <c r="C238" i="2"/>
  <c r="B238" i="2"/>
  <c r="C236" i="2"/>
  <c r="B236" i="2"/>
  <c r="C234" i="2"/>
  <c r="B234" i="2"/>
  <c r="C233" i="2"/>
  <c r="C231" i="2"/>
  <c r="B231" i="2"/>
  <c r="C229" i="2"/>
  <c r="B229" i="2"/>
  <c r="C224" i="2"/>
  <c r="B224" i="2"/>
  <c r="E219" i="2"/>
  <c r="E218" i="2" s="1"/>
  <c r="E221" i="2" s="1"/>
  <c r="B219" i="2"/>
  <c r="B218" i="2" s="1"/>
  <c r="B221" i="2" s="1"/>
  <c r="F213" i="2"/>
  <c r="D213" i="2"/>
  <c r="G208" i="2"/>
  <c r="B208" i="2"/>
  <c r="G206" i="2"/>
  <c r="B206" i="2"/>
  <c r="G204" i="2"/>
  <c r="B204" i="2"/>
  <c r="G201" i="2"/>
  <c r="B201" i="2"/>
  <c r="G195" i="2"/>
  <c r="B195" i="2"/>
  <c r="G193" i="2"/>
  <c r="B193" i="2"/>
  <c r="G189" i="2"/>
  <c r="B189" i="2"/>
  <c r="G185" i="2"/>
  <c r="B185" i="2"/>
  <c r="G182" i="2"/>
  <c r="B182" i="2"/>
  <c r="G179" i="2"/>
  <c r="B179" i="2"/>
  <c r="G177" i="2"/>
  <c r="B177" i="2"/>
  <c r="G175" i="2"/>
  <c r="B175" i="2"/>
  <c r="G172" i="2"/>
  <c r="B172" i="2"/>
  <c r="G170" i="2"/>
  <c r="B170" i="2"/>
  <c r="G166" i="2"/>
  <c r="B166" i="2"/>
  <c r="G164" i="2"/>
  <c r="B164" i="2"/>
  <c r="E163" i="2"/>
  <c r="C163" i="2"/>
  <c r="C213" i="2" s="1"/>
  <c r="D161" i="2"/>
  <c r="C158" i="2"/>
  <c r="B158" i="2"/>
  <c r="C156" i="2"/>
  <c r="B156" i="2"/>
  <c r="C154" i="2"/>
  <c r="B154" i="2"/>
  <c r="C152" i="2"/>
  <c r="B152" i="2"/>
  <c r="C150" i="2"/>
  <c r="B150" i="2"/>
  <c r="C148" i="2"/>
  <c r="B148" i="2"/>
  <c r="C146" i="2"/>
  <c r="B146" i="2"/>
  <c r="C140" i="2"/>
  <c r="B140" i="2"/>
  <c r="C136" i="2"/>
  <c r="B136" i="2"/>
  <c r="C130" i="2"/>
  <c r="B130" i="2"/>
  <c r="C128" i="2"/>
  <c r="B128" i="2"/>
  <c r="C126" i="2"/>
  <c r="B126" i="2"/>
  <c r="C124" i="2"/>
  <c r="B124" i="2"/>
  <c r="C122" i="2"/>
  <c r="B122" i="2"/>
  <c r="C119" i="2"/>
  <c r="B119" i="2"/>
  <c r="C117" i="2"/>
  <c r="B117" i="2"/>
  <c r="C111" i="2"/>
  <c r="B111" i="2"/>
  <c r="C109" i="2"/>
  <c r="B109" i="2"/>
  <c r="C106" i="2"/>
  <c r="B106" i="2"/>
  <c r="C104" i="2"/>
  <c r="B104" i="2"/>
  <c r="C102" i="2"/>
  <c r="B102" i="2"/>
  <c r="B100" i="2"/>
  <c r="B99" i="2" s="1"/>
  <c r="C99" i="2"/>
  <c r="C96" i="2"/>
  <c r="B96" i="2"/>
  <c r="C93" i="2"/>
  <c r="B93" i="2"/>
  <c r="C91" i="2"/>
  <c r="B91" i="2"/>
  <c r="C87" i="2"/>
  <c r="B87" i="2"/>
  <c r="C80" i="2"/>
  <c r="B80" i="2"/>
  <c r="C74" i="2"/>
  <c r="B74" i="2"/>
  <c r="C68" i="2"/>
  <c r="B68" i="2"/>
  <c r="C61" i="2"/>
  <c r="B61" i="2"/>
  <c r="C55" i="2"/>
  <c r="B55" i="2"/>
  <c r="C52" i="2"/>
  <c r="B52" i="2"/>
  <c r="C50" i="2"/>
  <c r="B50" i="2"/>
  <c r="C47" i="2"/>
  <c r="B47" i="2"/>
  <c r="C45" i="2"/>
  <c r="B45" i="2"/>
  <c r="C40" i="2"/>
  <c r="B40" i="2"/>
  <c r="C37" i="2"/>
  <c r="B37" i="2"/>
  <c r="C33" i="2"/>
  <c r="B33" i="2"/>
  <c r="C31" i="2"/>
  <c r="B31" i="2"/>
  <c r="C29" i="2"/>
  <c r="B29" i="2"/>
  <c r="C27" i="2"/>
  <c r="B27" i="2"/>
  <c r="C25" i="2"/>
  <c r="B25" i="2"/>
  <c r="C23" i="2"/>
  <c r="B23" i="2"/>
  <c r="C18" i="2"/>
  <c r="B18" i="2"/>
  <c r="C14" i="2"/>
  <c r="B14" i="2"/>
  <c r="G13" i="2"/>
  <c r="F13" i="2"/>
  <c r="F161" i="2" s="1"/>
  <c r="E13" i="2"/>
  <c r="E161" i="2" s="1"/>
  <c r="E391" i="1"/>
  <c r="B391" i="1"/>
  <c r="E389" i="1"/>
  <c r="B389" i="1"/>
  <c r="E387" i="1"/>
  <c r="B387" i="1"/>
  <c r="C329" i="1"/>
  <c r="B329" i="1"/>
  <c r="C327" i="1"/>
  <c r="B327" i="1"/>
  <c r="C325" i="1"/>
  <c r="B325" i="1"/>
  <c r="C323" i="1"/>
  <c r="B323" i="1"/>
  <c r="C321" i="1"/>
  <c r="B321" i="1"/>
  <c r="C319" i="1"/>
  <c r="B319" i="1"/>
  <c r="C317" i="1"/>
  <c r="B317" i="1"/>
  <c r="C315" i="1"/>
  <c r="B315" i="1"/>
  <c r="C313" i="1"/>
  <c r="B313" i="1"/>
  <c r="G293" i="1"/>
  <c r="F293" i="1"/>
  <c r="E293" i="1"/>
  <c r="D293" i="1"/>
  <c r="C310" i="1"/>
  <c r="B310" i="1"/>
  <c r="C308" i="1"/>
  <c r="B308" i="1"/>
  <c r="C306" i="1"/>
  <c r="B306" i="1"/>
  <c r="C304" i="1"/>
  <c r="B304" i="1"/>
  <c r="C302" i="1"/>
  <c r="B302" i="1"/>
  <c r="C300" i="1"/>
  <c r="B300" i="1"/>
  <c r="C298" i="1"/>
  <c r="B298" i="1"/>
  <c r="C296" i="1"/>
  <c r="B296" i="1"/>
  <c r="C294" i="1"/>
  <c r="B294" i="1"/>
  <c r="F280" i="1"/>
  <c r="E280" i="1"/>
  <c r="D280" i="1"/>
  <c r="G291" i="1"/>
  <c r="C291" i="1"/>
  <c r="B291" i="1"/>
  <c r="G289" i="1"/>
  <c r="C289" i="1"/>
  <c r="B289" i="1"/>
  <c r="G287" i="1"/>
  <c r="G285" i="1"/>
  <c r="B285" i="1"/>
  <c r="C283" i="1"/>
  <c r="B283" i="1"/>
  <c r="C281" i="1"/>
  <c r="B281" i="1"/>
  <c r="C287" i="1"/>
  <c r="B287" i="1"/>
  <c r="C285" i="1"/>
  <c r="E353" i="1"/>
  <c r="C353" i="1"/>
  <c r="B353" i="1"/>
  <c r="G275" i="1"/>
  <c r="G429" i="1" s="1"/>
  <c r="F275" i="1"/>
  <c r="E275" i="1"/>
  <c r="D275" i="1"/>
  <c r="G266" i="1"/>
  <c r="F266" i="1"/>
  <c r="E266" i="1"/>
  <c r="D266" i="1"/>
  <c r="G260" i="1"/>
  <c r="F260" i="1"/>
  <c r="E260" i="1"/>
  <c r="D260" i="1"/>
  <c r="C256" i="1"/>
  <c r="C255" i="1" s="1"/>
  <c r="B256" i="1"/>
  <c r="B255" i="1" s="1"/>
  <c r="C157" i="1"/>
  <c r="B157" i="1"/>
  <c r="C155" i="1"/>
  <c r="B155" i="1"/>
  <c r="C153" i="1"/>
  <c r="B153" i="1"/>
  <c r="C151" i="1"/>
  <c r="B151" i="1"/>
  <c r="C149" i="1"/>
  <c r="B149" i="1"/>
  <c r="C91" i="1"/>
  <c r="B91" i="1"/>
  <c r="B100" i="1"/>
  <c r="G13" i="1"/>
  <c r="F13" i="1"/>
  <c r="E13" i="1"/>
  <c r="C31" i="1"/>
  <c r="B31" i="1"/>
  <c r="C29" i="1"/>
  <c r="B29" i="1"/>
  <c r="C27" i="1"/>
  <c r="B27" i="1"/>
  <c r="C52" i="1"/>
  <c r="B52" i="1"/>
  <c r="C276" i="1"/>
  <c r="C275" i="1" s="1"/>
  <c r="B276" i="1"/>
  <c r="B275" i="1" s="1"/>
  <c r="G197" i="1"/>
  <c r="B197" i="1"/>
  <c r="C124" i="1"/>
  <c r="B124" i="1"/>
  <c r="C47" i="1"/>
  <c r="B47" i="1"/>
  <c r="B145" i="2" l="1"/>
  <c r="B161" i="2" s="1"/>
  <c r="C353" i="2"/>
  <c r="B13" i="2"/>
  <c r="B433" i="2" s="1"/>
  <c r="B269" i="2"/>
  <c r="B370" i="2"/>
  <c r="B391" i="2" s="1"/>
  <c r="C13" i="2"/>
  <c r="C223" i="2"/>
  <c r="C267" i="2" s="1"/>
  <c r="C269" i="2"/>
  <c r="B275" i="2"/>
  <c r="B289" i="2"/>
  <c r="G289" i="2"/>
  <c r="G340" i="2" s="1"/>
  <c r="C289" i="2"/>
  <c r="B321" i="2"/>
  <c r="E346" i="2"/>
  <c r="E368" i="2" s="1"/>
  <c r="C145" i="2"/>
  <c r="C435" i="2" s="1"/>
  <c r="I289" i="2"/>
  <c r="I340" i="2" s="1"/>
  <c r="L391" i="2"/>
  <c r="J267" i="2"/>
  <c r="C39" i="2"/>
  <c r="G163" i="2"/>
  <c r="G434" i="2" s="1"/>
  <c r="B233" i="2"/>
  <c r="B267" i="2" s="1"/>
  <c r="B302" i="2"/>
  <c r="B353" i="2"/>
  <c r="B404" i="2"/>
  <c r="B413" i="2" s="1"/>
  <c r="B415" i="2"/>
  <c r="B420" i="2" s="1"/>
  <c r="I267" i="2"/>
  <c r="I269" i="2"/>
  <c r="I287" i="2" s="1"/>
  <c r="J289" i="2"/>
  <c r="J340" i="2" s="1"/>
  <c r="J346" i="2"/>
  <c r="I370" i="2"/>
  <c r="I391" i="2" s="1"/>
  <c r="I393" i="2"/>
  <c r="I400" i="2" s="1"/>
  <c r="E434" i="2"/>
  <c r="B39" i="2"/>
  <c r="B163" i="2"/>
  <c r="B213" i="2" s="1"/>
  <c r="B223" i="2"/>
  <c r="G287" i="2"/>
  <c r="E435" i="2"/>
  <c r="E340" i="2"/>
  <c r="C302" i="2"/>
  <c r="B346" i="2"/>
  <c r="C346" i="2"/>
  <c r="L340" i="2"/>
  <c r="N289" i="2"/>
  <c r="L346" i="2"/>
  <c r="L368" i="2" s="1"/>
  <c r="J353" i="2"/>
  <c r="I353" i="2"/>
  <c r="I368" i="2" s="1"/>
  <c r="L393" i="2"/>
  <c r="L413" i="2"/>
  <c r="I420" i="2"/>
  <c r="L420" i="2"/>
  <c r="J287" i="2"/>
  <c r="J161" i="2"/>
  <c r="I161" i="2"/>
  <c r="G213" i="2"/>
  <c r="B368" i="2"/>
  <c r="C161" i="2"/>
  <c r="C287" i="2"/>
  <c r="C340" i="2"/>
  <c r="E391" i="2"/>
  <c r="E436" i="2" s="1"/>
  <c r="G161" i="2"/>
  <c r="E213" i="2"/>
  <c r="B435" i="2"/>
  <c r="B386" i="1"/>
  <c r="B393" i="1" s="1"/>
  <c r="E386" i="1"/>
  <c r="E393" i="1" s="1"/>
  <c r="C293" i="1"/>
  <c r="B280" i="1"/>
  <c r="B293" i="1"/>
  <c r="G280" i="1"/>
  <c r="G331" i="1" s="1"/>
  <c r="B312" i="1"/>
  <c r="C280" i="1"/>
  <c r="E331" i="1"/>
  <c r="C312" i="1"/>
  <c r="C93" i="1"/>
  <c r="B93" i="1"/>
  <c r="G174" i="1"/>
  <c r="B174" i="1"/>
  <c r="G433" i="2" l="1"/>
  <c r="G436" i="2"/>
  <c r="C368" i="2"/>
  <c r="C436" i="2" s="1"/>
  <c r="E433" i="2"/>
  <c r="B340" i="2"/>
  <c r="B287" i="2"/>
  <c r="C433" i="2"/>
  <c r="B434" i="2"/>
  <c r="J368" i="2"/>
  <c r="B436" i="2"/>
  <c r="C434" i="2"/>
  <c r="B331" i="1"/>
  <c r="C331" i="1"/>
  <c r="E382" i="1" l="1"/>
  <c r="E381" i="1" s="1"/>
  <c r="B382" i="1"/>
  <c r="B381" i="1" s="1"/>
  <c r="C356" i="1" l="1"/>
  <c r="E345" i="1"/>
  <c r="C345" i="1"/>
  <c r="B345" i="1"/>
  <c r="E351" i="1"/>
  <c r="C351" i="1"/>
  <c r="B351" i="1"/>
  <c r="C269" i="1"/>
  <c r="B269" i="1"/>
  <c r="C231" i="1"/>
  <c r="B231" i="1"/>
  <c r="C251" i="1"/>
  <c r="B251" i="1"/>
  <c r="C136" i="1"/>
  <c r="B136" i="1"/>
  <c r="C102" i="1"/>
  <c r="B102" i="1"/>
  <c r="C122" i="1"/>
  <c r="B122" i="1"/>
  <c r="C96" i="1"/>
  <c r="B96" i="1"/>
  <c r="C106" i="1"/>
  <c r="B106" i="1"/>
  <c r="C87" i="1"/>
  <c r="B87" i="1"/>
  <c r="E410" i="1"/>
  <c r="B410" i="1"/>
  <c r="E412" i="1"/>
  <c r="C409" i="1"/>
  <c r="B412" i="1"/>
  <c r="E403" i="1"/>
  <c r="B403" i="1"/>
  <c r="E349" i="1"/>
  <c r="C349" i="1"/>
  <c r="B349" i="1"/>
  <c r="E347" i="1"/>
  <c r="C347" i="1"/>
  <c r="B347" i="1"/>
  <c r="C271" i="1"/>
  <c r="B271" i="1"/>
  <c r="E397" i="1" l="1"/>
  <c r="B397" i="1"/>
  <c r="E344" i="1"/>
  <c r="B344" i="1"/>
  <c r="C344" i="1"/>
  <c r="B409" i="1"/>
  <c r="E409" i="1"/>
  <c r="C261" i="1"/>
  <c r="B261" i="1"/>
  <c r="C128" i="1"/>
  <c r="B128" i="1"/>
  <c r="C50" i="1"/>
  <c r="B50" i="1"/>
  <c r="C33" i="1"/>
  <c r="B33" i="1"/>
  <c r="C14" i="1"/>
  <c r="B14" i="1"/>
  <c r="G176" i="1"/>
  <c r="B176" i="1"/>
  <c r="E379" i="1"/>
  <c r="E378" i="1" s="1"/>
  <c r="B379" i="1"/>
  <c r="B378" i="1" s="1"/>
  <c r="E376" i="1"/>
  <c r="B376" i="1"/>
  <c r="E370" i="1"/>
  <c r="B370" i="1"/>
  <c r="C145" i="1"/>
  <c r="B145" i="1"/>
  <c r="C119" i="1"/>
  <c r="B119" i="1"/>
  <c r="C99" i="1" l="1"/>
  <c r="B99" i="1"/>
  <c r="C421" i="1"/>
  <c r="C420" i="1" s="1"/>
  <c r="C423" i="1" s="1"/>
  <c r="B421" i="1"/>
  <c r="B420" i="1" s="1"/>
  <c r="B423" i="1" s="1"/>
  <c r="E420" i="1"/>
  <c r="E423" i="1" s="1"/>
  <c r="C414" i="1"/>
  <c r="G337" i="1"/>
  <c r="G427" i="1" s="1"/>
  <c r="E357" i="1"/>
  <c r="E356" i="1" s="1"/>
  <c r="E429" i="1" s="1"/>
  <c r="B357" i="1"/>
  <c r="B356" i="1" s="1"/>
  <c r="E342" i="1"/>
  <c r="C342" i="1"/>
  <c r="B342" i="1"/>
  <c r="C104" i="1"/>
  <c r="B104" i="1"/>
  <c r="C45" i="1"/>
  <c r="B45" i="1"/>
  <c r="C23" i="1"/>
  <c r="B23" i="1"/>
  <c r="E372" i="1"/>
  <c r="B372" i="1"/>
  <c r="E366" i="1"/>
  <c r="B366" i="1"/>
  <c r="C147" i="1"/>
  <c r="C144" i="1" s="1"/>
  <c r="C429" i="1" s="1"/>
  <c r="B147" i="1"/>
  <c r="B144" i="1" s="1"/>
  <c r="G182" i="1"/>
  <c r="B182" i="1"/>
  <c r="G185" i="1"/>
  <c r="B185" i="1"/>
  <c r="B241" i="1"/>
  <c r="C241" i="1"/>
  <c r="B239" i="1"/>
  <c r="C239" i="1"/>
  <c r="B429" i="1" l="1"/>
  <c r="E428" i="1"/>
  <c r="C273" i="1"/>
  <c r="B273" i="1"/>
  <c r="C264" i="1"/>
  <c r="C260" i="1" s="1"/>
  <c r="B264" i="1"/>
  <c r="B260" i="1" s="1"/>
  <c r="C219" i="1"/>
  <c r="C340" i="1" l="1"/>
  <c r="E340" i="1"/>
  <c r="B340" i="1"/>
  <c r="C338" i="1"/>
  <c r="G165" i="1"/>
  <c r="B165" i="1"/>
  <c r="C139" i="1"/>
  <c r="B139" i="1"/>
  <c r="E338" i="1"/>
  <c r="B338" i="1"/>
  <c r="C117" i="1"/>
  <c r="B117" i="1"/>
  <c r="B337" i="1" l="1"/>
  <c r="B359" i="1" s="1"/>
  <c r="E337" i="1"/>
  <c r="C337" i="1"/>
  <c r="C359" i="1" s="1"/>
  <c r="B55" i="1"/>
  <c r="C55" i="1"/>
  <c r="E208" i="1"/>
  <c r="D208" i="1"/>
  <c r="C208" i="1"/>
  <c r="G160" i="1"/>
  <c r="F160" i="1"/>
  <c r="D160" i="1"/>
  <c r="C126" i="1"/>
  <c r="B126" i="1"/>
  <c r="G199" i="1"/>
  <c r="B199" i="1"/>
  <c r="G169" i="1"/>
  <c r="B169" i="1"/>
  <c r="C68" i="1"/>
  <c r="B68" i="1"/>
  <c r="E374" i="1"/>
  <c r="B374" i="1"/>
  <c r="G179" i="1"/>
  <c r="B179" i="1"/>
  <c r="C253" i="1"/>
  <c r="B253" i="1"/>
  <c r="C249" i="1"/>
  <c r="B249" i="1"/>
  <c r="C247" i="1"/>
  <c r="B247" i="1"/>
  <c r="C245" i="1"/>
  <c r="B245" i="1"/>
  <c r="C243" i="1"/>
  <c r="B243" i="1"/>
  <c r="C237" i="1"/>
  <c r="B237" i="1"/>
  <c r="C235" i="1"/>
  <c r="B235" i="1"/>
  <c r="C233" i="1"/>
  <c r="B233" i="1"/>
  <c r="C229" i="1"/>
  <c r="B229" i="1"/>
  <c r="C226" i="1"/>
  <c r="B226" i="1"/>
  <c r="E368" i="1"/>
  <c r="B368" i="1"/>
  <c r="G163" i="1"/>
  <c r="B163" i="1"/>
  <c r="B130" i="1"/>
  <c r="B80" i="1"/>
  <c r="B61" i="1"/>
  <c r="B18" i="1"/>
  <c r="C74" i="1"/>
  <c r="B74" i="1"/>
  <c r="C224" i="1"/>
  <c r="B224" i="1"/>
  <c r="E214" i="1"/>
  <c r="E213" i="1" s="1"/>
  <c r="B214" i="1"/>
  <c r="B213" i="1" s="1"/>
  <c r="B216" i="1" s="1"/>
  <c r="G189" i="1"/>
  <c r="B189" i="1"/>
  <c r="B40" i="1"/>
  <c r="C109" i="1"/>
  <c r="B109" i="1"/>
  <c r="B219" i="1"/>
  <c r="C267" i="1"/>
  <c r="C266" i="1" s="1"/>
  <c r="B267" i="1"/>
  <c r="B266" i="1" s="1"/>
  <c r="C37" i="1"/>
  <c r="B37" i="1"/>
  <c r="B25" i="1"/>
  <c r="C25" i="1"/>
  <c r="E362" i="1"/>
  <c r="B362" i="1"/>
  <c r="B361" i="1" s="1"/>
  <c r="G203" i="1"/>
  <c r="B203" i="1"/>
  <c r="G201" i="1"/>
  <c r="B201" i="1"/>
  <c r="G172" i="1"/>
  <c r="B172" i="1"/>
  <c r="C18" i="1"/>
  <c r="C40" i="1"/>
  <c r="C61" i="1"/>
  <c r="C80" i="1"/>
  <c r="B111" i="1"/>
  <c r="C111" i="1"/>
  <c r="C130" i="1"/>
  <c r="B191" i="1"/>
  <c r="G191" i="1"/>
  <c r="E361" i="1" l="1"/>
  <c r="C228" i="1"/>
  <c r="B228" i="1"/>
  <c r="B162" i="1"/>
  <c r="B208" i="1" s="1"/>
  <c r="G162" i="1"/>
  <c r="G428" i="1" s="1"/>
  <c r="E427" i="1"/>
  <c r="C218" i="1"/>
  <c r="B218" i="1"/>
  <c r="B39" i="1"/>
  <c r="C39" i="1"/>
  <c r="B13" i="1"/>
  <c r="C13" i="1"/>
  <c r="E407" i="1"/>
  <c r="B407" i="1"/>
  <c r="B414" i="1"/>
  <c r="E216" i="1"/>
  <c r="E414" i="1"/>
  <c r="G278" i="1"/>
  <c r="G384" i="1"/>
  <c r="F208" i="1"/>
  <c r="E160" i="1"/>
  <c r="C427" i="1" l="1"/>
  <c r="B427" i="1"/>
  <c r="C428" i="1"/>
  <c r="B428" i="1"/>
  <c r="B384" i="1"/>
  <c r="C258" i="1"/>
  <c r="B258" i="1"/>
  <c r="G208" i="1"/>
  <c r="G430" i="1" s="1"/>
  <c r="B278" i="1"/>
  <c r="E384" i="1"/>
  <c r="E359" i="1"/>
  <c r="C278" i="1"/>
  <c r="C160" i="1"/>
  <c r="E430" i="1" l="1"/>
  <c r="C430" i="1"/>
  <c r="B160" i="1"/>
  <c r="B430" i="1" s="1"/>
</calcChain>
</file>

<file path=xl/sharedStrings.xml><?xml version="1.0" encoding="utf-8"?>
<sst xmlns="http://schemas.openxmlformats.org/spreadsheetml/2006/main" count="861" uniqueCount="145">
  <si>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</si>
  <si>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</si>
  <si>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</si>
  <si>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</si>
  <si>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</si>
  <si>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</si>
  <si>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Ела сребриста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</si>
  <si>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</si>
  <si>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</si>
  <si>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</si>
  <si>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</si>
  <si>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</si>
  <si>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</si>
  <si>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</si>
  <si>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</si>
  <si>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</si>
  <si>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</si>
  <si>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</si>
  <si>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</si>
  <si>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</si>
  <si>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</si>
  <si>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</si>
  <si>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</si>
  <si>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</si>
  <si>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</si>
  <si>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</si>
  <si>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</si>
  <si>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</si>
  <si>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</si>
  <si>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</si>
  <si>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</si>
  <si>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</si>
  <si>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</si>
  <si>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</si>
  <si>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</si>
  <si>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</si>
  <si>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</si>
  <si>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</si>
  <si>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Бял бор</t>
  </si>
  <si>
    <t xml:space="preserve">ГОДИШЕН ПЛАН </t>
  </si>
  <si>
    <t>Гледичия тришипна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</si>
  <si>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</si>
  <si>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</si>
  <si>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</si>
  <si>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</si>
  <si>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</si>
  <si>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Ела кавказка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</si>
  <si>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</si>
  <si>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</si>
  <si>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</si>
  <si>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</si>
  <si>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</si>
  <si>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</si>
  <si>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</si>
  <si>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</si>
  <si>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</si>
  <si>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</si>
  <si>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</si>
  <si>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</si>
  <si>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</si>
  <si>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</si>
  <si>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</si>
  <si>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</si>
  <si>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</si>
  <si>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</si>
  <si>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</si>
  <si>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</si>
  <si>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</si>
  <si>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</si>
  <si>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</si>
  <si>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</si>
  <si>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</si>
  <si>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</si>
  <si>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</si>
  <si>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</si>
  <si>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</si>
  <si>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</si>
  <si>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>P. R-16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</si>
  <si>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</si>
  <si>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</si>
  <si>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</si>
  <si>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СИДП - Шумен</t>
  </si>
  <si>
    <t>ЮЦДП - Смолян</t>
  </si>
  <si>
    <t>ЮИДП - Сливен</t>
  </si>
  <si>
    <t>Топола черна</t>
  </si>
  <si>
    <t>РЕКАПИТУЛАЦИЯ</t>
  </si>
  <si>
    <t>P. bachelieri</t>
  </si>
  <si>
    <t>Платан източен</t>
  </si>
  <si>
    <t>Явор ясенолистен</t>
  </si>
  <si>
    <t>Китайски мехурник</t>
  </si>
  <si>
    <t>Смърч  обикновен</t>
  </si>
  <si>
    <t>P. NNDV</t>
  </si>
  <si>
    <t>P. I 55/65</t>
  </si>
  <si>
    <t>Котонеастър</t>
  </si>
  <si>
    <t>Киселица</t>
  </si>
  <si>
    <t>Круша дива</t>
  </si>
  <si>
    <t>Дрян обикновен</t>
  </si>
  <si>
    <t>Върба бяла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</si>
  <si>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</si>
  <si>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</si>
  <si>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</si>
  <si>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</si>
  <si>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</si>
  <si>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</si>
  <si>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Орех обикновен</t>
  </si>
  <si>
    <t>P. МС</t>
  </si>
  <si>
    <t>Златен дъжд</t>
  </si>
  <si>
    <t>P. Guardi</t>
  </si>
  <si>
    <t>Елша бяла</t>
  </si>
  <si>
    <t>Череша дива</t>
  </si>
  <si>
    <t>P. A 194</t>
  </si>
  <si>
    <t>Туя златиста</t>
  </si>
  <si>
    <t>Магнолия вечнозелена</t>
  </si>
  <si>
    <t>Бреза бяла</t>
  </si>
  <si>
    <t>Брекина</t>
  </si>
  <si>
    <t>Арония</t>
  </si>
  <si>
    <t>Ликвидамбър</t>
  </si>
  <si>
    <t>Кестен питомен</t>
  </si>
  <si>
    <t>Копривка</t>
  </si>
  <si>
    <t>Мъждрян</t>
  </si>
  <si>
    <t>Платан</t>
  </si>
  <si>
    <t>Албиция</t>
  </si>
  <si>
    <t>Индийски люляк</t>
  </si>
  <si>
    <t xml:space="preserve">за производство и облагородяване на фиданки през вегетативната 2022/2023 г. - обобщен за ДП по чл. 163 от ЗГ </t>
  </si>
  <si>
    <t>P. CB 7</t>
  </si>
  <si>
    <t>Люляк индийски</t>
  </si>
  <si>
    <t xml:space="preserve">Платан </t>
  </si>
  <si>
    <t>Лавровишня</t>
  </si>
  <si>
    <t>Бряст полски</t>
  </si>
  <si>
    <t>Клен полски</t>
  </si>
  <si>
    <t>Лъжекипарис Алуми</t>
  </si>
  <si>
    <t>Туя западна кълбовидна</t>
  </si>
  <si>
    <t>Туя западна Смарагд</t>
  </si>
  <si>
    <t>Туя източна пирамидална - златиста</t>
  </si>
  <si>
    <t>Дива круша</t>
  </si>
  <si>
    <t>Явор планински</t>
  </si>
  <si>
    <t xml:space="preserve">Дрян </t>
  </si>
  <si>
    <t>Касис</t>
  </si>
  <si>
    <t>Майски сняг</t>
  </si>
  <si>
    <t>Розмарин</t>
  </si>
  <si>
    <t>Сабина</t>
  </si>
  <si>
    <t>Спирея</t>
  </si>
  <si>
    <t>ХІV. В ШКОЛИ ЗА ОБЛАГОРОДЯВАНЕ В ОВОЩАРСТВОТО</t>
  </si>
  <si>
    <t>Ела обикновенна</t>
  </si>
  <si>
    <t>за производство и облагородяване на фиданки през вегетативната 2022/2023 г. - обобщен за ДП по чл. 163 от ЗГ (с отразено изменение от 15.06.2022 г. в плана на ЮЦДП)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</si>
</sst>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#,##0.0"/>
    <numFmt numFmtId="167" formatCode="#,##0.00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1" fontId="2" fillId="0" borderId="0" xfId="0" applyNumberFormat="1" applyFont="1" applyFill="1"/>
    <xf numFmtId="4" fontId="2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5" xfId="0" applyFont="1" applyFill="1" applyBorder="1"/>
    <xf numFmtId="4" fontId="2" fillId="0" borderId="1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4" fillId="0" borderId="9" xfId="0" applyFont="1" applyFill="1" applyBorder="1" applyAlignment="1"/>
    <xf numFmtId="0" fontId="2" fillId="0" borderId="10" xfId="0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Border="1"/>
    <xf numFmtId="0" fontId="4" fillId="0" borderId="11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4" fontId="4" fillId="0" borderId="6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2" fillId="0" borderId="12" xfId="0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4" fillId="0" borderId="16" xfId="0" applyFont="1" applyFill="1" applyBorder="1" applyAlignment="1"/>
    <xf numFmtId="4" fontId="4" fillId="0" borderId="1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20" xfId="0" applyFont="1" applyFill="1" applyBorder="1" applyAlignment="1"/>
    <xf numFmtId="1" fontId="4" fillId="0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/>
    <xf numFmtId="4" fontId="4" fillId="0" borderId="5" xfId="0" applyNumberFormat="1" applyFont="1" applyFill="1" applyBorder="1"/>
    <xf numFmtId="1" fontId="4" fillId="0" borderId="5" xfId="0" applyNumberFormat="1" applyFont="1" applyFill="1" applyBorder="1"/>
    <xf numFmtId="0" fontId="4" fillId="0" borderId="20" xfId="0" applyFont="1" applyFill="1" applyBorder="1" applyAlignment="1">
      <alignment horizontal="left"/>
    </xf>
    <xf numFmtId="1" fontId="4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Fill="1" applyBorder="1"/>
    <xf numFmtId="1" fontId="4" fillId="0" borderId="6" xfId="0" applyNumberFormat="1" applyFont="1" applyFill="1" applyBorder="1"/>
    <xf numFmtId="4" fontId="2" fillId="0" borderId="6" xfId="0" applyNumberFormat="1" applyFont="1" applyFill="1" applyBorder="1"/>
    <xf numFmtId="4" fontId="4" fillId="0" borderId="17" xfId="0" applyNumberFormat="1" applyFont="1" applyFill="1" applyBorder="1"/>
    <xf numFmtId="1" fontId="4" fillId="0" borderId="17" xfId="0" applyNumberFormat="1" applyFont="1" applyFill="1" applyBorder="1"/>
    <xf numFmtId="4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0" fontId="2" fillId="0" borderId="16" xfId="0" applyFont="1" applyFill="1" applyBorder="1" applyAlignment="1"/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4" fillId="0" borderId="28" xfId="0" applyNumberFormat="1" applyFont="1" applyFill="1" applyBorder="1"/>
    <xf numFmtId="3" fontId="4" fillId="0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4" fillId="0" borderId="22" xfId="0" applyNumberFormat="1" applyFont="1" applyFill="1" applyBorder="1"/>
    <xf numFmtId="3" fontId="4" fillId="0" borderId="18" xfId="0" applyNumberFormat="1" applyFont="1" applyFill="1" applyBorder="1"/>
    <xf numFmtId="3" fontId="4" fillId="0" borderId="28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5" xfId="0" applyNumberFormat="1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17" xfId="0" applyNumberFormat="1" applyFont="1" applyFill="1" applyBorder="1"/>
    <xf numFmtId="165" fontId="4" fillId="0" borderId="5" xfId="0" applyNumberFormat="1" applyFont="1" applyFill="1" applyBorder="1" applyAlignment="1"/>
    <xf numFmtId="165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3" fontId="2" fillId="0" borderId="3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1" fontId="4" fillId="0" borderId="34" xfId="0" applyNumberFormat="1" applyFont="1" applyFill="1" applyBorder="1"/>
    <xf numFmtId="4" fontId="4" fillId="0" borderId="35" xfId="0" applyNumberFormat="1" applyFont="1" applyFill="1" applyBorder="1"/>
    <xf numFmtId="3" fontId="4" fillId="0" borderId="17" xfId="0" applyNumberFormat="1" applyFont="1" applyFill="1" applyBorder="1"/>
    <xf numFmtId="3" fontId="4" fillId="0" borderId="36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3" fontId="2" fillId="0" borderId="4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right"/>
    </xf>
    <xf numFmtId="3" fontId="2" fillId="0" borderId="36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3" fontId="2" fillId="0" borderId="42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4" fillId="0" borderId="47" xfId="0" applyNumberFormat="1" applyFont="1" applyFill="1" applyBorder="1"/>
    <xf numFmtId="3" fontId="2" fillId="0" borderId="36" xfId="0" applyNumberFormat="1" applyFont="1" applyFill="1" applyBorder="1" applyAlignment="1"/>
    <xf numFmtId="3" fontId="2" fillId="0" borderId="50" xfId="0" applyNumberFormat="1" applyFont="1" applyFill="1" applyBorder="1"/>
    <xf numFmtId="3" fontId="2" fillId="0" borderId="43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3" fontId="2" fillId="0" borderId="52" xfId="0" applyNumberFormat="1" applyFont="1" applyFill="1" applyBorder="1" applyAlignment="1">
      <alignment horizontal="right"/>
    </xf>
    <xf numFmtId="165" fontId="2" fillId="0" borderId="5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right"/>
    </xf>
    <xf numFmtId="1" fontId="2" fillId="0" borderId="53" xfId="0" applyNumberFormat="1" applyFont="1" applyFill="1" applyBorder="1" applyAlignment="1">
      <alignment horizontal="right"/>
    </xf>
    <xf numFmtId="3" fontId="2" fillId="0" borderId="54" xfId="0" applyNumberFormat="1" applyFont="1" applyFill="1" applyBorder="1" applyAlignment="1">
      <alignment horizontal="right"/>
    </xf>
    <xf numFmtId="0" fontId="2" fillId="0" borderId="7" xfId="0" applyFont="1" applyFill="1" applyBorder="1"/>
    <xf numFmtId="3" fontId="2" fillId="0" borderId="46" xfId="0" applyNumberFormat="1" applyFont="1" applyFill="1" applyBorder="1"/>
    <xf numFmtId="0" fontId="2" fillId="0" borderId="53" xfId="0" applyFont="1" applyFill="1" applyBorder="1"/>
    <xf numFmtId="3" fontId="2" fillId="0" borderId="54" xfId="0" applyNumberFormat="1" applyFont="1" applyFill="1" applyBorder="1"/>
    <xf numFmtId="3" fontId="2" fillId="0" borderId="2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65" fontId="2" fillId="0" borderId="5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4" fontId="2" fillId="0" borderId="55" xfId="0" applyNumberFormat="1" applyFont="1" applyFill="1" applyBorder="1" applyAlignment="1">
      <alignment horizontal="right"/>
    </xf>
    <xf numFmtId="1" fontId="2" fillId="0" borderId="55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2" xfId="0" applyNumberFormat="1" applyFont="1" applyFill="1" applyBorder="1"/>
    <xf numFmtId="165" fontId="2" fillId="0" borderId="53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4" fillId="0" borderId="51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4" fillId="0" borderId="36" xfId="0" applyNumberFormat="1" applyFont="1" applyFill="1" applyBorder="1"/>
    <xf numFmtId="3" fontId="2" fillId="0" borderId="37" xfId="0" applyNumberFormat="1" applyFont="1" applyFill="1" applyBorder="1"/>
    <xf numFmtId="165" fontId="2" fillId="0" borderId="7" xfId="0" applyNumberFormat="1" applyFont="1" applyFill="1" applyBorder="1"/>
    <xf numFmtId="4" fontId="2" fillId="0" borderId="1" xfId="0" applyNumberFormat="1" applyFont="1" applyFill="1" applyBorder="1"/>
    <xf numFmtId="3" fontId="2" fillId="0" borderId="42" xfId="0" applyNumberFormat="1" applyFont="1" applyFill="1" applyBorder="1"/>
    <xf numFmtId="4" fontId="2" fillId="0" borderId="53" xfId="0" applyNumberFormat="1" applyFont="1" applyFill="1" applyBorder="1"/>
    <xf numFmtId="1" fontId="2" fillId="0" borderId="53" xfId="0" applyNumberFormat="1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/>
    </xf>
    <xf numFmtId="1" fontId="2" fillId="0" borderId="57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center"/>
    </xf>
    <xf numFmtId="3" fontId="2" fillId="0" borderId="54" xfId="0" applyNumberFormat="1" applyFont="1" applyFill="1" applyBorder="1" applyAlignment="1">
      <alignment horizontal="center"/>
    </xf>
    <xf numFmtId="4" fontId="2" fillId="0" borderId="55" xfId="0" applyNumberFormat="1" applyFont="1" applyFill="1" applyBorder="1"/>
    <xf numFmtId="3" fontId="2" fillId="0" borderId="56" xfId="0" applyNumberFormat="1" applyFont="1" applyFill="1" applyBorder="1"/>
    <xf numFmtId="1" fontId="2" fillId="0" borderId="57" xfId="0" applyNumberFormat="1" applyFont="1" applyFill="1" applyBorder="1"/>
    <xf numFmtId="1" fontId="2" fillId="0" borderId="55" xfId="0" applyNumberFormat="1" applyFont="1" applyFill="1" applyBorder="1"/>
    <xf numFmtId="3" fontId="2" fillId="0" borderId="27" xfId="0" applyNumberFormat="1" applyFont="1" applyFill="1" applyBorder="1"/>
    <xf numFmtId="165" fontId="2" fillId="0" borderId="1" xfId="0" applyNumberFormat="1" applyFont="1" applyFill="1" applyBorder="1"/>
    <xf numFmtId="3" fontId="2" fillId="0" borderId="52" xfId="0" applyNumberFormat="1" applyFont="1" applyFill="1" applyBorder="1" applyAlignment="1"/>
    <xf numFmtId="3" fontId="2" fillId="0" borderId="29" xfId="0" applyNumberFormat="1" applyFont="1" applyFill="1" applyBorder="1" applyAlignment="1"/>
    <xf numFmtId="165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1" fontId="2" fillId="0" borderId="8" xfId="0" applyNumberFormat="1" applyFont="1" applyFill="1" applyBorder="1" applyAlignment="1"/>
    <xf numFmtId="3" fontId="2" fillId="0" borderId="49" xfId="0" applyNumberFormat="1" applyFont="1" applyFill="1" applyBorder="1" applyAlignment="1"/>
    <xf numFmtId="165" fontId="2" fillId="0" borderId="53" xfId="0" applyNumberFormat="1" applyFont="1" applyFill="1" applyBorder="1" applyAlignment="1"/>
    <xf numFmtId="4" fontId="2" fillId="0" borderId="53" xfId="0" applyNumberFormat="1" applyFont="1" applyFill="1" applyBorder="1" applyAlignment="1"/>
    <xf numFmtId="1" fontId="2" fillId="0" borderId="53" xfId="0" applyNumberFormat="1" applyFont="1" applyFill="1" applyBorder="1" applyAlignment="1"/>
    <xf numFmtId="3" fontId="2" fillId="0" borderId="54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4" fontId="2" fillId="0" borderId="58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2" fillId="0" borderId="36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" fontId="2" fillId="0" borderId="39" xfId="0" applyNumberFormat="1" applyFont="1" applyFill="1" applyBorder="1"/>
    <xf numFmtId="3" fontId="2" fillId="0" borderId="12" xfId="0" applyNumberFormat="1" applyFont="1" applyFill="1" applyBorder="1" applyAlignment="1">
      <alignment horizontal="right"/>
    </xf>
    <xf numFmtId="3" fontId="2" fillId="0" borderId="22" xfId="0" applyNumberFormat="1" applyFont="1" applyFill="1" applyBorder="1"/>
    <xf numFmtId="165" fontId="2" fillId="0" borderId="6" xfId="0" applyNumberFormat="1" applyFont="1" applyFill="1" applyBorder="1"/>
    <xf numFmtId="0" fontId="4" fillId="2" borderId="24" xfId="0" applyFont="1" applyFill="1" applyBorder="1" applyAlignment="1">
      <alignment horizontal="left"/>
    </xf>
    <xf numFmtId="3" fontId="4" fillId="2" borderId="24" xfId="0" applyNumberFormat="1" applyFont="1" applyFill="1" applyBorder="1"/>
    <xf numFmtId="167" fontId="4" fillId="2" borderId="2" xfId="0" applyNumberFormat="1" applyFont="1" applyFill="1" applyBorder="1"/>
    <xf numFmtId="4" fontId="2" fillId="2" borderId="2" xfId="0" applyNumberFormat="1" applyFont="1" applyFill="1" applyBorder="1"/>
    <xf numFmtId="1" fontId="2" fillId="2" borderId="2" xfId="0" applyNumberFormat="1" applyFont="1" applyFill="1" applyBorder="1"/>
    <xf numFmtId="3" fontId="2" fillId="2" borderId="43" xfId="0" applyNumberFormat="1" applyFont="1" applyFill="1" applyBorder="1"/>
    <xf numFmtId="0" fontId="4" fillId="3" borderId="24" xfId="0" applyFont="1" applyFill="1" applyBorder="1" applyAlignment="1"/>
    <xf numFmtId="3" fontId="4" fillId="3" borderId="24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0" fontId="4" fillId="4" borderId="24" xfId="0" applyFont="1" applyFill="1" applyBorder="1" applyAlignment="1"/>
    <xf numFmtId="3" fontId="4" fillId="4" borderId="30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3" fontId="4" fillId="4" borderId="43" xfId="0" applyNumberFormat="1" applyFont="1" applyFill="1" applyBorder="1" applyAlignment="1">
      <alignment horizontal="right"/>
    </xf>
    <xf numFmtId="0" fontId="4" fillId="5" borderId="20" xfId="0" applyFont="1" applyFill="1" applyBorder="1" applyAlignment="1"/>
    <xf numFmtId="3" fontId="4" fillId="5" borderId="76" xfId="0" applyNumberFormat="1" applyFont="1" applyFill="1" applyBorder="1" applyAlignment="1">
      <alignment horizontal="right"/>
    </xf>
    <xf numFmtId="165" fontId="4" fillId="5" borderId="7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" fontId="2" fillId="3" borderId="2" xfId="0" applyNumberFormat="1" applyFont="1" applyFill="1" applyBorder="1"/>
    <xf numFmtId="0" fontId="4" fillId="5" borderId="51" xfId="0" applyFont="1" applyFill="1" applyBorder="1" applyAlignment="1">
      <alignment horizontal="left"/>
    </xf>
    <xf numFmtId="3" fontId="4" fillId="5" borderId="20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4" fontId="4" fillId="5" borderId="21" xfId="0" applyNumberFormat="1" applyFont="1" applyFill="1" applyBorder="1" applyAlignment="1">
      <alignment horizontal="right"/>
    </xf>
    <xf numFmtId="1" fontId="4" fillId="5" borderId="21" xfId="0" applyNumberFormat="1" applyFont="1" applyFill="1" applyBorder="1" applyAlignment="1">
      <alignment horizontal="right"/>
    </xf>
    <xf numFmtId="0" fontId="4" fillId="2" borderId="77" xfId="0" applyFont="1" applyFill="1" applyBorder="1" applyAlignment="1">
      <alignment horizontal="left"/>
    </xf>
    <xf numFmtId="3" fontId="4" fillId="2" borderId="30" xfId="0" applyNumberFormat="1" applyFont="1" applyFill="1" applyBorder="1" applyAlignment="1"/>
    <xf numFmtId="165" fontId="4" fillId="2" borderId="2" xfId="0" applyNumberFormat="1" applyFont="1" applyFill="1" applyBorder="1" applyAlignment="1"/>
    <xf numFmtId="4" fontId="4" fillId="2" borderId="2" xfId="0" applyNumberFormat="1" applyFont="1" applyFill="1" applyBorder="1" applyAlignment="1"/>
    <xf numFmtId="1" fontId="4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4" fillId="2" borderId="77" xfId="0" applyFont="1" applyFill="1" applyBorder="1" applyAlignment="1"/>
    <xf numFmtId="3" fontId="4" fillId="2" borderId="24" xfId="0" applyNumberFormat="1" applyFont="1" applyFill="1" applyBorder="1" applyAlignment="1"/>
    <xf numFmtId="1" fontId="2" fillId="2" borderId="2" xfId="0" applyNumberFormat="1" applyFont="1" applyFill="1" applyBorder="1" applyAlignment="1"/>
    <xf numFmtId="165" fontId="4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3" fontId="2" fillId="3" borderId="43" xfId="0" applyNumberFormat="1" applyFont="1" applyFill="1" applyBorder="1" applyAlignment="1">
      <alignment horizontal="right"/>
    </xf>
    <xf numFmtId="3" fontId="4" fillId="2" borderId="30" xfId="0" applyNumberFormat="1" applyFont="1" applyFill="1" applyBorder="1"/>
    <xf numFmtId="4" fontId="4" fillId="2" borderId="2" xfId="0" applyNumberFormat="1" applyFont="1" applyFill="1" applyBorder="1"/>
    <xf numFmtId="1" fontId="4" fillId="2" borderId="2" xfId="0" applyNumberFormat="1" applyFont="1" applyFill="1" applyBorder="1"/>
    <xf numFmtId="3" fontId="4" fillId="2" borderId="43" xfId="0" applyNumberFormat="1" applyFont="1" applyFill="1" applyBorder="1"/>
    <xf numFmtId="3" fontId="4" fillId="3" borderId="24" xfId="0" applyNumberFormat="1" applyFont="1" applyFill="1" applyBorder="1"/>
    <xf numFmtId="167" fontId="4" fillId="3" borderId="2" xfId="0" applyNumberFormat="1" applyFont="1" applyFill="1" applyBorder="1"/>
    <xf numFmtId="3" fontId="2" fillId="3" borderId="43" xfId="0" applyNumberFormat="1" applyFont="1" applyFill="1" applyBorder="1"/>
    <xf numFmtId="0" fontId="4" fillId="4" borderId="24" xfId="0" applyFont="1" applyFill="1" applyBorder="1" applyAlignment="1">
      <alignment horizontal="left"/>
    </xf>
    <xf numFmtId="3" fontId="4" fillId="4" borderId="24" xfId="0" applyNumberFormat="1" applyFont="1" applyFill="1" applyBorder="1"/>
    <xf numFmtId="165" fontId="4" fillId="4" borderId="2" xfId="0" applyNumberFormat="1" applyFont="1" applyFill="1" applyBorder="1"/>
    <xf numFmtId="4" fontId="2" fillId="4" borderId="2" xfId="0" applyNumberFormat="1" applyFont="1" applyFill="1" applyBorder="1"/>
    <xf numFmtId="1" fontId="2" fillId="4" borderId="2" xfId="0" applyNumberFormat="1" applyFont="1" applyFill="1" applyBorder="1"/>
    <xf numFmtId="3" fontId="4" fillId="4" borderId="43" xfId="0" applyNumberFormat="1" applyFont="1" applyFill="1" applyBorder="1"/>
    <xf numFmtId="3" fontId="4" fillId="5" borderId="21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right"/>
    </xf>
    <xf numFmtId="165" fontId="4" fillId="2" borderId="33" xfId="0" applyNumberFormat="1" applyFont="1" applyFill="1" applyBorder="1" applyAlignment="1">
      <alignment horizontal="right"/>
    </xf>
    <xf numFmtId="4" fontId="4" fillId="2" borderId="66" xfId="0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center"/>
    </xf>
    <xf numFmtId="3" fontId="2" fillId="2" borderId="78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3" fontId="4" fillId="3" borderId="26" xfId="0" applyNumberFormat="1" applyFont="1" applyFill="1" applyBorder="1" applyAlignment="1">
      <alignment horizontal="right"/>
    </xf>
    <xf numFmtId="165" fontId="4" fillId="3" borderId="55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1" fontId="4" fillId="3" borderId="55" xfId="0" applyNumberFormat="1" applyFont="1" applyFill="1" applyBorder="1" applyAlignment="1">
      <alignment horizontal="right"/>
    </xf>
    <xf numFmtId="4" fontId="2" fillId="3" borderId="55" xfId="0" applyNumberFormat="1" applyFont="1" applyFill="1" applyBorder="1"/>
    <xf numFmtId="3" fontId="2" fillId="3" borderId="56" xfId="0" applyNumberFormat="1" applyFont="1" applyFill="1" applyBorder="1"/>
    <xf numFmtId="3" fontId="4" fillId="5" borderId="51" xfId="0" applyNumberFormat="1" applyFont="1" applyFill="1" applyBorder="1" applyAlignment="1">
      <alignment horizontal="right"/>
    </xf>
    <xf numFmtId="4" fontId="4" fillId="5" borderId="76" xfId="0" applyNumberFormat="1" applyFont="1" applyFill="1" applyBorder="1" applyAlignment="1">
      <alignment horizontal="right"/>
    </xf>
    <xf numFmtId="4" fontId="2" fillId="5" borderId="21" xfId="0" applyNumberFormat="1" applyFont="1" applyFill="1" applyBorder="1"/>
    <xf numFmtId="3" fontId="2" fillId="5" borderId="48" xfId="0" applyNumberFormat="1" applyFont="1" applyFill="1" applyBorder="1"/>
    <xf numFmtId="165" fontId="4" fillId="2" borderId="2" xfId="0" applyNumberFormat="1" applyFont="1" applyFill="1" applyBorder="1"/>
    <xf numFmtId="3" fontId="4" fillId="2" borderId="68" xfId="0" applyNumberFormat="1" applyFont="1" applyFill="1" applyBorder="1"/>
    <xf numFmtId="3" fontId="4" fillId="3" borderId="30" xfId="0" applyNumberFormat="1" applyFont="1" applyFill="1" applyBorder="1"/>
    <xf numFmtId="165" fontId="4" fillId="3" borderId="2" xfId="0" applyNumberFormat="1" applyFont="1" applyFill="1" applyBorder="1"/>
    <xf numFmtId="4" fontId="4" fillId="3" borderId="2" xfId="0" applyNumberFormat="1" applyFont="1" applyFill="1" applyBorder="1"/>
    <xf numFmtId="1" fontId="4" fillId="3" borderId="2" xfId="0" applyNumberFormat="1" applyFont="1" applyFill="1" applyBorder="1"/>
    <xf numFmtId="0" fontId="4" fillId="5" borderId="51" xfId="0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3" fontId="4" fillId="5" borderId="20" xfId="0" applyNumberFormat="1" applyFont="1" applyFill="1" applyBorder="1"/>
    <xf numFmtId="3" fontId="4" fillId="4" borderId="30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3" fontId="4" fillId="5" borderId="20" xfId="0" applyNumberFormat="1" applyFont="1" applyFill="1" applyBorder="1" applyAlignment="1"/>
    <xf numFmtId="165" fontId="4" fillId="5" borderId="21" xfId="0" applyNumberFormat="1" applyFont="1" applyFill="1" applyBorder="1" applyAlignment="1"/>
    <xf numFmtId="4" fontId="4" fillId="5" borderId="21" xfId="0" applyNumberFormat="1" applyFont="1" applyFill="1" applyBorder="1" applyAlignment="1"/>
    <xf numFmtId="1" fontId="4" fillId="5" borderId="21" xfId="0" applyNumberFormat="1" applyFont="1" applyFill="1" applyBorder="1" applyAlignment="1"/>
    <xf numFmtId="3" fontId="4" fillId="5" borderId="48" xfId="0" applyNumberFormat="1" applyFont="1" applyFill="1" applyBorder="1" applyAlignment="1"/>
    <xf numFmtId="4" fontId="2" fillId="5" borderId="21" xfId="0" applyNumberFormat="1" applyFont="1" applyFill="1" applyBorder="1" applyAlignment="1"/>
    <xf numFmtId="3" fontId="2" fillId="5" borderId="48" xfId="0" applyNumberFormat="1" applyFont="1" applyFill="1" applyBorder="1" applyAlignment="1"/>
    <xf numFmtId="3" fontId="4" fillId="2" borderId="79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center"/>
    </xf>
    <xf numFmtId="3" fontId="4" fillId="2" borderId="78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3" fontId="2" fillId="4" borderId="43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1" fontId="4" fillId="5" borderId="80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3" fontId="4" fillId="5" borderId="3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3" fontId="4" fillId="0" borderId="45" xfId="0" applyNumberFormat="1" applyFont="1" applyFill="1" applyBorder="1"/>
    <xf numFmtId="1" fontId="2" fillId="0" borderId="6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42" xfId="0" applyNumberFormat="1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left"/>
    </xf>
    <xf numFmtId="0" fontId="4" fillId="0" borderId="0" xfId="0" applyFont="1" applyFill="1" applyBorder="1"/>
    <xf numFmtId="3" fontId="2" fillId="0" borderId="15" xfId="0" applyNumberFormat="1" applyFont="1" applyFill="1" applyBorder="1" applyAlignment="1">
      <alignment horizontal="right"/>
    </xf>
    <xf numFmtId="1" fontId="2" fillId="0" borderId="81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65" fontId="2" fillId="0" borderId="39" xfId="0" applyNumberFormat="1" applyFont="1" applyFill="1" applyBorder="1" applyAlignment="1">
      <alignment horizontal="right"/>
    </xf>
    <xf numFmtId="1" fontId="2" fillId="0" borderId="83" xfId="0" applyNumberFormat="1" applyFont="1" applyFill="1" applyBorder="1"/>
    <xf numFmtId="4" fontId="2" fillId="0" borderId="55" xfId="0" applyNumberFormat="1" applyFont="1" applyFill="1" applyBorder="1" applyAlignment="1">
      <alignment horizontal="center"/>
    </xf>
    <xf numFmtId="3" fontId="2" fillId="0" borderId="56" xfId="0" applyNumberFormat="1" applyFont="1" applyFill="1" applyBorder="1" applyAlignment="1">
      <alignment horizontal="center"/>
    </xf>
    <xf numFmtId="167" fontId="4" fillId="0" borderId="59" xfId="0" applyNumberFormat="1" applyFont="1" applyFill="1" applyBorder="1" applyAlignment="1">
      <alignment horizontal="right"/>
    </xf>
    <xf numFmtId="167" fontId="2" fillId="0" borderId="82" xfId="0" applyNumberFormat="1" applyFont="1" applyFill="1" applyBorder="1" applyAlignment="1">
      <alignment horizontal="right"/>
    </xf>
    <xf numFmtId="4" fontId="2" fillId="0" borderId="84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4" fillId="3" borderId="40" xfId="0" applyFont="1" applyFill="1" applyBorder="1" applyAlignment="1">
      <alignment horizontal="left"/>
    </xf>
    <xf numFmtId="3" fontId="4" fillId="3" borderId="79" xfId="0" applyNumberFormat="1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right"/>
    </xf>
    <xf numFmtId="3" fontId="4" fillId="3" borderId="78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left"/>
    </xf>
    <xf numFmtId="2" fontId="2" fillId="0" borderId="8" xfId="0" applyNumberFormat="1" applyFont="1" applyFill="1" applyBorder="1" applyAlignment="1">
      <alignment horizontal="right"/>
    </xf>
    <xf numFmtId="2" fontId="2" fillId="0" borderId="49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3" xfId="0" applyNumberFormat="1" applyFont="1" applyFill="1" applyBorder="1" applyAlignment="1">
      <alignment horizontal="right"/>
    </xf>
    <xf numFmtId="2" fontId="2" fillId="0" borderId="33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3" fontId="2" fillId="0" borderId="42" xfId="0" applyNumberFormat="1" applyFont="1" applyFill="1" applyBorder="1" applyAlignment="1">
      <alignment horizontal="center"/>
    </xf>
    <xf numFmtId="1" fontId="2" fillId="0" borderId="83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3" fontId="2" fillId="0" borderId="42" xfId="0" applyNumberFormat="1" applyFont="1" applyFill="1" applyBorder="1" applyAlignment="1"/>
    <xf numFmtId="3" fontId="2" fillId="0" borderId="27" xfId="0" applyNumberFormat="1" applyFont="1" applyFill="1" applyBorder="1" applyAlignment="1"/>
    <xf numFmtId="165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/>
    <xf numFmtId="0" fontId="4" fillId="4" borderId="32" xfId="0" applyFont="1" applyFill="1" applyBorder="1" applyAlignment="1">
      <alignment horizontal="left"/>
    </xf>
    <xf numFmtId="3" fontId="4" fillId="4" borderId="26" xfId="0" applyNumberFormat="1" applyFont="1" applyFill="1" applyBorder="1" applyAlignment="1">
      <alignment horizontal="right"/>
    </xf>
    <xf numFmtId="165" fontId="4" fillId="4" borderId="55" xfId="0" applyNumberFormat="1" applyFont="1" applyFill="1" applyBorder="1" applyAlignment="1">
      <alignment horizontal="right"/>
    </xf>
    <xf numFmtId="4" fontId="4" fillId="4" borderId="55" xfId="0" applyNumberFormat="1" applyFont="1" applyFill="1" applyBorder="1" applyAlignment="1">
      <alignment horizontal="right"/>
    </xf>
    <xf numFmtId="1" fontId="4" fillId="4" borderId="55" xfId="0" applyNumberFormat="1" applyFont="1" applyFill="1" applyBorder="1" applyAlignment="1">
      <alignment horizontal="right"/>
    </xf>
    <xf numFmtId="4" fontId="2" fillId="4" borderId="55" xfId="0" applyNumberFormat="1" applyFont="1" applyFill="1" applyBorder="1"/>
    <xf numFmtId="3" fontId="2" fillId="4" borderId="56" xfId="0" applyNumberFormat="1" applyFont="1" applyFill="1" applyBorder="1"/>
    <xf numFmtId="0" fontId="4" fillId="0" borderId="51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3" fontId="4" fillId="0" borderId="28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1" fontId="4" fillId="0" borderId="5" xfId="0" applyNumberFormat="1" applyFont="1" applyFill="1" applyBorder="1" applyAlignment="1">
      <alignment horizontal="right" vertical="center"/>
    </xf>
    <xf numFmtId="3" fontId="4" fillId="0" borderId="36" xfId="0" applyNumberFormat="1" applyFont="1" applyFill="1" applyBorder="1" applyAlignment="1">
      <alignment horizontal="right" vertical="center"/>
    </xf>
    <xf numFmtId="0" fontId="4" fillId="6" borderId="51" xfId="0" applyFont="1" applyFill="1" applyBorder="1" applyAlignment="1"/>
    <xf numFmtId="3" fontId="4" fillId="6" borderId="61" xfId="0" applyNumberFormat="1" applyFont="1" applyFill="1" applyBorder="1" applyAlignment="1"/>
    <xf numFmtId="165" fontId="4" fillId="6" borderId="61" xfId="0" applyNumberFormat="1" applyFont="1" applyFill="1" applyBorder="1" applyAlignment="1"/>
    <xf numFmtId="4" fontId="4" fillId="6" borderId="61" xfId="0" applyNumberFormat="1" applyFont="1" applyFill="1" applyBorder="1" applyAlignment="1"/>
    <xf numFmtId="1" fontId="4" fillId="6" borderId="61" xfId="0" applyNumberFormat="1" applyFont="1" applyFill="1" applyBorder="1" applyAlignment="1"/>
    <xf numFmtId="3" fontId="4" fillId="6" borderId="62" xfId="0" applyNumberFormat="1" applyFont="1" applyFill="1" applyBorder="1" applyAlignment="1"/>
    <xf numFmtId="3" fontId="4" fillId="2" borderId="2" xfId="0" applyNumberFormat="1" applyFont="1" applyFill="1" applyBorder="1"/>
    <xf numFmtId="0" fontId="9" fillId="0" borderId="0" xfId="0" applyFont="1" applyFill="1" applyAlignment="1">
      <alignment horizontal="center" wrapText="1"/>
    </xf>
    <xf numFmtId="0" fontId="4" fillId="0" borderId="40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" fontId="3" fillId="0" borderId="66" xfId="0" applyNumberFormat="1" applyFont="1" applyFill="1" applyBorder="1" applyAlignment="1">
      <alignment horizontal="center"/>
    </xf>
    <xf numFmtId="4" fontId="3" fillId="0" borderId="60" xfId="0" applyNumberFormat="1" applyFont="1" applyFill="1" applyBorder="1" applyAlignment="1">
      <alignment horizontal="center"/>
    </xf>
    <xf numFmtId="4" fontId="3" fillId="0" borderId="41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 wrapText="1"/>
    </xf>
    <xf numFmtId="4" fontId="3" fillId="0" borderId="68" xfId="0" applyNumberFormat="1" applyFont="1" applyFill="1" applyBorder="1" applyAlignment="1">
      <alignment horizontal="center" wrapText="1"/>
    </xf>
    <xf numFmtId="4" fontId="8" fillId="0" borderId="51" xfId="0" applyNumberFormat="1" applyFont="1" applyFill="1" applyBorder="1" applyAlignment="1">
      <alignment horizontal="center"/>
    </xf>
    <xf numFmtId="4" fontId="8" fillId="0" borderId="61" xfId="0" applyNumberFormat="1" applyFont="1" applyFill="1" applyBorder="1" applyAlignment="1">
      <alignment horizontal="center"/>
    </xf>
    <xf numFmtId="4" fontId="8" fillId="0" borderId="62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4"/>
  <sheetViews>
    <sheetView tabSelected="1" zoomScale="110" zoomScaleNormal="110" workbookViewId="0">
      <pane ySplit="10" topLeftCell="A11" activePane="bottomLeft" state="frozen"/>
      <selection pane="bottomLeft" activeCell="B431" sqref="B431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3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85546875" style="2" customWidth="1"/>
    <col min="10" max="16384" width="8.42578125" style="2"/>
  </cols>
  <sheetData>
    <row r="1" spans="1:9" x14ac:dyDescent="0.2">
      <c r="A1" s="1" t="s">
        <v>52</v>
      </c>
    </row>
    <row r="2" spans="1:9" x14ac:dyDescent="0.2">
      <c r="A2" s="1" t="s">
        <v>53</v>
      </c>
    </row>
    <row r="3" spans="1:9" s="1" customFormat="1" ht="15.75" x14ac:dyDescent="0.25">
      <c r="A3" s="425" t="s">
        <v>39</v>
      </c>
      <c r="B3" s="425"/>
      <c r="C3" s="425"/>
      <c r="D3" s="425"/>
      <c r="E3" s="425"/>
      <c r="F3" s="425"/>
      <c r="G3" s="425"/>
    </row>
    <row r="4" spans="1:9" ht="30.75" customHeight="1" x14ac:dyDescent="0.25">
      <c r="A4" s="426" t="s">
        <v>144</v>
      </c>
      <c r="B4" s="426"/>
      <c r="C4" s="426"/>
      <c r="D4" s="426"/>
      <c r="E4" s="426"/>
      <c r="F4" s="426"/>
      <c r="G4" s="426"/>
    </row>
    <row r="5" spans="1:9" ht="12.75" customHeight="1" x14ac:dyDescent="0.25">
      <c r="A5" s="412"/>
      <c r="B5" s="412"/>
      <c r="C5" s="412"/>
      <c r="D5" s="412"/>
      <c r="E5" s="412"/>
      <c r="F5" s="412"/>
      <c r="G5" s="412"/>
    </row>
    <row r="6" spans="1:9" ht="13.5" thickBot="1" x14ac:dyDescent="0.25"/>
    <row r="7" spans="1:9" ht="15.75" customHeight="1" thickBot="1" x14ac:dyDescent="0.25">
      <c r="A7" s="437" t="s">
        <v>54</v>
      </c>
      <c r="B7" s="434" t="s">
        <v>56</v>
      </c>
      <c r="C7" s="435"/>
      <c r="D7" s="435"/>
      <c r="E7" s="435"/>
      <c r="F7" s="435"/>
      <c r="G7" s="436"/>
    </row>
    <row r="8" spans="1:9" ht="15.75" customHeight="1" x14ac:dyDescent="0.2">
      <c r="A8" s="438"/>
      <c r="B8" s="82" t="s">
        <v>62</v>
      </c>
      <c r="C8" s="427" t="s">
        <v>55</v>
      </c>
      <c r="D8" s="428"/>
      <c r="E8" s="428"/>
      <c r="F8" s="428"/>
      <c r="G8" s="429"/>
    </row>
    <row r="9" spans="1:9" ht="27" customHeight="1" x14ac:dyDescent="0.2">
      <c r="A9" s="438"/>
      <c r="B9" s="83" t="s">
        <v>61</v>
      </c>
      <c r="C9" s="430" t="s">
        <v>1</v>
      </c>
      <c r="D9" s="431"/>
      <c r="E9" s="432" t="s">
        <v>0</v>
      </c>
      <c r="F9" s="433"/>
      <c r="G9" s="137" t="s">
        <v>60</v>
      </c>
    </row>
    <row r="10" spans="1:9" ht="48" x14ac:dyDescent="0.2">
      <c r="A10" s="439"/>
      <c r="B10" s="84"/>
      <c r="C10" s="104" t="s">
        <v>58</v>
      </c>
      <c r="D10" s="6" t="s">
        <v>57</v>
      </c>
      <c r="E10" s="7" t="s">
        <v>59</v>
      </c>
      <c r="F10" s="8" t="s">
        <v>57</v>
      </c>
      <c r="G10" s="138" t="s">
        <v>59</v>
      </c>
    </row>
    <row r="11" spans="1:9" ht="13.5" thickBot="1" x14ac:dyDescent="0.25">
      <c r="A11" s="9">
        <v>1</v>
      </c>
      <c r="B11" s="220">
        <v>2</v>
      </c>
      <c r="C11" s="221">
        <v>3</v>
      </c>
      <c r="D11" s="10">
        <v>4</v>
      </c>
      <c r="E11" s="11">
        <v>5</v>
      </c>
      <c r="F11" s="10">
        <v>6</v>
      </c>
      <c r="G11" s="139">
        <v>7</v>
      </c>
    </row>
    <row r="12" spans="1:9" x14ac:dyDescent="0.2">
      <c r="A12" s="413" t="s">
        <v>2</v>
      </c>
      <c r="B12" s="414"/>
      <c r="C12" s="414"/>
      <c r="D12" s="414"/>
      <c r="E12" s="414"/>
      <c r="F12" s="414"/>
      <c r="G12" s="415"/>
    </row>
    <row r="13" spans="1:9" x14ac:dyDescent="0.2">
      <c r="A13" s="228" t="s">
        <v>33</v>
      </c>
      <c r="B13" s="229">
        <f>B14+B18+B25+B33+B37+B23+B27+B29+B31</f>
        <v>2204800</v>
      </c>
      <c r="C13" s="230">
        <f>C14+C18+C25+C33+C37+C23+C27+C29+C31</f>
        <v>86.350000000000009</v>
      </c>
      <c r="D13" s="231"/>
      <c r="E13" s="232">
        <f t="shared" ref="E13:G13" si="0">E14+E18+E25+E33+E37+E23+E27+E29+E31</f>
        <v>0</v>
      </c>
      <c r="F13" s="231">
        <f t="shared" si="0"/>
        <v>0</v>
      </c>
      <c r="G13" s="233">
        <f t="shared" si="0"/>
        <v>0</v>
      </c>
      <c r="I13" s="16"/>
    </row>
    <row r="14" spans="1:9" x14ac:dyDescent="0.2">
      <c r="A14" s="30" t="s">
        <v>38</v>
      </c>
      <c r="B14" s="86">
        <f>SUM(B15:B17)</f>
        <v>787500</v>
      </c>
      <c r="C14" s="107">
        <f>SUM(C15:C17)</f>
        <v>16</v>
      </c>
      <c r="D14" s="107"/>
      <c r="E14" s="107"/>
      <c r="F14" s="107"/>
      <c r="G14" s="129"/>
    </row>
    <row r="15" spans="1:9" x14ac:dyDescent="0.2">
      <c r="A15" s="119" t="s">
        <v>72</v>
      </c>
      <c r="B15" s="159">
        <v>45000</v>
      </c>
      <c r="C15" s="160">
        <v>1.5</v>
      </c>
      <c r="D15" s="160"/>
      <c r="E15" s="160"/>
      <c r="F15" s="160"/>
      <c r="G15" s="144"/>
    </row>
    <row r="16" spans="1:9" x14ac:dyDescent="0.2">
      <c r="A16" s="119" t="s">
        <v>79</v>
      </c>
      <c r="B16" s="159">
        <v>542000</v>
      </c>
      <c r="C16" s="160">
        <v>11.5</v>
      </c>
      <c r="D16" s="14"/>
      <c r="E16" s="15"/>
      <c r="F16" s="14"/>
      <c r="G16" s="144"/>
    </row>
    <row r="17" spans="1:9" x14ac:dyDescent="0.2">
      <c r="A17" s="33" t="s">
        <v>82</v>
      </c>
      <c r="B17" s="161">
        <v>200500</v>
      </c>
      <c r="C17" s="162">
        <v>3</v>
      </c>
      <c r="D17" s="163"/>
      <c r="E17" s="164"/>
      <c r="F17" s="163"/>
      <c r="G17" s="165"/>
    </row>
    <row r="18" spans="1:9" x14ac:dyDescent="0.2">
      <c r="A18" s="31" t="s">
        <v>3</v>
      </c>
      <c r="B18" s="87">
        <f>SUM(B19:B22)</f>
        <v>1022000</v>
      </c>
      <c r="C18" s="105">
        <f>SUM(C19:C22)</f>
        <v>58</v>
      </c>
      <c r="D18" s="105"/>
      <c r="E18" s="105"/>
      <c r="F18" s="105"/>
      <c r="G18" s="140"/>
    </row>
    <row r="19" spans="1:9" x14ac:dyDescent="0.2">
      <c r="A19" s="29" t="s">
        <v>72</v>
      </c>
      <c r="B19" s="130">
        <v>45000</v>
      </c>
      <c r="C19" s="131">
        <v>1.5</v>
      </c>
      <c r="D19" s="20"/>
      <c r="E19" s="19"/>
      <c r="F19" s="166"/>
      <c r="G19" s="167"/>
      <c r="I19" s="16"/>
    </row>
    <row r="20" spans="1:9" x14ac:dyDescent="0.2">
      <c r="A20" s="29" t="s">
        <v>79</v>
      </c>
      <c r="B20" s="130">
        <v>800000</v>
      </c>
      <c r="C20" s="131">
        <v>48.5</v>
      </c>
      <c r="D20" s="20"/>
      <c r="E20" s="19"/>
      <c r="F20" s="166"/>
      <c r="G20" s="167"/>
    </row>
    <row r="21" spans="1:9" x14ac:dyDescent="0.2">
      <c r="A21" s="119" t="s">
        <v>83</v>
      </c>
      <c r="B21" s="130">
        <v>6000</v>
      </c>
      <c r="C21" s="131">
        <v>2</v>
      </c>
      <c r="D21" s="20"/>
      <c r="E21" s="19"/>
      <c r="F21" s="166"/>
      <c r="G21" s="167"/>
    </row>
    <row r="22" spans="1:9" x14ac:dyDescent="0.2">
      <c r="A22" s="119" t="s">
        <v>82</v>
      </c>
      <c r="B22" s="130">
        <v>171000</v>
      </c>
      <c r="C22" s="131">
        <v>6</v>
      </c>
      <c r="D22" s="20"/>
      <c r="E22" s="19"/>
      <c r="F22" s="166"/>
      <c r="G22" s="167"/>
    </row>
    <row r="23" spans="1:9" x14ac:dyDescent="0.2">
      <c r="A23" s="34" t="s">
        <v>5</v>
      </c>
      <c r="B23" s="85">
        <f>SUM(B24:B24)</f>
        <v>10000</v>
      </c>
      <c r="C23" s="223">
        <f>SUM(C24:C24)</f>
        <v>2</v>
      </c>
      <c r="D23" s="12"/>
      <c r="E23" s="13"/>
      <c r="F23" s="17"/>
      <c r="G23" s="141"/>
    </row>
    <row r="24" spans="1:9" x14ac:dyDescent="0.2">
      <c r="A24" s="38" t="s">
        <v>79</v>
      </c>
      <c r="B24" s="161">
        <v>10000</v>
      </c>
      <c r="C24" s="162">
        <v>2</v>
      </c>
      <c r="D24" s="163"/>
      <c r="E24" s="164"/>
      <c r="F24" s="168"/>
      <c r="G24" s="169"/>
    </row>
    <row r="25" spans="1:9" x14ac:dyDescent="0.2">
      <c r="A25" s="34" t="s">
        <v>7</v>
      </c>
      <c r="B25" s="86">
        <f>SUM(B26:B26)</f>
        <v>1100</v>
      </c>
      <c r="C25" s="107">
        <f>SUM(C26:C26)</f>
        <v>0.5</v>
      </c>
      <c r="D25" s="12"/>
      <c r="E25" s="13"/>
      <c r="F25" s="17"/>
      <c r="G25" s="141"/>
    </row>
    <row r="26" spans="1:9" x14ac:dyDescent="0.2">
      <c r="A26" s="38" t="s">
        <v>79</v>
      </c>
      <c r="B26" s="161">
        <v>1100</v>
      </c>
      <c r="C26" s="162">
        <v>0.5</v>
      </c>
      <c r="D26" s="163"/>
      <c r="E26" s="164"/>
      <c r="F26" s="168"/>
      <c r="G26" s="169"/>
    </row>
    <row r="27" spans="1:9" x14ac:dyDescent="0.2">
      <c r="A27" s="34" t="s">
        <v>8</v>
      </c>
      <c r="B27" s="86">
        <f>SUM(B28:B28)</f>
        <v>700</v>
      </c>
      <c r="C27" s="107">
        <f>SUM(C28:C28)</f>
        <v>0.5</v>
      </c>
      <c r="D27" s="12"/>
      <c r="E27" s="13"/>
      <c r="F27" s="17"/>
      <c r="G27" s="141"/>
    </row>
    <row r="28" spans="1:9" x14ac:dyDescent="0.2">
      <c r="A28" s="38" t="s">
        <v>79</v>
      </c>
      <c r="B28" s="161">
        <v>700</v>
      </c>
      <c r="C28" s="162">
        <v>0.5</v>
      </c>
      <c r="D28" s="163"/>
      <c r="E28" s="164"/>
      <c r="F28" s="168"/>
      <c r="G28" s="169"/>
    </row>
    <row r="29" spans="1:9" x14ac:dyDescent="0.2">
      <c r="A29" s="34" t="s">
        <v>9</v>
      </c>
      <c r="B29" s="86">
        <f>SUM(B30:B30)</f>
        <v>6000</v>
      </c>
      <c r="C29" s="107">
        <f>SUM(C30:C30)</f>
        <v>0.4</v>
      </c>
      <c r="D29" s="12"/>
      <c r="E29" s="13"/>
      <c r="F29" s="17"/>
      <c r="G29" s="141"/>
    </row>
    <row r="30" spans="1:9" x14ac:dyDescent="0.2">
      <c r="A30" s="38" t="s">
        <v>79</v>
      </c>
      <c r="B30" s="161">
        <v>6000</v>
      </c>
      <c r="C30" s="162">
        <v>0.4</v>
      </c>
      <c r="D30" s="163"/>
      <c r="E30" s="164"/>
      <c r="F30" s="168"/>
      <c r="G30" s="169"/>
    </row>
    <row r="31" spans="1:9" x14ac:dyDescent="0.2">
      <c r="A31" s="34" t="s">
        <v>10</v>
      </c>
      <c r="B31" s="86">
        <f>SUM(B32:B32)</f>
        <v>7000</v>
      </c>
      <c r="C31" s="107">
        <f>SUM(C32:C32)</f>
        <v>0.3</v>
      </c>
      <c r="D31" s="12"/>
      <c r="E31" s="13"/>
      <c r="F31" s="17"/>
      <c r="G31" s="141"/>
    </row>
    <row r="32" spans="1:9" x14ac:dyDescent="0.2">
      <c r="A32" s="38" t="s">
        <v>79</v>
      </c>
      <c r="B32" s="161">
        <v>7000</v>
      </c>
      <c r="C32" s="162">
        <v>0.3</v>
      </c>
      <c r="D32" s="163"/>
      <c r="E32" s="164"/>
      <c r="F32" s="168"/>
      <c r="G32" s="169"/>
    </row>
    <row r="33" spans="1:10" x14ac:dyDescent="0.2">
      <c r="A33" s="27" t="s">
        <v>11</v>
      </c>
      <c r="B33" s="87">
        <f>SUM(B34:B36)</f>
        <v>355500</v>
      </c>
      <c r="C33" s="105">
        <f>SUM(C34:C36)</f>
        <v>5.65</v>
      </c>
      <c r="D33" s="14"/>
      <c r="E33" s="15"/>
      <c r="F33" s="14"/>
      <c r="G33" s="144"/>
    </row>
    <row r="34" spans="1:10" x14ac:dyDescent="0.2">
      <c r="A34" s="125" t="s">
        <v>72</v>
      </c>
      <c r="B34" s="159">
        <v>45000</v>
      </c>
      <c r="C34" s="160">
        <v>1.5</v>
      </c>
      <c r="D34" s="14"/>
      <c r="E34" s="15"/>
      <c r="F34" s="14"/>
      <c r="G34" s="144"/>
    </row>
    <row r="35" spans="1:10" x14ac:dyDescent="0.2">
      <c r="A35" s="35" t="s">
        <v>79</v>
      </c>
      <c r="B35" s="130">
        <v>115000</v>
      </c>
      <c r="C35" s="131">
        <v>1.5</v>
      </c>
      <c r="D35" s="20"/>
      <c r="E35" s="19"/>
      <c r="F35" s="20"/>
      <c r="G35" s="146"/>
    </row>
    <row r="36" spans="1:10" x14ac:dyDescent="0.2">
      <c r="A36" s="38" t="s">
        <v>82</v>
      </c>
      <c r="B36" s="161">
        <v>195500</v>
      </c>
      <c r="C36" s="162">
        <v>2.65</v>
      </c>
      <c r="D36" s="163"/>
      <c r="E36" s="164"/>
      <c r="F36" s="163"/>
      <c r="G36" s="165"/>
      <c r="I36" s="16"/>
      <c r="J36" s="16"/>
    </row>
    <row r="37" spans="1:10" x14ac:dyDescent="0.2">
      <c r="A37" s="39" t="s">
        <v>13</v>
      </c>
      <c r="B37" s="87">
        <f>SUM(B38:B38)</f>
        <v>15000</v>
      </c>
      <c r="C37" s="105">
        <f>SUM(C38:C38)</f>
        <v>3</v>
      </c>
      <c r="D37" s="14"/>
      <c r="E37" s="15"/>
      <c r="F37" s="14"/>
      <c r="G37" s="144"/>
    </row>
    <row r="38" spans="1:10" x14ac:dyDescent="0.2">
      <c r="A38" s="29" t="s">
        <v>76</v>
      </c>
      <c r="B38" s="130">
        <v>15000</v>
      </c>
      <c r="C38" s="131">
        <v>3</v>
      </c>
      <c r="D38" s="20"/>
      <c r="E38" s="19"/>
      <c r="F38" s="20"/>
      <c r="G38" s="146"/>
    </row>
    <row r="39" spans="1:10" x14ac:dyDescent="0.2">
      <c r="A39" s="234" t="s">
        <v>34</v>
      </c>
      <c r="B39" s="235">
        <f>B40+B45+B47+B50+B52+B55+B61+B68+B74+B80+B87+B91+B93+B96+B99+B102+B104+B106+B109+B111+B117+B119+B122+B124+B126+B128+B130+B136+B139</f>
        <v>6510513</v>
      </c>
      <c r="C39" s="347">
        <f>C40+C45+C47+C50+C52+C55+C61+C68+C74+C80+C87+C91+C93+C96+C99+C102+C104+C106+C109+C111+C117+C119+C122+C124+C126+C128+C130+C136+C139</f>
        <v>39769.299999999988</v>
      </c>
      <c r="D39" s="236"/>
      <c r="E39" s="237"/>
      <c r="F39" s="236"/>
      <c r="G39" s="238"/>
      <c r="I39" s="16"/>
    </row>
    <row r="40" spans="1:10" x14ac:dyDescent="0.2">
      <c r="A40" s="27" t="s">
        <v>15</v>
      </c>
      <c r="B40" s="87">
        <f>SUM(B41:B44)</f>
        <v>164500</v>
      </c>
      <c r="C40" s="377">
        <f>SUM(C41:C44)</f>
        <v>28.1</v>
      </c>
      <c r="D40" s="14"/>
      <c r="E40" s="15"/>
      <c r="F40" s="14"/>
      <c r="G40" s="144"/>
    </row>
    <row r="41" spans="1:10" x14ac:dyDescent="0.2">
      <c r="A41" s="29" t="s">
        <v>72</v>
      </c>
      <c r="B41" s="159">
        <v>70000</v>
      </c>
      <c r="C41" s="378">
        <v>9</v>
      </c>
      <c r="D41" s="14"/>
      <c r="E41" s="15"/>
      <c r="F41" s="14"/>
      <c r="G41" s="144"/>
      <c r="I41" s="16"/>
    </row>
    <row r="42" spans="1:10" x14ac:dyDescent="0.2">
      <c r="A42" s="29" t="s">
        <v>76</v>
      </c>
      <c r="B42" s="159">
        <v>32500</v>
      </c>
      <c r="C42" s="378">
        <v>15</v>
      </c>
      <c r="D42" s="14"/>
      <c r="E42" s="15"/>
      <c r="F42" s="14"/>
      <c r="G42" s="144"/>
    </row>
    <row r="43" spans="1:10" x14ac:dyDescent="0.2">
      <c r="A43" s="29" t="s">
        <v>79</v>
      </c>
      <c r="B43" s="159">
        <v>32000</v>
      </c>
      <c r="C43" s="378">
        <v>3.1</v>
      </c>
      <c r="D43" s="14"/>
      <c r="E43" s="15"/>
      <c r="F43" s="14"/>
      <c r="G43" s="144"/>
    </row>
    <row r="44" spans="1:10" x14ac:dyDescent="0.2">
      <c r="A44" s="38" t="s">
        <v>83</v>
      </c>
      <c r="B44" s="161">
        <v>30000</v>
      </c>
      <c r="C44" s="379">
        <v>1</v>
      </c>
      <c r="D44" s="163"/>
      <c r="E44" s="164"/>
      <c r="F44" s="163"/>
      <c r="G44" s="165"/>
      <c r="I44" s="16"/>
    </row>
    <row r="45" spans="1:10" x14ac:dyDescent="0.2">
      <c r="A45" s="30" t="s">
        <v>113</v>
      </c>
      <c r="B45" s="85">
        <f>SUM(B46:B46)</f>
        <v>6000</v>
      </c>
      <c r="C45" s="102">
        <f>SUM(C46:C46)</f>
        <v>2.2999999999999998</v>
      </c>
      <c r="D45" s="12"/>
      <c r="E45" s="13"/>
      <c r="F45" s="12"/>
      <c r="G45" s="143"/>
      <c r="I45" s="16"/>
    </row>
    <row r="46" spans="1:10" x14ac:dyDescent="0.2">
      <c r="A46" s="33" t="s">
        <v>79</v>
      </c>
      <c r="B46" s="161">
        <v>6000</v>
      </c>
      <c r="C46" s="162">
        <v>2.2999999999999998</v>
      </c>
      <c r="D46" s="163"/>
      <c r="E46" s="164"/>
      <c r="F46" s="163"/>
      <c r="G46" s="165"/>
      <c r="I46" s="16"/>
    </row>
    <row r="47" spans="1:10" x14ac:dyDescent="0.2">
      <c r="A47" s="31" t="s">
        <v>16</v>
      </c>
      <c r="B47" s="87">
        <f>SUM(B48:B49)</f>
        <v>33000</v>
      </c>
      <c r="C47" s="44">
        <f>SUM(C48:C49)</f>
        <v>60</v>
      </c>
      <c r="D47" s="14"/>
      <c r="E47" s="15"/>
      <c r="F47" s="14"/>
      <c r="G47" s="144"/>
    </row>
    <row r="48" spans="1:10" x14ac:dyDescent="0.2">
      <c r="A48" s="119" t="s">
        <v>82</v>
      </c>
      <c r="B48" s="159">
        <v>2500</v>
      </c>
      <c r="C48" s="15">
        <v>5</v>
      </c>
      <c r="D48" s="14"/>
      <c r="E48" s="15"/>
      <c r="F48" s="14"/>
      <c r="G48" s="144"/>
    </row>
    <row r="49" spans="1:7" x14ac:dyDescent="0.2">
      <c r="A49" s="29" t="s">
        <v>79</v>
      </c>
      <c r="B49" s="130">
        <v>30500</v>
      </c>
      <c r="C49" s="19">
        <v>55</v>
      </c>
      <c r="D49" s="20"/>
      <c r="E49" s="19"/>
      <c r="F49" s="20"/>
      <c r="G49" s="146"/>
    </row>
    <row r="50" spans="1:7" x14ac:dyDescent="0.2">
      <c r="A50" s="30" t="s">
        <v>40</v>
      </c>
      <c r="B50" s="85">
        <f>SUM(B51:B51)</f>
        <v>45000</v>
      </c>
      <c r="C50" s="102">
        <f>SUM(C51:C51)</f>
        <v>15</v>
      </c>
      <c r="D50" s="12"/>
      <c r="E50" s="13"/>
      <c r="F50" s="12"/>
      <c r="G50" s="143"/>
    </row>
    <row r="51" spans="1:7" x14ac:dyDescent="0.2">
      <c r="A51" s="29" t="s">
        <v>81</v>
      </c>
      <c r="B51" s="130">
        <v>45000</v>
      </c>
      <c r="C51" s="19">
        <v>15</v>
      </c>
      <c r="D51" s="20"/>
      <c r="E51" s="19"/>
      <c r="F51" s="20"/>
      <c r="G51" s="146"/>
    </row>
    <row r="52" spans="1:7" x14ac:dyDescent="0.2">
      <c r="A52" s="34" t="s">
        <v>102</v>
      </c>
      <c r="B52" s="86">
        <f>SUM(B53:B54)</f>
        <v>14800</v>
      </c>
      <c r="C52" s="43">
        <f>SUM(C53:C54)</f>
        <v>32</v>
      </c>
      <c r="D52" s="12"/>
      <c r="E52" s="13"/>
      <c r="F52" s="12"/>
      <c r="G52" s="143"/>
    </row>
    <row r="53" spans="1:7" x14ac:dyDescent="0.2">
      <c r="A53" s="73" t="s">
        <v>83</v>
      </c>
      <c r="B53" s="170">
        <v>11000</v>
      </c>
      <c r="C53" s="172">
        <v>30</v>
      </c>
      <c r="D53" s="18"/>
      <c r="E53" s="172"/>
      <c r="F53" s="18"/>
      <c r="G53" s="145"/>
    </row>
    <row r="54" spans="1:7" x14ac:dyDescent="0.2">
      <c r="A54" s="38" t="s">
        <v>82</v>
      </c>
      <c r="B54" s="161">
        <v>3800</v>
      </c>
      <c r="C54" s="164">
        <v>2</v>
      </c>
      <c r="D54" s="163"/>
      <c r="E54" s="164"/>
      <c r="F54" s="163"/>
      <c r="G54" s="165"/>
    </row>
    <row r="55" spans="1:7" x14ac:dyDescent="0.2">
      <c r="A55" s="30" t="s">
        <v>19</v>
      </c>
      <c r="B55" s="86">
        <f>SUM(B56:B60)</f>
        <v>783240</v>
      </c>
      <c r="C55" s="43">
        <f>SUM(C56:C60)</f>
        <v>5135</v>
      </c>
      <c r="D55" s="12"/>
      <c r="E55" s="13"/>
      <c r="F55" s="12"/>
      <c r="G55" s="143"/>
    </row>
    <row r="56" spans="1:7" x14ac:dyDescent="0.2">
      <c r="A56" s="29" t="s">
        <v>72</v>
      </c>
      <c r="B56" s="130">
        <v>10000</v>
      </c>
      <c r="C56" s="19">
        <v>60</v>
      </c>
      <c r="D56" s="20"/>
      <c r="E56" s="19"/>
      <c r="F56" s="20"/>
      <c r="G56" s="146"/>
    </row>
    <row r="57" spans="1:7" x14ac:dyDescent="0.2">
      <c r="A57" s="29" t="s">
        <v>81</v>
      </c>
      <c r="B57" s="130">
        <v>84000</v>
      </c>
      <c r="C57" s="19">
        <v>325</v>
      </c>
      <c r="D57" s="20"/>
      <c r="E57" s="19"/>
      <c r="F57" s="20"/>
      <c r="G57" s="146"/>
    </row>
    <row r="58" spans="1:7" x14ac:dyDescent="0.2">
      <c r="A58" s="29" t="s">
        <v>79</v>
      </c>
      <c r="B58" s="130">
        <v>89340</v>
      </c>
      <c r="C58" s="19">
        <v>530</v>
      </c>
      <c r="D58" s="20"/>
      <c r="E58" s="19"/>
      <c r="F58" s="20"/>
      <c r="G58" s="146"/>
    </row>
    <row r="59" spans="1:7" x14ac:dyDescent="0.2">
      <c r="A59" s="35" t="s">
        <v>82</v>
      </c>
      <c r="B59" s="130">
        <v>62900</v>
      </c>
      <c r="C59" s="19">
        <v>370</v>
      </c>
      <c r="D59" s="20"/>
      <c r="E59" s="19"/>
      <c r="F59" s="20"/>
      <c r="G59" s="146"/>
    </row>
    <row r="60" spans="1:7" x14ac:dyDescent="0.2">
      <c r="A60" s="38" t="s">
        <v>83</v>
      </c>
      <c r="B60" s="161">
        <v>537000</v>
      </c>
      <c r="C60" s="164">
        <v>3850</v>
      </c>
      <c r="D60" s="163"/>
      <c r="E60" s="164"/>
      <c r="F60" s="163"/>
      <c r="G60" s="165"/>
    </row>
    <row r="61" spans="1:7" x14ac:dyDescent="0.2">
      <c r="A61" s="30" t="s">
        <v>18</v>
      </c>
      <c r="B61" s="86">
        <f>SUM(B62:B67)</f>
        <v>917000</v>
      </c>
      <c r="C61" s="43">
        <f>SUM(C62:C67)</f>
        <v>5910</v>
      </c>
      <c r="D61" s="12"/>
      <c r="E61" s="13"/>
      <c r="F61" s="12"/>
      <c r="G61" s="143"/>
    </row>
    <row r="62" spans="1:7" x14ac:dyDescent="0.2">
      <c r="A62" s="29" t="s">
        <v>72</v>
      </c>
      <c r="B62" s="130">
        <v>10000</v>
      </c>
      <c r="C62" s="19">
        <v>60</v>
      </c>
      <c r="D62" s="20"/>
      <c r="E62" s="19"/>
      <c r="F62" s="20"/>
      <c r="G62" s="146"/>
    </row>
    <row r="63" spans="1:7" x14ac:dyDescent="0.2">
      <c r="A63" s="29" t="s">
        <v>76</v>
      </c>
      <c r="B63" s="130">
        <v>50000</v>
      </c>
      <c r="C63" s="19">
        <v>550</v>
      </c>
      <c r="D63" s="20"/>
      <c r="E63" s="19"/>
      <c r="F63" s="20"/>
      <c r="G63" s="146"/>
    </row>
    <row r="64" spans="1:7" x14ac:dyDescent="0.2">
      <c r="A64" s="29" t="s">
        <v>81</v>
      </c>
      <c r="B64" s="130">
        <v>66000</v>
      </c>
      <c r="C64" s="19">
        <v>200</v>
      </c>
      <c r="D64" s="20"/>
      <c r="E64" s="19"/>
      <c r="F64" s="20"/>
      <c r="G64" s="146"/>
    </row>
    <row r="65" spans="1:7" x14ac:dyDescent="0.2">
      <c r="A65" s="29" t="s">
        <v>79</v>
      </c>
      <c r="B65" s="130">
        <v>348000</v>
      </c>
      <c r="C65" s="19">
        <v>2200</v>
      </c>
      <c r="D65" s="20"/>
      <c r="E65" s="19"/>
      <c r="F65" s="20"/>
      <c r="G65" s="146"/>
    </row>
    <row r="66" spans="1:7" x14ac:dyDescent="0.2">
      <c r="A66" s="35" t="s">
        <v>82</v>
      </c>
      <c r="B66" s="130">
        <v>59500</v>
      </c>
      <c r="C66" s="19">
        <v>350</v>
      </c>
      <c r="D66" s="20"/>
      <c r="E66" s="19"/>
      <c r="F66" s="20"/>
      <c r="G66" s="146"/>
    </row>
    <row r="67" spans="1:7" x14ac:dyDescent="0.2">
      <c r="A67" s="33" t="s">
        <v>83</v>
      </c>
      <c r="B67" s="161">
        <v>383500</v>
      </c>
      <c r="C67" s="164">
        <v>2550</v>
      </c>
      <c r="D67" s="163"/>
      <c r="E67" s="164"/>
      <c r="F67" s="163"/>
      <c r="G67" s="165"/>
    </row>
    <row r="68" spans="1:7" x14ac:dyDescent="0.2">
      <c r="A68" s="31" t="s">
        <v>100</v>
      </c>
      <c r="B68" s="344">
        <f>SUM(B69:B73)</f>
        <v>226500</v>
      </c>
      <c r="C68" s="44">
        <f>SUM(C69:C73)</f>
        <v>1450</v>
      </c>
      <c r="D68" s="14"/>
      <c r="E68" s="15"/>
      <c r="F68" s="14"/>
      <c r="G68" s="144"/>
    </row>
    <row r="69" spans="1:7" x14ac:dyDescent="0.2">
      <c r="A69" s="29" t="s">
        <v>76</v>
      </c>
      <c r="B69" s="225">
        <v>8000</v>
      </c>
      <c r="C69" s="19">
        <v>100</v>
      </c>
      <c r="D69" s="20"/>
      <c r="E69" s="19"/>
      <c r="F69" s="20"/>
      <c r="G69" s="146"/>
    </row>
    <row r="70" spans="1:7" x14ac:dyDescent="0.2">
      <c r="A70" s="121" t="s">
        <v>81</v>
      </c>
      <c r="B70" s="170">
        <v>46000</v>
      </c>
      <c r="C70" s="172">
        <v>300</v>
      </c>
      <c r="D70" s="18"/>
      <c r="E70" s="172"/>
      <c r="F70" s="18"/>
      <c r="G70" s="145"/>
    </row>
    <row r="71" spans="1:7" x14ac:dyDescent="0.2">
      <c r="A71" s="29" t="s">
        <v>79</v>
      </c>
      <c r="B71" s="88">
        <v>102000</v>
      </c>
      <c r="C71" s="21">
        <v>600</v>
      </c>
      <c r="D71" s="18"/>
      <c r="E71" s="172"/>
      <c r="F71" s="18"/>
      <c r="G71" s="145"/>
    </row>
    <row r="72" spans="1:7" x14ac:dyDescent="0.2">
      <c r="A72" s="37" t="s">
        <v>83</v>
      </c>
      <c r="B72" s="88">
        <v>11000</v>
      </c>
      <c r="C72" s="21">
        <v>100</v>
      </c>
      <c r="D72" s="18"/>
      <c r="E72" s="172"/>
      <c r="F72" s="18"/>
      <c r="G72" s="145"/>
    </row>
    <row r="73" spans="1:7" x14ac:dyDescent="0.2">
      <c r="A73" s="37" t="s">
        <v>82</v>
      </c>
      <c r="B73" s="88">
        <v>59500</v>
      </c>
      <c r="C73" s="21">
        <v>350</v>
      </c>
      <c r="D73" s="18"/>
      <c r="E73" s="172"/>
      <c r="F73" s="18"/>
      <c r="G73" s="145"/>
    </row>
    <row r="74" spans="1:7" x14ac:dyDescent="0.2">
      <c r="A74" s="30" t="s">
        <v>17</v>
      </c>
      <c r="B74" s="86">
        <f>SUM(B75:B79)</f>
        <v>250000</v>
      </c>
      <c r="C74" s="43">
        <f>SUM(C75:C79)</f>
        <v>1815</v>
      </c>
      <c r="D74" s="12"/>
      <c r="E74" s="13"/>
      <c r="F74" s="12"/>
      <c r="G74" s="143"/>
    </row>
    <row r="75" spans="1:7" x14ac:dyDescent="0.2">
      <c r="A75" s="119" t="s">
        <v>76</v>
      </c>
      <c r="B75" s="159">
        <v>8000</v>
      </c>
      <c r="C75" s="15">
        <v>100</v>
      </c>
      <c r="D75" s="14"/>
      <c r="E75" s="15"/>
      <c r="F75" s="14"/>
      <c r="G75" s="144"/>
    </row>
    <row r="76" spans="1:7" x14ac:dyDescent="0.2">
      <c r="A76" s="119" t="s">
        <v>81</v>
      </c>
      <c r="B76" s="159">
        <v>111000</v>
      </c>
      <c r="C76" s="15">
        <v>715</v>
      </c>
      <c r="D76" s="14"/>
      <c r="E76" s="15"/>
      <c r="F76" s="14"/>
      <c r="G76" s="144"/>
    </row>
    <row r="77" spans="1:7" x14ac:dyDescent="0.2">
      <c r="A77" s="119" t="s">
        <v>79</v>
      </c>
      <c r="B77" s="159">
        <v>17000</v>
      </c>
      <c r="C77" s="15">
        <v>100</v>
      </c>
      <c r="D77" s="14"/>
      <c r="E77" s="15"/>
      <c r="F77" s="14"/>
      <c r="G77" s="144"/>
    </row>
    <row r="78" spans="1:7" x14ac:dyDescent="0.2">
      <c r="A78" s="35" t="s">
        <v>82</v>
      </c>
      <c r="B78" s="130">
        <v>68000</v>
      </c>
      <c r="C78" s="19">
        <v>400</v>
      </c>
      <c r="D78" s="20"/>
      <c r="E78" s="19"/>
      <c r="F78" s="20"/>
      <c r="G78" s="146"/>
    </row>
    <row r="79" spans="1:7" x14ac:dyDescent="0.2">
      <c r="A79" s="33" t="s">
        <v>83</v>
      </c>
      <c r="B79" s="161">
        <v>46000</v>
      </c>
      <c r="C79" s="164">
        <v>500</v>
      </c>
      <c r="D79" s="163"/>
      <c r="E79" s="164"/>
      <c r="F79" s="163"/>
      <c r="G79" s="165"/>
    </row>
    <row r="80" spans="1:7" x14ac:dyDescent="0.2">
      <c r="A80" s="31" t="s">
        <v>21</v>
      </c>
      <c r="B80" s="87">
        <f>SUM(B81:B86)</f>
        <v>3055350</v>
      </c>
      <c r="C80" s="44">
        <f>SUM(C81:C86)</f>
        <v>22889</v>
      </c>
      <c r="D80" s="14"/>
      <c r="E80" s="15"/>
      <c r="F80" s="14"/>
      <c r="G80" s="144"/>
    </row>
    <row r="81" spans="1:7" x14ac:dyDescent="0.2">
      <c r="A81" s="29" t="s">
        <v>72</v>
      </c>
      <c r="B81" s="130">
        <v>35000</v>
      </c>
      <c r="C81" s="19">
        <v>200</v>
      </c>
      <c r="D81" s="20"/>
      <c r="E81" s="19"/>
      <c r="F81" s="20"/>
      <c r="G81" s="146"/>
    </row>
    <row r="82" spans="1:7" x14ac:dyDescent="0.2">
      <c r="A82" s="29" t="s">
        <v>76</v>
      </c>
      <c r="B82" s="130">
        <v>300000</v>
      </c>
      <c r="C82" s="19">
        <v>3350</v>
      </c>
      <c r="D82" s="20"/>
      <c r="E82" s="19"/>
      <c r="F82" s="20"/>
      <c r="G82" s="146"/>
    </row>
    <row r="83" spans="1:7" x14ac:dyDescent="0.2">
      <c r="A83" s="29" t="s">
        <v>81</v>
      </c>
      <c r="B83" s="130">
        <v>531000</v>
      </c>
      <c r="C83" s="19">
        <v>3700</v>
      </c>
      <c r="D83" s="20"/>
      <c r="E83" s="19"/>
      <c r="F83" s="20"/>
      <c r="G83" s="146"/>
    </row>
    <row r="84" spans="1:7" x14ac:dyDescent="0.2">
      <c r="A84" s="29" t="s">
        <v>79</v>
      </c>
      <c r="B84" s="130">
        <v>251750</v>
      </c>
      <c r="C84" s="19">
        <v>1509</v>
      </c>
      <c r="D84" s="20"/>
      <c r="E84" s="19"/>
      <c r="F84" s="20"/>
      <c r="G84" s="146"/>
    </row>
    <row r="85" spans="1:7" x14ac:dyDescent="0.2">
      <c r="A85" s="35" t="s">
        <v>82</v>
      </c>
      <c r="B85" s="130">
        <v>13600</v>
      </c>
      <c r="C85" s="19">
        <v>80</v>
      </c>
      <c r="D85" s="20"/>
      <c r="E85" s="19"/>
      <c r="F85" s="20"/>
      <c r="G85" s="146"/>
    </row>
    <row r="86" spans="1:7" x14ac:dyDescent="0.2">
      <c r="A86" s="33" t="s">
        <v>83</v>
      </c>
      <c r="B86" s="161">
        <v>1924000</v>
      </c>
      <c r="C86" s="164">
        <v>14050</v>
      </c>
      <c r="D86" s="163"/>
      <c r="E86" s="164"/>
      <c r="F86" s="163"/>
      <c r="G86" s="165"/>
    </row>
    <row r="87" spans="1:7" x14ac:dyDescent="0.2">
      <c r="A87" s="30" t="s">
        <v>20</v>
      </c>
      <c r="B87" s="86">
        <f>SUM(B88:B90)</f>
        <v>283010</v>
      </c>
      <c r="C87" s="43">
        <f>SUM(C88:C90)</f>
        <v>1813</v>
      </c>
      <c r="D87" s="12"/>
      <c r="E87" s="13"/>
      <c r="F87" s="12"/>
      <c r="G87" s="143"/>
    </row>
    <row r="88" spans="1:7" x14ac:dyDescent="0.2">
      <c r="A88" s="29" t="s">
        <v>81</v>
      </c>
      <c r="B88" s="130">
        <v>41000</v>
      </c>
      <c r="C88" s="19">
        <v>350</v>
      </c>
      <c r="D88" s="20"/>
      <c r="E88" s="19"/>
      <c r="F88" s="20"/>
      <c r="G88" s="146"/>
    </row>
    <row r="89" spans="1:7" x14ac:dyDescent="0.2">
      <c r="A89" s="29" t="s">
        <v>79</v>
      </c>
      <c r="B89" s="130">
        <v>9010</v>
      </c>
      <c r="C89" s="19">
        <v>53</v>
      </c>
      <c r="D89" s="20"/>
      <c r="E89" s="19"/>
      <c r="F89" s="20"/>
      <c r="G89" s="146"/>
    </row>
    <row r="90" spans="1:7" x14ac:dyDescent="0.2">
      <c r="A90" s="33" t="s">
        <v>83</v>
      </c>
      <c r="B90" s="161">
        <v>233000</v>
      </c>
      <c r="C90" s="164">
        <v>1410</v>
      </c>
      <c r="D90" s="163"/>
      <c r="E90" s="164"/>
      <c r="F90" s="163"/>
      <c r="G90" s="165"/>
    </row>
    <row r="91" spans="1:7" x14ac:dyDescent="0.2">
      <c r="A91" s="27" t="s">
        <v>106</v>
      </c>
      <c r="B91" s="134">
        <f>B92</f>
        <v>3</v>
      </c>
      <c r="C91" s="345">
        <f>C92</f>
        <v>0.2</v>
      </c>
      <c r="D91" s="14"/>
      <c r="E91" s="15"/>
      <c r="F91" s="14"/>
      <c r="G91" s="144"/>
    </row>
    <row r="92" spans="1:7" x14ac:dyDescent="0.2">
      <c r="A92" s="36" t="s">
        <v>79</v>
      </c>
      <c r="B92" s="88">
        <v>3</v>
      </c>
      <c r="C92" s="106">
        <v>0.2</v>
      </c>
      <c r="D92" s="22"/>
      <c r="E92" s="21"/>
      <c r="F92" s="22"/>
      <c r="G92" s="150"/>
    </row>
    <row r="93" spans="1:7" x14ac:dyDescent="0.2">
      <c r="A93" s="30" t="s">
        <v>23</v>
      </c>
      <c r="B93" s="85">
        <f>SUM(B94:B95)</f>
        <v>5500</v>
      </c>
      <c r="C93" s="43">
        <f>SUM(C94:C95)</f>
        <v>70</v>
      </c>
      <c r="D93" s="28"/>
      <c r="E93" s="43"/>
      <c r="F93" s="28"/>
      <c r="G93" s="129"/>
    </row>
    <row r="94" spans="1:7" x14ac:dyDescent="0.2">
      <c r="A94" s="121" t="s">
        <v>76</v>
      </c>
      <c r="B94" s="181">
        <v>1500</v>
      </c>
      <c r="C94" s="172">
        <v>20</v>
      </c>
      <c r="D94" s="18"/>
      <c r="E94" s="172"/>
      <c r="F94" s="18"/>
      <c r="G94" s="145"/>
    </row>
    <row r="95" spans="1:7" x14ac:dyDescent="0.2">
      <c r="A95" s="33" t="s">
        <v>79</v>
      </c>
      <c r="B95" s="183">
        <v>4000</v>
      </c>
      <c r="C95" s="164">
        <v>50</v>
      </c>
      <c r="D95" s="163"/>
      <c r="E95" s="164"/>
      <c r="F95" s="163"/>
      <c r="G95" s="165"/>
    </row>
    <row r="96" spans="1:7" x14ac:dyDescent="0.2">
      <c r="A96" s="27" t="s">
        <v>22</v>
      </c>
      <c r="B96" s="87">
        <f>SUM(B97:B98)</f>
        <v>21500</v>
      </c>
      <c r="C96" s="44">
        <f>SUM(C97:C98)</f>
        <v>200</v>
      </c>
      <c r="D96" s="14"/>
      <c r="E96" s="15"/>
      <c r="F96" s="14"/>
      <c r="G96" s="144"/>
    </row>
    <row r="97" spans="1:7" x14ac:dyDescent="0.2">
      <c r="A97" s="29" t="s">
        <v>72</v>
      </c>
      <c r="B97" s="130">
        <v>2500</v>
      </c>
      <c r="C97" s="19">
        <v>15</v>
      </c>
      <c r="D97" s="20"/>
      <c r="E97" s="19"/>
      <c r="F97" s="20"/>
      <c r="G97" s="146"/>
    </row>
    <row r="98" spans="1:7" x14ac:dyDescent="0.2">
      <c r="A98" s="37" t="s">
        <v>79</v>
      </c>
      <c r="B98" s="88">
        <v>19000</v>
      </c>
      <c r="C98" s="21">
        <v>185</v>
      </c>
      <c r="D98" s="22"/>
      <c r="E98" s="21"/>
      <c r="F98" s="22"/>
      <c r="G98" s="150"/>
    </row>
    <row r="99" spans="1:7" x14ac:dyDescent="0.2">
      <c r="A99" s="218" t="s">
        <v>94</v>
      </c>
      <c r="B99" s="86">
        <f>SUM(B100:B101)</f>
        <v>38600</v>
      </c>
      <c r="C99" s="219">
        <f>SUM(C100:C101)</f>
        <v>3.2</v>
      </c>
      <c r="D99" s="216"/>
      <c r="E99" s="216"/>
      <c r="F99" s="216"/>
      <c r="G99" s="217"/>
    </row>
    <row r="100" spans="1:7" x14ac:dyDescent="0.2">
      <c r="A100" s="352" t="s">
        <v>79</v>
      </c>
      <c r="B100" s="170">
        <f>23100+13000</f>
        <v>36100</v>
      </c>
      <c r="C100" s="350">
        <v>3</v>
      </c>
      <c r="D100" s="350"/>
      <c r="E100" s="350"/>
      <c r="F100" s="350"/>
      <c r="G100" s="351"/>
    </row>
    <row r="101" spans="1:7" x14ac:dyDescent="0.2">
      <c r="A101" s="374" t="s">
        <v>82</v>
      </c>
      <c r="B101" s="88">
        <v>2500</v>
      </c>
      <c r="C101" s="375">
        <v>0.2</v>
      </c>
      <c r="D101" s="375"/>
      <c r="E101" s="375"/>
      <c r="F101" s="375"/>
      <c r="G101" s="376"/>
    </row>
    <row r="102" spans="1:7" x14ac:dyDescent="0.2">
      <c r="A102" s="30" t="s">
        <v>118</v>
      </c>
      <c r="B102" s="85">
        <f>SUM(B103)</f>
        <v>810</v>
      </c>
      <c r="C102" s="43">
        <f>SUM(C103)</f>
        <v>2</v>
      </c>
      <c r="D102" s="28"/>
      <c r="E102" s="43"/>
      <c r="F102" s="28"/>
      <c r="G102" s="129"/>
    </row>
    <row r="103" spans="1:7" x14ac:dyDescent="0.2">
      <c r="A103" s="33" t="s">
        <v>79</v>
      </c>
      <c r="B103" s="183">
        <v>810</v>
      </c>
      <c r="C103" s="164">
        <v>2</v>
      </c>
      <c r="D103" s="163"/>
      <c r="E103" s="164"/>
      <c r="F103" s="163"/>
      <c r="G103" s="165"/>
    </row>
    <row r="104" spans="1:7" x14ac:dyDescent="0.2">
      <c r="A104" s="34" t="s">
        <v>95</v>
      </c>
      <c r="B104" s="85">
        <f>B105</f>
        <v>39600</v>
      </c>
      <c r="C104" s="102">
        <f>C105</f>
        <v>4</v>
      </c>
      <c r="D104" s="12"/>
      <c r="E104" s="13"/>
      <c r="F104" s="12"/>
      <c r="G104" s="143"/>
    </row>
    <row r="105" spans="1:7" x14ac:dyDescent="0.2">
      <c r="A105" s="38" t="s">
        <v>79</v>
      </c>
      <c r="B105" s="161">
        <v>39600</v>
      </c>
      <c r="C105" s="162">
        <v>4</v>
      </c>
      <c r="D105" s="163"/>
      <c r="E105" s="164"/>
      <c r="F105" s="163"/>
      <c r="G105" s="165"/>
    </row>
    <row r="106" spans="1:7" x14ac:dyDescent="0.2">
      <c r="A106" s="34" t="s">
        <v>25</v>
      </c>
      <c r="B106" s="85">
        <f>SUM(B107:B108)</f>
        <v>15000</v>
      </c>
      <c r="C106" s="102">
        <f>SUM(C107:C108)</f>
        <v>6</v>
      </c>
      <c r="D106" s="12"/>
      <c r="E106" s="13"/>
      <c r="F106" s="12"/>
      <c r="G106" s="143"/>
    </row>
    <row r="107" spans="1:7" x14ac:dyDescent="0.2">
      <c r="A107" s="35" t="s">
        <v>79</v>
      </c>
      <c r="B107" s="130">
        <v>12500</v>
      </c>
      <c r="C107" s="131">
        <v>5</v>
      </c>
      <c r="D107" s="20"/>
      <c r="E107" s="19"/>
      <c r="F107" s="20"/>
      <c r="G107" s="146"/>
    </row>
    <row r="108" spans="1:7" x14ac:dyDescent="0.2">
      <c r="A108" s="38" t="s">
        <v>82</v>
      </c>
      <c r="B108" s="183">
        <v>2500</v>
      </c>
      <c r="C108" s="162">
        <v>1</v>
      </c>
      <c r="D108" s="163"/>
      <c r="E108" s="164"/>
      <c r="F108" s="163"/>
      <c r="G108" s="165"/>
    </row>
    <row r="109" spans="1:7" x14ac:dyDescent="0.2">
      <c r="A109" s="27" t="s">
        <v>80</v>
      </c>
      <c r="B109" s="134">
        <f>B110</f>
        <v>8400</v>
      </c>
      <c r="C109" s="345">
        <f>C110</f>
        <v>3</v>
      </c>
      <c r="D109" s="14"/>
      <c r="E109" s="15"/>
      <c r="F109" s="14"/>
      <c r="G109" s="144"/>
    </row>
    <row r="110" spans="1:7" x14ac:dyDescent="0.2">
      <c r="A110" s="36" t="s">
        <v>79</v>
      </c>
      <c r="B110" s="88">
        <v>8400</v>
      </c>
      <c r="C110" s="106">
        <v>3</v>
      </c>
      <c r="D110" s="22"/>
      <c r="E110" s="21"/>
      <c r="F110" s="22"/>
      <c r="G110" s="150"/>
    </row>
    <row r="111" spans="1:7" x14ac:dyDescent="0.2">
      <c r="A111" s="34" t="s">
        <v>24</v>
      </c>
      <c r="B111" s="86">
        <f>SUM(B112:B116)</f>
        <v>266400</v>
      </c>
      <c r="C111" s="107">
        <f>SUM(C112:C116)</f>
        <v>162</v>
      </c>
      <c r="D111" s="12"/>
      <c r="E111" s="13"/>
      <c r="F111" s="12"/>
      <c r="G111" s="143"/>
    </row>
    <row r="112" spans="1:7" x14ac:dyDescent="0.2">
      <c r="A112" s="35" t="s">
        <v>72</v>
      </c>
      <c r="B112" s="130">
        <v>3000</v>
      </c>
      <c r="C112" s="131">
        <v>1.5</v>
      </c>
      <c r="D112" s="20"/>
      <c r="E112" s="19"/>
      <c r="F112" s="20"/>
      <c r="G112" s="146"/>
    </row>
    <row r="113" spans="1:7" x14ac:dyDescent="0.2">
      <c r="A113" s="29" t="s">
        <v>81</v>
      </c>
      <c r="B113" s="130">
        <v>105000</v>
      </c>
      <c r="C113" s="131">
        <v>55</v>
      </c>
      <c r="D113" s="20"/>
      <c r="E113" s="19"/>
      <c r="F113" s="20"/>
      <c r="G113" s="146"/>
    </row>
    <row r="114" spans="1:7" x14ac:dyDescent="0.2">
      <c r="A114" s="29" t="s">
        <v>79</v>
      </c>
      <c r="B114" s="130">
        <v>6000</v>
      </c>
      <c r="C114" s="131">
        <v>2.5</v>
      </c>
      <c r="D114" s="20"/>
      <c r="E114" s="19"/>
      <c r="F114" s="20"/>
      <c r="G114" s="146"/>
    </row>
    <row r="115" spans="1:7" x14ac:dyDescent="0.2">
      <c r="A115" s="29" t="s">
        <v>82</v>
      </c>
      <c r="B115" s="130">
        <v>26000</v>
      </c>
      <c r="C115" s="131">
        <v>13</v>
      </c>
      <c r="D115" s="20"/>
      <c r="E115" s="19"/>
      <c r="F115" s="20"/>
      <c r="G115" s="146"/>
    </row>
    <row r="116" spans="1:7" x14ac:dyDescent="0.2">
      <c r="A116" s="33" t="s">
        <v>83</v>
      </c>
      <c r="B116" s="161">
        <v>126400</v>
      </c>
      <c r="C116" s="162">
        <v>90</v>
      </c>
      <c r="D116" s="163"/>
      <c r="E116" s="164"/>
      <c r="F116" s="163"/>
      <c r="G116" s="165"/>
    </row>
    <row r="117" spans="1:7" s="51" customFormat="1" x14ac:dyDescent="0.2">
      <c r="A117" s="30" t="s">
        <v>126</v>
      </c>
      <c r="B117" s="86">
        <f>SUM(B118)</f>
        <v>1800</v>
      </c>
      <c r="C117" s="107">
        <f>SUM(C118)</f>
        <v>0.2</v>
      </c>
      <c r="D117" s="28"/>
      <c r="E117" s="43"/>
      <c r="F117" s="28"/>
      <c r="G117" s="129"/>
    </row>
    <row r="118" spans="1:7" x14ac:dyDescent="0.2">
      <c r="A118" s="33" t="s">
        <v>79</v>
      </c>
      <c r="B118" s="161">
        <v>1800</v>
      </c>
      <c r="C118" s="162">
        <v>0.2</v>
      </c>
      <c r="D118" s="163"/>
      <c r="E118" s="164"/>
      <c r="F118" s="163"/>
      <c r="G118" s="165"/>
    </row>
    <row r="119" spans="1:7" s="51" customFormat="1" x14ac:dyDescent="0.2">
      <c r="A119" s="30" t="s">
        <v>87</v>
      </c>
      <c r="B119" s="86">
        <f>SUM(B120:B121)</f>
        <v>5750</v>
      </c>
      <c r="C119" s="107">
        <f>SUM(C120:C121)</f>
        <v>0.7</v>
      </c>
      <c r="D119" s="28"/>
      <c r="E119" s="43"/>
      <c r="F119" s="28"/>
      <c r="G119" s="129"/>
    </row>
    <row r="120" spans="1:7" x14ac:dyDescent="0.2">
      <c r="A120" s="29" t="s">
        <v>72</v>
      </c>
      <c r="B120" s="130">
        <v>1600</v>
      </c>
      <c r="C120" s="131">
        <v>0.2</v>
      </c>
      <c r="D120" s="20"/>
      <c r="E120" s="19"/>
      <c r="F120" s="20"/>
      <c r="G120" s="146"/>
    </row>
    <row r="121" spans="1:7" x14ac:dyDescent="0.2">
      <c r="A121" s="33" t="s">
        <v>82</v>
      </c>
      <c r="B121" s="183">
        <v>4150</v>
      </c>
      <c r="C121" s="162">
        <v>0.5</v>
      </c>
      <c r="D121" s="163"/>
      <c r="E121" s="164"/>
      <c r="F121" s="163"/>
      <c r="G121" s="165"/>
    </row>
    <row r="122" spans="1:7" x14ac:dyDescent="0.2">
      <c r="A122" s="31" t="s">
        <v>104</v>
      </c>
      <c r="B122" s="134">
        <f>SUM(B123:B123)</f>
        <v>1000</v>
      </c>
      <c r="C122" s="345">
        <f>SUM(C123:C123)</f>
        <v>20</v>
      </c>
      <c r="D122" s="14"/>
      <c r="E122" s="15"/>
      <c r="F122" s="14"/>
      <c r="G122" s="144"/>
    </row>
    <row r="123" spans="1:7" x14ac:dyDescent="0.2">
      <c r="A123" s="119" t="s">
        <v>76</v>
      </c>
      <c r="B123" s="159">
        <v>1000</v>
      </c>
      <c r="C123" s="160">
        <v>20</v>
      </c>
      <c r="D123" s="14"/>
      <c r="E123" s="15"/>
      <c r="F123" s="14"/>
      <c r="G123" s="144"/>
    </row>
    <row r="124" spans="1:7" x14ac:dyDescent="0.2">
      <c r="A124" s="34" t="s">
        <v>26</v>
      </c>
      <c r="B124" s="86">
        <f>SUM(B125:B125)</f>
        <v>1500</v>
      </c>
      <c r="C124" s="132">
        <f>SUM(C125:C125)</f>
        <v>0.1</v>
      </c>
      <c r="D124" s="12"/>
      <c r="E124" s="13"/>
      <c r="F124" s="12"/>
      <c r="G124" s="143"/>
    </row>
    <row r="125" spans="1:7" x14ac:dyDescent="0.2">
      <c r="A125" s="37" t="s">
        <v>82</v>
      </c>
      <c r="B125" s="88">
        <v>1500</v>
      </c>
      <c r="C125" s="106">
        <v>0.1</v>
      </c>
      <c r="D125" s="22"/>
      <c r="E125" s="21"/>
      <c r="F125" s="22"/>
      <c r="G125" s="150"/>
    </row>
    <row r="126" spans="1:7" x14ac:dyDescent="0.2">
      <c r="A126" s="34" t="s">
        <v>109</v>
      </c>
      <c r="B126" s="86">
        <f>SUM(B127:B127)</f>
        <v>1250</v>
      </c>
      <c r="C126" s="132">
        <f>SUM(C127:C127)</f>
        <v>0.5</v>
      </c>
      <c r="D126" s="12"/>
      <c r="E126" s="13"/>
      <c r="F126" s="12"/>
      <c r="G126" s="143"/>
    </row>
    <row r="127" spans="1:7" x14ac:dyDescent="0.2">
      <c r="A127" s="37" t="s">
        <v>82</v>
      </c>
      <c r="B127" s="88">
        <v>1250</v>
      </c>
      <c r="C127" s="106">
        <v>0.5</v>
      </c>
      <c r="D127" s="22"/>
      <c r="E127" s="21"/>
      <c r="F127" s="22"/>
      <c r="G127" s="150"/>
    </row>
    <row r="128" spans="1:7" x14ac:dyDescent="0.2">
      <c r="A128" s="34" t="s">
        <v>27</v>
      </c>
      <c r="B128" s="86">
        <f>SUM(B129:B129)</f>
        <v>15000</v>
      </c>
      <c r="C128" s="107">
        <f>SUM(C129:C129)</f>
        <v>5</v>
      </c>
      <c r="D128" s="12"/>
      <c r="E128" s="13"/>
      <c r="F128" s="12"/>
      <c r="G128" s="143"/>
    </row>
    <row r="129" spans="1:9" x14ac:dyDescent="0.2">
      <c r="A129" s="33" t="s">
        <v>79</v>
      </c>
      <c r="B129" s="161">
        <v>15000</v>
      </c>
      <c r="C129" s="162">
        <v>5</v>
      </c>
      <c r="D129" s="163"/>
      <c r="E129" s="164"/>
      <c r="F129" s="163"/>
      <c r="G129" s="165"/>
    </row>
    <row r="130" spans="1:9" x14ac:dyDescent="0.2">
      <c r="A130" s="34" t="s">
        <v>28</v>
      </c>
      <c r="B130" s="86">
        <f>SUM(B131:B135)</f>
        <v>171000</v>
      </c>
      <c r="C130" s="107">
        <f>SUM(C131:C135)</f>
        <v>70</v>
      </c>
      <c r="D130" s="12"/>
      <c r="E130" s="13"/>
      <c r="F130" s="12"/>
      <c r="G130" s="143"/>
    </row>
    <row r="131" spans="1:9" x14ac:dyDescent="0.2">
      <c r="A131" s="35" t="s">
        <v>72</v>
      </c>
      <c r="B131" s="130">
        <v>4500</v>
      </c>
      <c r="C131" s="131">
        <v>1.5</v>
      </c>
      <c r="D131" s="20"/>
      <c r="E131" s="19"/>
      <c r="F131" s="20"/>
      <c r="G131" s="146"/>
    </row>
    <row r="132" spans="1:9" x14ac:dyDescent="0.2">
      <c r="A132" s="35" t="s">
        <v>76</v>
      </c>
      <c r="B132" s="130">
        <v>4000</v>
      </c>
      <c r="C132" s="131">
        <v>2</v>
      </c>
      <c r="D132" s="20"/>
      <c r="E132" s="19"/>
      <c r="F132" s="20"/>
      <c r="G132" s="146"/>
    </row>
    <row r="133" spans="1:9" x14ac:dyDescent="0.2">
      <c r="A133" s="29" t="s">
        <v>81</v>
      </c>
      <c r="B133" s="130">
        <v>63000</v>
      </c>
      <c r="C133" s="131">
        <v>25</v>
      </c>
      <c r="D133" s="20"/>
      <c r="E133" s="19"/>
      <c r="F133" s="20"/>
      <c r="G133" s="146"/>
    </row>
    <row r="134" spans="1:9" x14ac:dyDescent="0.2">
      <c r="A134" s="29" t="s">
        <v>79</v>
      </c>
      <c r="B134" s="130">
        <v>49500</v>
      </c>
      <c r="C134" s="131">
        <v>16.5</v>
      </c>
      <c r="D134" s="20"/>
      <c r="E134" s="19"/>
      <c r="F134" s="20"/>
      <c r="G134" s="146"/>
    </row>
    <row r="135" spans="1:9" x14ac:dyDescent="0.2">
      <c r="A135" s="33" t="s">
        <v>83</v>
      </c>
      <c r="B135" s="161">
        <v>50000</v>
      </c>
      <c r="C135" s="162">
        <v>25</v>
      </c>
      <c r="D135" s="163"/>
      <c r="E135" s="164"/>
      <c r="F135" s="163"/>
      <c r="G135" s="165"/>
    </row>
    <row r="136" spans="1:9" x14ac:dyDescent="0.2">
      <c r="A136" s="27" t="s">
        <v>29</v>
      </c>
      <c r="B136" s="87">
        <f>SUM(B137:B138)</f>
        <v>38400</v>
      </c>
      <c r="C136" s="105">
        <f>SUM(C137:C138)</f>
        <v>9</v>
      </c>
      <c r="D136" s="14"/>
      <c r="E136" s="15"/>
      <c r="F136" s="14"/>
      <c r="G136" s="144"/>
    </row>
    <row r="137" spans="1:9" x14ac:dyDescent="0.2">
      <c r="A137" s="36" t="s">
        <v>81</v>
      </c>
      <c r="B137" s="88">
        <v>10000</v>
      </c>
      <c r="C137" s="106">
        <v>2</v>
      </c>
      <c r="D137" s="22"/>
      <c r="E137" s="21"/>
      <c r="F137" s="22"/>
      <c r="G137" s="150"/>
    </row>
    <row r="138" spans="1:9" x14ac:dyDescent="0.2">
      <c r="A138" s="38" t="s">
        <v>79</v>
      </c>
      <c r="B138" s="183">
        <v>28400</v>
      </c>
      <c r="C138" s="162">
        <v>7</v>
      </c>
      <c r="D138" s="163"/>
      <c r="E138" s="164"/>
      <c r="F138" s="163"/>
      <c r="G138" s="165"/>
    </row>
    <row r="139" spans="1:9" x14ac:dyDescent="0.2">
      <c r="A139" s="39" t="s">
        <v>30</v>
      </c>
      <c r="B139" s="134">
        <f>SUM(B140:B143)</f>
        <v>100600</v>
      </c>
      <c r="C139" s="345">
        <f>SUM(C140:C143)</f>
        <v>64</v>
      </c>
      <c r="D139" s="14"/>
      <c r="E139" s="15"/>
      <c r="F139" s="14"/>
      <c r="G139" s="144"/>
      <c r="H139" s="1"/>
    </row>
    <row r="140" spans="1:9" x14ac:dyDescent="0.2">
      <c r="A140" s="24" t="s">
        <v>81</v>
      </c>
      <c r="B140" s="130">
        <v>70000</v>
      </c>
      <c r="C140" s="131">
        <v>50</v>
      </c>
      <c r="D140" s="20"/>
      <c r="E140" s="19"/>
      <c r="F140" s="20"/>
      <c r="G140" s="146"/>
      <c r="H140" s="1"/>
    </row>
    <row r="141" spans="1:9" x14ac:dyDescent="0.2">
      <c r="A141" s="36" t="s">
        <v>76</v>
      </c>
      <c r="B141" s="88">
        <v>8000</v>
      </c>
      <c r="C141" s="106">
        <v>4</v>
      </c>
      <c r="D141" s="22"/>
      <c r="E141" s="21"/>
      <c r="F141" s="22"/>
      <c r="G141" s="150"/>
      <c r="H141" s="1"/>
    </row>
    <row r="142" spans="1:9" x14ac:dyDescent="0.2">
      <c r="A142" s="36" t="s">
        <v>82</v>
      </c>
      <c r="B142" s="88">
        <v>12600</v>
      </c>
      <c r="C142" s="106">
        <v>3</v>
      </c>
      <c r="D142" s="22"/>
      <c r="E142" s="21"/>
      <c r="F142" s="22"/>
      <c r="G142" s="150"/>
      <c r="H142" s="1"/>
    </row>
    <row r="143" spans="1:9" x14ac:dyDescent="0.2">
      <c r="A143" s="36" t="s">
        <v>83</v>
      </c>
      <c r="B143" s="88">
        <v>10000</v>
      </c>
      <c r="C143" s="106">
        <v>7</v>
      </c>
      <c r="D143" s="22"/>
      <c r="E143" s="21"/>
      <c r="F143" s="22"/>
      <c r="G143" s="150"/>
      <c r="H143" s="1"/>
    </row>
    <row r="144" spans="1:9" x14ac:dyDescent="0.2">
      <c r="A144" s="239" t="s">
        <v>35</v>
      </c>
      <c r="B144" s="240">
        <f>B157+B147+B145+B149+B151+B153+B155</f>
        <v>21138</v>
      </c>
      <c r="C144" s="241">
        <f>C157+C147+C145+C149+C151+C153+C155</f>
        <v>3.8499999999999996</v>
      </c>
      <c r="D144" s="242"/>
      <c r="E144" s="243"/>
      <c r="F144" s="242"/>
      <c r="G144" s="244"/>
      <c r="I144" s="16"/>
    </row>
    <row r="145" spans="1:9" x14ac:dyDescent="0.2">
      <c r="A145" s="34" t="s">
        <v>115</v>
      </c>
      <c r="B145" s="86">
        <f>SUM(B146)</f>
        <v>3900</v>
      </c>
      <c r="C145" s="107">
        <f>SUM(C146)</f>
        <v>0.3</v>
      </c>
      <c r="D145" s="28"/>
      <c r="E145" s="43"/>
      <c r="F145" s="28"/>
      <c r="G145" s="129"/>
      <c r="I145" s="16"/>
    </row>
    <row r="146" spans="1:9" x14ac:dyDescent="0.2">
      <c r="A146" s="38" t="s">
        <v>82</v>
      </c>
      <c r="B146" s="161">
        <v>3900</v>
      </c>
      <c r="C146" s="162">
        <v>0.3</v>
      </c>
      <c r="D146" s="163"/>
      <c r="E146" s="164"/>
      <c r="F146" s="163"/>
      <c r="G146" s="165"/>
      <c r="I146" s="16"/>
    </row>
    <row r="147" spans="1:9" x14ac:dyDescent="0.2">
      <c r="A147" s="34" t="s">
        <v>96</v>
      </c>
      <c r="B147" s="86">
        <f>SUM(B148:B148)</f>
        <v>360</v>
      </c>
      <c r="C147" s="107">
        <f>SUM(C148:C148)</f>
        <v>2</v>
      </c>
      <c r="D147" s="12"/>
      <c r="E147" s="13"/>
      <c r="F147" s="12"/>
      <c r="G147" s="143"/>
    </row>
    <row r="148" spans="1:9" x14ac:dyDescent="0.2">
      <c r="A148" s="33" t="s">
        <v>82</v>
      </c>
      <c r="B148" s="161">
        <v>360</v>
      </c>
      <c r="C148" s="162">
        <v>2</v>
      </c>
      <c r="D148" s="163"/>
      <c r="E148" s="164"/>
      <c r="F148" s="163"/>
      <c r="G148" s="165"/>
    </row>
    <row r="149" spans="1:9" x14ac:dyDescent="0.2">
      <c r="A149" s="34" t="s">
        <v>41</v>
      </c>
      <c r="B149" s="86">
        <f>SUM(B150:B150)</f>
        <v>478</v>
      </c>
      <c r="C149" s="107">
        <f>SUM(C150:C150)</f>
        <v>0.05</v>
      </c>
      <c r="D149" s="12"/>
      <c r="E149" s="13"/>
      <c r="F149" s="12"/>
      <c r="G149" s="143"/>
    </row>
    <row r="150" spans="1:9" x14ac:dyDescent="0.2">
      <c r="A150" s="33" t="s">
        <v>79</v>
      </c>
      <c r="B150" s="161">
        <v>478</v>
      </c>
      <c r="C150" s="162">
        <v>0.05</v>
      </c>
      <c r="D150" s="163"/>
      <c r="E150" s="164"/>
      <c r="F150" s="163"/>
      <c r="G150" s="165"/>
    </row>
    <row r="151" spans="1:9" x14ac:dyDescent="0.2">
      <c r="A151" s="34" t="s">
        <v>93</v>
      </c>
      <c r="B151" s="86">
        <f>SUM(B152:B152)</f>
        <v>800</v>
      </c>
      <c r="C151" s="107">
        <f>SUM(C152:C152)</f>
        <v>0.1</v>
      </c>
      <c r="D151" s="12"/>
      <c r="E151" s="13"/>
      <c r="F151" s="12"/>
      <c r="G151" s="143"/>
    </row>
    <row r="152" spans="1:9" x14ac:dyDescent="0.2">
      <c r="A152" s="33" t="s">
        <v>79</v>
      </c>
      <c r="B152" s="161">
        <v>800</v>
      </c>
      <c r="C152" s="162">
        <v>0.1</v>
      </c>
      <c r="D152" s="163"/>
      <c r="E152" s="164"/>
      <c r="F152" s="163"/>
      <c r="G152" s="165"/>
    </row>
    <row r="153" spans="1:9" x14ac:dyDescent="0.2">
      <c r="A153" s="34" t="s">
        <v>127</v>
      </c>
      <c r="B153" s="86">
        <f>SUM(B154:B154)</f>
        <v>2000</v>
      </c>
      <c r="C153" s="107">
        <f>SUM(C154:C154)</f>
        <v>1</v>
      </c>
      <c r="D153" s="12"/>
      <c r="E153" s="13"/>
      <c r="F153" s="12"/>
      <c r="G153" s="143"/>
    </row>
    <row r="154" spans="1:9" x14ac:dyDescent="0.2">
      <c r="A154" s="33" t="s">
        <v>79</v>
      </c>
      <c r="B154" s="161">
        <v>2000</v>
      </c>
      <c r="C154" s="162">
        <v>1</v>
      </c>
      <c r="D154" s="163"/>
      <c r="E154" s="164"/>
      <c r="F154" s="163"/>
      <c r="G154" s="165"/>
    </row>
    <row r="155" spans="1:9" x14ac:dyDescent="0.2">
      <c r="A155" s="34" t="s">
        <v>51</v>
      </c>
      <c r="B155" s="86">
        <f>SUM(B156:B156)</f>
        <v>1000</v>
      </c>
      <c r="C155" s="107">
        <f>SUM(C156:C156)</f>
        <v>0.1</v>
      </c>
      <c r="D155" s="12"/>
      <c r="E155" s="13"/>
      <c r="F155" s="12"/>
      <c r="G155" s="143"/>
    </row>
    <row r="156" spans="1:9" x14ac:dyDescent="0.2">
      <c r="A156" s="33" t="s">
        <v>79</v>
      </c>
      <c r="B156" s="161">
        <v>1000</v>
      </c>
      <c r="C156" s="162">
        <v>0.1</v>
      </c>
      <c r="D156" s="163"/>
      <c r="E156" s="164"/>
      <c r="F156" s="163"/>
      <c r="G156" s="165"/>
    </row>
    <row r="157" spans="1:9" x14ac:dyDescent="0.2">
      <c r="A157" s="42" t="s">
        <v>31</v>
      </c>
      <c r="B157" s="86">
        <f>SUM(B158:B159)</f>
        <v>12600</v>
      </c>
      <c r="C157" s="107">
        <f>SUM(C158:C159)</f>
        <v>0.30000000000000004</v>
      </c>
      <c r="D157" s="12"/>
      <c r="E157" s="13"/>
      <c r="F157" s="12"/>
      <c r="G157" s="129"/>
    </row>
    <row r="158" spans="1:9" x14ac:dyDescent="0.2">
      <c r="A158" s="73" t="s">
        <v>79</v>
      </c>
      <c r="B158" s="170">
        <v>4000</v>
      </c>
      <c r="C158" s="171">
        <v>0.1</v>
      </c>
      <c r="D158" s="18"/>
      <c r="E158" s="172"/>
      <c r="F158" s="18"/>
      <c r="G158" s="145"/>
    </row>
    <row r="159" spans="1:9" ht="13.5" thickBot="1" x14ac:dyDescent="0.25">
      <c r="A159" s="37" t="s">
        <v>82</v>
      </c>
      <c r="B159" s="88">
        <v>8600</v>
      </c>
      <c r="C159" s="106">
        <v>0.2</v>
      </c>
      <c r="D159" s="22"/>
      <c r="E159" s="21"/>
      <c r="F159" s="22"/>
      <c r="G159" s="150"/>
    </row>
    <row r="160" spans="1:9" ht="13.5" thickBot="1" x14ac:dyDescent="0.25">
      <c r="A160" s="245" t="s">
        <v>14</v>
      </c>
      <c r="B160" s="246">
        <f t="shared" ref="B160:G160" si="1">B144+B39+B13</f>
        <v>8736451</v>
      </c>
      <c r="C160" s="247">
        <f t="shared" si="1"/>
        <v>39859.499999999985</v>
      </c>
      <c r="D160" s="246">
        <f t="shared" si="1"/>
        <v>0</v>
      </c>
      <c r="E160" s="246">
        <f t="shared" si="1"/>
        <v>0</v>
      </c>
      <c r="F160" s="246">
        <f t="shared" si="1"/>
        <v>0</v>
      </c>
      <c r="G160" s="248">
        <f t="shared" si="1"/>
        <v>0</v>
      </c>
      <c r="H160" s="26"/>
    </row>
    <row r="161" spans="1:9" x14ac:dyDescent="0.2">
      <c r="A161" s="413" t="s">
        <v>32</v>
      </c>
      <c r="B161" s="414"/>
      <c r="C161" s="414"/>
      <c r="D161" s="414"/>
      <c r="E161" s="414"/>
      <c r="F161" s="414"/>
      <c r="G161" s="415"/>
    </row>
    <row r="162" spans="1:9" x14ac:dyDescent="0.2">
      <c r="A162" s="249" t="s">
        <v>34</v>
      </c>
      <c r="B162" s="250">
        <f t="shared" ref="B162:G162" si="2">B163+B165+B169+B172+B179+B182+B185+B189+B191+B197+B199+B201+B203+B176+B174</f>
        <v>672828</v>
      </c>
      <c r="C162" s="251">
        <f t="shared" si="2"/>
        <v>0</v>
      </c>
      <c r="D162" s="252">
        <f t="shared" si="2"/>
        <v>0</v>
      </c>
      <c r="E162" s="253">
        <f t="shared" si="2"/>
        <v>0</v>
      </c>
      <c r="F162" s="252">
        <f t="shared" si="2"/>
        <v>0</v>
      </c>
      <c r="G162" s="238">
        <f t="shared" si="2"/>
        <v>895900</v>
      </c>
      <c r="I162" s="16"/>
    </row>
    <row r="163" spans="1:9" x14ac:dyDescent="0.2">
      <c r="A163" s="31" t="s">
        <v>97</v>
      </c>
      <c r="B163" s="87">
        <f>SUM(B164:B164)</f>
        <v>3700</v>
      </c>
      <c r="C163" s="105"/>
      <c r="D163" s="32"/>
      <c r="E163" s="44"/>
      <c r="F163" s="32"/>
      <c r="G163" s="140">
        <f>SUM(G164:G164)</f>
        <v>6000</v>
      </c>
    </row>
    <row r="164" spans="1:9" x14ac:dyDescent="0.2">
      <c r="A164" s="119" t="s">
        <v>76</v>
      </c>
      <c r="B164" s="159">
        <v>3700</v>
      </c>
      <c r="C164" s="160"/>
      <c r="D164" s="14"/>
      <c r="E164" s="15"/>
      <c r="F164" s="14"/>
      <c r="G164" s="144">
        <v>6000</v>
      </c>
      <c r="I164" s="16"/>
    </row>
    <row r="165" spans="1:9" x14ac:dyDescent="0.2">
      <c r="A165" s="30" t="s">
        <v>73</v>
      </c>
      <c r="B165" s="86">
        <f>SUM(B166:B168)</f>
        <v>112333</v>
      </c>
      <c r="C165" s="108"/>
      <c r="D165" s="12"/>
      <c r="E165" s="13"/>
      <c r="F165" s="12"/>
      <c r="G165" s="129">
        <f>SUM(G166:G168)</f>
        <v>144000</v>
      </c>
      <c r="H165" s="45"/>
    </row>
    <row r="166" spans="1:9" x14ac:dyDescent="0.2">
      <c r="A166" s="119" t="s">
        <v>72</v>
      </c>
      <c r="B166" s="159">
        <v>100000</v>
      </c>
      <c r="C166" s="160"/>
      <c r="D166" s="14"/>
      <c r="E166" s="15"/>
      <c r="F166" s="14"/>
      <c r="G166" s="144">
        <v>125000</v>
      </c>
      <c r="H166" s="45"/>
    </row>
    <row r="167" spans="1:9" x14ac:dyDescent="0.2">
      <c r="A167" s="121" t="s">
        <v>82</v>
      </c>
      <c r="B167" s="170">
        <v>648</v>
      </c>
      <c r="C167" s="171"/>
      <c r="D167" s="18"/>
      <c r="E167" s="172"/>
      <c r="F167" s="18"/>
      <c r="G167" s="145">
        <v>1000</v>
      </c>
      <c r="H167" s="45"/>
    </row>
    <row r="168" spans="1:9" x14ac:dyDescent="0.2">
      <c r="A168" s="37" t="s">
        <v>79</v>
      </c>
      <c r="B168" s="88">
        <v>11685</v>
      </c>
      <c r="C168" s="106"/>
      <c r="D168" s="22"/>
      <c r="E168" s="21"/>
      <c r="F168" s="22"/>
      <c r="G168" s="150">
        <v>18000</v>
      </c>
      <c r="H168" s="45"/>
      <c r="I168" s="5"/>
    </row>
    <row r="169" spans="1:9" x14ac:dyDescent="0.2">
      <c r="A169" s="31" t="s">
        <v>74</v>
      </c>
      <c r="B169" s="87">
        <f>SUM(B170:B171)</f>
        <v>55600</v>
      </c>
      <c r="C169" s="105"/>
      <c r="D169" s="32"/>
      <c r="E169" s="44"/>
      <c r="F169" s="32"/>
      <c r="G169" s="140">
        <f>SUM(G170:G171)</f>
        <v>71500</v>
      </c>
      <c r="H169" s="45"/>
      <c r="I169" s="5"/>
    </row>
    <row r="170" spans="1:9" x14ac:dyDescent="0.2">
      <c r="A170" s="119" t="s">
        <v>72</v>
      </c>
      <c r="B170" s="159">
        <v>49600</v>
      </c>
      <c r="C170" s="160"/>
      <c r="D170" s="14"/>
      <c r="E170" s="15"/>
      <c r="F170" s="14"/>
      <c r="G170" s="144">
        <v>62000</v>
      </c>
      <c r="H170" s="45"/>
    </row>
    <row r="171" spans="1:9" x14ac:dyDescent="0.2">
      <c r="A171" s="119" t="s">
        <v>76</v>
      </c>
      <c r="B171" s="159">
        <v>6000</v>
      </c>
      <c r="C171" s="160"/>
      <c r="D171" s="14"/>
      <c r="E171" s="15"/>
      <c r="F171" s="14"/>
      <c r="G171" s="144">
        <v>9500</v>
      </c>
      <c r="H171" s="45"/>
    </row>
    <row r="172" spans="1:9" x14ac:dyDescent="0.2">
      <c r="A172" s="30" t="s">
        <v>86</v>
      </c>
      <c r="B172" s="86">
        <f>B173</f>
        <v>1683</v>
      </c>
      <c r="C172" s="107"/>
      <c r="D172" s="28"/>
      <c r="E172" s="43"/>
      <c r="F172" s="28"/>
      <c r="G172" s="129">
        <f>G173</f>
        <v>2450</v>
      </c>
      <c r="H172" s="45"/>
    </row>
    <row r="173" spans="1:9" x14ac:dyDescent="0.2">
      <c r="A173" s="33" t="s">
        <v>82</v>
      </c>
      <c r="B173" s="161">
        <v>1683</v>
      </c>
      <c r="C173" s="162"/>
      <c r="D173" s="163"/>
      <c r="E173" s="164"/>
      <c r="F173" s="163"/>
      <c r="G173" s="165">
        <v>2450</v>
      </c>
      <c r="H173" s="45"/>
    </row>
    <row r="174" spans="1:9" x14ac:dyDescent="0.2">
      <c r="A174" s="30" t="s">
        <v>124</v>
      </c>
      <c r="B174" s="86">
        <f>B175</f>
        <v>8000</v>
      </c>
      <c r="C174" s="107"/>
      <c r="D174" s="28"/>
      <c r="E174" s="43"/>
      <c r="F174" s="28"/>
      <c r="G174" s="129">
        <f>G175</f>
        <v>10000</v>
      </c>
      <c r="H174" s="45"/>
    </row>
    <row r="175" spans="1:9" x14ac:dyDescent="0.2">
      <c r="A175" s="33" t="s">
        <v>72</v>
      </c>
      <c r="B175" s="161">
        <v>8000</v>
      </c>
      <c r="C175" s="162"/>
      <c r="D175" s="163"/>
      <c r="E175" s="164"/>
      <c r="F175" s="163"/>
      <c r="G175" s="165">
        <v>10000</v>
      </c>
      <c r="H175" s="45"/>
    </row>
    <row r="176" spans="1:9" s="51" customFormat="1" x14ac:dyDescent="0.2">
      <c r="A176" s="30" t="s">
        <v>107</v>
      </c>
      <c r="B176" s="86">
        <f>SUM(B177:B178)</f>
        <v>4573</v>
      </c>
      <c r="C176" s="107"/>
      <c r="D176" s="28"/>
      <c r="E176" s="43"/>
      <c r="F176" s="28"/>
      <c r="G176" s="129">
        <f>SUM(G177:G178)</f>
        <v>9800</v>
      </c>
      <c r="H176" s="50"/>
    </row>
    <row r="177" spans="1:9" x14ac:dyDescent="0.2">
      <c r="A177" s="29" t="s">
        <v>79</v>
      </c>
      <c r="B177" s="130">
        <v>4030</v>
      </c>
      <c r="C177" s="131"/>
      <c r="D177" s="20"/>
      <c r="E177" s="19"/>
      <c r="F177" s="20"/>
      <c r="G177" s="146">
        <v>9000</v>
      </c>
      <c r="H177" s="45"/>
    </row>
    <row r="178" spans="1:9" x14ac:dyDescent="0.2">
      <c r="A178" s="33" t="s">
        <v>82</v>
      </c>
      <c r="B178" s="161">
        <v>543</v>
      </c>
      <c r="C178" s="162"/>
      <c r="D178" s="163"/>
      <c r="E178" s="164"/>
      <c r="F178" s="163"/>
      <c r="G178" s="165">
        <v>800</v>
      </c>
      <c r="H178" s="45"/>
    </row>
    <row r="179" spans="1:9" x14ac:dyDescent="0.2">
      <c r="A179" s="31" t="s">
        <v>75</v>
      </c>
      <c r="B179" s="87">
        <f>SUM(B180:B181)</f>
        <v>16400</v>
      </c>
      <c r="C179" s="105"/>
      <c r="D179" s="32"/>
      <c r="E179" s="44"/>
      <c r="F179" s="32"/>
      <c r="G179" s="140">
        <f>SUM(G180:G181)</f>
        <v>22500</v>
      </c>
      <c r="H179" s="45"/>
    </row>
    <row r="180" spans="1:9" x14ac:dyDescent="0.2">
      <c r="A180" s="29" t="s">
        <v>76</v>
      </c>
      <c r="B180" s="130">
        <v>6000</v>
      </c>
      <c r="C180" s="131"/>
      <c r="D180" s="20"/>
      <c r="E180" s="19"/>
      <c r="F180" s="20"/>
      <c r="G180" s="146">
        <v>9500</v>
      </c>
      <c r="H180" s="45"/>
    </row>
    <row r="181" spans="1:9" x14ac:dyDescent="0.2">
      <c r="A181" s="33" t="s">
        <v>82</v>
      </c>
      <c r="B181" s="183">
        <v>10400</v>
      </c>
      <c r="C181" s="162"/>
      <c r="D181" s="163"/>
      <c r="E181" s="164"/>
      <c r="F181" s="163"/>
      <c r="G181" s="165">
        <v>13000</v>
      </c>
      <c r="H181" s="45"/>
    </row>
    <row r="182" spans="1:9" x14ac:dyDescent="0.2">
      <c r="A182" s="30" t="s">
        <v>103</v>
      </c>
      <c r="B182" s="85">
        <f>SUM(B183:B184)</f>
        <v>8122</v>
      </c>
      <c r="C182" s="102"/>
      <c r="D182" s="102"/>
      <c r="E182" s="102"/>
      <c r="F182" s="102"/>
      <c r="G182" s="129">
        <f>SUM(G183:G184)</f>
        <v>15500</v>
      </c>
      <c r="H182" s="45"/>
    </row>
    <row r="183" spans="1:9" x14ac:dyDescent="0.2">
      <c r="A183" s="119" t="s">
        <v>79</v>
      </c>
      <c r="B183" s="358">
        <v>5000</v>
      </c>
      <c r="C183" s="359"/>
      <c r="D183" s="359"/>
      <c r="E183" s="359"/>
      <c r="F183" s="359"/>
      <c r="G183" s="144">
        <v>10000</v>
      </c>
      <c r="H183" s="45"/>
    </row>
    <row r="184" spans="1:9" x14ac:dyDescent="0.2">
      <c r="A184" s="33" t="s">
        <v>82</v>
      </c>
      <c r="B184" s="161">
        <v>3122</v>
      </c>
      <c r="C184" s="162"/>
      <c r="D184" s="163"/>
      <c r="E184" s="164"/>
      <c r="F184" s="163"/>
      <c r="G184" s="165">
        <v>5500</v>
      </c>
      <c r="H184" s="45"/>
      <c r="I184" s="16"/>
    </row>
    <row r="185" spans="1:9" x14ac:dyDescent="0.2">
      <c r="A185" s="31" t="s">
        <v>49</v>
      </c>
      <c r="B185" s="87">
        <f>SUM(B186:B188)</f>
        <v>28333</v>
      </c>
      <c r="C185" s="105"/>
      <c r="D185" s="32"/>
      <c r="E185" s="44"/>
      <c r="F185" s="32"/>
      <c r="G185" s="140">
        <f>SUM(G186:G188)</f>
        <v>38750</v>
      </c>
      <c r="H185" s="45"/>
    </row>
    <row r="186" spans="1:9" x14ac:dyDescent="0.2">
      <c r="A186" s="29" t="s">
        <v>76</v>
      </c>
      <c r="B186" s="130">
        <v>11380</v>
      </c>
      <c r="C186" s="131"/>
      <c r="D186" s="20"/>
      <c r="E186" s="19"/>
      <c r="F186" s="20"/>
      <c r="G186" s="146">
        <v>17800</v>
      </c>
      <c r="H186" s="45"/>
    </row>
    <row r="187" spans="1:9" x14ac:dyDescent="0.2">
      <c r="A187" s="29" t="s">
        <v>83</v>
      </c>
      <c r="B187" s="130">
        <v>9000</v>
      </c>
      <c r="C187" s="131"/>
      <c r="D187" s="20"/>
      <c r="E187" s="19"/>
      <c r="F187" s="20"/>
      <c r="G187" s="146">
        <v>9000</v>
      </c>
      <c r="H187" s="45"/>
    </row>
    <row r="188" spans="1:9" x14ac:dyDescent="0.2">
      <c r="A188" s="33" t="s">
        <v>82</v>
      </c>
      <c r="B188" s="161">
        <v>7953</v>
      </c>
      <c r="C188" s="162"/>
      <c r="D188" s="163"/>
      <c r="E188" s="164"/>
      <c r="F188" s="163"/>
      <c r="G188" s="165">
        <v>11950</v>
      </c>
      <c r="H188" s="45"/>
      <c r="I188" s="16"/>
    </row>
    <row r="189" spans="1:9" x14ac:dyDescent="0.2">
      <c r="A189" s="31" t="s">
        <v>92</v>
      </c>
      <c r="B189" s="87">
        <f>B190</f>
        <v>5400</v>
      </c>
      <c r="C189" s="105"/>
      <c r="D189" s="32"/>
      <c r="E189" s="44"/>
      <c r="F189" s="32"/>
      <c r="G189" s="140">
        <f>G190</f>
        <v>5400</v>
      </c>
      <c r="H189" s="45"/>
    </row>
    <row r="190" spans="1:9" x14ac:dyDescent="0.2">
      <c r="A190" s="37" t="s">
        <v>81</v>
      </c>
      <c r="B190" s="170">
        <v>5400</v>
      </c>
      <c r="C190" s="171"/>
      <c r="D190" s="18"/>
      <c r="E190" s="172"/>
      <c r="F190" s="18"/>
      <c r="G190" s="145">
        <v>5400</v>
      </c>
      <c r="H190" s="45"/>
    </row>
    <row r="191" spans="1:9" x14ac:dyDescent="0.2">
      <c r="A191" s="46" t="s">
        <v>50</v>
      </c>
      <c r="B191" s="89">
        <f>SUM(B192:B196)</f>
        <v>387500</v>
      </c>
      <c r="C191" s="110"/>
      <c r="D191" s="40"/>
      <c r="E191" s="47"/>
      <c r="F191" s="40"/>
      <c r="G191" s="147">
        <f>SUM(G192:G196)</f>
        <v>517200</v>
      </c>
      <c r="H191" s="45"/>
    </row>
    <row r="192" spans="1:9" x14ac:dyDescent="0.2">
      <c r="A192" s="29" t="s">
        <v>72</v>
      </c>
      <c r="B192" s="130">
        <v>86400</v>
      </c>
      <c r="C192" s="131"/>
      <c r="D192" s="20"/>
      <c r="E192" s="19"/>
      <c r="F192" s="20"/>
      <c r="G192" s="146">
        <v>108000</v>
      </c>
      <c r="H192" s="45"/>
    </row>
    <row r="193" spans="1:19" x14ac:dyDescent="0.2">
      <c r="A193" s="37" t="s">
        <v>76</v>
      </c>
      <c r="B193" s="88">
        <v>145520</v>
      </c>
      <c r="C193" s="106"/>
      <c r="D193" s="22"/>
      <c r="E193" s="21"/>
      <c r="F193" s="22"/>
      <c r="G193" s="150">
        <v>226000</v>
      </c>
      <c r="H193" s="45"/>
    </row>
    <row r="194" spans="1:19" x14ac:dyDescent="0.2">
      <c r="A194" s="37" t="s">
        <v>79</v>
      </c>
      <c r="B194" s="88">
        <v>25620</v>
      </c>
      <c r="C194" s="106"/>
      <c r="D194" s="22"/>
      <c r="E194" s="21"/>
      <c r="F194" s="22"/>
      <c r="G194" s="150">
        <v>37500</v>
      </c>
      <c r="H194" s="45"/>
    </row>
    <row r="195" spans="1:19" x14ac:dyDescent="0.2">
      <c r="A195" s="29" t="s">
        <v>82</v>
      </c>
      <c r="B195" s="88">
        <v>49960</v>
      </c>
      <c r="C195" s="106"/>
      <c r="D195" s="22"/>
      <c r="E195" s="21"/>
      <c r="F195" s="22"/>
      <c r="G195" s="150">
        <v>65700</v>
      </c>
      <c r="H195" s="45"/>
    </row>
    <row r="196" spans="1:19" x14ac:dyDescent="0.2">
      <c r="A196" s="33" t="s">
        <v>83</v>
      </c>
      <c r="B196" s="161">
        <v>80000</v>
      </c>
      <c r="C196" s="162"/>
      <c r="D196" s="163"/>
      <c r="E196" s="164"/>
      <c r="F196" s="163"/>
      <c r="G196" s="165">
        <v>80000</v>
      </c>
      <c r="H196" s="45"/>
    </row>
    <row r="197" spans="1:19" s="51" customFormat="1" x14ac:dyDescent="0.2">
      <c r="A197" s="46" t="s">
        <v>91</v>
      </c>
      <c r="B197" s="89">
        <f>SUM(B198:B198)</f>
        <v>759</v>
      </c>
      <c r="C197" s="110"/>
      <c r="D197" s="40"/>
      <c r="E197" s="47"/>
      <c r="F197" s="40"/>
      <c r="G197" s="147">
        <f>SUM(G198:G198)</f>
        <v>1100</v>
      </c>
      <c r="H197" s="50"/>
    </row>
    <row r="198" spans="1:19" x14ac:dyDescent="0.2">
      <c r="A198" s="121" t="s">
        <v>82</v>
      </c>
      <c r="B198" s="130">
        <v>759</v>
      </c>
      <c r="C198" s="131"/>
      <c r="D198" s="20"/>
      <c r="E198" s="19"/>
      <c r="F198" s="20"/>
      <c r="G198" s="146">
        <v>1100</v>
      </c>
      <c r="H198" s="45"/>
    </row>
    <row r="199" spans="1:19" x14ac:dyDescent="0.2">
      <c r="A199" s="46" t="s">
        <v>105</v>
      </c>
      <c r="B199" s="89">
        <f>B200</f>
        <v>4000</v>
      </c>
      <c r="C199" s="110"/>
      <c r="D199" s="40"/>
      <c r="E199" s="47"/>
      <c r="F199" s="40"/>
      <c r="G199" s="147">
        <f>G200</f>
        <v>6500</v>
      </c>
      <c r="H199" s="45"/>
    </row>
    <row r="200" spans="1:19" x14ac:dyDescent="0.2">
      <c r="A200" s="33" t="s">
        <v>76</v>
      </c>
      <c r="B200" s="161">
        <v>4000</v>
      </c>
      <c r="C200" s="162"/>
      <c r="D200" s="163"/>
      <c r="E200" s="164"/>
      <c r="F200" s="163"/>
      <c r="G200" s="165">
        <v>6500</v>
      </c>
      <c r="H200" s="45"/>
    </row>
    <row r="201" spans="1:19" s="51" customFormat="1" x14ac:dyDescent="0.2">
      <c r="A201" s="48" t="s">
        <v>77</v>
      </c>
      <c r="B201" s="90">
        <f>B202</f>
        <v>2600</v>
      </c>
      <c r="C201" s="109"/>
      <c r="D201" s="41"/>
      <c r="E201" s="49"/>
      <c r="F201" s="41"/>
      <c r="G201" s="148">
        <f>G202</f>
        <v>4000</v>
      </c>
      <c r="H201" s="50"/>
    </row>
    <row r="202" spans="1:19" x14ac:dyDescent="0.2">
      <c r="A202" s="33" t="s">
        <v>76</v>
      </c>
      <c r="B202" s="161">
        <v>2600</v>
      </c>
      <c r="C202" s="162"/>
      <c r="D202" s="163"/>
      <c r="E202" s="164"/>
      <c r="F202" s="163"/>
      <c r="G202" s="165">
        <v>4000</v>
      </c>
      <c r="H202" s="45"/>
    </row>
    <row r="203" spans="1:19" x14ac:dyDescent="0.2">
      <c r="A203" s="48" t="s">
        <v>84</v>
      </c>
      <c r="B203" s="90">
        <f>SUM(B204:B207)</f>
        <v>33825</v>
      </c>
      <c r="C203" s="109"/>
      <c r="D203" s="41"/>
      <c r="E203" s="49"/>
      <c r="F203" s="41"/>
      <c r="G203" s="148">
        <f>SUM(G204:G207)</f>
        <v>41200</v>
      </c>
      <c r="H203" s="45"/>
    </row>
    <row r="204" spans="1:19" x14ac:dyDescent="0.2">
      <c r="A204" s="29" t="s">
        <v>76</v>
      </c>
      <c r="B204" s="130">
        <v>8600</v>
      </c>
      <c r="C204" s="131"/>
      <c r="D204" s="20"/>
      <c r="E204" s="19"/>
      <c r="F204" s="20"/>
      <c r="G204" s="146">
        <v>13300</v>
      </c>
      <c r="H204" s="45"/>
    </row>
    <row r="205" spans="1:19" x14ac:dyDescent="0.2">
      <c r="A205" s="29" t="s">
        <v>79</v>
      </c>
      <c r="B205" s="130">
        <v>1465</v>
      </c>
      <c r="C205" s="131"/>
      <c r="D205" s="20"/>
      <c r="E205" s="19"/>
      <c r="F205" s="20"/>
      <c r="G205" s="146">
        <v>3000</v>
      </c>
      <c r="H205" s="45"/>
    </row>
    <row r="206" spans="1:19" x14ac:dyDescent="0.2">
      <c r="A206" s="29" t="s">
        <v>82</v>
      </c>
      <c r="B206" s="130">
        <v>2760</v>
      </c>
      <c r="C206" s="131"/>
      <c r="D206" s="20"/>
      <c r="E206" s="19"/>
      <c r="F206" s="20"/>
      <c r="G206" s="146">
        <v>3900</v>
      </c>
      <c r="H206" s="45"/>
      <c r="I206" s="16"/>
      <c r="J206" s="16"/>
      <c r="K206" s="16"/>
      <c r="L206" s="16"/>
      <c r="M206" s="16"/>
      <c r="N206" s="16"/>
      <c r="O206" s="16"/>
    </row>
    <row r="207" spans="1:19" ht="13.5" thickBot="1" x14ac:dyDescent="0.25">
      <c r="A207" s="33" t="s">
        <v>83</v>
      </c>
      <c r="B207" s="178">
        <v>21000</v>
      </c>
      <c r="C207" s="179"/>
      <c r="D207" s="168"/>
      <c r="E207" s="168"/>
      <c r="F207" s="168"/>
      <c r="G207" s="169">
        <v>21000</v>
      </c>
      <c r="H207" s="45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13.5" thickBot="1" x14ac:dyDescent="0.25">
      <c r="A208" s="254" t="s">
        <v>14</v>
      </c>
      <c r="B208" s="255">
        <f t="shared" ref="B208:G208" si="3">B162</f>
        <v>672828</v>
      </c>
      <c r="C208" s="256">
        <f t="shared" si="3"/>
        <v>0</v>
      </c>
      <c r="D208" s="257">
        <f t="shared" si="3"/>
        <v>0</v>
      </c>
      <c r="E208" s="258">
        <f t="shared" si="3"/>
        <v>0</v>
      </c>
      <c r="F208" s="257">
        <f t="shared" si="3"/>
        <v>0</v>
      </c>
      <c r="G208" s="248">
        <f t="shared" si="3"/>
        <v>895900</v>
      </c>
    </row>
    <row r="209" spans="1:9" ht="13.5" thickBot="1" x14ac:dyDescent="0.25">
      <c r="A209" s="413" t="s">
        <v>42</v>
      </c>
      <c r="B209" s="414"/>
      <c r="C209" s="414"/>
      <c r="D209" s="414"/>
      <c r="E209" s="414"/>
      <c r="F209" s="414"/>
      <c r="G209" s="415"/>
    </row>
    <row r="210" spans="1:9" ht="13.5" thickBot="1" x14ac:dyDescent="0.25">
      <c r="A210" s="419" t="s">
        <v>43</v>
      </c>
      <c r="B210" s="420"/>
      <c r="C210" s="420"/>
      <c r="D210" s="420"/>
      <c r="E210" s="420"/>
      <c r="F210" s="420"/>
      <c r="G210" s="421"/>
    </row>
    <row r="211" spans="1:9" ht="13.5" thickBot="1" x14ac:dyDescent="0.25">
      <c r="A211" s="52"/>
      <c r="B211" s="91"/>
      <c r="C211" s="111"/>
      <c r="D211" s="54"/>
      <c r="E211" s="53"/>
      <c r="F211" s="54"/>
      <c r="G211" s="149"/>
    </row>
    <row r="212" spans="1:9" x14ac:dyDescent="0.2">
      <c r="A212" s="413" t="s">
        <v>44</v>
      </c>
      <c r="B212" s="414"/>
      <c r="C212" s="414"/>
      <c r="D212" s="414"/>
      <c r="E212" s="414"/>
      <c r="F212" s="414"/>
      <c r="G212" s="415"/>
    </row>
    <row r="213" spans="1:9" x14ac:dyDescent="0.2">
      <c r="A213" s="259" t="s">
        <v>33</v>
      </c>
      <c r="B213" s="260">
        <f>B214</f>
        <v>18600</v>
      </c>
      <c r="C213" s="261"/>
      <c r="D213" s="262"/>
      <c r="E213" s="263">
        <f>E214</f>
        <v>18600</v>
      </c>
      <c r="F213" s="264"/>
      <c r="G213" s="265"/>
    </row>
    <row r="214" spans="1:9" x14ac:dyDescent="0.2">
      <c r="A214" s="55" t="s">
        <v>11</v>
      </c>
      <c r="B214" s="87">
        <f>SUM(B215)</f>
        <v>18600</v>
      </c>
      <c r="C214" s="105"/>
      <c r="D214" s="32"/>
      <c r="E214" s="44">
        <f>SUM(E215)</f>
        <v>18600</v>
      </c>
      <c r="F214" s="14"/>
      <c r="G214" s="144"/>
    </row>
    <row r="215" spans="1:9" x14ac:dyDescent="0.2">
      <c r="A215" s="29" t="s">
        <v>82</v>
      </c>
      <c r="B215" s="88">
        <v>18600</v>
      </c>
      <c r="C215" s="106"/>
      <c r="D215" s="22"/>
      <c r="E215" s="21">
        <v>18600</v>
      </c>
      <c r="F215" s="22"/>
      <c r="G215" s="150"/>
    </row>
    <row r="216" spans="1:9" s="51" customFormat="1" ht="13.5" thickBot="1" x14ac:dyDescent="0.25">
      <c r="A216" s="333" t="s">
        <v>14</v>
      </c>
      <c r="B216" s="334">
        <f>SUM(B213)</f>
        <v>18600</v>
      </c>
      <c r="C216" s="335"/>
      <c r="D216" s="336"/>
      <c r="E216" s="337">
        <f>SUM(E213)</f>
        <v>18600</v>
      </c>
      <c r="F216" s="336"/>
      <c r="G216" s="338"/>
    </row>
    <row r="217" spans="1:9" x14ac:dyDescent="0.2">
      <c r="A217" s="413" t="s">
        <v>45</v>
      </c>
      <c r="B217" s="414"/>
      <c r="C217" s="414"/>
      <c r="D217" s="414"/>
      <c r="E217" s="414"/>
      <c r="F217" s="414"/>
      <c r="G217" s="415"/>
    </row>
    <row r="218" spans="1:9" x14ac:dyDescent="0.2">
      <c r="A218" s="266" t="s">
        <v>33</v>
      </c>
      <c r="B218" s="267">
        <f>B219+B224+B226</f>
        <v>631400</v>
      </c>
      <c r="C218" s="261">
        <f>C219+C224+C226</f>
        <v>64.5</v>
      </c>
      <c r="D218" s="264"/>
      <c r="E218" s="268"/>
      <c r="F218" s="264"/>
      <c r="G218" s="265"/>
      <c r="I218" s="16"/>
    </row>
    <row r="219" spans="1:9" x14ac:dyDescent="0.2">
      <c r="A219" s="31" t="s">
        <v>3</v>
      </c>
      <c r="B219" s="134">
        <f>SUM(B220:B223)</f>
        <v>528400</v>
      </c>
      <c r="C219" s="105">
        <f>SUM(C220:C223)</f>
        <v>34.5</v>
      </c>
      <c r="D219" s="14"/>
      <c r="E219" s="15"/>
      <c r="F219" s="14"/>
      <c r="G219" s="144"/>
    </row>
    <row r="220" spans="1:9" x14ac:dyDescent="0.2">
      <c r="A220" s="29" t="s">
        <v>76</v>
      </c>
      <c r="B220" s="130">
        <v>27900</v>
      </c>
      <c r="C220" s="360">
        <v>3</v>
      </c>
      <c r="D220" s="20"/>
      <c r="E220" s="19"/>
      <c r="F220" s="20"/>
      <c r="G220" s="146"/>
    </row>
    <row r="221" spans="1:9" x14ac:dyDescent="0.2">
      <c r="A221" s="29" t="s">
        <v>79</v>
      </c>
      <c r="B221" s="130">
        <v>360000</v>
      </c>
      <c r="C221" s="360">
        <v>20</v>
      </c>
      <c r="D221" s="20"/>
      <c r="E221" s="19"/>
      <c r="F221" s="20"/>
      <c r="G221" s="146"/>
    </row>
    <row r="222" spans="1:9" x14ac:dyDescent="0.2">
      <c r="A222" s="121" t="s">
        <v>82</v>
      </c>
      <c r="B222" s="170">
        <v>40500</v>
      </c>
      <c r="C222" s="171">
        <v>1.5</v>
      </c>
      <c r="D222" s="18"/>
      <c r="E222" s="172"/>
      <c r="F222" s="18"/>
      <c r="G222" s="145"/>
      <c r="I222" s="16"/>
    </row>
    <row r="223" spans="1:9" x14ac:dyDescent="0.2">
      <c r="A223" s="37" t="s">
        <v>83</v>
      </c>
      <c r="B223" s="88">
        <v>100000</v>
      </c>
      <c r="C223" s="106">
        <v>10</v>
      </c>
      <c r="D223" s="22"/>
      <c r="E223" s="21"/>
      <c r="F223" s="22"/>
      <c r="G223" s="150"/>
    </row>
    <row r="224" spans="1:9" x14ac:dyDescent="0.2">
      <c r="A224" s="23" t="s">
        <v>7</v>
      </c>
      <c r="B224" s="85">
        <f>SUM(B225:B225)</f>
        <v>100000</v>
      </c>
      <c r="C224" s="107">
        <f>SUM(C225:C225)</f>
        <v>20</v>
      </c>
      <c r="D224" s="12"/>
      <c r="E224" s="13"/>
      <c r="F224" s="12"/>
      <c r="G224" s="143"/>
    </row>
    <row r="225" spans="1:7" x14ac:dyDescent="0.2">
      <c r="A225" s="33" t="s">
        <v>83</v>
      </c>
      <c r="B225" s="161">
        <v>100000</v>
      </c>
      <c r="C225" s="162">
        <v>20</v>
      </c>
      <c r="D225" s="163"/>
      <c r="E225" s="164"/>
      <c r="F225" s="163"/>
      <c r="G225" s="165"/>
    </row>
    <row r="226" spans="1:7" x14ac:dyDescent="0.2">
      <c r="A226" s="30" t="s">
        <v>98</v>
      </c>
      <c r="B226" s="85">
        <f>SUM(B227)</f>
        <v>3000</v>
      </c>
      <c r="C226" s="102">
        <f>SUM(C227)</f>
        <v>10</v>
      </c>
      <c r="D226" s="12"/>
      <c r="E226" s="13"/>
      <c r="F226" s="12"/>
      <c r="G226" s="143"/>
    </row>
    <row r="227" spans="1:7" x14ac:dyDescent="0.2">
      <c r="A227" s="37" t="s">
        <v>79</v>
      </c>
      <c r="B227" s="88">
        <v>3000</v>
      </c>
      <c r="C227" s="106">
        <v>10</v>
      </c>
      <c r="D227" s="22"/>
      <c r="E227" s="21"/>
      <c r="F227" s="22"/>
      <c r="G227" s="150"/>
    </row>
    <row r="228" spans="1:7" x14ac:dyDescent="0.2">
      <c r="A228" s="249" t="s">
        <v>34</v>
      </c>
      <c r="B228" s="250">
        <f>B229+B233+B235+B237+B239+B241+B243+B245+B247+B249+B253+B231+B251</f>
        <v>396200</v>
      </c>
      <c r="C228" s="269">
        <f>C229+C233+C235+C237+C239+C241+C243+C245+C247+C249+C253+C231+C251</f>
        <v>3424.5</v>
      </c>
      <c r="D228" s="270"/>
      <c r="E228" s="271"/>
      <c r="F228" s="270"/>
      <c r="G228" s="272"/>
    </row>
    <row r="229" spans="1:7" x14ac:dyDescent="0.2">
      <c r="A229" s="30" t="s">
        <v>99</v>
      </c>
      <c r="B229" s="86">
        <f>SUM(B230)</f>
        <v>9000</v>
      </c>
      <c r="C229" s="107">
        <f>SUM(C230)</f>
        <v>2</v>
      </c>
      <c r="D229" s="28"/>
      <c r="E229" s="43"/>
      <c r="F229" s="28"/>
      <c r="G229" s="129"/>
    </row>
    <row r="230" spans="1:7" x14ac:dyDescent="0.2">
      <c r="A230" s="33" t="s">
        <v>79</v>
      </c>
      <c r="B230" s="161">
        <v>9000</v>
      </c>
      <c r="C230" s="162">
        <v>2</v>
      </c>
      <c r="D230" s="163"/>
      <c r="E230" s="164"/>
      <c r="F230" s="163"/>
      <c r="G230" s="165"/>
    </row>
    <row r="231" spans="1:7" x14ac:dyDescent="0.2">
      <c r="A231" s="30" t="s">
        <v>128</v>
      </c>
      <c r="B231" s="86">
        <f>SUM(B232)</f>
        <v>3000</v>
      </c>
      <c r="C231" s="107">
        <f>SUM(C232)</f>
        <v>1</v>
      </c>
      <c r="D231" s="28"/>
      <c r="E231" s="43"/>
      <c r="F231" s="28"/>
      <c r="G231" s="129"/>
    </row>
    <row r="232" spans="1:7" x14ac:dyDescent="0.2">
      <c r="A232" s="33" t="s">
        <v>79</v>
      </c>
      <c r="B232" s="161">
        <v>3000</v>
      </c>
      <c r="C232" s="162">
        <v>1</v>
      </c>
      <c r="D232" s="163"/>
      <c r="E232" s="164"/>
      <c r="F232" s="163"/>
      <c r="G232" s="165"/>
    </row>
    <row r="233" spans="1:7" x14ac:dyDescent="0.2">
      <c r="A233" s="30" t="s">
        <v>19</v>
      </c>
      <c r="B233" s="86">
        <f>SUM(B234)</f>
        <v>30000</v>
      </c>
      <c r="C233" s="107">
        <f>SUM(C234)</f>
        <v>300</v>
      </c>
      <c r="D233" s="28"/>
      <c r="E233" s="43"/>
      <c r="F233" s="28"/>
      <c r="G233" s="129"/>
    </row>
    <row r="234" spans="1:7" x14ac:dyDescent="0.2">
      <c r="A234" s="33" t="s">
        <v>79</v>
      </c>
      <c r="B234" s="161">
        <v>30000</v>
      </c>
      <c r="C234" s="162">
        <v>300</v>
      </c>
      <c r="D234" s="163"/>
      <c r="E234" s="164"/>
      <c r="F234" s="163"/>
      <c r="G234" s="165"/>
    </row>
    <row r="235" spans="1:7" x14ac:dyDescent="0.2">
      <c r="A235" s="30" t="s">
        <v>100</v>
      </c>
      <c r="B235" s="86">
        <f>SUM(B236)</f>
        <v>200000</v>
      </c>
      <c r="C235" s="107">
        <f>SUM(C236)</f>
        <v>2000</v>
      </c>
      <c r="D235" s="28"/>
      <c r="E235" s="43"/>
      <c r="F235" s="28"/>
      <c r="G235" s="129"/>
    </row>
    <row r="236" spans="1:7" x14ac:dyDescent="0.2">
      <c r="A236" s="33" t="s">
        <v>79</v>
      </c>
      <c r="B236" s="161">
        <v>200000</v>
      </c>
      <c r="C236" s="162">
        <v>2000</v>
      </c>
      <c r="D236" s="163"/>
      <c r="E236" s="164"/>
      <c r="F236" s="163"/>
      <c r="G236" s="165"/>
    </row>
    <row r="237" spans="1:7" x14ac:dyDescent="0.2">
      <c r="A237" s="30" t="s">
        <v>18</v>
      </c>
      <c r="B237" s="86">
        <f>SUM(B238)</f>
        <v>70000</v>
      </c>
      <c r="C237" s="107">
        <f>SUM(C238)</f>
        <v>700</v>
      </c>
      <c r="D237" s="28"/>
      <c r="E237" s="43"/>
      <c r="F237" s="28"/>
      <c r="G237" s="129"/>
    </row>
    <row r="238" spans="1:7" x14ac:dyDescent="0.2">
      <c r="A238" s="33" t="s">
        <v>79</v>
      </c>
      <c r="B238" s="161">
        <v>70000</v>
      </c>
      <c r="C238" s="162">
        <v>700</v>
      </c>
      <c r="D238" s="163"/>
      <c r="E238" s="164"/>
      <c r="F238" s="163"/>
      <c r="G238" s="165"/>
    </row>
    <row r="239" spans="1:7" x14ac:dyDescent="0.2">
      <c r="A239" s="30" t="s">
        <v>21</v>
      </c>
      <c r="B239" s="86">
        <f>SUM(B240)</f>
        <v>40000</v>
      </c>
      <c r="C239" s="107">
        <f>SUM(C240)</f>
        <v>400</v>
      </c>
      <c r="D239" s="28"/>
      <c r="E239" s="43"/>
      <c r="F239" s="28"/>
      <c r="G239" s="129"/>
    </row>
    <row r="240" spans="1:7" x14ac:dyDescent="0.2">
      <c r="A240" s="33" t="s">
        <v>79</v>
      </c>
      <c r="B240" s="161">
        <v>40000</v>
      </c>
      <c r="C240" s="162">
        <v>400</v>
      </c>
      <c r="D240" s="163"/>
      <c r="E240" s="164"/>
      <c r="F240" s="163"/>
      <c r="G240" s="165"/>
    </row>
    <row r="241" spans="1:7" x14ac:dyDescent="0.2">
      <c r="A241" s="30" t="s">
        <v>101</v>
      </c>
      <c r="B241" s="86">
        <f>SUM(B242)</f>
        <v>2000</v>
      </c>
      <c r="C241" s="107">
        <f>SUM(C242)</f>
        <v>0.5</v>
      </c>
      <c r="D241" s="28"/>
      <c r="E241" s="43"/>
      <c r="F241" s="28"/>
      <c r="G241" s="129"/>
    </row>
    <row r="242" spans="1:7" x14ac:dyDescent="0.2">
      <c r="A242" s="33" t="s">
        <v>79</v>
      </c>
      <c r="B242" s="161">
        <v>2000</v>
      </c>
      <c r="C242" s="162">
        <v>0.5</v>
      </c>
      <c r="D242" s="163"/>
      <c r="E242" s="164"/>
      <c r="F242" s="163"/>
      <c r="G242" s="165"/>
    </row>
    <row r="243" spans="1:7" x14ac:dyDescent="0.2">
      <c r="A243" s="30" t="s">
        <v>95</v>
      </c>
      <c r="B243" s="86">
        <f>SUM(B244)</f>
        <v>10000</v>
      </c>
      <c r="C243" s="107">
        <f>SUM(C244)</f>
        <v>4</v>
      </c>
      <c r="D243" s="28"/>
      <c r="E243" s="43"/>
      <c r="F243" s="28"/>
      <c r="G243" s="129"/>
    </row>
    <row r="244" spans="1:7" x14ac:dyDescent="0.2">
      <c r="A244" s="33" t="s">
        <v>79</v>
      </c>
      <c r="B244" s="161">
        <v>10000</v>
      </c>
      <c r="C244" s="162">
        <v>4</v>
      </c>
      <c r="D244" s="163"/>
      <c r="E244" s="164"/>
      <c r="F244" s="163"/>
      <c r="G244" s="165"/>
    </row>
    <row r="245" spans="1:7" x14ac:dyDescent="0.2">
      <c r="A245" s="30" t="s">
        <v>129</v>
      </c>
      <c r="B245" s="86">
        <f>SUM(B246)</f>
        <v>6000</v>
      </c>
      <c r="C245" s="107">
        <f>SUM(C246)</f>
        <v>3</v>
      </c>
      <c r="D245" s="28"/>
      <c r="E245" s="43"/>
      <c r="F245" s="28"/>
      <c r="G245" s="129"/>
    </row>
    <row r="246" spans="1:7" x14ac:dyDescent="0.2">
      <c r="A246" s="33" t="s">
        <v>79</v>
      </c>
      <c r="B246" s="161">
        <v>6000</v>
      </c>
      <c r="C246" s="162">
        <v>3</v>
      </c>
      <c r="D246" s="163"/>
      <c r="E246" s="164"/>
      <c r="F246" s="163"/>
      <c r="G246" s="165"/>
    </row>
    <row r="247" spans="1:7" x14ac:dyDescent="0.2">
      <c r="A247" s="30" t="s">
        <v>119</v>
      </c>
      <c r="B247" s="86">
        <f>SUM(B248)</f>
        <v>20000</v>
      </c>
      <c r="C247" s="107">
        <f>SUM(C248)</f>
        <v>5</v>
      </c>
      <c r="D247" s="28"/>
      <c r="E247" s="43"/>
      <c r="F247" s="28"/>
      <c r="G247" s="129"/>
    </row>
    <row r="248" spans="1:7" x14ac:dyDescent="0.2">
      <c r="A248" s="33" t="s">
        <v>79</v>
      </c>
      <c r="B248" s="161">
        <v>20000</v>
      </c>
      <c r="C248" s="162">
        <v>5</v>
      </c>
      <c r="D248" s="163"/>
      <c r="E248" s="164"/>
      <c r="F248" s="163"/>
      <c r="G248" s="165"/>
    </row>
    <row r="249" spans="1:7" x14ac:dyDescent="0.2">
      <c r="A249" s="30" t="s">
        <v>28</v>
      </c>
      <c r="B249" s="86">
        <f>SUM(B250)</f>
        <v>1000</v>
      </c>
      <c r="C249" s="107">
        <f>SUM(C250)</f>
        <v>1</v>
      </c>
      <c r="D249" s="28"/>
      <c r="E249" s="43"/>
      <c r="F249" s="28"/>
      <c r="G249" s="129"/>
    </row>
    <row r="250" spans="1:7" x14ac:dyDescent="0.2">
      <c r="A250" s="33" t="s">
        <v>79</v>
      </c>
      <c r="B250" s="161">
        <v>1000</v>
      </c>
      <c r="C250" s="162">
        <v>1</v>
      </c>
      <c r="D250" s="163"/>
      <c r="E250" s="164"/>
      <c r="F250" s="163"/>
      <c r="G250" s="165"/>
    </row>
    <row r="251" spans="1:7" x14ac:dyDescent="0.2">
      <c r="A251" s="30" t="s">
        <v>29</v>
      </c>
      <c r="B251" s="86">
        <f>SUM(B252)</f>
        <v>2600</v>
      </c>
      <c r="C251" s="107">
        <f>SUM(C252)</f>
        <v>4</v>
      </c>
      <c r="D251" s="28"/>
      <c r="E251" s="43"/>
      <c r="F251" s="28"/>
      <c r="G251" s="129"/>
    </row>
    <row r="252" spans="1:7" x14ac:dyDescent="0.2">
      <c r="A252" s="33" t="s">
        <v>79</v>
      </c>
      <c r="B252" s="161">
        <v>2600</v>
      </c>
      <c r="C252" s="162">
        <v>4</v>
      </c>
      <c r="D252" s="163"/>
      <c r="E252" s="164"/>
      <c r="F252" s="163"/>
      <c r="G252" s="165"/>
    </row>
    <row r="253" spans="1:7" x14ac:dyDescent="0.2">
      <c r="A253" s="30" t="s">
        <v>30</v>
      </c>
      <c r="B253" s="86">
        <f>SUM(B254)</f>
        <v>2600</v>
      </c>
      <c r="C253" s="107">
        <f>SUM(C254)</f>
        <v>4</v>
      </c>
      <c r="D253" s="28"/>
      <c r="E253" s="43"/>
      <c r="F253" s="28"/>
      <c r="G253" s="129"/>
    </row>
    <row r="254" spans="1:7" x14ac:dyDescent="0.2">
      <c r="A254" s="33" t="s">
        <v>79</v>
      </c>
      <c r="B254" s="161">
        <v>2600</v>
      </c>
      <c r="C254" s="162">
        <v>4</v>
      </c>
      <c r="D254" s="163"/>
      <c r="E254" s="164"/>
      <c r="F254" s="163"/>
      <c r="G254" s="165"/>
    </row>
    <row r="255" spans="1:7" x14ac:dyDescent="0.2">
      <c r="A255" s="280" t="s">
        <v>35</v>
      </c>
      <c r="B255" s="240">
        <f>B256</f>
        <v>3000</v>
      </c>
      <c r="C255" s="241">
        <f>C256</f>
        <v>2</v>
      </c>
      <c r="D255" s="330"/>
      <c r="E255" s="331"/>
      <c r="F255" s="330"/>
      <c r="G255" s="332"/>
    </row>
    <row r="256" spans="1:7" x14ac:dyDescent="0.2">
      <c r="A256" s="30" t="s">
        <v>96</v>
      </c>
      <c r="B256" s="86">
        <f>SUM(B257)</f>
        <v>3000</v>
      </c>
      <c r="C256" s="107">
        <f>SUM(C257)</f>
        <v>2</v>
      </c>
      <c r="D256" s="12"/>
      <c r="E256" s="13"/>
      <c r="F256" s="12"/>
      <c r="G256" s="143"/>
    </row>
    <row r="257" spans="1:9" x14ac:dyDescent="0.2">
      <c r="A257" s="33" t="s">
        <v>79</v>
      </c>
      <c r="B257" s="161">
        <v>3000</v>
      </c>
      <c r="C257" s="162">
        <v>2</v>
      </c>
      <c r="D257" s="163"/>
      <c r="E257" s="164"/>
      <c r="F257" s="163"/>
      <c r="G257" s="165"/>
    </row>
    <row r="258" spans="1:9" ht="13.5" thickBot="1" x14ac:dyDescent="0.25">
      <c r="A258" s="339" t="s">
        <v>14</v>
      </c>
      <c r="B258" s="340">
        <f>B255+B228+B218</f>
        <v>1030600</v>
      </c>
      <c r="C258" s="335">
        <f>C255+C228+C218</f>
        <v>3491</v>
      </c>
      <c r="D258" s="341"/>
      <c r="E258" s="342"/>
      <c r="F258" s="341"/>
      <c r="G258" s="343"/>
    </row>
    <row r="259" spans="1:9" x14ac:dyDescent="0.2">
      <c r="A259" s="413" t="s">
        <v>63</v>
      </c>
      <c r="B259" s="414"/>
      <c r="C259" s="414"/>
      <c r="D259" s="414"/>
      <c r="E259" s="414"/>
      <c r="F259" s="414"/>
      <c r="G259" s="415"/>
      <c r="H259" s="26"/>
    </row>
    <row r="260" spans="1:9" s="26" customFormat="1" x14ac:dyDescent="0.2">
      <c r="A260" s="259" t="s">
        <v>33</v>
      </c>
      <c r="B260" s="273">
        <f t="shared" ref="B260:G260" si="4">B261+B264</f>
        <v>21600</v>
      </c>
      <c r="C260" s="274">
        <f t="shared" si="4"/>
        <v>1</v>
      </c>
      <c r="D260" s="274">
        <f t="shared" si="4"/>
        <v>0</v>
      </c>
      <c r="E260" s="275">
        <f t="shared" si="4"/>
        <v>0</v>
      </c>
      <c r="F260" s="274">
        <f t="shared" si="4"/>
        <v>0</v>
      </c>
      <c r="G260" s="276">
        <f t="shared" si="4"/>
        <v>0</v>
      </c>
      <c r="H260" s="2"/>
    </row>
    <row r="261" spans="1:9" s="26" customFormat="1" x14ac:dyDescent="0.2">
      <c r="A261" s="30" t="s">
        <v>9</v>
      </c>
      <c r="B261" s="86">
        <f>SUM(B262:B263)</f>
        <v>12200</v>
      </c>
      <c r="C261" s="107">
        <f>SUM(C262:C263)</f>
        <v>0.8</v>
      </c>
      <c r="D261" s="12"/>
      <c r="E261" s="13"/>
      <c r="F261" s="12"/>
      <c r="G261" s="143"/>
      <c r="H261" s="2"/>
    </row>
    <row r="262" spans="1:9" s="26" customFormat="1" x14ac:dyDescent="0.2">
      <c r="A262" s="119" t="s">
        <v>72</v>
      </c>
      <c r="B262" s="159">
        <v>5000</v>
      </c>
      <c r="C262" s="160">
        <v>0.5</v>
      </c>
      <c r="D262" s="14"/>
      <c r="E262" s="15"/>
      <c r="F262" s="14"/>
      <c r="G262" s="144"/>
      <c r="H262" s="2"/>
    </row>
    <row r="263" spans="1:9" s="26" customFormat="1" x14ac:dyDescent="0.2">
      <c r="A263" s="119" t="s">
        <v>82</v>
      </c>
      <c r="B263" s="159">
        <v>7200</v>
      </c>
      <c r="C263" s="160">
        <v>0.3</v>
      </c>
      <c r="D263" s="14"/>
      <c r="E263" s="15"/>
      <c r="F263" s="14"/>
      <c r="G263" s="144"/>
      <c r="H263" s="2"/>
    </row>
    <row r="264" spans="1:9" s="353" customFormat="1" x14ac:dyDescent="0.2">
      <c r="A264" s="34" t="s">
        <v>111</v>
      </c>
      <c r="B264" s="86">
        <f>SUM(B265)</f>
        <v>9400</v>
      </c>
      <c r="C264" s="107">
        <f>SUM(C265)</f>
        <v>0.2</v>
      </c>
      <c r="D264" s="28"/>
      <c r="E264" s="43"/>
      <c r="F264" s="28"/>
      <c r="G264" s="129"/>
      <c r="H264" s="51"/>
    </row>
    <row r="265" spans="1:9" s="26" customFormat="1" x14ac:dyDescent="0.2">
      <c r="A265" s="38" t="s">
        <v>82</v>
      </c>
      <c r="B265" s="161">
        <v>9400</v>
      </c>
      <c r="C265" s="162">
        <v>0.2</v>
      </c>
      <c r="D265" s="163"/>
      <c r="E265" s="164"/>
      <c r="F265" s="163"/>
      <c r="G265" s="165"/>
      <c r="H265" s="2"/>
    </row>
    <row r="266" spans="1:9" x14ac:dyDescent="0.2">
      <c r="A266" s="249" t="s">
        <v>34</v>
      </c>
      <c r="B266" s="277">
        <f>B267+B269+B271+B273</f>
        <v>8140</v>
      </c>
      <c r="C266" s="278">
        <f t="shared" ref="C266:G266" si="5">C267+C269+C271+C273</f>
        <v>1.7</v>
      </c>
      <c r="D266" s="252">
        <f t="shared" si="5"/>
        <v>0</v>
      </c>
      <c r="E266" s="253">
        <f t="shared" si="5"/>
        <v>0</v>
      </c>
      <c r="F266" s="252">
        <f t="shared" si="5"/>
        <v>0</v>
      </c>
      <c r="G266" s="279">
        <f t="shared" si="5"/>
        <v>0</v>
      </c>
      <c r="I266" s="16"/>
    </row>
    <row r="267" spans="1:9" x14ac:dyDescent="0.2">
      <c r="A267" s="30" t="s">
        <v>94</v>
      </c>
      <c r="B267" s="86">
        <f>SUM(B268)</f>
        <v>1250</v>
      </c>
      <c r="C267" s="107">
        <f>SUM(C268)</f>
        <v>0.5</v>
      </c>
      <c r="D267" s="12"/>
      <c r="E267" s="13"/>
      <c r="F267" s="12"/>
      <c r="G267" s="129"/>
    </row>
    <row r="268" spans="1:9" x14ac:dyDescent="0.2">
      <c r="A268" s="33" t="s">
        <v>79</v>
      </c>
      <c r="B268" s="161">
        <v>1250</v>
      </c>
      <c r="C268" s="162">
        <v>0.5</v>
      </c>
      <c r="D268" s="163"/>
      <c r="E268" s="164"/>
      <c r="F268" s="163"/>
      <c r="G268" s="165"/>
    </row>
    <row r="269" spans="1:9" x14ac:dyDescent="0.2">
      <c r="A269" s="30" t="s">
        <v>95</v>
      </c>
      <c r="B269" s="86">
        <f>SUM(B270)</f>
        <v>1250</v>
      </c>
      <c r="C269" s="107">
        <f>SUM(C270)</f>
        <v>0.5</v>
      </c>
      <c r="D269" s="12"/>
      <c r="E269" s="13"/>
      <c r="F269" s="12"/>
      <c r="G269" s="129"/>
    </row>
    <row r="270" spans="1:9" x14ac:dyDescent="0.2">
      <c r="A270" s="33" t="s">
        <v>79</v>
      </c>
      <c r="B270" s="161">
        <v>1250</v>
      </c>
      <c r="C270" s="162">
        <v>0.5</v>
      </c>
      <c r="D270" s="163"/>
      <c r="E270" s="164"/>
      <c r="F270" s="163"/>
      <c r="G270" s="165"/>
    </row>
    <row r="271" spans="1:9" x14ac:dyDescent="0.2">
      <c r="A271" s="30" t="s">
        <v>116</v>
      </c>
      <c r="B271" s="86">
        <f>SUM(B272)</f>
        <v>5000</v>
      </c>
      <c r="C271" s="107">
        <f>SUM(C272)</f>
        <v>0.5</v>
      </c>
      <c r="D271" s="12"/>
      <c r="E271" s="13"/>
      <c r="F271" s="12"/>
      <c r="G271" s="129"/>
    </row>
    <row r="272" spans="1:9" x14ac:dyDescent="0.2">
      <c r="A272" s="33" t="s">
        <v>72</v>
      </c>
      <c r="B272" s="161">
        <v>5000</v>
      </c>
      <c r="C272" s="162">
        <v>0.5</v>
      </c>
      <c r="D272" s="163"/>
      <c r="E272" s="164"/>
      <c r="F272" s="163"/>
      <c r="G272" s="165"/>
    </row>
    <row r="273" spans="1:7" s="51" customFormat="1" x14ac:dyDescent="0.2">
      <c r="A273" s="31" t="s">
        <v>112</v>
      </c>
      <c r="B273" s="87">
        <f>SUM(B274)</f>
        <v>640</v>
      </c>
      <c r="C273" s="364">
        <f>SUM(C274)</f>
        <v>0.2</v>
      </c>
      <c r="D273" s="65"/>
      <c r="E273" s="66"/>
      <c r="F273" s="65"/>
      <c r="G273" s="348"/>
    </row>
    <row r="274" spans="1:7" x14ac:dyDescent="0.2">
      <c r="A274" s="120" t="s">
        <v>82</v>
      </c>
      <c r="B274" s="174">
        <v>640</v>
      </c>
      <c r="C274" s="365">
        <v>0.2</v>
      </c>
      <c r="D274" s="197"/>
      <c r="E274" s="200"/>
      <c r="F274" s="197"/>
      <c r="G274" s="198"/>
    </row>
    <row r="275" spans="1:7" x14ac:dyDescent="0.2">
      <c r="A275" s="280" t="s">
        <v>35</v>
      </c>
      <c r="B275" s="281">
        <f>B276</f>
        <v>1670</v>
      </c>
      <c r="C275" s="282">
        <f t="shared" ref="C275:G275" si="6">C276</f>
        <v>0.1</v>
      </c>
      <c r="D275" s="283">
        <f t="shared" si="6"/>
        <v>0</v>
      </c>
      <c r="E275" s="284">
        <f t="shared" si="6"/>
        <v>0</v>
      </c>
      <c r="F275" s="283">
        <f t="shared" si="6"/>
        <v>0</v>
      </c>
      <c r="G275" s="285">
        <f t="shared" si="6"/>
        <v>0</v>
      </c>
    </row>
    <row r="276" spans="1:7" x14ac:dyDescent="0.2">
      <c r="A276" s="34" t="s">
        <v>125</v>
      </c>
      <c r="B276" s="86">
        <f>SUM(B277:B277)</f>
        <v>1670</v>
      </c>
      <c r="C276" s="107">
        <f>SUM(C277:C277)</f>
        <v>0.1</v>
      </c>
      <c r="D276" s="28"/>
      <c r="E276" s="43"/>
      <c r="F276" s="28"/>
      <c r="G276" s="129"/>
    </row>
    <row r="277" spans="1:7" ht="13.5" thickBot="1" x14ac:dyDescent="0.25">
      <c r="A277" s="38" t="s">
        <v>82</v>
      </c>
      <c r="B277" s="161">
        <v>1670</v>
      </c>
      <c r="C277" s="162">
        <v>0.1</v>
      </c>
      <c r="D277" s="163"/>
      <c r="E277" s="164"/>
      <c r="F277" s="163"/>
      <c r="G277" s="165"/>
    </row>
    <row r="278" spans="1:7" ht="13.5" thickBot="1" x14ac:dyDescent="0.25">
      <c r="A278" s="245" t="s">
        <v>14</v>
      </c>
      <c r="B278" s="286">
        <f>B260+B266+B275</f>
        <v>31410</v>
      </c>
      <c r="C278" s="256">
        <f>C260+C266+C275</f>
        <v>2.8000000000000003</v>
      </c>
      <c r="D278" s="257"/>
      <c r="E278" s="258"/>
      <c r="F278" s="257"/>
      <c r="G278" s="248">
        <f>G260+G266+G275</f>
        <v>0</v>
      </c>
    </row>
    <row r="279" spans="1:7" x14ac:dyDescent="0.2">
      <c r="A279" s="443" t="s">
        <v>64</v>
      </c>
      <c r="B279" s="444"/>
      <c r="C279" s="444"/>
      <c r="D279" s="444"/>
      <c r="E279" s="444"/>
      <c r="F279" s="444"/>
      <c r="G279" s="445"/>
    </row>
    <row r="280" spans="1:7" x14ac:dyDescent="0.2">
      <c r="A280" s="259" t="s">
        <v>33</v>
      </c>
      <c r="B280" s="273">
        <f>B281+B283+B285+B287+B289+B291</f>
        <v>2490</v>
      </c>
      <c r="C280" s="274">
        <f t="shared" ref="C280:G280" si="7">C281+C283+C285+C287+C289+C291</f>
        <v>1</v>
      </c>
      <c r="D280" s="274">
        <f t="shared" si="7"/>
        <v>0</v>
      </c>
      <c r="E280" s="275">
        <f t="shared" si="7"/>
        <v>0</v>
      </c>
      <c r="F280" s="274">
        <f t="shared" si="7"/>
        <v>0</v>
      </c>
      <c r="G280" s="276">
        <f t="shared" si="7"/>
        <v>460</v>
      </c>
    </row>
    <row r="281" spans="1:7" x14ac:dyDescent="0.2">
      <c r="A281" s="30" t="s">
        <v>7</v>
      </c>
      <c r="B281" s="86">
        <f>SUM(B282:B282)</f>
        <v>1350</v>
      </c>
      <c r="C281" s="107">
        <f>SUM(C282:C282)</f>
        <v>0.5</v>
      </c>
      <c r="D281" s="12"/>
      <c r="E281" s="13"/>
      <c r="F281" s="12"/>
      <c r="G281" s="143"/>
    </row>
    <row r="282" spans="1:7" x14ac:dyDescent="0.2">
      <c r="A282" s="119" t="s">
        <v>79</v>
      </c>
      <c r="B282" s="159">
        <v>1350</v>
      </c>
      <c r="C282" s="160">
        <v>0.5</v>
      </c>
      <c r="D282" s="14"/>
      <c r="E282" s="15"/>
      <c r="F282" s="14"/>
      <c r="G282" s="144"/>
    </row>
    <row r="283" spans="1:7" x14ac:dyDescent="0.2">
      <c r="A283" s="30" t="s">
        <v>8</v>
      </c>
      <c r="B283" s="86">
        <f>SUM(B284:B284)</f>
        <v>850</v>
      </c>
      <c r="C283" s="107">
        <f>SUM(C284:C284)</f>
        <v>0.5</v>
      </c>
      <c r="D283" s="12"/>
      <c r="E283" s="13"/>
      <c r="F283" s="12"/>
      <c r="G283" s="143"/>
    </row>
    <row r="284" spans="1:7" x14ac:dyDescent="0.2">
      <c r="A284" s="119" t="s">
        <v>79</v>
      </c>
      <c r="B284" s="159">
        <v>850</v>
      </c>
      <c r="C284" s="160">
        <v>0.5</v>
      </c>
      <c r="D284" s="14"/>
      <c r="E284" s="15"/>
      <c r="F284" s="14"/>
      <c r="G284" s="144"/>
    </row>
    <row r="285" spans="1:7" x14ac:dyDescent="0.2">
      <c r="A285" s="30" t="s">
        <v>130</v>
      </c>
      <c r="B285" s="86">
        <f>SUM(B286:B286)</f>
        <v>60</v>
      </c>
      <c r="C285" s="107">
        <f>SUM(C286:C286)</f>
        <v>0</v>
      </c>
      <c r="D285" s="12"/>
      <c r="E285" s="13"/>
      <c r="F285" s="12"/>
      <c r="G285" s="143">
        <f>SUM(G286:G286)</f>
        <v>100</v>
      </c>
    </row>
    <row r="286" spans="1:7" x14ac:dyDescent="0.2">
      <c r="A286" s="119" t="s">
        <v>79</v>
      </c>
      <c r="B286" s="159">
        <v>60</v>
      </c>
      <c r="C286" s="160">
        <v>0</v>
      </c>
      <c r="D286" s="14"/>
      <c r="E286" s="15"/>
      <c r="F286" s="14"/>
      <c r="G286" s="144">
        <v>100</v>
      </c>
    </row>
    <row r="287" spans="1:7" x14ac:dyDescent="0.2">
      <c r="A287" s="34" t="s">
        <v>131</v>
      </c>
      <c r="B287" s="86">
        <f>SUM(B288)</f>
        <v>80</v>
      </c>
      <c r="C287" s="107">
        <f>SUM(C288)</f>
        <v>0</v>
      </c>
      <c r="D287" s="28"/>
      <c r="E287" s="43"/>
      <c r="F287" s="28"/>
      <c r="G287" s="129">
        <f>SUM(G288)</f>
        <v>120</v>
      </c>
    </row>
    <row r="288" spans="1:7" x14ac:dyDescent="0.2">
      <c r="A288" s="38" t="s">
        <v>79</v>
      </c>
      <c r="B288" s="161">
        <v>80</v>
      </c>
      <c r="C288" s="162"/>
      <c r="D288" s="163"/>
      <c r="E288" s="164"/>
      <c r="F288" s="163"/>
      <c r="G288" s="165">
        <v>120</v>
      </c>
    </row>
    <row r="289" spans="1:9" x14ac:dyDescent="0.2">
      <c r="A289" s="34" t="s">
        <v>132</v>
      </c>
      <c r="B289" s="86">
        <f>SUM(B290)</f>
        <v>60</v>
      </c>
      <c r="C289" s="107">
        <f>SUM(C290)</f>
        <v>0</v>
      </c>
      <c r="D289" s="28"/>
      <c r="E289" s="43"/>
      <c r="F289" s="28"/>
      <c r="G289" s="129">
        <f>SUM(G290)</f>
        <v>100</v>
      </c>
    </row>
    <row r="290" spans="1:9" x14ac:dyDescent="0.2">
      <c r="A290" s="38" t="s">
        <v>79</v>
      </c>
      <c r="B290" s="161">
        <v>60</v>
      </c>
      <c r="C290" s="162"/>
      <c r="D290" s="163"/>
      <c r="E290" s="164"/>
      <c r="F290" s="163"/>
      <c r="G290" s="165">
        <v>100</v>
      </c>
    </row>
    <row r="291" spans="1:9" ht="25.5" x14ac:dyDescent="0.2">
      <c r="A291" s="399" t="s">
        <v>133</v>
      </c>
      <c r="B291" s="400">
        <f>SUM(B292)</f>
        <v>90</v>
      </c>
      <c r="C291" s="401">
        <f>SUM(C292)</f>
        <v>0</v>
      </c>
      <c r="D291" s="402"/>
      <c r="E291" s="403"/>
      <c r="F291" s="402"/>
      <c r="G291" s="404">
        <f>SUM(G292)</f>
        <v>140</v>
      </c>
    </row>
    <row r="292" spans="1:9" x14ac:dyDescent="0.2">
      <c r="A292" s="38" t="s">
        <v>79</v>
      </c>
      <c r="B292" s="161">
        <v>90</v>
      </c>
      <c r="C292" s="162"/>
      <c r="D292" s="163"/>
      <c r="E292" s="164"/>
      <c r="F292" s="163"/>
      <c r="G292" s="165">
        <v>140</v>
      </c>
    </row>
    <row r="293" spans="1:9" x14ac:dyDescent="0.2">
      <c r="A293" s="249" t="s">
        <v>34</v>
      </c>
      <c r="B293" s="277">
        <f>B294+B296+B298+B300+B302+B304+B306+B308+B310</f>
        <v>10870</v>
      </c>
      <c r="C293" s="278">
        <f t="shared" ref="C293:G293" si="8">C294+C296+C298+C300+C302+C304+C306+C308+C310</f>
        <v>2.1000000000000005</v>
      </c>
      <c r="D293" s="252">
        <f t="shared" si="8"/>
        <v>0</v>
      </c>
      <c r="E293" s="253">
        <f t="shared" si="8"/>
        <v>0</v>
      </c>
      <c r="F293" s="252">
        <f t="shared" si="8"/>
        <v>0</v>
      </c>
      <c r="G293" s="279">
        <f t="shared" si="8"/>
        <v>0</v>
      </c>
      <c r="I293" s="16"/>
    </row>
    <row r="294" spans="1:9" x14ac:dyDescent="0.2">
      <c r="A294" s="30" t="s">
        <v>113</v>
      </c>
      <c r="B294" s="86">
        <f>SUM(B295)</f>
        <v>700</v>
      </c>
      <c r="C294" s="107">
        <f>SUM(C295)</f>
        <v>0.1</v>
      </c>
      <c r="D294" s="12"/>
      <c r="E294" s="13"/>
      <c r="F294" s="12"/>
      <c r="G294" s="129"/>
    </row>
    <row r="295" spans="1:9" x14ac:dyDescent="0.2">
      <c r="A295" s="33" t="s">
        <v>79</v>
      </c>
      <c r="B295" s="161">
        <v>700</v>
      </c>
      <c r="C295" s="162">
        <v>0.1</v>
      </c>
      <c r="D295" s="163"/>
      <c r="E295" s="164"/>
      <c r="F295" s="163"/>
      <c r="G295" s="165"/>
    </row>
    <row r="296" spans="1:9" x14ac:dyDescent="0.2">
      <c r="A296" s="30" t="s">
        <v>114</v>
      </c>
      <c r="B296" s="86">
        <f>SUM(B297)</f>
        <v>1200</v>
      </c>
      <c r="C296" s="107">
        <f>SUM(C297)</f>
        <v>0.1</v>
      </c>
      <c r="D296" s="12"/>
      <c r="E296" s="13"/>
      <c r="F296" s="12"/>
      <c r="G296" s="129"/>
    </row>
    <row r="297" spans="1:9" x14ac:dyDescent="0.2">
      <c r="A297" s="33" t="s">
        <v>79</v>
      </c>
      <c r="B297" s="161">
        <v>1200</v>
      </c>
      <c r="C297" s="162">
        <v>0.1</v>
      </c>
      <c r="D297" s="163"/>
      <c r="E297" s="164"/>
      <c r="F297" s="163"/>
      <c r="G297" s="165"/>
    </row>
    <row r="298" spans="1:9" x14ac:dyDescent="0.2">
      <c r="A298" s="30" t="s">
        <v>134</v>
      </c>
      <c r="B298" s="86">
        <f>SUM(B299)</f>
        <v>1500</v>
      </c>
      <c r="C298" s="107">
        <f>SUM(C299)</f>
        <v>0.1</v>
      </c>
      <c r="D298" s="12"/>
      <c r="E298" s="13"/>
      <c r="F298" s="12"/>
      <c r="G298" s="129"/>
    </row>
    <row r="299" spans="1:9" x14ac:dyDescent="0.2">
      <c r="A299" s="33" t="s">
        <v>79</v>
      </c>
      <c r="B299" s="161">
        <v>1500</v>
      </c>
      <c r="C299" s="162">
        <v>0.1</v>
      </c>
      <c r="D299" s="163"/>
      <c r="E299" s="164"/>
      <c r="F299" s="163"/>
      <c r="G299" s="165"/>
    </row>
    <row r="300" spans="1:9" x14ac:dyDescent="0.2">
      <c r="A300" s="30" t="s">
        <v>24</v>
      </c>
      <c r="B300" s="86">
        <f>SUM(B301)</f>
        <v>900</v>
      </c>
      <c r="C300" s="107">
        <f>SUM(C301)</f>
        <v>0.5</v>
      </c>
      <c r="D300" s="12"/>
      <c r="E300" s="13"/>
      <c r="F300" s="12"/>
      <c r="G300" s="129"/>
    </row>
    <row r="301" spans="1:9" x14ac:dyDescent="0.2">
      <c r="A301" s="33" t="s">
        <v>79</v>
      </c>
      <c r="B301" s="161">
        <v>900</v>
      </c>
      <c r="C301" s="162">
        <v>0.5</v>
      </c>
      <c r="D301" s="163"/>
      <c r="E301" s="164"/>
      <c r="F301" s="163"/>
      <c r="G301" s="165"/>
    </row>
    <row r="302" spans="1:9" x14ac:dyDescent="0.2">
      <c r="A302" s="30" t="s">
        <v>25</v>
      </c>
      <c r="B302" s="86">
        <f>SUM(B303)</f>
        <v>1000</v>
      </c>
      <c r="C302" s="107">
        <f>SUM(C303)</f>
        <v>0.5</v>
      </c>
      <c r="D302" s="12"/>
      <c r="E302" s="13"/>
      <c r="F302" s="12"/>
      <c r="G302" s="129"/>
    </row>
    <row r="303" spans="1:9" x14ac:dyDescent="0.2">
      <c r="A303" s="33" t="s">
        <v>79</v>
      </c>
      <c r="B303" s="161">
        <v>1000</v>
      </c>
      <c r="C303" s="162">
        <v>0.5</v>
      </c>
      <c r="D303" s="163"/>
      <c r="E303" s="164"/>
      <c r="F303" s="163"/>
      <c r="G303" s="165"/>
    </row>
    <row r="304" spans="1:9" x14ac:dyDescent="0.2">
      <c r="A304" s="30" t="s">
        <v>26</v>
      </c>
      <c r="B304" s="86">
        <f>SUM(B305)</f>
        <v>1400</v>
      </c>
      <c r="C304" s="107">
        <f>SUM(C305)</f>
        <v>0.1</v>
      </c>
      <c r="D304" s="12"/>
      <c r="E304" s="13"/>
      <c r="F304" s="12"/>
      <c r="G304" s="129"/>
    </row>
    <row r="305" spans="1:7" x14ac:dyDescent="0.2">
      <c r="A305" s="33" t="s">
        <v>79</v>
      </c>
      <c r="B305" s="161">
        <v>1400</v>
      </c>
      <c r="C305" s="162">
        <v>0.1</v>
      </c>
      <c r="D305" s="163"/>
      <c r="E305" s="164"/>
      <c r="F305" s="163"/>
      <c r="G305" s="165"/>
    </row>
    <row r="306" spans="1:7" x14ac:dyDescent="0.2">
      <c r="A306" s="30" t="s">
        <v>27</v>
      </c>
      <c r="B306" s="86">
        <f>SUM(B307)</f>
        <v>300</v>
      </c>
      <c r="C306" s="107">
        <f>SUM(C307)</f>
        <v>0.1</v>
      </c>
      <c r="D306" s="12"/>
      <c r="E306" s="13"/>
      <c r="F306" s="12"/>
      <c r="G306" s="129"/>
    </row>
    <row r="307" spans="1:7" x14ac:dyDescent="0.2">
      <c r="A307" s="33" t="s">
        <v>79</v>
      </c>
      <c r="B307" s="161">
        <v>300</v>
      </c>
      <c r="C307" s="162">
        <v>0.1</v>
      </c>
      <c r="D307" s="163"/>
      <c r="E307" s="164"/>
      <c r="F307" s="163"/>
      <c r="G307" s="165"/>
    </row>
    <row r="308" spans="1:7" x14ac:dyDescent="0.2">
      <c r="A308" s="30" t="s">
        <v>88</v>
      </c>
      <c r="B308" s="86">
        <f>SUM(B309)</f>
        <v>1870</v>
      </c>
      <c r="C308" s="107">
        <f>SUM(C309)</f>
        <v>0.1</v>
      </c>
      <c r="D308" s="12"/>
      <c r="E308" s="13"/>
      <c r="F308" s="12"/>
      <c r="G308" s="129"/>
    </row>
    <row r="309" spans="1:7" x14ac:dyDescent="0.2">
      <c r="A309" s="33" t="s">
        <v>79</v>
      </c>
      <c r="B309" s="161">
        <v>1870</v>
      </c>
      <c r="C309" s="162">
        <v>0.1</v>
      </c>
      <c r="D309" s="163"/>
      <c r="E309" s="164"/>
      <c r="F309" s="163"/>
      <c r="G309" s="165"/>
    </row>
    <row r="310" spans="1:7" x14ac:dyDescent="0.2">
      <c r="A310" s="30" t="s">
        <v>135</v>
      </c>
      <c r="B310" s="86">
        <f>SUM(B311)</f>
        <v>2000</v>
      </c>
      <c r="C310" s="107">
        <f>SUM(C311)</f>
        <v>0.5</v>
      </c>
      <c r="D310" s="12"/>
      <c r="E310" s="13"/>
      <c r="F310" s="12"/>
      <c r="G310" s="129"/>
    </row>
    <row r="311" spans="1:7" x14ac:dyDescent="0.2">
      <c r="A311" s="33" t="s">
        <v>79</v>
      </c>
      <c r="B311" s="161">
        <v>2000</v>
      </c>
      <c r="C311" s="162">
        <v>0.5</v>
      </c>
      <c r="D311" s="163"/>
      <c r="E311" s="164"/>
      <c r="F311" s="163"/>
      <c r="G311" s="165"/>
    </row>
    <row r="312" spans="1:7" x14ac:dyDescent="0.2">
      <c r="A312" s="280" t="s">
        <v>35</v>
      </c>
      <c r="B312" s="281">
        <f>B313+B315+B317+B319+B321+B323+B325+B327+B329</f>
        <v>1112</v>
      </c>
      <c r="C312" s="282">
        <f>C313+C315+C317+C319+C321+C323+C325+C327+C329</f>
        <v>0.30000000000000004</v>
      </c>
      <c r="D312" s="283"/>
      <c r="E312" s="284"/>
      <c r="F312" s="283"/>
      <c r="G312" s="285"/>
    </row>
    <row r="313" spans="1:7" x14ac:dyDescent="0.2">
      <c r="A313" s="34" t="s">
        <v>136</v>
      </c>
      <c r="B313" s="86">
        <f>SUM(B314:B314)</f>
        <v>19</v>
      </c>
      <c r="C313" s="107">
        <f>SUM(C314:C314)</f>
        <v>0</v>
      </c>
      <c r="D313" s="28"/>
      <c r="E313" s="43"/>
      <c r="F313" s="28"/>
      <c r="G313" s="129"/>
    </row>
    <row r="314" spans="1:7" x14ac:dyDescent="0.2">
      <c r="A314" s="38" t="s">
        <v>79</v>
      </c>
      <c r="B314" s="161">
        <v>19</v>
      </c>
      <c r="C314" s="162"/>
      <c r="D314" s="163"/>
      <c r="E314" s="164"/>
      <c r="F314" s="163"/>
      <c r="G314" s="165"/>
    </row>
    <row r="315" spans="1:7" x14ac:dyDescent="0.2">
      <c r="A315" s="34" t="s">
        <v>37</v>
      </c>
      <c r="B315" s="86">
        <f>SUM(B316:B316)</f>
        <v>100</v>
      </c>
      <c r="C315" s="107">
        <f>SUM(C316:C316)</f>
        <v>0.1</v>
      </c>
      <c r="D315" s="28"/>
      <c r="E315" s="43"/>
      <c r="F315" s="28"/>
      <c r="G315" s="129"/>
    </row>
    <row r="316" spans="1:7" x14ac:dyDescent="0.2">
      <c r="A316" s="38" t="s">
        <v>79</v>
      </c>
      <c r="B316" s="161">
        <v>100</v>
      </c>
      <c r="C316" s="162">
        <v>0.1</v>
      </c>
      <c r="D316" s="163"/>
      <c r="E316" s="164"/>
      <c r="F316" s="163"/>
      <c r="G316" s="165"/>
    </row>
    <row r="317" spans="1:7" x14ac:dyDescent="0.2">
      <c r="A317" s="34" t="s">
        <v>41</v>
      </c>
      <c r="B317" s="86">
        <f>SUM(B318:B318)</f>
        <v>245</v>
      </c>
      <c r="C317" s="107">
        <f>SUM(C318:C318)</f>
        <v>0.1</v>
      </c>
      <c r="D317" s="28"/>
      <c r="E317" s="43"/>
      <c r="F317" s="28"/>
      <c r="G317" s="129"/>
    </row>
    <row r="318" spans="1:7" x14ac:dyDescent="0.2">
      <c r="A318" s="38" t="s">
        <v>79</v>
      </c>
      <c r="B318" s="161">
        <v>245</v>
      </c>
      <c r="C318" s="162">
        <v>0.1</v>
      </c>
      <c r="D318" s="163"/>
      <c r="E318" s="164"/>
      <c r="F318" s="163"/>
      <c r="G318" s="165"/>
    </row>
    <row r="319" spans="1:7" x14ac:dyDescent="0.2">
      <c r="A319" s="34" t="s">
        <v>137</v>
      </c>
      <c r="B319" s="86">
        <f>SUM(B320:B320)</f>
        <v>40</v>
      </c>
      <c r="C319" s="107">
        <f>SUM(C320:C320)</f>
        <v>0</v>
      </c>
      <c r="D319" s="28"/>
      <c r="E319" s="43"/>
      <c r="F319" s="28"/>
      <c r="G319" s="129"/>
    </row>
    <row r="320" spans="1:7" x14ac:dyDescent="0.2">
      <c r="A320" s="38" t="s">
        <v>79</v>
      </c>
      <c r="B320" s="161">
        <v>40</v>
      </c>
      <c r="C320" s="162"/>
      <c r="D320" s="163"/>
      <c r="E320" s="164"/>
      <c r="F320" s="163"/>
      <c r="G320" s="165"/>
    </row>
    <row r="321" spans="1:7" x14ac:dyDescent="0.2">
      <c r="A321" s="34" t="s">
        <v>138</v>
      </c>
      <c r="B321" s="86">
        <f>SUM(B322:B322)</f>
        <v>37</v>
      </c>
      <c r="C321" s="107">
        <f>SUM(C322:C322)</f>
        <v>0</v>
      </c>
      <c r="D321" s="28"/>
      <c r="E321" s="43"/>
      <c r="F321" s="28"/>
      <c r="G321" s="129"/>
    </row>
    <row r="322" spans="1:7" x14ac:dyDescent="0.2">
      <c r="A322" s="38" t="s">
        <v>79</v>
      </c>
      <c r="B322" s="161">
        <v>37</v>
      </c>
      <c r="C322" s="162"/>
      <c r="D322" s="163"/>
      <c r="E322" s="164"/>
      <c r="F322" s="163"/>
      <c r="G322" s="165"/>
    </row>
    <row r="323" spans="1:7" x14ac:dyDescent="0.2">
      <c r="A323" s="34" t="s">
        <v>31</v>
      </c>
      <c r="B323" s="86">
        <f>SUM(B324:B324)</f>
        <v>387</v>
      </c>
      <c r="C323" s="107">
        <f>SUM(C324:C324)</f>
        <v>0.1</v>
      </c>
      <c r="D323" s="28"/>
      <c r="E323" s="43"/>
      <c r="F323" s="28"/>
      <c r="G323" s="129"/>
    </row>
    <row r="324" spans="1:7" x14ac:dyDescent="0.2">
      <c r="A324" s="38" t="s">
        <v>79</v>
      </c>
      <c r="B324" s="161">
        <v>387</v>
      </c>
      <c r="C324" s="162">
        <v>0.1</v>
      </c>
      <c r="D324" s="163"/>
      <c r="E324" s="164"/>
      <c r="F324" s="163"/>
      <c r="G324" s="165"/>
    </row>
    <row r="325" spans="1:7" x14ac:dyDescent="0.2">
      <c r="A325" s="34" t="s">
        <v>139</v>
      </c>
      <c r="B325" s="86">
        <f>SUM(B326:B326)</f>
        <v>117</v>
      </c>
      <c r="C325" s="107">
        <f>SUM(C326:C326)</f>
        <v>0</v>
      </c>
      <c r="D325" s="28"/>
      <c r="E325" s="43"/>
      <c r="F325" s="28"/>
      <c r="G325" s="129"/>
    </row>
    <row r="326" spans="1:7" x14ac:dyDescent="0.2">
      <c r="A326" s="38" t="s">
        <v>79</v>
      </c>
      <c r="B326" s="161">
        <v>117</v>
      </c>
      <c r="C326" s="162">
        <v>0</v>
      </c>
      <c r="D326" s="163"/>
      <c r="E326" s="164"/>
      <c r="F326" s="163"/>
      <c r="G326" s="165"/>
    </row>
    <row r="327" spans="1:7" x14ac:dyDescent="0.2">
      <c r="A327" s="34" t="s">
        <v>140</v>
      </c>
      <c r="B327" s="86">
        <f>SUM(B328:B328)</f>
        <v>94</v>
      </c>
      <c r="C327" s="107">
        <f>SUM(C328:C328)</f>
        <v>0</v>
      </c>
      <c r="D327" s="28"/>
      <c r="E327" s="43"/>
      <c r="F327" s="28"/>
      <c r="G327" s="129"/>
    </row>
    <row r="328" spans="1:7" x14ac:dyDescent="0.2">
      <c r="A328" s="38" t="s">
        <v>79</v>
      </c>
      <c r="B328" s="161">
        <v>94</v>
      </c>
      <c r="C328" s="162">
        <v>0</v>
      </c>
      <c r="D328" s="163"/>
      <c r="E328" s="164"/>
      <c r="F328" s="163"/>
      <c r="G328" s="165"/>
    </row>
    <row r="329" spans="1:7" x14ac:dyDescent="0.2">
      <c r="A329" s="34" t="s">
        <v>141</v>
      </c>
      <c r="B329" s="86">
        <f>SUM(B330:B330)</f>
        <v>73</v>
      </c>
      <c r="C329" s="107">
        <f>SUM(C330:C330)</f>
        <v>0</v>
      </c>
      <c r="D329" s="28"/>
      <c r="E329" s="43"/>
      <c r="F329" s="28"/>
      <c r="G329" s="129"/>
    </row>
    <row r="330" spans="1:7" ht="13.5" thickBot="1" x14ac:dyDescent="0.25">
      <c r="A330" s="38" t="s">
        <v>79</v>
      </c>
      <c r="B330" s="161">
        <v>73</v>
      </c>
      <c r="C330" s="162">
        <v>0</v>
      </c>
      <c r="D330" s="163"/>
      <c r="E330" s="164"/>
      <c r="F330" s="163"/>
      <c r="G330" s="165"/>
    </row>
    <row r="331" spans="1:7" ht="13.5" thickBot="1" x14ac:dyDescent="0.25">
      <c r="A331" s="245" t="s">
        <v>14</v>
      </c>
      <c r="B331" s="286">
        <f>B312+B293+B280</f>
        <v>14472</v>
      </c>
      <c r="C331" s="256">
        <f t="shared" ref="C331:G331" si="9">C312+C293+C280</f>
        <v>3.4000000000000004</v>
      </c>
      <c r="D331" s="257"/>
      <c r="E331" s="258">
        <f t="shared" si="9"/>
        <v>0</v>
      </c>
      <c r="F331" s="257"/>
      <c r="G331" s="248">
        <f t="shared" si="9"/>
        <v>460</v>
      </c>
    </row>
    <row r="332" spans="1:7" ht="13.5" thickBot="1" x14ac:dyDescent="0.25">
      <c r="A332" s="419" t="s">
        <v>47</v>
      </c>
      <c r="B332" s="420"/>
      <c r="C332" s="420"/>
      <c r="D332" s="420"/>
      <c r="E332" s="420"/>
      <c r="F332" s="420"/>
      <c r="G332" s="421"/>
    </row>
    <row r="333" spans="1:7" ht="13.5" thickBot="1" x14ac:dyDescent="0.25">
      <c r="A333" s="58"/>
      <c r="B333" s="93"/>
      <c r="C333" s="113"/>
      <c r="D333" s="60"/>
      <c r="E333" s="59"/>
      <c r="F333" s="60"/>
      <c r="G333" s="151"/>
    </row>
    <row r="334" spans="1:7" ht="13.5" thickBot="1" x14ac:dyDescent="0.25">
      <c r="A334" s="419" t="s">
        <v>48</v>
      </c>
      <c r="B334" s="420"/>
      <c r="C334" s="420"/>
      <c r="D334" s="420"/>
      <c r="E334" s="420"/>
      <c r="F334" s="420"/>
      <c r="G334" s="421"/>
    </row>
    <row r="335" spans="1:7" ht="13.5" thickBot="1" x14ac:dyDescent="0.25">
      <c r="A335" s="61"/>
      <c r="B335" s="94"/>
      <c r="C335" s="114"/>
      <c r="D335" s="63"/>
      <c r="E335" s="62"/>
      <c r="F335" s="63"/>
      <c r="G335" s="152"/>
    </row>
    <row r="336" spans="1:7" ht="13.5" thickBot="1" x14ac:dyDescent="0.25">
      <c r="A336" s="419" t="s">
        <v>65</v>
      </c>
      <c r="B336" s="420"/>
      <c r="C336" s="420"/>
      <c r="D336" s="420"/>
      <c r="E336" s="420"/>
      <c r="F336" s="420"/>
      <c r="G336" s="421"/>
    </row>
    <row r="337" spans="1:9" x14ac:dyDescent="0.2">
      <c r="A337" s="287" t="s">
        <v>33</v>
      </c>
      <c r="B337" s="288">
        <f>B340+B338+B342</f>
        <v>30</v>
      </c>
      <c r="C337" s="289">
        <f>C340+C338+C342</f>
        <v>0</v>
      </c>
      <c r="D337" s="290"/>
      <c r="E337" s="291">
        <f>E340+E338+E342</f>
        <v>30</v>
      </c>
      <c r="F337" s="292"/>
      <c r="G337" s="293">
        <f>G340+G338+G342</f>
        <v>0</v>
      </c>
      <c r="I337" s="16"/>
    </row>
    <row r="338" spans="1:9" x14ac:dyDescent="0.2">
      <c r="A338" s="30" t="s">
        <v>6</v>
      </c>
      <c r="B338" s="85">
        <f>SUM(B339:B339)</f>
        <v>10</v>
      </c>
      <c r="C338" s="107">
        <f>SUM(C339:C339)</f>
        <v>0</v>
      </c>
      <c r="D338" s="133"/>
      <c r="E338" s="43">
        <f>SUM(E339:E339)</f>
        <v>10</v>
      </c>
      <c r="F338" s="213"/>
      <c r="G338" s="214"/>
    </row>
    <row r="339" spans="1:9" x14ac:dyDescent="0.2">
      <c r="A339" s="120" t="s">
        <v>79</v>
      </c>
      <c r="B339" s="222">
        <v>10</v>
      </c>
      <c r="C339" s="173"/>
      <c r="D339" s="366"/>
      <c r="E339" s="176">
        <v>10</v>
      </c>
      <c r="F339" s="362"/>
      <c r="G339" s="363"/>
    </row>
    <row r="340" spans="1:9" x14ac:dyDescent="0.2">
      <c r="A340" s="31" t="s">
        <v>9</v>
      </c>
      <c r="B340" s="87">
        <f>SUM(B341:B341)</f>
        <v>10</v>
      </c>
      <c r="C340" s="105">
        <f>SUM(C341:C341)</f>
        <v>0</v>
      </c>
      <c r="D340" s="32"/>
      <c r="E340" s="44">
        <f>SUM(E341:E341)</f>
        <v>10</v>
      </c>
      <c r="F340" s="192"/>
      <c r="G340" s="193"/>
    </row>
    <row r="341" spans="1:9" x14ac:dyDescent="0.2">
      <c r="A341" s="37" t="s">
        <v>79</v>
      </c>
      <c r="B341" s="354">
        <v>10</v>
      </c>
      <c r="C341" s="106"/>
      <c r="D341" s="22"/>
      <c r="E341" s="355">
        <v>10</v>
      </c>
      <c r="F341" s="356"/>
      <c r="G341" s="357"/>
    </row>
    <row r="342" spans="1:9" x14ac:dyDescent="0.2">
      <c r="A342" s="30" t="s">
        <v>13</v>
      </c>
      <c r="B342" s="85">
        <f>SUM(B343)</f>
        <v>10</v>
      </c>
      <c r="C342" s="107">
        <f>SUM(C343)</f>
        <v>0</v>
      </c>
      <c r="D342" s="133"/>
      <c r="E342" s="43">
        <f>SUM(E343)</f>
        <v>10</v>
      </c>
      <c r="F342" s="213"/>
      <c r="G342" s="214"/>
    </row>
    <row r="343" spans="1:9" x14ac:dyDescent="0.2">
      <c r="A343" s="33" t="s">
        <v>79</v>
      </c>
      <c r="B343" s="183">
        <v>10</v>
      </c>
      <c r="C343" s="162"/>
      <c r="D343" s="215"/>
      <c r="E343" s="164">
        <v>10</v>
      </c>
      <c r="F343" s="195"/>
      <c r="G343" s="196"/>
    </row>
    <row r="344" spans="1:9" x14ac:dyDescent="0.2">
      <c r="A344" s="294" t="s">
        <v>34</v>
      </c>
      <c r="B344" s="295">
        <f>B347+B349+B353+B345+B351</f>
        <v>360</v>
      </c>
      <c r="C344" s="296">
        <f>C347+C349+C353+C345+C351</f>
        <v>0</v>
      </c>
      <c r="D344" s="297"/>
      <c r="E344" s="298">
        <f>E347+E349+E353+E345+E351</f>
        <v>360</v>
      </c>
      <c r="F344" s="299"/>
      <c r="G344" s="300"/>
    </row>
    <row r="345" spans="1:9" x14ac:dyDescent="0.2">
      <c r="A345" s="30" t="s">
        <v>121</v>
      </c>
      <c r="B345" s="85">
        <f t="shared" ref="B345" si="10">SUM(B346)</f>
        <v>20</v>
      </c>
      <c r="C345" s="107">
        <f t="shared" ref="C345" si="11">SUM(C346)</f>
        <v>0</v>
      </c>
      <c r="D345" s="133"/>
      <c r="E345" s="43">
        <f t="shared" ref="E345" si="12">SUM(E346)</f>
        <v>20</v>
      </c>
      <c r="F345" s="213"/>
      <c r="G345" s="214"/>
    </row>
    <row r="346" spans="1:9" x14ac:dyDescent="0.2">
      <c r="A346" s="33" t="s">
        <v>79</v>
      </c>
      <c r="B346" s="183">
        <v>20</v>
      </c>
      <c r="C346" s="162"/>
      <c r="D346" s="215"/>
      <c r="E346" s="164">
        <v>20</v>
      </c>
      <c r="F346" s="195"/>
      <c r="G346" s="196"/>
    </row>
    <row r="347" spans="1:9" x14ac:dyDescent="0.2">
      <c r="A347" s="30" t="s">
        <v>117</v>
      </c>
      <c r="B347" s="85">
        <f t="shared" ref="B347" si="13">SUM(B348)</f>
        <v>200</v>
      </c>
      <c r="C347" s="107">
        <f t="shared" ref="C347" si="14">SUM(C348)</f>
        <v>0</v>
      </c>
      <c r="D347" s="133"/>
      <c r="E347" s="43">
        <f t="shared" ref="E347" si="15">SUM(E348)</f>
        <v>200</v>
      </c>
      <c r="F347" s="213"/>
      <c r="G347" s="214"/>
    </row>
    <row r="348" spans="1:9" x14ac:dyDescent="0.2">
      <c r="A348" s="33" t="s">
        <v>72</v>
      </c>
      <c r="B348" s="183">
        <v>200</v>
      </c>
      <c r="C348" s="162"/>
      <c r="D348" s="215"/>
      <c r="E348" s="164">
        <v>200</v>
      </c>
      <c r="F348" s="195"/>
      <c r="G348" s="196"/>
    </row>
    <row r="349" spans="1:9" x14ac:dyDescent="0.2">
      <c r="A349" s="30" t="s">
        <v>116</v>
      </c>
      <c r="B349" s="85">
        <f t="shared" ref="B349" si="16">SUM(B350)</f>
        <v>0</v>
      </c>
      <c r="C349" s="107">
        <f t="shared" ref="C349" si="17">SUM(C350)</f>
        <v>0</v>
      </c>
      <c r="D349" s="133"/>
      <c r="E349" s="43">
        <f t="shared" ref="E349" si="18">SUM(E350)</f>
        <v>0</v>
      </c>
      <c r="F349" s="213"/>
      <c r="G349" s="214"/>
    </row>
    <row r="350" spans="1:9" x14ac:dyDescent="0.2">
      <c r="A350" s="33" t="s">
        <v>72</v>
      </c>
      <c r="B350" s="183"/>
      <c r="C350" s="162"/>
      <c r="D350" s="215"/>
      <c r="E350" s="164"/>
      <c r="F350" s="195"/>
      <c r="G350" s="196"/>
    </row>
    <row r="351" spans="1:9" x14ac:dyDescent="0.2">
      <c r="A351" s="30" t="s">
        <v>120</v>
      </c>
      <c r="B351" s="85">
        <f t="shared" ref="B351" si="19">SUM(B352)</f>
        <v>10</v>
      </c>
      <c r="C351" s="107">
        <f t="shared" ref="C351" si="20">SUM(C352)</f>
        <v>0</v>
      </c>
      <c r="D351" s="133"/>
      <c r="E351" s="43">
        <f t="shared" ref="E351" si="21">SUM(E352)</f>
        <v>10</v>
      </c>
      <c r="F351" s="213"/>
      <c r="G351" s="214"/>
    </row>
    <row r="352" spans="1:9" x14ac:dyDescent="0.2">
      <c r="A352" s="33" t="s">
        <v>79</v>
      </c>
      <c r="B352" s="183">
        <v>10</v>
      </c>
      <c r="C352" s="162"/>
      <c r="D352" s="215"/>
      <c r="E352" s="164">
        <v>10</v>
      </c>
      <c r="F352" s="195"/>
      <c r="G352" s="196"/>
    </row>
    <row r="353" spans="1:9" x14ac:dyDescent="0.2">
      <c r="A353" s="31" t="s">
        <v>27</v>
      </c>
      <c r="B353" s="87">
        <f>SUM(B354:B355)</f>
        <v>130</v>
      </c>
      <c r="C353" s="105">
        <f>SUM(C354:C355)</f>
        <v>0</v>
      </c>
      <c r="D353" s="32"/>
      <c r="E353" s="44">
        <f>SUM(E354:E355)</f>
        <v>130</v>
      </c>
      <c r="F353" s="192"/>
      <c r="G353" s="193"/>
    </row>
    <row r="354" spans="1:9" x14ac:dyDescent="0.2">
      <c r="A354" s="121" t="s">
        <v>79</v>
      </c>
      <c r="B354" s="181">
        <v>30</v>
      </c>
      <c r="C354" s="171"/>
      <c r="D354" s="18"/>
      <c r="E354" s="385">
        <v>30</v>
      </c>
      <c r="F354" s="383"/>
      <c r="G354" s="384"/>
    </row>
    <row r="355" spans="1:9" x14ac:dyDescent="0.2">
      <c r="A355" s="33" t="s">
        <v>72</v>
      </c>
      <c r="B355" s="183">
        <v>100</v>
      </c>
      <c r="C355" s="162"/>
      <c r="D355" s="163"/>
      <c r="E355" s="194">
        <v>100</v>
      </c>
      <c r="F355" s="195"/>
      <c r="G355" s="196"/>
    </row>
    <row r="356" spans="1:9" x14ac:dyDescent="0.2">
      <c r="A356" s="391" t="s">
        <v>35</v>
      </c>
      <c r="B356" s="392">
        <f>B357</f>
        <v>10</v>
      </c>
      <c r="C356" s="393">
        <f>C357</f>
        <v>0</v>
      </c>
      <c r="D356" s="394"/>
      <c r="E356" s="395">
        <f>E357</f>
        <v>10</v>
      </c>
      <c r="F356" s="396"/>
      <c r="G356" s="397"/>
    </row>
    <row r="357" spans="1:9" x14ac:dyDescent="0.2">
      <c r="A357" s="31" t="s">
        <v>37</v>
      </c>
      <c r="B357" s="87">
        <f>SUM(B358)</f>
        <v>10</v>
      </c>
      <c r="C357" s="105"/>
      <c r="D357" s="32"/>
      <c r="E357" s="44">
        <f>SUM(E358)</f>
        <v>10</v>
      </c>
      <c r="F357" s="67"/>
      <c r="G357" s="142"/>
    </row>
    <row r="358" spans="1:9" ht="13.5" thickBot="1" x14ac:dyDescent="0.25">
      <c r="A358" s="33" t="s">
        <v>79</v>
      </c>
      <c r="B358" s="161">
        <v>10</v>
      </c>
      <c r="C358" s="162"/>
      <c r="D358" s="163"/>
      <c r="E358" s="164">
        <v>10</v>
      </c>
      <c r="F358" s="189"/>
      <c r="G358" s="169"/>
    </row>
    <row r="359" spans="1:9" ht="13.5" thickBot="1" x14ac:dyDescent="0.25">
      <c r="A359" s="254" t="s">
        <v>14</v>
      </c>
      <c r="B359" s="301">
        <f>B337+B344+B356</f>
        <v>400</v>
      </c>
      <c r="C359" s="256">
        <f>C337+C344+C356</f>
        <v>0</v>
      </c>
      <c r="D359" s="302"/>
      <c r="E359" s="286">
        <f>E337+E344+E356</f>
        <v>400</v>
      </c>
      <c r="F359" s="303"/>
      <c r="G359" s="304"/>
    </row>
    <row r="360" spans="1:9" x14ac:dyDescent="0.2">
      <c r="A360" s="440" t="s">
        <v>66</v>
      </c>
      <c r="B360" s="441"/>
      <c r="C360" s="441"/>
      <c r="D360" s="441"/>
      <c r="E360" s="441"/>
      <c r="F360" s="441"/>
      <c r="G360" s="442"/>
    </row>
    <row r="361" spans="1:9" x14ac:dyDescent="0.2">
      <c r="A361" s="228" t="s">
        <v>33</v>
      </c>
      <c r="B361" s="273">
        <f>B362+B366+B368+B370+B372+B374+B376+B364</f>
        <v>12800</v>
      </c>
      <c r="C361" s="411">
        <f t="shared" ref="C361:G361" si="22">C362+C366+C368+C370+C372+C374+C376+C364</f>
        <v>0</v>
      </c>
      <c r="D361" s="411">
        <f t="shared" si="22"/>
        <v>0</v>
      </c>
      <c r="E361" s="411">
        <f t="shared" si="22"/>
        <v>12800</v>
      </c>
      <c r="F361" s="411">
        <f t="shared" si="22"/>
        <v>0</v>
      </c>
      <c r="G361" s="276">
        <f t="shared" si="22"/>
        <v>0</v>
      </c>
      <c r="I361" s="16"/>
    </row>
    <row r="362" spans="1:9" x14ac:dyDescent="0.2">
      <c r="A362" s="30" t="s">
        <v>46</v>
      </c>
      <c r="B362" s="92">
        <f>SUM(B363:B363)</f>
        <v>3900</v>
      </c>
      <c r="C362" s="112"/>
      <c r="D362" s="56"/>
      <c r="E362" s="57">
        <f>SUM(E363:E363)</f>
        <v>3900</v>
      </c>
      <c r="F362" s="64"/>
      <c r="G362" s="141"/>
    </row>
    <row r="363" spans="1:9" x14ac:dyDescent="0.2">
      <c r="A363" s="33" t="s">
        <v>82</v>
      </c>
      <c r="B363" s="178">
        <v>3900</v>
      </c>
      <c r="C363" s="179"/>
      <c r="D363" s="189"/>
      <c r="E363" s="190">
        <v>3900</v>
      </c>
      <c r="F363" s="189"/>
      <c r="G363" s="169"/>
      <c r="I363" s="16"/>
    </row>
    <row r="364" spans="1:9" x14ac:dyDescent="0.2">
      <c r="A364" s="30" t="s">
        <v>143</v>
      </c>
      <c r="B364" s="92">
        <f>SUM(B365:B365)</f>
        <v>1300</v>
      </c>
      <c r="C364" s="112"/>
      <c r="D364" s="56"/>
      <c r="E364" s="57">
        <f>SUM(E365:E365)</f>
        <v>1300</v>
      </c>
      <c r="F364" s="64"/>
      <c r="G364" s="141"/>
    </row>
    <row r="365" spans="1:9" x14ac:dyDescent="0.2">
      <c r="A365" s="33" t="s">
        <v>82</v>
      </c>
      <c r="B365" s="178">
        <v>1300</v>
      </c>
      <c r="C365" s="179"/>
      <c r="D365" s="189"/>
      <c r="E365" s="190">
        <v>1300</v>
      </c>
      <c r="F365" s="189"/>
      <c r="G365" s="169"/>
      <c r="I365" s="16"/>
    </row>
    <row r="366" spans="1:9" x14ac:dyDescent="0.2">
      <c r="A366" s="31" t="s">
        <v>4</v>
      </c>
      <c r="B366" s="95">
        <f>SUM(B367:B367)</f>
        <v>300</v>
      </c>
      <c r="C366" s="115"/>
      <c r="D366" s="65"/>
      <c r="E366" s="66">
        <f>SUM(E367:E367)</f>
        <v>300</v>
      </c>
      <c r="F366" s="67"/>
      <c r="G366" s="142"/>
    </row>
    <row r="367" spans="1:9" x14ac:dyDescent="0.2">
      <c r="A367" s="33" t="s">
        <v>72</v>
      </c>
      <c r="B367" s="178">
        <v>300</v>
      </c>
      <c r="C367" s="179"/>
      <c r="D367" s="189"/>
      <c r="E367" s="190">
        <v>300</v>
      </c>
      <c r="F367" s="189"/>
      <c r="G367" s="169"/>
    </row>
    <row r="368" spans="1:9" x14ac:dyDescent="0.2">
      <c r="A368" s="30" t="s">
        <v>8</v>
      </c>
      <c r="B368" s="92">
        <f>SUM(B369:B369)</f>
        <v>200</v>
      </c>
      <c r="C368" s="112"/>
      <c r="D368" s="56"/>
      <c r="E368" s="57">
        <f>SUM(E369:E369)</f>
        <v>200</v>
      </c>
      <c r="F368" s="64"/>
      <c r="G368" s="141"/>
    </row>
    <row r="369" spans="1:9" x14ac:dyDescent="0.2">
      <c r="A369" s="33" t="s">
        <v>72</v>
      </c>
      <c r="B369" s="178">
        <v>200</v>
      </c>
      <c r="C369" s="179"/>
      <c r="D369" s="189"/>
      <c r="E369" s="190">
        <v>200</v>
      </c>
      <c r="F369" s="189"/>
      <c r="G369" s="169"/>
    </row>
    <row r="370" spans="1:9" x14ac:dyDescent="0.2">
      <c r="A370" s="30" t="s">
        <v>9</v>
      </c>
      <c r="B370" s="92">
        <f>SUM(B371:B371)</f>
        <v>500</v>
      </c>
      <c r="C370" s="112"/>
      <c r="D370" s="56"/>
      <c r="E370" s="57">
        <f>SUM(E371:E371)</f>
        <v>500</v>
      </c>
      <c r="F370" s="64"/>
      <c r="G370" s="141"/>
    </row>
    <row r="371" spans="1:9" x14ac:dyDescent="0.2">
      <c r="A371" s="33" t="s">
        <v>82</v>
      </c>
      <c r="B371" s="178">
        <v>500</v>
      </c>
      <c r="C371" s="179"/>
      <c r="D371" s="189"/>
      <c r="E371" s="190">
        <v>500</v>
      </c>
      <c r="F371" s="189"/>
      <c r="G371" s="169"/>
    </row>
    <row r="372" spans="1:9" x14ac:dyDescent="0.2">
      <c r="A372" s="30" t="s">
        <v>11</v>
      </c>
      <c r="B372" s="92">
        <f>SUM(B373:B373)</f>
        <v>2000</v>
      </c>
      <c r="C372" s="112"/>
      <c r="D372" s="56"/>
      <c r="E372" s="126">
        <f>SUM(E373:E373)</f>
        <v>2000</v>
      </c>
      <c r="F372" s="64"/>
      <c r="G372" s="141"/>
    </row>
    <row r="373" spans="1:9" x14ac:dyDescent="0.2">
      <c r="A373" s="29" t="s">
        <v>72</v>
      </c>
      <c r="B373" s="185">
        <v>2000</v>
      </c>
      <c r="C373" s="186"/>
      <c r="D373" s="191"/>
      <c r="E373" s="224">
        <v>2000</v>
      </c>
      <c r="F373" s="191"/>
      <c r="G373" s="167"/>
    </row>
    <row r="374" spans="1:9" s="51" customFormat="1" x14ac:dyDescent="0.2">
      <c r="A374" s="46" t="s">
        <v>12</v>
      </c>
      <c r="B374" s="96">
        <f>SUM(B375:B375)</f>
        <v>4100</v>
      </c>
      <c r="C374" s="116"/>
      <c r="D374" s="127"/>
      <c r="E374" s="128">
        <f>SUM(E375:E375)</f>
        <v>4100</v>
      </c>
      <c r="F374" s="68"/>
      <c r="G374" s="153"/>
    </row>
    <row r="375" spans="1:9" x14ac:dyDescent="0.2">
      <c r="A375" s="33" t="s">
        <v>82</v>
      </c>
      <c r="B375" s="178">
        <v>4100</v>
      </c>
      <c r="C375" s="179"/>
      <c r="D375" s="189"/>
      <c r="E375" s="199">
        <v>4100</v>
      </c>
      <c r="F375" s="189"/>
      <c r="G375" s="169"/>
    </row>
    <row r="376" spans="1:9" x14ac:dyDescent="0.2">
      <c r="A376" s="30" t="s">
        <v>13</v>
      </c>
      <c r="B376" s="92">
        <f t="shared" ref="B376" si="23">SUM(B377:B377)</f>
        <v>500</v>
      </c>
      <c r="C376" s="112"/>
      <c r="D376" s="56"/>
      <c r="E376" s="57">
        <f t="shared" ref="E376" si="24">SUM(E377:E377)</f>
        <v>500</v>
      </c>
      <c r="F376" s="64"/>
      <c r="G376" s="141"/>
    </row>
    <row r="377" spans="1:9" x14ac:dyDescent="0.2">
      <c r="A377" s="33" t="s">
        <v>82</v>
      </c>
      <c r="B377" s="178">
        <v>500</v>
      </c>
      <c r="C377" s="179"/>
      <c r="D377" s="189"/>
      <c r="E377" s="190">
        <v>500</v>
      </c>
      <c r="F377" s="189"/>
      <c r="G377" s="169"/>
    </row>
    <row r="378" spans="1:9" x14ac:dyDescent="0.2">
      <c r="A378" s="249" t="s">
        <v>34</v>
      </c>
      <c r="B378" s="307">
        <f>B379</f>
        <v>100</v>
      </c>
      <c r="C378" s="308"/>
      <c r="D378" s="309"/>
      <c r="E378" s="310">
        <f>E379</f>
        <v>100</v>
      </c>
      <c r="F378" s="252"/>
      <c r="G378" s="279"/>
      <c r="I378" s="16"/>
    </row>
    <row r="379" spans="1:9" x14ac:dyDescent="0.2">
      <c r="A379" s="30" t="s">
        <v>112</v>
      </c>
      <c r="B379" s="92">
        <f t="shared" ref="B379" si="25">SUM(B380:B380)</f>
        <v>100</v>
      </c>
      <c r="C379" s="112"/>
      <c r="D379" s="56"/>
      <c r="E379" s="57">
        <f t="shared" ref="E379" si="26">SUM(E380:E380)</f>
        <v>100</v>
      </c>
      <c r="F379" s="64"/>
      <c r="G379" s="141"/>
    </row>
    <row r="380" spans="1:9" x14ac:dyDescent="0.2">
      <c r="A380" s="33" t="s">
        <v>82</v>
      </c>
      <c r="B380" s="178">
        <v>100</v>
      </c>
      <c r="C380" s="179"/>
      <c r="D380" s="189"/>
      <c r="E380" s="190">
        <v>100</v>
      </c>
      <c r="F380" s="189"/>
      <c r="G380" s="169"/>
    </row>
    <row r="381" spans="1:9" s="51" customFormat="1" x14ac:dyDescent="0.2">
      <c r="A381" s="239" t="s">
        <v>35</v>
      </c>
      <c r="B381" s="316">
        <f>B382</f>
        <v>100</v>
      </c>
      <c r="C381" s="317"/>
      <c r="D381" s="318"/>
      <c r="E381" s="243">
        <f>E382</f>
        <v>100</v>
      </c>
      <c r="F381" s="318"/>
      <c r="G381" s="319"/>
    </row>
    <row r="382" spans="1:9" s="51" customFormat="1" x14ac:dyDescent="0.2">
      <c r="A382" s="30" t="s">
        <v>122</v>
      </c>
      <c r="B382" s="92">
        <f t="shared" ref="B382" si="27">SUM(B383:B383)</f>
        <v>100</v>
      </c>
      <c r="C382" s="112"/>
      <c r="D382" s="56"/>
      <c r="E382" s="57">
        <f t="shared" ref="E382" si="28">SUM(E383:E383)</f>
        <v>100</v>
      </c>
      <c r="F382" s="64"/>
      <c r="G382" s="141"/>
    </row>
    <row r="383" spans="1:9" s="51" customFormat="1" ht="13.5" thickBot="1" x14ac:dyDescent="0.25">
      <c r="A383" s="33" t="s">
        <v>82</v>
      </c>
      <c r="B383" s="178">
        <v>100</v>
      </c>
      <c r="C383" s="179"/>
      <c r="D383" s="189"/>
      <c r="E383" s="190">
        <v>100</v>
      </c>
      <c r="F383" s="189"/>
      <c r="G383" s="169"/>
    </row>
    <row r="384" spans="1:9" ht="12.75" customHeight="1" thickBot="1" x14ac:dyDescent="0.25">
      <c r="A384" s="311" t="s">
        <v>14</v>
      </c>
      <c r="B384" s="315">
        <f>B361+B378+B381</f>
        <v>13000</v>
      </c>
      <c r="C384" s="312"/>
      <c r="D384" s="313"/>
      <c r="E384" s="258">
        <f>E361+E378+E381</f>
        <v>13000</v>
      </c>
      <c r="F384" s="314"/>
      <c r="G384" s="346">
        <f>G361+G378+G381</f>
        <v>0</v>
      </c>
    </row>
    <row r="385" spans="1:9" ht="13.5" thickBot="1" x14ac:dyDescent="0.25">
      <c r="A385" s="419" t="s">
        <v>67</v>
      </c>
      <c r="B385" s="420"/>
      <c r="C385" s="420"/>
      <c r="D385" s="420"/>
      <c r="E385" s="420"/>
      <c r="F385" s="420"/>
      <c r="G385" s="421"/>
    </row>
    <row r="386" spans="1:9" x14ac:dyDescent="0.2">
      <c r="A386" s="249" t="s">
        <v>34</v>
      </c>
      <c r="B386" s="307">
        <f>B387+B389+B391</f>
        <v>60</v>
      </c>
      <c r="C386" s="308"/>
      <c r="D386" s="309"/>
      <c r="E386" s="310">
        <f>E387+E389+E391</f>
        <v>60</v>
      </c>
      <c r="F386" s="252"/>
      <c r="G386" s="279"/>
    </row>
    <row r="387" spans="1:9" x14ac:dyDescent="0.2">
      <c r="A387" s="46" t="s">
        <v>17</v>
      </c>
      <c r="B387" s="96">
        <f>B388</f>
        <v>20</v>
      </c>
      <c r="C387" s="116"/>
      <c r="D387" s="68"/>
      <c r="E387" s="69">
        <f>E388</f>
        <v>20</v>
      </c>
      <c r="F387" s="68"/>
      <c r="G387" s="153"/>
    </row>
    <row r="388" spans="1:9" x14ac:dyDescent="0.2">
      <c r="A388" s="33" t="s">
        <v>79</v>
      </c>
      <c r="B388" s="178">
        <v>20</v>
      </c>
      <c r="C388" s="179"/>
      <c r="D388" s="189"/>
      <c r="E388" s="190">
        <v>20</v>
      </c>
      <c r="F388" s="189"/>
      <c r="G388" s="169"/>
    </row>
    <row r="389" spans="1:9" x14ac:dyDescent="0.2">
      <c r="A389" s="30" t="s">
        <v>20</v>
      </c>
      <c r="B389" s="92">
        <f>SUM(B390:B390)</f>
        <v>20</v>
      </c>
      <c r="C389" s="112"/>
      <c r="D389" s="56"/>
      <c r="E389" s="57">
        <f>SUM(E390:E390)</f>
        <v>20</v>
      </c>
      <c r="F389" s="56"/>
      <c r="G389" s="184"/>
    </row>
    <row r="390" spans="1:9" x14ac:dyDescent="0.2">
      <c r="A390" s="33" t="s">
        <v>79</v>
      </c>
      <c r="B390" s="178">
        <v>20</v>
      </c>
      <c r="C390" s="179"/>
      <c r="D390" s="189"/>
      <c r="E390" s="190">
        <v>20</v>
      </c>
      <c r="F390" s="189"/>
      <c r="G390" s="169"/>
    </row>
    <row r="391" spans="1:9" x14ac:dyDescent="0.2">
      <c r="A391" s="46" t="s">
        <v>89</v>
      </c>
      <c r="B391" s="96">
        <f t="shared" ref="B391" si="29">B392</f>
        <v>20</v>
      </c>
      <c r="C391" s="116"/>
      <c r="D391" s="68"/>
      <c r="E391" s="69">
        <f t="shared" ref="E391" si="30">E392</f>
        <v>20</v>
      </c>
      <c r="F391" s="68"/>
      <c r="G391" s="153"/>
    </row>
    <row r="392" spans="1:9" ht="13.5" thickBot="1" x14ac:dyDescent="0.25">
      <c r="A392" s="33" t="s">
        <v>79</v>
      </c>
      <c r="B392" s="178">
        <v>20</v>
      </c>
      <c r="C392" s="179"/>
      <c r="D392" s="189"/>
      <c r="E392" s="190">
        <v>20</v>
      </c>
      <c r="F392" s="189"/>
      <c r="G392" s="169"/>
    </row>
    <row r="393" spans="1:9" ht="13.5" thickBot="1" x14ac:dyDescent="0.25">
      <c r="A393" s="311" t="s">
        <v>14</v>
      </c>
      <c r="B393" s="320">
        <f>B386</f>
        <v>60</v>
      </c>
      <c r="C393" s="321"/>
      <c r="D393" s="322"/>
      <c r="E393" s="323">
        <f t="shared" ref="E393:G393" si="31">E386</f>
        <v>60</v>
      </c>
      <c r="F393" s="322"/>
      <c r="G393" s="324">
        <f t="shared" si="31"/>
        <v>0</v>
      </c>
      <c r="H393" s="26"/>
    </row>
    <row r="394" spans="1:9" ht="13.5" thickBot="1" x14ac:dyDescent="0.25">
      <c r="A394" s="419" t="s">
        <v>142</v>
      </c>
      <c r="B394" s="420"/>
      <c r="C394" s="420"/>
      <c r="D394" s="420"/>
      <c r="E394" s="420"/>
      <c r="F394" s="420"/>
      <c r="G394" s="421"/>
      <c r="H394" s="26"/>
    </row>
    <row r="395" spans="1:9" ht="13.5" thickBot="1" x14ac:dyDescent="0.25">
      <c r="A395" s="405"/>
      <c r="B395" s="406"/>
      <c r="C395" s="407"/>
      <c r="D395" s="408"/>
      <c r="E395" s="409"/>
      <c r="F395" s="408"/>
      <c r="G395" s="410"/>
      <c r="H395" s="26"/>
    </row>
    <row r="396" spans="1:9" ht="13.5" thickBot="1" x14ac:dyDescent="0.25">
      <c r="A396" s="419" t="s">
        <v>68</v>
      </c>
      <c r="B396" s="420"/>
      <c r="C396" s="420"/>
      <c r="D396" s="420"/>
      <c r="E396" s="420"/>
      <c r="F396" s="420"/>
      <c r="G396" s="421"/>
      <c r="H396" s="26"/>
    </row>
    <row r="397" spans="1:9" x14ac:dyDescent="0.2">
      <c r="A397" s="228" t="s">
        <v>33</v>
      </c>
      <c r="B397" s="273">
        <f>B398+B403</f>
        <v>13250</v>
      </c>
      <c r="C397" s="305"/>
      <c r="D397" s="274"/>
      <c r="E397" s="275">
        <f>E398+E403</f>
        <v>13250</v>
      </c>
      <c r="F397" s="231"/>
      <c r="G397" s="233"/>
      <c r="H397" s="26"/>
      <c r="I397" s="16"/>
    </row>
    <row r="398" spans="1:9" x14ac:dyDescent="0.2">
      <c r="A398" s="30" t="s">
        <v>5</v>
      </c>
      <c r="B398" s="92">
        <f>SUM(B399:B402)</f>
        <v>7400</v>
      </c>
      <c r="C398" s="112"/>
      <c r="D398" s="56"/>
      <c r="E398" s="57">
        <f>SUM(E399:E402)</f>
        <v>7400</v>
      </c>
      <c r="F398" s="64"/>
      <c r="G398" s="141"/>
      <c r="H398" s="26"/>
    </row>
    <row r="399" spans="1:9" x14ac:dyDescent="0.2">
      <c r="A399" s="119" t="s">
        <v>72</v>
      </c>
      <c r="B399" s="226">
        <v>1000</v>
      </c>
      <c r="C399" s="227"/>
      <c r="D399" s="67"/>
      <c r="E399" s="349">
        <v>1000</v>
      </c>
      <c r="F399" s="67"/>
      <c r="G399" s="142"/>
      <c r="H399" s="26"/>
    </row>
    <row r="400" spans="1:9" x14ac:dyDescent="0.2">
      <c r="A400" s="119" t="s">
        <v>76</v>
      </c>
      <c r="B400" s="226">
        <v>1000</v>
      </c>
      <c r="C400" s="227"/>
      <c r="D400" s="67"/>
      <c r="E400" s="349">
        <v>1000</v>
      </c>
      <c r="F400" s="67"/>
      <c r="G400" s="142"/>
      <c r="H400" s="26"/>
    </row>
    <row r="401" spans="1:8" x14ac:dyDescent="0.2">
      <c r="A401" s="119" t="s">
        <v>79</v>
      </c>
      <c r="B401" s="226">
        <v>500</v>
      </c>
      <c r="C401" s="227"/>
      <c r="D401" s="67"/>
      <c r="E401" s="349">
        <v>500</v>
      </c>
      <c r="F401" s="67"/>
      <c r="G401" s="142"/>
      <c r="H401" s="26"/>
    </row>
    <row r="402" spans="1:8" x14ac:dyDescent="0.2">
      <c r="A402" s="33" t="s">
        <v>82</v>
      </c>
      <c r="B402" s="203">
        <v>4900</v>
      </c>
      <c r="C402" s="209"/>
      <c r="D402" s="210"/>
      <c r="E402" s="211">
        <v>4900</v>
      </c>
      <c r="F402" s="210"/>
      <c r="G402" s="212"/>
      <c r="H402" s="26"/>
    </row>
    <row r="403" spans="1:8" x14ac:dyDescent="0.2">
      <c r="A403" s="30" t="s">
        <v>11</v>
      </c>
      <c r="B403" s="97">
        <f>SUM(B404:B406)</f>
        <v>5850</v>
      </c>
      <c r="C403" s="117"/>
      <c r="D403" s="70"/>
      <c r="E403" s="71">
        <f>SUM(E404:E406)</f>
        <v>5850</v>
      </c>
      <c r="F403" s="72"/>
      <c r="G403" s="154"/>
      <c r="H403" s="26"/>
    </row>
    <row r="404" spans="1:8" x14ac:dyDescent="0.2">
      <c r="A404" s="121" t="s">
        <v>72</v>
      </c>
      <c r="B404" s="388">
        <v>500</v>
      </c>
      <c r="C404" s="389"/>
      <c r="D404" s="386"/>
      <c r="E404" s="390">
        <v>500</v>
      </c>
      <c r="F404" s="386"/>
      <c r="G404" s="387"/>
      <c r="H404" s="26"/>
    </row>
    <row r="405" spans="1:8" x14ac:dyDescent="0.2">
      <c r="A405" s="37" t="s">
        <v>81</v>
      </c>
      <c r="B405" s="204">
        <v>350</v>
      </c>
      <c r="C405" s="205"/>
      <c r="D405" s="206"/>
      <c r="E405" s="207">
        <v>350</v>
      </c>
      <c r="F405" s="206"/>
      <c r="G405" s="208"/>
      <c r="H405" s="26"/>
    </row>
    <row r="406" spans="1:8" ht="13.5" thickBot="1" x14ac:dyDescent="0.25">
      <c r="A406" s="33" t="s">
        <v>82</v>
      </c>
      <c r="B406" s="203">
        <v>5000</v>
      </c>
      <c r="C406" s="209"/>
      <c r="D406" s="210"/>
      <c r="E406" s="211">
        <v>5000</v>
      </c>
      <c r="F406" s="210"/>
      <c r="G406" s="212"/>
      <c r="H406" s="26"/>
    </row>
    <row r="407" spans="1:8" ht="13.5" thickBot="1" x14ac:dyDescent="0.25">
      <c r="A407" s="254" t="s">
        <v>14</v>
      </c>
      <c r="B407" s="320">
        <f>B397</f>
        <v>13250</v>
      </c>
      <c r="C407" s="321"/>
      <c r="D407" s="322"/>
      <c r="E407" s="323">
        <f>E397</f>
        <v>13250</v>
      </c>
      <c r="F407" s="325"/>
      <c r="G407" s="326"/>
      <c r="H407" s="26"/>
    </row>
    <row r="408" spans="1:8" ht="13.5" thickBot="1" x14ac:dyDescent="0.25">
      <c r="A408" s="419" t="s">
        <v>69</v>
      </c>
      <c r="B408" s="420"/>
      <c r="C408" s="420"/>
      <c r="D408" s="420"/>
      <c r="E408" s="420"/>
      <c r="F408" s="420"/>
      <c r="G408" s="421"/>
      <c r="H408" s="26"/>
    </row>
    <row r="409" spans="1:8" x14ac:dyDescent="0.2">
      <c r="A409" s="287" t="s">
        <v>33</v>
      </c>
      <c r="B409" s="327">
        <f>B412+B410</f>
        <v>100</v>
      </c>
      <c r="C409" s="367">
        <f>C412+C410</f>
        <v>0</v>
      </c>
      <c r="D409" s="328"/>
      <c r="E409" s="291">
        <f>E412+E410</f>
        <v>100</v>
      </c>
      <c r="F409" s="328"/>
      <c r="G409" s="329"/>
      <c r="H409" s="26"/>
    </row>
    <row r="410" spans="1:8" x14ac:dyDescent="0.2">
      <c r="A410" s="30" t="s">
        <v>5</v>
      </c>
      <c r="B410" s="92">
        <f>SUM(B411)</f>
        <v>50</v>
      </c>
      <c r="C410" s="112"/>
      <c r="D410" s="56"/>
      <c r="E410" s="57">
        <f>SUM(E411)</f>
        <v>50</v>
      </c>
      <c r="F410" s="56"/>
      <c r="G410" s="184"/>
      <c r="H410" s="26"/>
    </row>
    <row r="411" spans="1:8" x14ac:dyDescent="0.2">
      <c r="A411" s="33" t="s">
        <v>72</v>
      </c>
      <c r="B411" s="178">
        <v>50</v>
      </c>
      <c r="C411" s="179"/>
      <c r="D411" s="189"/>
      <c r="E411" s="190">
        <v>50</v>
      </c>
      <c r="F411" s="189"/>
      <c r="G411" s="169"/>
      <c r="H411" s="26"/>
    </row>
    <row r="412" spans="1:8" x14ac:dyDescent="0.2">
      <c r="A412" s="30" t="s">
        <v>90</v>
      </c>
      <c r="B412" s="92">
        <f>SUM(B413:B413)</f>
        <v>50</v>
      </c>
      <c r="C412" s="107"/>
      <c r="D412" s="56"/>
      <c r="E412" s="126">
        <f>SUM(E413:E413)</f>
        <v>50</v>
      </c>
      <c r="F412" s="64"/>
      <c r="G412" s="141"/>
      <c r="H412" s="26"/>
    </row>
    <row r="413" spans="1:8" ht="13.5" thickBot="1" x14ac:dyDescent="0.25">
      <c r="A413" s="29" t="s">
        <v>72</v>
      </c>
      <c r="B413" s="185">
        <v>50</v>
      </c>
      <c r="C413" s="131"/>
      <c r="D413" s="191"/>
      <c r="E413" s="224">
        <v>50</v>
      </c>
      <c r="F413" s="191"/>
      <c r="G413" s="167"/>
      <c r="H413" s="26"/>
    </row>
    <row r="414" spans="1:8" ht="13.5" thickBot="1" x14ac:dyDescent="0.25">
      <c r="A414" s="311" t="s">
        <v>14</v>
      </c>
      <c r="B414" s="320">
        <f>SUM(B409)</f>
        <v>100</v>
      </c>
      <c r="C414" s="321">
        <f>SUM(C409)</f>
        <v>0</v>
      </c>
      <c r="D414" s="322"/>
      <c r="E414" s="323">
        <f>SUM(E409)</f>
        <v>100</v>
      </c>
      <c r="F414" s="322"/>
      <c r="G414" s="324"/>
      <c r="H414" s="26"/>
    </row>
    <row r="415" spans="1:8" ht="13.5" thickBot="1" x14ac:dyDescent="0.25">
      <c r="A415" s="419" t="s">
        <v>70</v>
      </c>
      <c r="B415" s="420"/>
      <c r="C415" s="420"/>
      <c r="D415" s="420"/>
      <c r="E415" s="420"/>
      <c r="F415" s="420"/>
      <c r="G415" s="421"/>
      <c r="H415" s="26"/>
    </row>
    <row r="416" spans="1:8" ht="13.5" thickBot="1" x14ac:dyDescent="0.25">
      <c r="A416" s="158"/>
      <c r="B416" s="98"/>
      <c r="C416" s="113"/>
      <c r="D416" s="60"/>
      <c r="E416" s="59"/>
      <c r="F416" s="60"/>
      <c r="G416" s="151"/>
      <c r="H416" s="26"/>
    </row>
    <row r="417" spans="1:8" ht="13.5" thickBot="1" x14ac:dyDescent="0.25">
      <c r="A417" s="419" t="s">
        <v>71</v>
      </c>
      <c r="B417" s="420"/>
      <c r="C417" s="420"/>
      <c r="D417" s="420"/>
      <c r="E417" s="420"/>
      <c r="F417" s="420"/>
      <c r="G417" s="421"/>
      <c r="H417" s="26"/>
    </row>
    <row r="418" spans="1:8" ht="13.5" thickBot="1" x14ac:dyDescent="0.25">
      <c r="A418" s="158"/>
      <c r="B418" s="98"/>
      <c r="C418" s="113"/>
      <c r="D418" s="60"/>
      <c r="E418" s="59"/>
      <c r="F418" s="60"/>
      <c r="G418" s="151"/>
      <c r="H418" s="26"/>
    </row>
    <row r="419" spans="1:8" ht="12.75" customHeight="1" thickBot="1" x14ac:dyDescent="0.25">
      <c r="A419" s="416" t="s">
        <v>78</v>
      </c>
      <c r="B419" s="417"/>
      <c r="C419" s="417"/>
      <c r="D419" s="417"/>
      <c r="E419" s="417"/>
      <c r="F419" s="417"/>
      <c r="G419" s="418"/>
    </row>
    <row r="420" spans="1:8" ht="12.75" customHeight="1" x14ac:dyDescent="0.2">
      <c r="A420" s="368" t="s">
        <v>34</v>
      </c>
      <c r="B420" s="369">
        <f>B421</f>
        <v>1500</v>
      </c>
      <c r="C420" s="370">
        <f>C421</f>
        <v>50</v>
      </c>
      <c r="D420" s="371"/>
      <c r="E420" s="372">
        <f>E421</f>
        <v>0</v>
      </c>
      <c r="F420" s="371"/>
      <c r="G420" s="373"/>
    </row>
    <row r="421" spans="1:8" ht="12.75" customHeight="1" x14ac:dyDescent="0.2">
      <c r="A421" s="30" t="s">
        <v>104</v>
      </c>
      <c r="B421" s="92">
        <f>SUM(B422:B422)</f>
        <v>1500</v>
      </c>
      <c r="C421" s="107">
        <f>SUM(C422:C422)</f>
        <v>50</v>
      </c>
      <c r="D421" s="56">
        <v>0</v>
      </c>
      <c r="E421" s="126">
        <v>0</v>
      </c>
      <c r="F421" s="64"/>
      <c r="G421" s="141"/>
    </row>
    <row r="422" spans="1:8" ht="12.75" customHeight="1" thickBot="1" x14ac:dyDescent="0.25">
      <c r="A422" s="121" t="s">
        <v>82</v>
      </c>
      <c r="B422" s="201">
        <v>1500</v>
      </c>
      <c r="C422" s="202">
        <v>50</v>
      </c>
      <c r="D422" s="187"/>
      <c r="E422" s="361"/>
      <c r="F422" s="187"/>
      <c r="G422" s="188"/>
    </row>
    <row r="423" spans="1:8" ht="12.75" customHeight="1" thickBot="1" x14ac:dyDescent="0.25">
      <c r="A423" s="311" t="s">
        <v>14</v>
      </c>
      <c r="B423" s="320">
        <f>SUM(B420)</f>
        <v>1500</v>
      </c>
      <c r="C423" s="321">
        <f>SUM(C420)</f>
        <v>50</v>
      </c>
      <c r="D423" s="322"/>
      <c r="E423" s="323">
        <f>SUM(E420)</f>
        <v>0</v>
      </c>
      <c r="F423" s="322"/>
      <c r="G423" s="324"/>
    </row>
    <row r="424" spans="1:8" x14ac:dyDescent="0.2">
      <c r="A424" s="73"/>
      <c r="B424" s="99"/>
      <c r="C424" s="118"/>
      <c r="D424" s="75"/>
      <c r="E424" s="74"/>
      <c r="F424" s="75"/>
      <c r="G424" s="155"/>
    </row>
    <row r="425" spans="1:8" x14ac:dyDescent="0.2">
      <c r="A425" s="73"/>
      <c r="B425" s="99"/>
      <c r="C425" s="118"/>
      <c r="D425" s="75"/>
      <c r="E425" s="74"/>
      <c r="F425" s="75"/>
      <c r="G425" s="155"/>
    </row>
    <row r="426" spans="1:8" ht="13.5" thickBot="1" x14ac:dyDescent="0.25">
      <c r="A426" s="422" t="s">
        <v>85</v>
      </c>
      <c r="B426" s="423"/>
      <c r="C426" s="423"/>
      <c r="D426" s="423"/>
      <c r="E426" s="423"/>
      <c r="F426" s="423"/>
      <c r="G426" s="424"/>
    </row>
    <row r="427" spans="1:8" x14ac:dyDescent="0.2">
      <c r="A427" s="76" t="s">
        <v>33</v>
      </c>
      <c r="B427" s="135">
        <f>B13+B213+B218+B260+B280+B337+B361+B397+B409</f>
        <v>2905070</v>
      </c>
      <c r="C427" s="380">
        <f>C13+C213+C218+C260+C280+C337+C361+C397+C409</f>
        <v>152.85000000000002</v>
      </c>
      <c r="D427" s="122"/>
      <c r="E427" s="122">
        <f>E13+E213+E218+E260+E280+E337+E361+E397+E409</f>
        <v>44780</v>
      </c>
      <c r="F427" s="122"/>
      <c r="G427" s="136">
        <f>G13+G213+G218+G260+G280+G337+G361+G397+G409</f>
        <v>460</v>
      </c>
    </row>
    <row r="428" spans="1:8" x14ac:dyDescent="0.2">
      <c r="A428" s="77" t="s">
        <v>34</v>
      </c>
      <c r="B428" s="100">
        <f>B39+B162+B228+B266+B293+B344+B378+B386+B420</f>
        <v>7600571</v>
      </c>
      <c r="C428" s="381">
        <f>C39+C162+C228+C266+C293+C344+C378+C386+C420</f>
        <v>43247.599999999984</v>
      </c>
      <c r="D428" s="78"/>
      <c r="E428" s="123">
        <f>E39+E162+E228+E266+E293+E344+E378+E386+E420</f>
        <v>520</v>
      </c>
      <c r="F428" s="123"/>
      <c r="G428" s="156">
        <f>G39+G162+G228+G266+G293+G344+G378+G386+G420</f>
        <v>895900</v>
      </c>
      <c r="H428" s="25"/>
    </row>
    <row r="429" spans="1:8" ht="13.5" thickBot="1" x14ac:dyDescent="0.25">
      <c r="A429" s="79" t="s">
        <v>35</v>
      </c>
      <c r="B429" s="101">
        <f>B144+B255+B275+B312+B356+B381</f>
        <v>27030</v>
      </c>
      <c r="C429" s="382">
        <f>C144+C255+C275+C312+C356+C381</f>
        <v>6.2499999999999991</v>
      </c>
      <c r="D429" s="80"/>
      <c r="E429" s="124">
        <f>E144+E255+E275+E312+E356+E381</f>
        <v>110</v>
      </c>
      <c r="F429" s="124"/>
      <c r="G429" s="157">
        <f>G144+G255+G275+G312+G356+G381</f>
        <v>0</v>
      </c>
    </row>
    <row r="430" spans="1:8" s="26" customFormat="1" ht="13.5" thickBot="1" x14ac:dyDescent="0.25">
      <c r="A430" s="182" t="s">
        <v>36</v>
      </c>
      <c r="B430" s="180">
        <f>B423+B414+B407+B393+B384+B359+B331+B278+B258+B216+B208+B160</f>
        <v>10532671</v>
      </c>
      <c r="C430" s="180">
        <f>C423+C414+C407+C393+C384+C359+C331+C278+C258+C216+C208+C160</f>
        <v>43406.699999999983</v>
      </c>
      <c r="D430" s="180"/>
      <c r="E430" s="180">
        <f>E423+E414+E407+E393+E384+E359+E331+E278+E258+E216+E208+E160</f>
        <v>45410</v>
      </c>
      <c r="F430" s="180"/>
      <c r="G430" s="180">
        <f>G423+G414+G407+G393+G384+G359+G331+G278+G258+G216+G208+G160</f>
        <v>896360</v>
      </c>
      <c r="H430" s="2"/>
    </row>
    <row r="433" spans="1:8" x14ac:dyDescent="0.2">
      <c r="D433" s="16"/>
      <c r="E433" s="16"/>
      <c r="F433" s="16"/>
    </row>
    <row r="434" spans="1:8" x14ac:dyDescent="0.2">
      <c r="A434" s="81"/>
    </row>
    <row r="435" spans="1:8" s="26" customFormat="1" x14ac:dyDescent="0.2">
      <c r="A435" s="3"/>
      <c r="B435" s="16"/>
      <c r="C435" s="103"/>
      <c r="D435" s="5"/>
      <c r="E435" s="4"/>
      <c r="F435" s="5"/>
      <c r="G435" s="16"/>
      <c r="H435" s="2"/>
    </row>
    <row r="459" spans="1:8" s="26" customFormat="1" x14ac:dyDescent="0.2">
      <c r="A459" s="3"/>
      <c r="B459" s="16"/>
      <c r="C459" s="103"/>
      <c r="D459" s="5"/>
      <c r="E459" s="4"/>
      <c r="F459" s="5"/>
      <c r="G459" s="16"/>
      <c r="H459" s="2"/>
    </row>
    <row r="460" spans="1:8" s="26" customFormat="1" x14ac:dyDescent="0.2">
      <c r="A460" s="3"/>
      <c r="B460" s="16"/>
      <c r="C460" s="103"/>
      <c r="D460" s="5"/>
      <c r="E460" s="4"/>
      <c r="F460" s="5"/>
      <c r="G460" s="16"/>
      <c r="H460" s="2"/>
    </row>
    <row r="461" spans="1:8" s="26" customFormat="1" x14ac:dyDescent="0.2">
      <c r="A461" s="3"/>
      <c r="B461" s="16"/>
      <c r="C461" s="103"/>
      <c r="D461" s="5"/>
      <c r="E461" s="4"/>
      <c r="F461" s="5"/>
      <c r="G461" s="16"/>
      <c r="H461" s="2"/>
    </row>
    <row r="463" spans="1:8" x14ac:dyDescent="0.2">
      <c r="C463" s="16"/>
      <c r="D463" s="16"/>
      <c r="E463" s="16"/>
      <c r="F463" s="16"/>
    </row>
    <row r="464" spans="1:8" x14ac:dyDescent="0.2">
      <c r="C464" s="16"/>
      <c r="D464" s="16"/>
      <c r="E464" s="16"/>
      <c r="F464" s="16"/>
    </row>
  </sheetData>
  <autoFilter ref="A1:A461"/>
  <mergeCells count="28">
    <mergeCell ref="A426:G426"/>
    <mergeCell ref="A3:G3"/>
    <mergeCell ref="A4:G4"/>
    <mergeCell ref="C8:G8"/>
    <mergeCell ref="C9:D9"/>
    <mergeCell ref="E9:F9"/>
    <mergeCell ref="A336:G336"/>
    <mergeCell ref="B7:G7"/>
    <mergeCell ref="A7:A10"/>
    <mergeCell ref="A12:G12"/>
    <mergeCell ref="A217:G217"/>
    <mergeCell ref="A385:G385"/>
    <mergeCell ref="A360:G360"/>
    <mergeCell ref="A259:G259"/>
    <mergeCell ref="A279:G279"/>
    <mergeCell ref="A332:G332"/>
    <mergeCell ref="A5:G5"/>
    <mergeCell ref="A161:G161"/>
    <mergeCell ref="A419:G419"/>
    <mergeCell ref="A408:G408"/>
    <mergeCell ref="A415:G415"/>
    <mergeCell ref="A417:G417"/>
    <mergeCell ref="A396:G396"/>
    <mergeCell ref="A209:G209"/>
    <mergeCell ref="A212:G212"/>
    <mergeCell ref="A210:G210"/>
    <mergeCell ref="A334:G334"/>
    <mergeCell ref="A394:G394"/>
  </mergeCells>
  <phoneticPr fontId="1" type="noConversion"/>
  <pageMargins left="0.6692913385826772" right="0.19685039370078741" top="0.55118110236220474" bottom="0" header="0.23622047244094491" footer="0.19685039370078741"/>
  <pageSetup paperSize="9" pageOrder="overThenDown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0"/>
  <sheetViews>
    <sheetView topLeftCell="A136" workbookViewId="0">
      <selection activeCell="J136" sqref="J1:J1048576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3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42578125" style="2" customWidth="1"/>
    <col min="10" max="16384" width="8.42578125" style="2"/>
  </cols>
  <sheetData>
    <row r="1" spans="1:14" x14ac:dyDescent="0.2">
      <c r="A1" s="1" t="s">
        <v>52</v>
      </c>
    </row>
    <row r="2" spans="1:14" x14ac:dyDescent="0.2">
      <c r="A2" s="1" t="s">
        <v>53</v>
      </c>
    </row>
    <row r="3" spans="1:14" s="1" customFormat="1" ht="15.75" x14ac:dyDescent="0.25">
      <c r="A3" s="425" t="s">
        <v>39</v>
      </c>
      <c r="B3" s="425"/>
      <c r="C3" s="425"/>
      <c r="D3" s="425"/>
      <c r="E3" s="425"/>
      <c r="F3" s="425"/>
      <c r="G3" s="425"/>
    </row>
    <row r="4" spans="1:14" ht="15.75" x14ac:dyDescent="0.25">
      <c r="A4" s="426" t="s">
        <v>123</v>
      </c>
      <c r="B4" s="426"/>
      <c r="C4" s="426"/>
      <c r="D4" s="426"/>
      <c r="E4" s="426"/>
      <c r="F4" s="426"/>
      <c r="G4" s="426"/>
    </row>
    <row r="5" spans="1:14" ht="15" x14ac:dyDescent="0.25">
      <c r="A5" s="412"/>
      <c r="B5" s="412"/>
      <c r="C5" s="412"/>
      <c r="D5" s="412"/>
      <c r="E5" s="412"/>
      <c r="F5" s="412"/>
      <c r="G5" s="412"/>
    </row>
    <row r="6" spans="1:14" ht="13.5" thickBot="1" x14ac:dyDescent="0.25"/>
    <row r="7" spans="1:14" ht="13.5" thickBot="1" x14ac:dyDescent="0.25">
      <c r="A7" s="437" t="s">
        <v>54</v>
      </c>
      <c r="B7" s="434" t="s">
        <v>56</v>
      </c>
      <c r="C7" s="435"/>
      <c r="D7" s="435"/>
      <c r="E7" s="435"/>
      <c r="F7" s="435"/>
      <c r="G7" s="436"/>
    </row>
    <row r="8" spans="1:14" x14ac:dyDescent="0.2">
      <c r="A8" s="438"/>
      <c r="B8" s="82" t="s">
        <v>62</v>
      </c>
      <c r="C8" s="427" t="s">
        <v>55</v>
      </c>
      <c r="D8" s="428"/>
      <c r="E8" s="428"/>
      <c r="F8" s="428"/>
      <c r="G8" s="429"/>
    </row>
    <row r="9" spans="1:14" ht="24" x14ac:dyDescent="0.2">
      <c r="A9" s="438"/>
      <c r="B9" s="83" t="s">
        <v>61</v>
      </c>
      <c r="C9" s="430" t="s">
        <v>1</v>
      </c>
      <c r="D9" s="431"/>
      <c r="E9" s="432" t="s">
        <v>0</v>
      </c>
      <c r="F9" s="433"/>
      <c r="G9" s="137" t="s">
        <v>60</v>
      </c>
    </row>
    <row r="10" spans="1:14" ht="48" x14ac:dyDescent="0.2">
      <c r="A10" s="439"/>
      <c r="B10" s="84"/>
      <c r="C10" s="104" t="s">
        <v>58</v>
      </c>
      <c r="D10" s="6" t="s">
        <v>57</v>
      </c>
      <c r="E10" s="7" t="s">
        <v>59</v>
      </c>
      <c r="F10" s="8" t="s">
        <v>57</v>
      </c>
      <c r="G10" s="138" t="s">
        <v>59</v>
      </c>
    </row>
    <row r="11" spans="1:14" ht="13.5" thickBot="1" x14ac:dyDescent="0.25">
      <c r="A11" s="9">
        <v>1</v>
      </c>
      <c r="B11" s="220">
        <v>2</v>
      </c>
      <c r="C11" s="221">
        <v>3</v>
      </c>
      <c r="D11" s="10">
        <v>4</v>
      </c>
      <c r="E11" s="11">
        <v>5</v>
      </c>
      <c r="F11" s="10">
        <v>6</v>
      </c>
      <c r="G11" s="139">
        <v>7</v>
      </c>
    </row>
    <row r="12" spans="1:14" x14ac:dyDescent="0.2">
      <c r="A12" s="413" t="s">
        <v>2</v>
      </c>
      <c r="B12" s="414"/>
      <c r="C12" s="414"/>
      <c r="D12" s="414"/>
      <c r="E12" s="414"/>
      <c r="F12" s="414"/>
      <c r="G12" s="415"/>
    </row>
    <row r="13" spans="1:14" x14ac:dyDescent="0.2">
      <c r="A13" s="228" t="s">
        <v>33</v>
      </c>
      <c r="B13" s="229">
        <f>B14+B18+B25+B33+B37+B23+B27+B29+B31</f>
        <v>1969300</v>
      </c>
      <c r="C13" s="230">
        <f>C14+C18+C25+C33+C37+C23+C27+C29+C31</f>
        <v>82.45</v>
      </c>
      <c r="D13" s="231"/>
      <c r="E13" s="232">
        <f t="shared" ref="E13:G13" si="0">E14+E18+E25+E33+E37+E23+E27+E29+E31</f>
        <v>0</v>
      </c>
      <c r="F13" s="231">
        <f t="shared" si="0"/>
        <v>0</v>
      </c>
      <c r="G13" s="233">
        <f t="shared" si="0"/>
        <v>0</v>
      </c>
      <c r="I13" s="229"/>
      <c r="J13" s="230"/>
      <c r="K13" s="231"/>
      <c r="L13" s="232">
        <f t="shared" ref="L13" si="1">L14+L18+L25+L33+L37+L23+L27+L29+L31</f>
        <v>0</v>
      </c>
      <c r="M13" s="231">
        <f t="shared" ref="M13" si="2">M14+M18+M25+M33+M37+M23+M27+M29+M31</f>
        <v>0</v>
      </c>
      <c r="N13" s="233">
        <f t="shared" ref="N13" si="3">N14+N18+N25+N33+N37+N23+N27+N29+N31</f>
        <v>0</v>
      </c>
    </row>
    <row r="14" spans="1:14" x14ac:dyDescent="0.2">
      <c r="A14" s="30" t="s">
        <v>38</v>
      </c>
      <c r="B14" s="86">
        <f>SUM(B15:B17)</f>
        <v>722000</v>
      </c>
      <c r="C14" s="107">
        <f>SUM(C15:C17)</f>
        <v>15</v>
      </c>
      <c r="D14" s="107"/>
      <c r="E14" s="107"/>
      <c r="F14" s="107"/>
      <c r="G14" s="129"/>
      <c r="I14" s="86"/>
      <c r="J14" s="107"/>
      <c r="K14" s="107"/>
      <c r="L14" s="107"/>
      <c r="M14" s="107"/>
      <c r="N14" s="129"/>
    </row>
    <row r="15" spans="1:14" x14ac:dyDescent="0.2">
      <c r="A15" s="119" t="s">
        <v>72</v>
      </c>
      <c r="B15" s="159">
        <v>45000</v>
      </c>
      <c r="C15" s="160">
        <v>1.5</v>
      </c>
      <c r="D15" s="160"/>
      <c r="E15" s="160"/>
      <c r="F15" s="160"/>
      <c r="G15" s="144"/>
      <c r="I15" s="159">
        <v>45000</v>
      </c>
      <c r="J15" s="160">
        <v>1.5</v>
      </c>
      <c r="K15" s="160"/>
      <c r="L15" s="160"/>
      <c r="M15" s="160"/>
      <c r="N15" s="144"/>
    </row>
    <row r="16" spans="1:14" x14ac:dyDescent="0.2">
      <c r="A16" s="119" t="s">
        <v>79</v>
      </c>
      <c r="B16" s="159">
        <v>542000</v>
      </c>
      <c r="C16" s="160">
        <v>11.5</v>
      </c>
      <c r="D16" s="14"/>
      <c r="E16" s="15"/>
      <c r="F16" s="14"/>
      <c r="G16" s="144"/>
      <c r="I16" s="159">
        <v>542000</v>
      </c>
      <c r="J16" s="160">
        <v>11.5</v>
      </c>
      <c r="K16" s="14"/>
      <c r="L16" s="15"/>
      <c r="M16" s="14"/>
      <c r="N16" s="144"/>
    </row>
    <row r="17" spans="1:14" x14ac:dyDescent="0.2">
      <c r="A17" s="33" t="s">
        <v>82</v>
      </c>
      <c r="B17" s="161">
        <v>135000</v>
      </c>
      <c r="C17" s="162">
        <v>2</v>
      </c>
      <c r="D17" s="163"/>
      <c r="E17" s="164"/>
      <c r="F17" s="163"/>
      <c r="G17" s="165"/>
      <c r="I17" s="161">
        <v>135000</v>
      </c>
      <c r="J17" s="162">
        <v>2</v>
      </c>
      <c r="K17" s="163"/>
      <c r="L17" s="164"/>
      <c r="M17" s="163"/>
      <c r="N17" s="165"/>
    </row>
    <row r="18" spans="1:14" x14ac:dyDescent="0.2">
      <c r="A18" s="31" t="s">
        <v>3</v>
      </c>
      <c r="B18" s="87">
        <f>SUM(B19:B22)</f>
        <v>995000</v>
      </c>
      <c r="C18" s="105">
        <f>SUM(C19:C22)</f>
        <v>57</v>
      </c>
      <c r="D18" s="105"/>
      <c r="E18" s="105"/>
      <c r="F18" s="105"/>
      <c r="G18" s="140"/>
      <c r="I18" s="87"/>
      <c r="J18" s="105"/>
      <c r="K18" s="105"/>
      <c r="L18" s="105"/>
      <c r="M18" s="105"/>
      <c r="N18" s="140"/>
    </row>
    <row r="19" spans="1:14" x14ac:dyDescent="0.2">
      <c r="A19" s="29" t="s">
        <v>72</v>
      </c>
      <c r="B19" s="130">
        <v>45000</v>
      </c>
      <c r="C19" s="131">
        <v>1.5</v>
      </c>
      <c r="D19" s="20"/>
      <c r="E19" s="19"/>
      <c r="F19" s="166"/>
      <c r="G19" s="167"/>
      <c r="I19" s="130">
        <v>45000</v>
      </c>
      <c r="J19" s="131">
        <v>1.5</v>
      </c>
      <c r="K19" s="20"/>
      <c r="L19" s="19"/>
      <c r="M19" s="166"/>
      <c r="N19" s="167"/>
    </row>
    <row r="20" spans="1:14" x14ac:dyDescent="0.2">
      <c r="A20" s="29" t="s">
        <v>79</v>
      </c>
      <c r="B20" s="130">
        <v>800000</v>
      </c>
      <c r="C20" s="131">
        <v>48.5</v>
      </c>
      <c r="D20" s="20"/>
      <c r="E20" s="19"/>
      <c r="F20" s="166"/>
      <c r="G20" s="167"/>
      <c r="I20" s="130">
        <v>800000</v>
      </c>
      <c r="J20" s="131">
        <v>48.5</v>
      </c>
      <c r="K20" s="20"/>
      <c r="L20" s="19"/>
      <c r="M20" s="166"/>
      <c r="N20" s="167"/>
    </row>
    <row r="21" spans="1:14" x14ac:dyDescent="0.2">
      <c r="A21" s="119" t="s">
        <v>83</v>
      </c>
      <c r="B21" s="130">
        <v>6000</v>
      </c>
      <c r="C21" s="131">
        <v>2</v>
      </c>
      <c r="D21" s="20"/>
      <c r="E21" s="19"/>
      <c r="F21" s="166"/>
      <c r="G21" s="167"/>
      <c r="I21" s="130">
        <v>6000</v>
      </c>
      <c r="J21" s="131">
        <v>2</v>
      </c>
      <c r="K21" s="20"/>
      <c r="L21" s="19"/>
      <c r="M21" s="166"/>
      <c r="N21" s="167"/>
    </row>
    <row r="22" spans="1:14" x14ac:dyDescent="0.2">
      <c r="A22" s="119" t="s">
        <v>82</v>
      </c>
      <c r="B22" s="130">
        <v>144000</v>
      </c>
      <c r="C22" s="131">
        <v>5</v>
      </c>
      <c r="D22" s="20"/>
      <c r="E22" s="19"/>
      <c r="F22" s="166"/>
      <c r="G22" s="167"/>
      <c r="I22" s="130">
        <v>144000</v>
      </c>
      <c r="J22" s="131">
        <v>5</v>
      </c>
      <c r="K22" s="20"/>
      <c r="L22" s="19"/>
      <c r="M22" s="166"/>
      <c r="N22" s="167"/>
    </row>
    <row r="23" spans="1:14" x14ac:dyDescent="0.2">
      <c r="A23" s="34" t="s">
        <v>5</v>
      </c>
      <c r="B23" s="85">
        <f>SUM(B24:B24)</f>
        <v>10000</v>
      </c>
      <c r="C23" s="223">
        <f>SUM(C24:C24)</f>
        <v>2</v>
      </c>
      <c r="D23" s="12"/>
      <c r="E23" s="13"/>
      <c r="F23" s="17"/>
      <c r="G23" s="141"/>
      <c r="I23" s="85"/>
      <c r="J23" s="223"/>
      <c r="K23" s="12"/>
      <c r="L23" s="13"/>
      <c r="M23" s="17"/>
      <c r="N23" s="141"/>
    </row>
    <row r="24" spans="1:14" x14ac:dyDescent="0.2">
      <c r="A24" s="38" t="s">
        <v>79</v>
      </c>
      <c r="B24" s="161">
        <v>10000</v>
      </c>
      <c r="C24" s="162">
        <v>2</v>
      </c>
      <c r="D24" s="163"/>
      <c r="E24" s="164"/>
      <c r="F24" s="168"/>
      <c r="G24" s="169"/>
      <c r="I24" s="161">
        <v>10000</v>
      </c>
      <c r="J24" s="162">
        <v>2</v>
      </c>
      <c r="K24" s="163"/>
      <c r="L24" s="164"/>
      <c r="M24" s="168"/>
      <c r="N24" s="169"/>
    </row>
    <row r="25" spans="1:14" x14ac:dyDescent="0.2">
      <c r="A25" s="34" t="s">
        <v>7</v>
      </c>
      <c r="B25" s="86">
        <f>SUM(B26:B26)</f>
        <v>1100</v>
      </c>
      <c r="C25" s="107">
        <f>SUM(C26:C26)</f>
        <v>0.5</v>
      </c>
      <c r="D25" s="12"/>
      <c r="E25" s="13"/>
      <c r="F25" s="17"/>
      <c r="G25" s="141"/>
      <c r="I25" s="86"/>
      <c r="J25" s="107"/>
      <c r="K25" s="12"/>
      <c r="L25" s="13"/>
      <c r="M25" s="17"/>
      <c r="N25" s="141"/>
    </row>
    <row r="26" spans="1:14" x14ac:dyDescent="0.2">
      <c r="A26" s="38" t="s">
        <v>79</v>
      </c>
      <c r="B26" s="161">
        <v>1100</v>
      </c>
      <c r="C26" s="162">
        <v>0.5</v>
      </c>
      <c r="D26" s="163"/>
      <c r="E26" s="164"/>
      <c r="F26" s="168"/>
      <c r="G26" s="169"/>
      <c r="I26" s="161">
        <v>1100</v>
      </c>
      <c r="J26" s="162">
        <v>0.5</v>
      </c>
      <c r="K26" s="163"/>
      <c r="L26" s="164"/>
      <c r="M26" s="168"/>
      <c r="N26" s="169"/>
    </row>
    <row r="27" spans="1:14" x14ac:dyDescent="0.2">
      <c r="A27" s="34" t="s">
        <v>8</v>
      </c>
      <c r="B27" s="86">
        <f>SUM(B28:B28)</f>
        <v>700</v>
      </c>
      <c r="C27" s="107">
        <f>SUM(C28:C28)</f>
        <v>0.5</v>
      </c>
      <c r="D27" s="12"/>
      <c r="E27" s="13"/>
      <c r="F27" s="17"/>
      <c r="G27" s="141"/>
      <c r="I27" s="86"/>
      <c r="J27" s="107"/>
      <c r="K27" s="12"/>
      <c r="L27" s="13"/>
      <c r="M27" s="17"/>
      <c r="N27" s="141"/>
    </row>
    <row r="28" spans="1:14" x14ac:dyDescent="0.2">
      <c r="A28" s="38" t="s">
        <v>79</v>
      </c>
      <c r="B28" s="161">
        <v>700</v>
      </c>
      <c r="C28" s="162">
        <v>0.5</v>
      </c>
      <c r="D28" s="163"/>
      <c r="E28" s="164"/>
      <c r="F28" s="168"/>
      <c r="G28" s="169"/>
      <c r="I28" s="161">
        <v>700</v>
      </c>
      <c r="J28" s="162">
        <v>0.5</v>
      </c>
      <c r="K28" s="163"/>
      <c r="L28" s="164"/>
      <c r="M28" s="168"/>
      <c r="N28" s="169"/>
    </row>
    <row r="29" spans="1:14" x14ac:dyDescent="0.2">
      <c r="A29" s="34" t="s">
        <v>9</v>
      </c>
      <c r="B29" s="86">
        <f>SUM(B30:B30)</f>
        <v>6000</v>
      </c>
      <c r="C29" s="107">
        <f>SUM(C30:C30)</f>
        <v>0.4</v>
      </c>
      <c r="D29" s="12"/>
      <c r="E29" s="13"/>
      <c r="F29" s="17"/>
      <c r="G29" s="141"/>
      <c r="I29" s="86"/>
      <c r="J29" s="107"/>
      <c r="K29" s="12"/>
      <c r="L29" s="13"/>
      <c r="M29" s="17"/>
      <c r="N29" s="141"/>
    </row>
    <row r="30" spans="1:14" x14ac:dyDescent="0.2">
      <c r="A30" s="38" t="s">
        <v>79</v>
      </c>
      <c r="B30" s="161">
        <v>6000</v>
      </c>
      <c r="C30" s="162">
        <v>0.4</v>
      </c>
      <c r="D30" s="163"/>
      <c r="E30" s="164"/>
      <c r="F30" s="168"/>
      <c r="G30" s="169"/>
      <c r="I30" s="161">
        <v>6000</v>
      </c>
      <c r="J30" s="162">
        <v>0.4</v>
      </c>
      <c r="K30" s="163"/>
      <c r="L30" s="164"/>
      <c r="M30" s="168"/>
      <c r="N30" s="169"/>
    </row>
    <row r="31" spans="1:14" x14ac:dyDescent="0.2">
      <c r="A31" s="34" t="s">
        <v>10</v>
      </c>
      <c r="B31" s="86">
        <f>SUM(B32:B32)</f>
        <v>7000</v>
      </c>
      <c r="C31" s="107">
        <f>SUM(C32:C32)</f>
        <v>0.3</v>
      </c>
      <c r="D31" s="12"/>
      <c r="E31" s="13"/>
      <c r="F31" s="17"/>
      <c r="G31" s="141"/>
      <c r="I31" s="86"/>
      <c r="J31" s="107"/>
      <c r="K31" s="12"/>
      <c r="L31" s="13"/>
      <c r="M31" s="17"/>
      <c r="N31" s="141"/>
    </row>
    <row r="32" spans="1:14" x14ac:dyDescent="0.2">
      <c r="A32" s="38" t="s">
        <v>79</v>
      </c>
      <c r="B32" s="161">
        <v>7000</v>
      </c>
      <c r="C32" s="162">
        <v>0.3</v>
      </c>
      <c r="D32" s="163"/>
      <c r="E32" s="164"/>
      <c r="F32" s="168"/>
      <c r="G32" s="169"/>
      <c r="I32" s="161">
        <v>7000</v>
      </c>
      <c r="J32" s="162">
        <v>0.3</v>
      </c>
      <c r="K32" s="163"/>
      <c r="L32" s="164"/>
      <c r="M32" s="168"/>
      <c r="N32" s="169"/>
    </row>
    <row r="33" spans="1:14" x14ac:dyDescent="0.2">
      <c r="A33" s="27" t="s">
        <v>11</v>
      </c>
      <c r="B33" s="87">
        <f>SUM(B34:B36)</f>
        <v>212500</v>
      </c>
      <c r="C33" s="105">
        <f>SUM(C34:C36)</f>
        <v>3.75</v>
      </c>
      <c r="D33" s="14"/>
      <c r="E33" s="15"/>
      <c r="F33" s="14"/>
      <c r="G33" s="144"/>
      <c r="I33" s="87"/>
      <c r="J33" s="105"/>
      <c r="K33" s="14"/>
      <c r="L33" s="15"/>
      <c r="M33" s="14"/>
      <c r="N33" s="144"/>
    </row>
    <row r="34" spans="1:14" x14ac:dyDescent="0.2">
      <c r="A34" s="125" t="s">
        <v>72</v>
      </c>
      <c r="B34" s="159">
        <v>45000</v>
      </c>
      <c r="C34" s="160">
        <v>1.5</v>
      </c>
      <c r="D34" s="14"/>
      <c r="E34" s="15"/>
      <c r="F34" s="14"/>
      <c r="G34" s="144"/>
      <c r="I34" s="159">
        <v>45000</v>
      </c>
      <c r="J34" s="160">
        <v>1.5</v>
      </c>
      <c r="K34" s="14"/>
      <c r="L34" s="15"/>
      <c r="M34" s="14"/>
      <c r="N34" s="144"/>
    </row>
    <row r="35" spans="1:14" x14ac:dyDescent="0.2">
      <c r="A35" s="35" t="s">
        <v>79</v>
      </c>
      <c r="B35" s="130">
        <v>115000</v>
      </c>
      <c r="C35" s="131">
        <v>1.5</v>
      </c>
      <c r="D35" s="20"/>
      <c r="E35" s="19"/>
      <c r="F35" s="20"/>
      <c r="G35" s="146"/>
      <c r="I35" s="130">
        <v>115000</v>
      </c>
      <c r="J35" s="131">
        <v>1.5</v>
      </c>
      <c r="K35" s="20"/>
      <c r="L35" s="19"/>
      <c r="M35" s="20"/>
      <c r="N35" s="146"/>
    </row>
    <row r="36" spans="1:14" x14ac:dyDescent="0.2">
      <c r="A36" s="38" t="s">
        <v>82</v>
      </c>
      <c r="B36" s="161">
        <v>52500</v>
      </c>
      <c r="C36" s="162">
        <v>0.75</v>
      </c>
      <c r="D36" s="163"/>
      <c r="E36" s="164"/>
      <c r="F36" s="163"/>
      <c r="G36" s="165"/>
      <c r="I36" s="161">
        <v>52500</v>
      </c>
      <c r="J36" s="162">
        <v>0.75</v>
      </c>
      <c r="K36" s="163"/>
      <c r="L36" s="164"/>
      <c r="M36" s="163"/>
      <c r="N36" s="165"/>
    </row>
    <row r="37" spans="1:14" x14ac:dyDescent="0.2">
      <c r="A37" s="39" t="s">
        <v>13</v>
      </c>
      <c r="B37" s="87">
        <f>SUM(B38:B38)</f>
        <v>15000</v>
      </c>
      <c r="C37" s="105">
        <f>SUM(C38:C38)</f>
        <v>3</v>
      </c>
      <c r="D37" s="14"/>
      <c r="E37" s="15"/>
      <c r="F37" s="14"/>
      <c r="G37" s="144"/>
      <c r="I37" s="87"/>
      <c r="J37" s="105"/>
      <c r="K37" s="14"/>
      <c r="L37" s="15"/>
      <c r="M37" s="14"/>
      <c r="N37" s="144"/>
    </row>
    <row r="38" spans="1:14" x14ac:dyDescent="0.2">
      <c r="A38" s="29" t="s">
        <v>76</v>
      </c>
      <c r="B38" s="130">
        <v>15000</v>
      </c>
      <c r="C38" s="131">
        <v>3</v>
      </c>
      <c r="D38" s="20"/>
      <c r="E38" s="19"/>
      <c r="F38" s="20"/>
      <c r="G38" s="146"/>
      <c r="I38" s="130">
        <v>15000</v>
      </c>
      <c r="J38" s="131">
        <v>3</v>
      </c>
      <c r="K38" s="20"/>
      <c r="L38" s="19"/>
      <c r="M38" s="20"/>
      <c r="N38" s="146"/>
    </row>
    <row r="39" spans="1:14" x14ac:dyDescent="0.2">
      <c r="A39" s="234" t="s">
        <v>34</v>
      </c>
      <c r="B39" s="235">
        <f>B40+B45+B47+B50+B52+B55+B61+B68+B74+B80+B87+B91+B93+B96+B99+B102+B104+B106+B109+B111+B117+B119+B122+B124+B126+B128+B130+B136+B140</f>
        <v>6478213</v>
      </c>
      <c r="C39" s="347">
        <f>C40+C45+C47+C50+C52+C55+C61+C68+C74+C80+C87+C91+C93+C96+C99+C102+C104+C106+C109+C111+C117+C119+C122+C124+C126+C128+C130+C136+C140</f>
        <v>39579.299999999988</v>
      </c>
      <c r="D39" s="236"/>
      <c r="E39" s="237"/>
      <c r="F39" s="236"/>
      <c r="G39" s="238"/>
      <c r="I39" s="235"/>
      <c r="J39" s="347"/>
      <c r="K39" s="236"/>
      <c r="L39" s="237"/>
      <c r="M39" s="236"/>
      <c r="N39" s="238"/>
    </row>
    <row r="40" spans="1:14" x14ac:dyDescent="0.2">
      <c r="A40" s="27" t="s">
        <v>15</v>
      </c>
      <c r="B40" s="87">
        <f>SUM(B41:B44)</f>
        <v>164500</v>
      </c>
      <c r="C40" s="377">
        <f>SUM(C41:C44)</f>
        <v>28.1</v>
      </c>
      <c r="D40" s="14"/>
      <c r="E40" s="15"/>
      <c r="F40" s="14"/>
      <c r="G40" s="144"/>
      <c r="I40" s="87"/>
      <c r="J40" s="377"/>
      <c r="K40" s="14"/>
      <c r="L40" s="15"/>
      <c r="M40" s="14"/>
      <c r="N40" s="144"/>
    </row>
    <row r="41" spans="1:14" x14ac:dyDescent="0.2">
      <c r="A41" s="29" t="s">
        <v>72</v>
      </c>
      <c r="B41" s="159">
        <v>70000</v>
      </c>
      <c r="C41" s="378">
        <v>9</v>
      </c>
      <c r="D41" s="14"/>
      <c r="E41" s="15"/>
      <c r="F41" s="14"/>
      <c r="G41" s="144"/>
      <c r="I41" s="159">
        <v>70000</v>
      </c>
      <c r="J41" s="378">
        <v>9</v>
      </c>
      <c r="K41" s="14"/>
      <c r="L41" s="15"/>
      <c r="M41" s="14"/>
      <c r="N41" s="144"/>
    </row>
    <row r="42" spans="1:14" x14ac:dyDescent="0.2">
      <c r="A42" s="29" t="s">
        <v>76</v>
      </c>
      <c r="B42" s="159">
        <v>32500</v>
      </c>
      <c r="C42" s="378">
        <v>15</v>
      </c>
      <c r="D42" s="14"/>
      <c r="E42" s="15"/>
      <c r="F42" s="14"/>
      <c r="G42" s="144"/>
      <c r="I42" s="159">
        <v>32500</v>
      </c>
      <c r="J42" s="378">
        <v>15</v>
      </c>
      <c r="K42" s="14"/>
      <c r="L42" s="15"/>
      <c r="M42" s="14"/>
      <c r="N42" s="144"/>
    </row>
    <row r="43" spans="1:14" x14ac:dyDescent="0.2">
      <c r="A43" s="29" t="s">
        <v>79</v>
      </c>
      <c r="B43" s="159">
        <v>32000</v>
      </c>
      <c r="C43" s="378">
        <v>3.1</v>
      </c>
      <c r="D43" s="14"/>
      <c r="E43" s="15"/>
      <c r="F43" s="14"/>
      <c r="G43" s="144"/>
      <c r="I43" s="159">
        <v>32000</v>
      </c>
      <c r="J43" s="378">
        <v>3.1</v>
      </c>
      <c r="K43" s="14"/>
      <c r="L43" s="15"/>
      <c r="M43" s="14"/>
      <c r="N43" s="144"/>
    </row>
    <row r="44" spans="1:14" x14ac:dyDescent="0.2">
      <c r="A44" s="38" t="s">
        <v>83</v>
      </c>
      <c r="B44" s="161">
        <v>30000</v>
      </c>
      <c r="C44" s="379">
        <v>1</v>
      </c>
      <c r="D44" s="163"/>
      <c r="E44" s="164"/>
      <c r="F44" s="163"/>
      <c r="G44" s="165"/>
      <c r="I44" s="161">
        <v>30000</v>
      </c>
      <c r="J44" s="379">
        <v>1</v>
      </c>
      <c r="K44" s="163"/>
      <c r="L44" s="164"/>
      <c r="M44" s="163"/>
      <c r="N44" s="165"/>
    </row>
    <row r="45" spans="1:14" x14ac:dyDescent="0.2">
      <c r="A45" s="30" t="s">
        <v>113</v>
      </c>
      <c r="B45" s="85">
        <f>SUM(B46:B46)</f>
        <v>6000</v>
      </c>
      <c r="C45" s="102">
        <f>SUM(C46:C46)</f>
        <v>2.2999999999999998</v>
      </c>
      <c r="D45" s="12"/>
      <c r="E45" s="13"/>
      <c r="F45" s="12"/>
      <c r="G45" s="143"/>
      <c r="I45" s="85"/>
      <c r="J45" s="102"/>
      <c r="K45" s="12"/>
      <c r="L45" s="13"/>
      <c r="M45" s="12"/>
      <c r="N45" s="143"/>
    </row>
    <row r="46" spans="1:14" x14ac:dyDescent="0.2">
      <c r="A46" s="33" t="s">
        <v>79</v>
      </c>
      <c r="B46" s="161">
        <v>6000</v>
      </c>
      <c r="C46" s="162">
        <v>2.2999999999999998</v>
      </c>
      <c r="D46" s="163"/>
      <c r="E46" s="164"/>
      <c r="F46" s="163"/>
      <c r="G46" s="165"/>
      <c r="I46" s="161">
        <v>6000</v>
      </c>
      <c r="J46" s="162">
        <v>2.2999999999999998</v>
      </c>
      <c r="K46" s="163"/>
      <c r="L46" s="164"/>
      <c r="M46" s="163"/>
      <c r="N46" s="165"/>
    </row>
    <row r="47" spans="1:14" x14ac:dyDescent="0.2">
      <c r="A47" s="31" t="s">
        <v>16</v>
      </c>
      <c r="B47" s="87">
        <f>SUM(B48:B49)</f>
        <v>33000</v>
      </c>
      <c r="C47" s="44">
        <f>SUM(C48:C49)</f>
        <v>60</v>
      </c>
      <c r="D47" s="14"/>
      <c r="E47" s="15"/>
      <c r="F47" s="14"/>
      <c r="G47" s="144"/>
      <c r="I47" s="87"/>
      <c r="J47" s="44"/>
      <c r="K47" s="14"/>
      <c r="L47" s="15"/>
      <c r="M47" s="14"/>
      <c r="N47" s="144"/>
    </row>
    <row r="48" spans="1:14" x14ac:dyDescent="0.2">
      <c r="A48" s="119" t="s">
        <v>82</v>
      </c>
      <c r="B48" s="159">
        <v>2500</v>
      </c>
      <c r="C48" s="15">
        <v>5</v>
      </c>
      <c r="D48" s="14"/>
      <c r="E48" s="15"/>
      <c r="F48" s="14"/>
      <c r="G48" s="144"/>
      <c r="I48" s="159">
        <v>2500</v>
      </c>
      <c r="J48" s="15">
        <v>5</v>
      </c>
      <c r="K48" s="14"/>
      <c r="L48" s="15"/>
      <c r="M48" s="14"/>
      <c r="N48" s="144"/>
    </row>
    <row r="49" spans="1:14" x14ac:dyDescent="0.2">
      <c r="A49" s="29" t="s">
        <v>79</v>
      </c>
      <c r="B49" s="130">
        <v>30500</v>
      </c>
      <c r="C49" s="19">
        <v>55</v>
      </c>
      <c r="D49" s="20"/>
      <c r="E49" s="19"/>
      <c r="F49" s="20"/>
      <c r="G49" s="146"/>
      <c r="I49" s="130">
        <v>30500</v>
      </c>
      <c r="J49" s="19">
        <v>55</v>
      </c>
      <c r="K49" s="20"/>
      <c r="L49" s="19"/>
      <c r="M49" s="20"/>
      <c r="N49" s="146"/>
    </row>
    <row r="50" spans="1:14" x14ac:dyDescent="0.2">
      <c r="A50" s="30" t="s">
        <v>40</v>
      </c>
      <c r="B50" s="85">
        <f>SUM(B51:B51)</f>
        <v>45000</v>
      </c>
      <c r="C50" s="102">
        <f>SUM(C51:C51)</f>
        <v>15</v>
      </c>
      <c r="D50" s="12"/>
      <c r="E50" s="13"/>
      <c r="F50" s="12"/>
      <c r="G50" s="143"/>
      <c r="I50" s="85"/>
      <c r="J50" s="102"/>
      <c r="K50" s="12"/>
      <c r="L50" s="13"/>
      <c r="M50" s="12"/>
      <c r="N50" s="143"/>
    </row>
    <row r="51" spans="1:14" x14ac:dyDescent="0.2">
      <c r="A51" s="29" t="s">
        <v>81</v>
      </c>
      <c r="B51" s="130">
        <v>45000</v>
      </c>
      <c r="C51" s="19">
        <v>15</v>
      </c>
      <c r="D51" s="20"/>
      <c r="E51" s="19"/>
      <c r="F51" s="20"/>
      <c r="G51" s="146"/>
      <c r="I51" s="130">
        <v>45000</v>
      </c>
      <c r="J51" s="19">
        <v>15</v>
      </c>
      <c r="K51" s="20"/>
      <c r="L51" s="19"/>
      <c r="M51" s="20"/>
      <c r="N51" s="146"/>
    </row>
    <row r="52" spans="1:14" x14ac:dyDescent="0.2">
      <c r="A52" s="34" t="s">
        <v>102</v>
      </c>
      <c r="B52" s="86">
        <f>SUM(B53:B54)</f>
        <v>14800</v>
      </c>
      <c r="C52" s="43">
        <f>SUM(C53:C54)</f>
        <v>32</v>
      </c>
      <c r="D52" s="12"/>
      <c r="E52" s="13"/>
      <c r="F52" s="12"/>
      <c r="G52" s="143"/>
      <c r="I52" s="86"/>
      <c r="J52" s="43"/>
      <c r="K52" s="12"/>
      <c r="L52" s="13"/>
      <c r="M52" s="12"/>
      <c r="N52" s="143"/>
    </row>
    <row r="53" spans="1:14" x14ac:dyDescent="0.2">
      <c r="A53" s="73" t="s">
        <v>83</v>
      </c>
      <c r="B53" s="170">
        <v>11000</v>
      </c>
      <c r="C53" s="172">
        <v>30</v>
      </c>
      <c r="D53" s="18"/>
      <c r="E53" s="172"/>
      <c r="F53" s="18"/>
      <c r="G53" s="145"/>
      <c r="I53" s="170">
        <v>11000</v>
      </c>
      <c r="J53" s="172">
        <v>30</v>
      </c>
      <c r="K53" s="18"/>
      <c r="L53" s="172"/>
      <c r="M53" s="18"/>
      <c r="N53" s="145"/>
    </row>
    <row r="54" spans="1:14" x14ac:dyDescent="0.2">
      <c r="A54" s="38" t="s">
        <v>82</v>
      </c>
      <c r="B54" s="161">
        <v>3800</v>
      </c>
      <c r="C54" s="164">
        <v>2</v>
      </c>
      <c r="D54" s="163"/>
      <c r="E54" s="164"/>
      <c r="F54" s="163"/>
      <c r="G54" s="165"/>
      <c r="I54" s="161">
        <v>3800</v>
      </c>
      <c r="J54" s="164">
        <v>2</v>
      </c>
      <c r="K54" s="163"/>
      <c r="L54" s="164"/>
      <c r="M54" s="163"/>
      <c r="N54" s="165"/>
    </row>
    <row r="55" spans="1:14" x14ac:dyDescent="0.2">
      <c r="A55" s="30" t="s">
        <v>19</v>
      </c>
      <c r="B55" s="86">
        <f>SUM(B56:B60)</f>
        <v>762840</v>
      </c>
      <c r="C55" s="43">
        <f>SUM(C56:C60)</f>
        <v>5015</v>
      </c>
      <c r="D55" s="12"/>
      <c r="E55" s="13"/>
      <c r="F55" s="12"/>
      <c r="G55" s="143"/>
      <c r="I55" s="86"/>
      <c r="J55" s="43"/>
      <c r="K55" s="12"/>
      <c r="L55" s="13"/>
      <c r="M55" s="12"/>
      <c r="N55" s="143"/>
    </row>
    <row r="56" spans="1:14" x14ac:dyDescent="0.2">
      <c r="A56" s="29" t="s">
        <v>72</v>
      </c>
      <c r="B56" s="130">
        <v>10000</v>
      </c>
      <c r="C56" s="19">
        <v>60</v>
      </c>
      <c r="D56" s="20"/>
      <c r="E56" s="19"/>
      <c r="F56" s="20"/>
      <c r="G56" s="146"/>
      <c r="I56" s="130">
        <v>10000</v>
      </c>
      <c r="J56" s="19">
        <v>60</v>
      </c>
      <c r="K56" s="20"/>
      <c r="L56" s="19"/>
      <c r="M56" s="20"/>
      <c r="N56" s="146"/>
    </row>
    <row r="57" spans="1:14" x14ac:dyDescent="0.2">
      <c r="A57" s="29" t="s">
        <v>81</v>
      </c>
      <c r="B57" s="130">
        <v>84000</v>
      </c>
      <c r="C57" s="19">
        <v>325</v>
      </c>
      <c r="D57" s="20"/>
      <c r="E57" s="19"/>
      <c r="F57" s="20"/>
      <c r="G57" s="146"/>
      <c r="I57" s="130">
        <v>84000</v>
      </c>
      <c r="J57" s="19">
        <v>325</v>
      </c>
      <c r="K57" s="20"/>
      <c r="L57" s="19"/>
      <c r="M57" s="20"/>
      <c r="N57" s="146"/>
    </row>
    <row r="58" spans="1:14" x14ac:dyDescent="0.2">
      <c r="A58" s="29" t="s">
        <v>79</v>
      </c>
      <c r="B58" s="130">
        <v>89340</v>
      </c>
      <c r="C58" s="19">
        <v>530</v>
      </c>
      <c r="D58" s="20"/>
      <c r="E58" s="19"/>
      <c r="F58" s="20"/>
      <c r="G58" s="146"/>
      <c r="I58" s="130">
        <v>89340</v>
      </c>
      <c r="J58" s="19">
        <v>530</v>
      </c>
      <c r="K58" s="20"/>
      <c r="L58" s="19"/>
      <c r="M58" s="20"/>
      <c r="N58" s="146"/>
    </row>
    <row r="59" spans="1:14" x14ac:dyDescent="0.2">
      <c r="A59" s="35" t="s">
        <v>82</v>
      </c>
      <c r="B59" s="130">
        <v>42500</v>
      </c>
      <c r="C59" s="19">
        <v>250</v>
      </c>
      <c r="D59" s="20"/>
      <c r="E59" s="19"/>
      <c r="F59" s="20"/>
      <c r="G59" s="146"/>
      <c r="I59" s="130">
        <v>42500</v>
      </c>
      <c r="J59" s="19">
        <v>250</v>
      </c>
      <c r="K59" s="20"/>
      <c r="L59" s="19"/>
      <c r="M59" s="20"/>
      <c r="N59" s="146"/>
    </row>
    <row r="60" spans="1:14" x14ac:dyDescent="0.2">
      <c r="A60" s="38" t="s">
        <v>83</v>
      </c>
      <c r="B60" s="161">
        <v>537000</v>
      </c>
      <c r="C60" s="164">
        <v>3850</v>
      </c>
      <c r="D60" s="163"/>
      <c r="E60" s="164"/>
      <c r="F60" s="163"/>
      <c r="G60" s="165"/>
      <c r="I60" s="161">
        <v>537000</v>
      </c>
      <c r="J60" s="164">
        <v>3850</v>
      </c>
      <c r="K60" s="163"/>
      <c r="L60" s="164"/>
      <c r="M60" s="163"/>
      <c r="N60" s="165"/>
    </row>
    <row r="61" spans="1:14" x14ac:dyDescent="0.2">
      <c r="A61" s="30" t="s">
        <v>18</v>
      </c>
      <c r="B61" s="86">
        <f>SUM(B62:B67)</f>
        <v>918700</v>
      </c>
      <c r="C61" s="43">
        <f>SUM(C62:C67)</f>
        <v>5920</v>
      </c>
      <c r="D61" s="12"/>
      <c r="E61" s="13"/>
      <c r="F61" s="12"/>
      <c r="G61" s="143"/>
      <c r="I61" s="86"/>
      <c r="J61" s="43"/>
      <c r="K61" s="12"/>
      <c r="L61" s="13"/>
      <c r="M61" s="12"/>
      <c r="N61" s="143"/>
    </row>
    <row r="62" spans="1:14" x14ac:dyDescent="0.2">
      <c r="A62" s="29" t="s">
        <v>72</v>
      </c>
      <c r="B62" s="130">
        <v>10000</v>
      </c>
      <c r="C62" s="19">
        <v>60</v>
      </c>
      <c r="D62" s="20"/>
      <c r="E62" s="19"/>
      <c r="F62" s="20"/>
      <c r="G62" s="146"/>
      <c r="I62" s="130">
        <v>10000</v>
      </c>
      <c r="J62" s="19">
        <v>60</v>
      </c>
      <c r="K62" s="20"/>
      <c r="L62" s="19"/>
      <c r="M62" s="20"/>
      <c r="N62" s="146"/>
    </row>
    <row r="63" spans="1:14" x14ac:dyDescent="0.2">
      <c r="A63" s="29" t="s">
        <v>76</v>
      </c>
      <c r="B63" s="130">
        <v>50000</v>
      </c>
      <c r="C63" s="19">
        <v>550</v>
      </c>
      <c r="D63" s="20"/>
      <c r="E63" s="19"/>
      <c r="F63" s="20"/>
      <c r="G63" s="146"/>
      <c r="I63" s="130">
        <v>50000</v>
      </c>
      <c r="J63" s="19">
        <v>550</v>
      </c>
      <c r="K63" s="20"/>
      <c r="L63" s="19"/>
      <c r="M63" s="20"/>
      <c r="N63" s="146"/>
    </row>
    <row r="64" spans="1:14" x14ac:dyDescent="0.2">
      <c r="A64" s="29" t="s">
        <v>81</v>
      </c>
      <c r="B64" s="130">
        <v>66000</v>
      </c>
      <c r="C64" s="19">
        <v>200</v>
      </c>
      <c r="D64" s="20"/>
      <c r="E64" s="19"/>
      <c r="F64" s="20"/>
      <c r="G64" s="146"/>
      <c r="I64" s="130">
        <v>66000</v>
      </c>
      <c r="J64" s="19">
        <v>200</v>
      </c>
      <c r="K64" s="20"/>
      <c r="L64" s="19"/>
      <c r="M64" s="20"/>
      <c r="N64" s="146"/>
    </row>
    <row r="65" spans="1:14" x14ac:dyDescent="0.2">
      <c r="A65" s="29" t="s">
        <v>79</v>
      </c>
      <c r="B65" s="130">
        <v>348000</v>
      </c>
      <c r="C65" s="19">
        <v>2200</v>
      </c>
      <c r="D65" s="20"/>
      <c r="E65" s="19"/>
      <c r="F65" s="20"/>
      <c r="G65" s="146"/>
      <c r="I65" s="130">
        <v>348000</v>
      </c>
      <c r="J65" s="19">
        <v>2200</v>
      </c>
      <c r="K65" s="20"/>
      <c r="L65" s="19"/>
      <c r="M65" s="20"/>
      <c r="N65" s="146"/>
    </row>
    <row r="66" spans="1:14" x14ac:dyDescent="0.2">
      <c r="A66" s="35" t="s">
        <v>82</v>
      </c>
      <c r="B66" s="130">
        <v>61200</v>
      </c>
      <c r="C66" s="19">
        <v>360</v>
      </c>
      <c r="D66" s="20"/>
      <c r="E66" s="19"/>
      <c r="F66" s="20"/>
      <c r="G66" s="146"/>
      <c r="I66" s="130">
        <v>61200</v>
      </c>
      <c r="J66" s="19">
        <v>360</v>
      </c>
      <c r="K66" s="20"/>
      <c r="L66" s="19"/>
      <c r="M66" s="20"/>
      <c r="N66" s="146"/>
    </row>
    <row r="67" spans="1:14" x14ac:dyDescent="0.2">
      <c r="A67" s="33" t="s">
        <v>83</v>
      </c>
      <c r="B67" s="161">
        <v>383500</v>
      </c>
      <c r="C67" s="164">
        <v>2550</v>
      </c>
      <c r="D67" s="163"/>
      <c r="E67" s="164"/>
      <c r="F67" s="163"/>
      <c r="G67" s="165"/>
      <c r="I67" s="161">
        <v>383500</v>
      </c>
      <c r="J67" s="164">
        <v>2550</v>
      </c>
      <c r="K67" s="163"/>
      <c r="L67" s="164"/>
      <c r="M67" s="163"/>
      <c r="N67" s="165"/>
    </row>
    <row r="68" spans="1:14" x14ac:dyDescent="0.2">
      <c r="A68" s="31" t="s">
        <v>100</v>
      </c>
      <c r="B68" s="344">
        <f>SUM(B69:B73)</f>
        <v>209500</v>
      </c>
      <c r="C68" s="44">
        <f>SUM(C69:C73)</f>
        <v>1350</v>
      </c>
      <c r="D68" s="14"/>
      <c r="E68" s="15"/>
      <c r="F68" s="14"/>
      <c r="G68" s="144"/>
      <c r="I68" s="344"/>
      <c r="J68" s="44"/>
      <c r="K68" s="14"/>
      <c r="L68" s="15"/>
      <c r="M68" s="14"/>
      <c r="N68" s="144"/>
    </row>
    <row r="69" spans="1:14" x14ac:dyDescent="0.2">
      <c r="A69" s="29" t="s">
        <v>76</v>
      </c>
      <c r="B69" s="225">
        <v>8000</v>
      </c>
      <c r="C69" s="19">
        <v>100</v>
      </c>
      <c r="D69" s="20"/>
      <c r="E69" s="19"/>
      <c r="F69" s="20"/>
      <c r="G69" s="146"/>
      <c r="I69" s="225">
        <v>8000</v>
      </c>
      <c r="J69" s="19">
        <v>100</v>
      </c>
      <c r="K69" s="20"/>
      <c r="L69" s="19"/>
      <c r="M69" s="20"/>
      <c r="N69" s="146"/>
    </row>
    <row r="70" spans="1:14" x14ac:dyDescent="0.2">
      <c r="A70" s="121" t="s">
        <v>81</v>
      </c>
      <c r="B70" s="170">
        <v>46000</v>
      </c>
      <c r="C70" s="172">
        <v>300</v>
      </c>
      <c r="D70" s="18"/>
      <c r="E70" s="172"/>
      <c r="F70" s="18"/>
      <c r="G70" s="145"/>
      <c r="I70" s="170">
        <v>46000</v>
      </c>
      <c r="J70" s="172">
        <v>300</v>
      </c>
      <c r="K70" s="18"/>
      <c r="L70" s="172"/>
      <c r="M70" s="18"/>
      <c r="N70" s="145"/>
    </row>
    <row r="71" spans="1:14" x14ac:dyDescent="0.2">
      <c r="A71" s="29" t="s">
        <v>79</v>
      </c>
      <c r="B71" s="88">
        <v>102000</v>
      </c>
      <c r="C71" s="21">
        <v>600</v>
      </c>
      <c r="D71" s="18"/>
      <c r="E71" s="172"/>
      <c r="F71" s="18"/>
      <c r="G71" s="145"/>
      <c r="I71" s="88">
        <v>102000</v>
      </c>
      <c r="J71" s="21">
        <v>600</v>
      </c>
      <c r="K71" s="18"/>
      <c r="L71" s="172"/>
      <c r="M71" s="18"/>
      <c r="N71" s="145"/>
    </row>
    <row r="72" spans="1:14" x14ac:dyDescent="0.2">
      <c r="A72" s="37" t="s">
        <v>83</v>
      </c>
      <c r="B72" s="88">
        <v>11000</v>
      </c>
      <c r="C72" s="21">
        <v>100</v>
      </c>
      <c r="D72" s="18"/>
      <c r="E72" s="172"/>
      <c r="F72" s="18"/>
      <c r="G72" s="145"/>
      <c r="I72" s="88">
        <v>11000</v>
      </c>
      <c r="J72" s="21">
        <v>100</v>
      </c>
      <c r="K72" s="18"/>
      <c r="L72" s="172"/>
      <c r="M72" s="18"/>
      <c r="N72" s="145"/>
    </row>
    <row r="73" spans="1:14" x14ac:dyDescent="0.2">
      <c r="A73" s="37" t="s">
        <v>82</v>
      </c>
      <c r="B73" s="88">
        <v>42500</v>
      </c>
      <c r="C73" s="21">
        <v>250</v>
      </c>
      <c r="D73" s="18"/>
      <c r="E73" s="172"/>
      <c r="F73" s="18"/>
      <c r="G73" s="145"/>
      <c r="I73" s="88">
        <v>42500</v>
      </c>
      <c r="J73" s="21">
        <v>250</v>
      </c>
      <c r="K73" s="18"/>
      <c r="L73" s="172"/>
      <c r="M73" s="18"/>
      <c r="N73" s="145"/>
    </row>
    <row r="74" spans="1:14" x14ac:dyDescent="0.2">
      <c r="A74" s="30" t="s">
        <v>17</v>
      </c>
      <c r="B74" s="86">
        <f>SUM(B75:B79)</f>
        <v>250000</v>
      </c>
      <c r="C74" s="43">
        <f>SUM(C75:C79)</f>
        <v>1815</v>
      </c>
      <c r="D74" s="12"/>
      <c r="E74" s="13"/>
      <c r="F74" s="12"/>
      <c r="G74" s="143"/>
      <c r="I74" s="86"/>
      <c r="J74" s="43"/>
      <c r="K74" s="12"/>
      <c r="L74" s="13"/>
      <c r="M74" s="12"/>
      <c r="N74" s="143"/>
    </row>
    <row r="75" spans="1:14" x14ac:dyDescent="0.2">
      <c r="A75" s="119" t="s">
        <v>76</v>
      </c>
      <c r="B75" s="159">
        <v>8000</v>
      </c>
      <c r="C75" s="15">
        <v>100</v>
      </c>
      <c r="D75" s="14"/>
      <c r="E75" s="15"/>
      <c r="F75" s="14"/>
      <c r="G75" s="144"/>
      <c r="I75" s="159">
        <v>8000</v>
      </c>
      <c r="J75" s="15">
        <v>100</v>
      </c>
      <c r="K75" s="14"/>
      <c r="L75" s="15"/>
      <c r="M75" s="14"/>
      <c r="N75" s="144"/>
    </row>
    <row r="76" spans="1:14" x14ac:dyDescent="0.2">
      <c r="A76" s="119" t="s">
        <v>81</v>
      </c>
      <c r="B76" s="159">
        <v>111000</v>
      </c>
      <c r="C76" s="15">
        <v>715</v>
      </c>
      <c r="D76" s="14"/>
      <c r="E76" s="15"/>
      <c r="F76" s="14"/>
      <c r="G76" s="144"/>
      <c r="I76" s="159">
        <v>111000</v>
      </c>
      <c r="J76" s="15">
        <v>715</v>
      </c>
      <c r="K76" s="14"/>
      <c r="L76" s="15"/>
      <c r="M76" s="14"/>
      <c r="N76" s="144"/>
    </row>
    <row r="77" spans="1:14" x14ac:dyDescent="0.2">
      <c r="A77" s="119" t="s">
        <v>79</v>
      </c>
      <c r="B77" s="159">
        <v>17000</v>
      </c>
      <c r="C77" s="15">
        <v>100</v>
      </c>
      <c r="D77" s="14"/>
      <c r="E77" s="15"/>
      <c r="F77" s="14"/>
      <c r="G77" s="144"/>
      <c r="I77" s="159">
        <v>17000</v>
      </c>
      <c r="J77" s="15">
        <v>100</v>
      </c>
      <c r="K77" s="14"/>
      <c r="L77" s="15"/>
      <c r="M77" s="14"/>
      <c r="N77" s="144"/>
    </row>
    <row r="78" spans="1:14" x14ac:dyDescent="0.2">
      <c r="A78" s="35" t="s">
        <v>82</v>
      </c>
      <c r="B78" s="130">
        <v>68000</v>
      </c>
      <c r="C78" s="19">
        <v>400</v>
      </c>
      <c r="D78" s="20"/>
      <c r="E78" s="19"/>
      <c r="F78" s="20"/>
      <c r="G78" s="146"/>
      <c r="I78" s="130">
        <v>68000</v>
      </c>
      <c r="J78" s="19">
        <v>400</v>
      </c>
      <c r="K78" s="20"/>
      <c r="L78" s="19"/>
      <c r="M78" s="20"/>
      <c r="N78" s="146"/>
    </row>
    <row r="79" spans="1:14" x14ac:dyDescent="0.2">
      <c r="A79" s="33" t="s">
        <v>83</v>
      </c>
      <c r="B79" s="161">
        <v>46000</v>
      </c>
      <c r="C79" s="164">
        <v>500</v>
      </c>
      <c r="D79" s="163"/>
      <c r="E79" s="164"/>
      <c r="F79" s="163"/>
      <c r="G79" s="165"/>
      <c r="I79" s="161">
        <v>46000</v>
      </c>
      <c r="J79" s="164">
        <v>500</v>
      </c>
      <c r="K79" s="163"/>
      <c r="L79" s="164"/>
      <c r="M79" s="163"/>
      <c r="N79" s="165"/>
    </row>
    <row r="80" spans="1:14" x14ac:dyDescent="0.2">
      <c r="A80" s="31" t="s">
        <v>21</v>
      </c>
      <c r="B80" s="87">
        <f>SUM(B81:B86)</f>
        <v>3058750</v>
      </c>
      <c r="C80" s="44">
        <f>SUM(C81:C86)</f>
        <v>22909</v>
      </c>
      <c r="D80" s="14"/>
      <c r="E80" s="15"/>
      <c r="F80" s="14"/>
      <c r="G80" s="144"/>
      <c r="I80" s="87"/>
      <c r="J80" s="44"/>
      <c r="K80" s="14"/>
      <c r="L80" s="15"/>
      <c r="M80" s="14"/>
      <c r="N80" s="144"/>
    </row>
    <row r="81" spans="1:14" x14ac:dyDescent="0.2">
      <c r="A81" s="29" t="s">
        <v>72</v>
      </c>
      <c r="B81" s="130">
        <v>35000</v>
      </c>
      <c r="C81" s="19">
        <v>200</v>
      </c>
      <c r="D81" s="20"/>
      <c r="E81" s="19"/>
      <c r="F81" s="20"/>
      <c r="G81" s="146"/>
      <c r="I81" s="130">
        <v>35000</v>
      </c>
      <c r="J81" s="19">
        <v>200</v>
      </c>
      <c r="K81" s="20"/>
      <c r="L81" s="19"/>
      <c r="M81" s="20"/>
      <c r="N81" s="146"/>
    </row>
    <row r="82" spans="1:14" x14ac:dyDescent="0.2">
      <c r="A82" s="29" t="s">
        <v>76</v>
      </c>
      <c r="B82" s="130">
        <v>300000</v>
      </c>
      <c r="C82" s="19">
        <v>3350</v>
      </c>
      <c r="D82" s="20"/>
      <c r="E82" s="19"/>
      <c r="F82" s="20"/>
      <c r="G82" s="146"/>
      <c r="I82" s="130">
        <v>300000</v>
      </c>
      <c r="J82" s="19">
        <v>3350</v>
      </c>
      <c r="K82" s="20"/>
      <c r="L82" s="19"/>
      <c r="M82" s="20"/>
      <c r="N82" s="146"/>
    </row>
    <row r="83" spans="1:14" x14ac:dyDescent="0.2">
      <c r="A83" s="29" t="s">
        <v>81</v>
      </c>
      <c r="B83" s="130">
        <v>531000</v>
      </c>
      <c r="C83" s="19">
        <v>3700</v>
      </c>
      <c r="D83" s="20"/>
      <c r="E83" s="19"/>
      <c r="F83" s="20"/>
      <c r="G83" s="146"/>
      <c r="I83" s="130">
        <v>531000</v>
      </c>
      <c r="J83" s="19">
        <v>3700</v>
      </c>
      <c r="K83" s="20"/>
      <c r="L83" s="19"/>
      <c r="M83" s="20"/>
      <c r="N83" s="146"/>
    </row>
    <row r="84" spans="1:14" x14ac:dyDescent="0.2">
      <c r="A84" s="29" t="s">
        <v>79</v>
      </c>
      <c r="B84" s="130">
        <v>251750</v>
      </c>
      <c r="C84" s="19">
        <v>1509</v>
      </c>
      <c r="D84" s="20"/>
      <c r="E84" s="19"/>
      <c r="F84" s="20"/>
      <c r="G84" s="146"/>
      <c r="I84" s="130">
        <v>251750</v>
      </c>
      <c r="J84" s="19">
        <v>1509</v>
      </c>
      <c r="K84" s="20"/>
      <c r="L84" s="19"/>
      <c r="M84" s="20"/>
      <c r="N84" s="146"/>
    </row>
    <row r="85" spans="1:14" x14ac:dyDescent="0.2">
      <c r="A85" s="35" t="s">
        <v>82</v>
      </c>
      <c r="B85" s="130">
        <v>17000</v>
      </c>
      <c r="C85" s="19">
        <v>100</v>
      </c>
      <c r="D85" s="20"/>
      <c r="E85" s="19"/>
      <c r="F85" s="20"/>
      <c r="G85" s="146"/>
      <c r="I85" s="130">
        <v>17000</v>
      </c>
      <c r="J85" s="19">
        <v>100</v>
      </c>
      <c r="K85" s="20"/>
      <c r="L85" s="19"/>
      <c r="M85" s="20"/>
      <c r="N85" s="146"/>
    </row>
    <row r="86" spans="1:14" x14ac:dyDescent="0.2">
      <c r="A86" s="33" t="s">
        <v>83</v>
      </c>
      <c r="B86" s="161">
        <v>1924000</v>
      </c>
      <c r="C86" s="164">
        <v>14050</v>
      </c>
      <c r="D86" s="163"/>
      <c r="E86" s="164"/>
      <c r="F86" s="163"/>
      <c r="G86" s="165"/>
      <c r="I86" s="161">
        <v>1924000</v>
      </c>
      <c r="J86" s="164">
        <v>14050</v>
      </c>
      <c r="K86" s="163"/>
      <c r="L86" s="164"/>
      <c r="M86" s="163"/>
      <c r="N86" s="165"/>
    </row>
    <row r="87" spans="1:14" x14ac:dyDescent="0.2">
      <c r="A87" s="30" t="s">
        <v>20</v>
      </c>
      <c r="B87" s="86">
        <f>SUM(B88:B90)</f>
        <v>283010</v>
      </c>
      <c r="C87" s="43">
        <f>SUM(C88:C90)</f>
        <v>1813</v>
      </c>
      <c r="D87" s="12"/>
      <c r="E87" s="13"/>
      <c r="F87" s="12"/>
      <c r="G87" s="143"/>
      <c r="I87" s="86"/>
      <c r="J87" s="43"/>
      <c r="K87" s="12"/>
      <c r="L87" s="13"/>
      <c r="M87" s="12"/>
      <c r="N87" s="143"/>
    </row>
    <row r="88" spans="1:14" x14ac:dyDescent="0.2">
      <c r="A88" s="29" t="s">
        <v>81</v>
      </c>
      <c r="B88" s="130">
        <v>41000</v>
      </c>
      <c r="C88" s="19">
        <v>350</v>
      </c>
      <c r="D88" s="20"/>
      <c r="E88" s="19"/>
      <c r="F88" s="20"/>
      <c r="G88" s="146"/>
      <c r="I88" s="130">
        <v>41000</v>
      </c>
      <c r="J88" s="19">
        <v>350</v>
      </c>
      <c r="K88" s="20"/>
      <c r="L88" s="19"/>
      <c r="M88" s="20"/>
      <c r="N88" s="146"/>
    </row>
    <row r="89" spans="1:14" x14ac:dyDescent="0.2">
      <c r="A89" s="29" t="s">
        <v>79</v>
      </c>
      <c r="B89" s="130">
        <v>9010</v>
      </c>
      <c r="C89" s="19">
        <v>53</v>
      </c>
      <c r="D89" s="20"/>
      <c r="E89" s="19"/>
      <c r="F89" s="20"/>
      <c r="G89" s="146"/>
      <c r="I89" s="130">
        <v>9010</v>
      </c>
      <c r="J89" s="19">
        <v>53</v>
      </c>
      <c r="K89" s="20"/>
      <c r="L89" s="19"/>
      <c r="M89" s="20"/>
      <c r="N89" s="146"/>
    </row>
    <row r="90" spans="1:14" x14ac:dyDescent="0.2">
      <c r="A90" s="33" t="s">
        <v>83</v>
      </c>
      <c r="B90" s="161">
        <v>233000</v>
      </c>
      <c r="C90" s="164">
        <v>1410</v>
      </c>
      <c r="D90" s="163"/>
      <c r="E90" s="164"/>
      <c r="F90" s="163"/>
      <c r="G90" s="165"/>
      <c r="I90" s="161">
        <v>233000</v>
      </c>
      <c r="J90" s="164">
        <v>1410</v>
      </c>
      <c r="K90" s="163"/>
      <c r="L90" s="164"/>
      <c r="M90" s="163"/>
      <c r="N90" s="165"/>
    </row>
    <row r="91" spans="1:14" x14ac:dyDescent="0.2">
      <c r="A91" s="27" t="s">
        <v>106</v>
      </c>
      <c r="B91" s="134">
        <f>B92</f>
        <v>3</v>
      </c>
      <c r="C91" s="345">
        <f>C92</f>
        <v>0.2</v>
      </c>
      <c r="D91" s="14"/>
      <c r="E91" s="15"/>
      <c r="F91" s="14"/>
      <c r="G91" s="144"/>
      <c r="I91" s="134"/>
      <c r="J91" s="345"/>
      <c r="K91" s="14"/>
      <c r="L91" s="15"/>
      <c r="M91" s="14"/>
      <c r="N91" s="144"/>
    </row>
    <row r="92" spans="1:14" x14ac:dyDescent="0.2">
      <c r="A92" s="36" t="s">
        <v>79</v>
      </c>
      <c r="B92" s="88">
        <v>3</v>
      </c>
      <c r="C92" s="106">
        <v>0.2</v>
      </c>
      <c r="D92" s="22"/>
      <c r="E92" s="21"/>
      <c r="F92" s="22"/>
      <c r="G92" s="150"/>
      <c r="I92" s="88">
        <v>3</v>
      </c>
      <c r="J92" s="106">
        <v>0.2</v>
      </c>
      <c r="K92" s="22"/>
      <c r="L92" s="21"/>
      <c r="M92" s="22"/>
      <c r="N92" s="150"/>
    </row>
    <row r="93" spans="1:14" x14ac:dyDescent="0.2">
      <c r="A93" s="30" t="s">
        <v>23</v>
      </c>
      <c r="B93" s="85">
        <f>SUM(B94:B95)</f>
        <v>5500</v>
      </c>
      <c r="C93" s="43">
        <f>SUM(C94:C95)</f>
        <v>70</v>
      </c>
      <c r="D93" s="28"/>
      <c r="E93" s="43"/>
      <c r="F93" s="28"/>
      <c r="G93" s="129"/>
      <c r="I93" s="85"/>
      <c r="J93" s="43"/>
      <c r="K93" s="28"/>
      <c r="L93" s="43"/>
      <c r="M93" s="28"/>
      <c r="N93" s="129"/>
    </row>
    <row r="94" spans="1:14" x14ac:dyDescent="0.2">
      <c r="A94" s="121" t="s">
        <v>76</v>
      </c>
      <c r="B94" s="181">
        <v>1500</v>
      </c>
      <c r="C94" s="172">
        <v>20</v>
      </c>
      <c r="D94" s="18"/>
      <c r="E94" s="172"/>
      <c r="F94" s="18"/>
      <c r="G94" s="145"/>
      <c r="I94" s="181">
        <v>1500</v>
      </c>
      <c r="J94" s="172">
        <v>20</v>
      </c>
      <c r="K94" s="18"/>
      <c r="L94" s="172"/>
      <c r="M94" s="18"/>
      <c r="N94" s="145"/>
    </row>
    <row r="95" spans="1:14" x14ac:dyDescent="0.2">
      <c r="A95" s="33" t="s">
        <v>79</v>
      </c>
      <c r="B95" s="183">
        <v>4000</v>
      </c>
      <c r="C95" s="164">
        <v>50</v>
      </c>
      <c r="D95" s="163"/>
      <c r="E95" s="164"/>
      <c r="F95" s="163"/>
      <c r="G95" s="165"/>
      <c r="I95" s="183">
        <v>4000</v>
      </c>
      <c r="J95" s="164">
        <v>50</v>
      </c>
      <c r="K95" s="163"/>
      <c r="L95" s="164"/>
      <c r="M95" s="163"/>
      <c r="N95" s="165"/>
    </row>
    <row r="96" spans="1:14" x14ac:dyDescent="0.2">
      <c r="A96" s="27" t="s">
        <v>22</v>
      </c>
      <c r="B96" s="87">
        <f>SUM(B97:B98)</f>
        <v>21500</v>
      </c>
      <c r="C96" s="44">
        <f>SUM(C97:C98)</f>
        <v>200</v>
      </c>
      <c r="D96" s="14"/>
      <c r="E96" s="15"/>
      <c r="F96" s="14"/>
      <c r="G96" s="144"/>
      <c r="I96" s="87"/>
      <c r="J96" s="44"/>
      <c r="K96" s="14"/>
      <c r="L96" s="15"/>
      <c r="M96" s="14"/>
      <c r="N96" s="144"/>
    </row>
    <row r="97" spans="1:14" x14ac:dyDescent="0.2">
      <c r="A97" s="29" t="s">
        <v>72</v>
      </c>
      <c r="B97" s="130">
        <v>2500</v>
      </c>
      <c r="C97" s="19">
        <v>15</v>
      </c>
      <c r="D97" s="20"/>
      <c r="E97" s="19"/>
      <c r="F97" s="20"/>
      <c r="G97" s="146"/>
      <c r="I97" s="130">
        <v>2500</v>
      </c>
      <c r="J97" s="19">
        <v>15</v>
      </c>
      <c r="K97" s="20"/>
      <c r="L97" s="19"/>
      <c r="M97" s="20"/>
      <c r="N97" s="146"/>
    </row>
    <row r="98" spans="1:14" x14ac:dyDescent="0.2">
      <c r="A98" s="37" t="s">
        <v>79</v>
      </c>
      <c r="B98" s="88">
        <v>19000</v>
      </c>
      <c r="C98" s="21">
        <v>185</v>
      </c>
      <c r="D98" s="22"/>
      <c r="E98" s="21"/>
      <c r="F98" s="22"/>
      <c r="G98" s="150"/>
      <c r="I98" s="88">
        <v>19000</v>
      </c>
      <c r="J98" s="21">
        <v>185</v>
      </c>
      <c r="K98" s="22"/>
      <c r="L98" s="21"/>
      <c r="M98" s="22"/>
      <c r="N98" s="150"/>
    </row>
    <row r="99" spans="1:14" x14ac:dyDescent="0.2">
      <c r="A99" s="218" t="s">
        <v>94</v>
      </c>
      <c r="B99" s="86">
        <f>SUM(B100:B101)</f>
        <v>38600</v>
      </c>
      <c r="C99" s="219">
        <f>SUM(C100:C101)</f>
        <v>3.2</v>
      </c>
      <c r="D99" s="216"/>
      <c r="E99" s="216"/>
      <c r="F99" s="216"/>
      <c r="G99" s="217"/>
      <c r="I99" s="86"/>
      <c r="J99" s="219"/>
      <c r="K99" s="216"/>
      <c r="L99" s="216"/>
      <c r="M99" s="216"/>
      <c r="N99" s="217"/>
    </row>
    <row r="100" spans="1:14" x14ac:dyDescent="0.2">
      <c r="A100" s="352" t="s">
        <v>79</v>
      </c>
      <c r="B100" s="170">
        <f>23100+13000</f>
        <v>36100</v>
      </c>
      <c r="C100" s="350">
        <v>3</v>
      </c>
      <c r="D100" s="350"/>
      <c r="E100" s="350"/>
      <c r="F100" s="350"/>
      <c r="G100" s="351"/>
      <c r="I100" s="170">
        <f>23100+13000</f>
        <v>36100</v>
      </c>
      <c r="J100" s="350">
        <v>3</v>
      </c>
      <c r="K100" s="350"/>
      <c r="L100" s="350"/>
      <c r="M100" s="350"/>
      <c r="N100" s="351"/>
    </row>
    <row r="101" spans="1:14" x14ac:dyDescent="0.2">
      <c r="A101" s="374" t="s">
        <v>82</v>
      </c>
      <c r="B101" s="88">
        <v>2500</v>
      </c>
      <c r="C101" s="375">
        <v>0.2</v>
      </c>
      <c r="D101" s="375"/>
      <c r="E101" s="375"/>
      <c r="F101" s="375"/>
      <c r="G101" s="376"/>
      <c r="I101" s="88">
        <v>2500</v>
      </c>
      <c r="J101" s="375">
        <v>0.2</v>
      </c>
      <c r="K101" s="375"/>
      <c r="L101" s="375"/>
      <c r="M101" s="375"/>
      <c r="N101" s="376"/>
    </row>
    <row r="102" spans="1:14" x14ac:dyDescent="0.2">
      <c r="A102" s="30" t="s">
        <v>118</v>
      </c>
      <c r="B102" s="85">
        <f>SUM(B103)</f>
        <v>810</v>
      </c>
      <c r="C102" s="43">
        <f>SUM(C103)</f>
        <v>2</v>
      </c>
      <c r="D102" s="28"/>
      <c r="E102" s="43"/>
      <c r="F102" s="28"/>
      <c r="G102" s="129"/>
      <c r="I102" s="85"/>
      <c r="J102" s="43"/>
      <c r="K102" s="28"/>
      <c r="L102" s="43"/>
      <c r="M102" s="28"/>
      <c r="N102" s="129"/>
    </row>
    <row r="103" spans="1:14" x14ac:dyDescent="0.2">
      <c r="A103" s="33" t="s">
        <v>79</v>
      </c>
      <c r="B103" s="183">
        <v>810</v>
      </c>
      <c r="C103" s="164">
        <v>2</v>
      </c>
      <c r="D103" s="163"/>
      <c r="E103" s="164"/>
      <c r="F103" s="163"/>
      <c r="G103" s="165"/>
      <c r="I103" s="183">
        <v>810</v>
      </c>
      <c r="J103" s="164">
        <v>2</v>
      </c>
      <c r="K103" s="163"/>
      <c r="L103" s="164"/>
      <c r="M103" s="163"/>
      <c r="N103" s="165"/>
    </row>
    <row r="104" spans="1:14" x14ac:dyDescent="0.2">
      <c r="A104" s="34" t="s">
        <v>95</v>
      </c>
      <c r="B104" s="85">
        <f>B105</f>
        <v>39600</v>
      </c>
      <c r="C104" s="102">
        <f>C105</f>
        <v>4</v>
      </c>
      <c r="D104" s="12"/>
      <c r="E104" s="13"/>
      <c r="F104" s="12"/>
      <c r="G104" s="143"/>
      <c r="I104" s="85"/>
      <c r="J104" s="102"/>
      <c r="K104" s="12"/>
      <c r="L104" s="13"/>
      <c r="M104" s="12"/>
      <c r="N104" s="143"/>
    </row>
    <row r="105" spans="1:14" x14ac:dyDescent="0.2">
      <c r="A105" s="38" t="s">
        <v>79</v>
      </c>
      <c r="B105" s="161">
        <v>39600</v>
      </c>
      <c r="C105" s="162">
        <v>4</v>
      </c>
      <c r="D105" s="163"/>
      <c r="E105" s="164"/>
      <c r="F105" s="163"/>
      <c r="G105" s="165"/>
      <c r="I105" s="161">
        <v>39600</v>
      </c>
      <c r="J105" s="162">
        <v>4</v>
      </c>
      <c r="K105" s="163"/>
      <c r="L105" s="164"/>
      <c r="M105" s="163"/>
      <c r="N105" s="165"/>
    </row>
    <row r="106" spans="1:14" x14ac:dyDescent="0.2">
      <c r="A106" s="34" t="s">
        <v>25</v>
      </c>
      <c r="B106" s="85">
        <f>SUM(B107:B108)</f>
        <v>15000</v>
      </c>
      <c r="C106" s="102">
        <f>SUM(C107:C108)</f>
        <v>6</v>
      </c>
      <c r="D106" s="12"/>
      <c r="E106" s="13"/>
      <c r="F106" s="12"/>
      <c r="G106" s="143"/>
      <c r="I106" s="85"/>
      <c r="J106" s="102"/>
      <c r="K106" s="12"/>
      <c r="L106" s="13"/>
      <c r="M106" s="12"/>
      <c r="N106" s="143"/>
    </row>
    <row r="107" spans="1:14" x14ac:dyDescent="0.2">
      <c r="A107" s="35" t="s">
        <v>79</v>
      </c>
      <c r="B107" s="130">
        <v>12500</v>
      </c>
      <c r="C107" s="131">
        <v>5</v>
      </c>
      <c r="D107" s="20"/>
      <c r="E107" s="19"/>
      <c r="F107" s="20"/>
      <c r="G107" s="146"/>
      <c r="I107" s="130">
        <v>12500</v>
      </c>
      <c r="J107" s="131">
        <v>5</v>
      </c>
      <c r="K107" s="20"/>
      <c r="L107" s="19"/>
      <c r="M107" s="20"/>
      <c r="N107" s="146"/>
    </row>
    <row r="108" spans="1:14" x14ac:dyDescent="0.2">
      <c r="A108" s="38" t="s">
        <v>82</v>
      </c>
      <c r="B108" s="183">
        <v>2500</v>
      </c>
      <c r="C108" s="162">
        <v>1</v>
      </c>
      <c r="D108" s="163"/>
      <c r="E108" s="164"/>
      <c r="F108" s="163"/>
      <c r="G108" s="165"/>
      <c r="I108" s="183">
        <v>2500</v>
      </c>
      <c r="J108" s="162">
        <v>1</v>
      </c>
      <c r="K108" s="163"/>
      <c r="L108" s="164"/>
      <c r="M108" s="163"/>
      <c r="N108" s="165"/>
    </row>
    <row r="109" spans="1:14" x14ac:dyDescent="0.2">
      <c r="A109" s="27" t="s">
        <v>80</v>
      </c>
      <c r="B109" s="134">
        <f>B110</f>
        <v>8400</v>
      </c>
      <c r="C109" s="345">
        <f>C110</f>
        <v>3</v>
      </c>
      <c r="D109" s="14"/>
      <c r="E109" s="15"/>
      <c r="F109" s="14"/>
      <c r="G109" s="144"/>
      <c r="I109" s="134"/>
      <c r="J109" s="345"/>
      <c r="K109" s="14"/>
      <c r="L109" s="15"/>
      <c r="M109" s="14"/>
      <c r="N109" s="144"/>
    </row>
    <row r="110" spans="1:14" x14ac:dyDescent="0.2">
      <c r="A110" s="36" t="s">
        <v>79</v>
      </c>
      <c r="B110" s="88">
        <v>8400</v>
      </c>
      <c r="C110" s="106">
        <v>3</v>
      </c>
      <c r="D110" s="22"/>
      <c r="E110" s="21"/>
      <c r="F110" s="22"/>
      <c r="G110" s="150"/>
      <c r="I110" s="88">
        <v>8400</v>
      </c>
      <c r="J110" s="106">
        <v>3</v>
      </c>
      <c r="K110" s="22"/>
      <c r="L110" s="21"/>
      <c r="M110" s="22"/>
      <c r="N110" s="150"/>
    </row>
    <row r="111" spans="1:14" x14ac:dyDescent="0.2">
      <c r="A111" s="34" t="s">
        <v>24</v>
      </c>
      <c r="B111" s="86">
        <f>SUM(B112:B116)</f>
        <v>266400</v>
      </c>
      <c r="C111" s="107">
        <f>SUM(C112:C116)</f>
        <v>162</v>
      </c>
      <c r="D111" s="12"/>
      <c r="E111" s="13"/>
      <c r="F111" s="12"/>
      <c r="G111" s="143"/>
      <c r="I111" s="86"/>
      <c r="J111" s="107"/>
      <c r="K111" s="12"/>
      <c r="L111" s="13"/>
      <c r="M111" s="12"/>
      <c r="N111" s="143"/>
    </row>
    <row r="112" spans="1:14" x14ac:dyDescent="0.2">
      <c r="A112" s="35" t="s">
        <v>72</v>
      </c>
      <c r="B112" s="130">
        <v>3000</v>
      </c>
      <c r="C112" s="131">
        <v>1.5</v>
      </c>
      <c r="D112" s="20"/>
      <c r="E112" s="19"/>
      <c r="F112" s="20"/>
      <c r="G112" s="146"/>
      <c r="I112" s="130">
        <v>3000</v>
      </c>
      <c r="J112" s="131">
        <v>1.5</v>
      </c>
      <c r="K112" s="20"/>
      <c r="L112" s="19"/>
      <c r="M112" s="20"/>
      <c r="N112" s="146"/>
    </row>
    <row r="113" spans="1:14" x14ac:dyDescent="0.2">
      <c r="A113" s="29" t="s">
        <v>81</v>
      </c>
      <c r="B113" s="130">
        <v>105000</v>
      </c>
      <c r="C113" s="131">
        <v>55</v>
      </c>
      <c r="D113" s="20"/>
      <c r="E113" s="19"/>
      <c r="F113" s="20"/>
      <c r="G113" s="146"/>
      <c r="I113" s="130">
        <v>105000</v>
      </c>
      <c r="J113" s="131">
        <v>55</v>
      </c>
      <c r="K113" s="20"/>
      <c r="L113" s="19"/>
      <c r="M113" s="20"/>
      <c r="N113" s="146"/>
    </row>
    <row r="114" spans="1:14" x14ac:dyDescent="0.2">
      <c r="A114" s="29" t="s">
        <v>79</v>
      </c>
      <c r="B114" s="130">
        <v>6000</v>
      </c>
      <c r="C114" s="131">
        <v>2.5</v>
      </c>
      <c r="D114" s="20"/>
      <c r="E114" s="19"/>
      <c r="F114" s="20"/>
      <c r="G114" s="146"/>
      <c r="I114" s="130">
        <v>6000</v>
      </c>
      <c r="J114" s="131">
        <v>2.5</v>
      </c>
      <c r="K114" s="20"/>
      <c r="L114" s="19"/>
      <c r="M114" s="20"/>
      <c r="N114" s="146"/>
    </row>
    <row r="115" spans="1:14" x14ac:dyDescent="0.2">
      <c r="A115" s="29" t="s">
        <v>82</v>
      </c>
      <c r="B115" s="130">
        <v>26000</v>
      </c>
      <c r="C115" s="131">
        <v>13</v>
      </c>
      <c r="D115" s="20"/>
      <c r="E115" s="19"/>
      <c r="F115" s="20"/>
      <c r="G115" s="146"/>
      <c r="I115" s="130">
        <v>26000</v>
      </c>
      <c r="J115" s="131">
        <v>13</v>
      </c>
      <c r="K115" s="20"/>
      <c r="L115" s="19"/>
      <c r="M115" s="20"/>
      <c r="N115" s="146"/>
    </row>
    <row r="116" spans="1:14" x14ac:dyDescent="0.2">
      <c r="A116" s="33" t="s">
        <v>83</v>
      </c>
      <c r="B116" s="161">
        <v>126400</v>
      </c>
      <c r="C116" s="162">
        <v>90</v>
      </c>
      <c r="D116" s="163"/>
      <c r="E116" s="164"/>
      <c r="F116" s="163"/>
      <c r="G116" s="165"/>
      <c r="I116" s="161">
        <v>126400</v>
      </c>
      <c r="J116" s="162">
        <v>90</v>
      </c>
      <c r="K116" s="163"/>
      <c r="L116" s="164"/>
      <c r="M116" s="163"/>
      <c r="N116" s="165"/>
    </row>
    <row r="117" spans="1:14" s="51" customFormat="1" x14ac:dyDescent="0.2">
      <c r="A117" s="30" t="s">
        <v>126</v>
      </c>
      <c r="B117" s="86">
        <f>SUM(B118)</f>
        <v>1800</v>
      </c>
      <c r="C117" s="107">
        <f>SUM(C118)</f>
        <v>0.2</v>
      </c>
      <c r="D117" s="28"/>
      <c r="E117" s="43"/>
      <c r="F117" s="28"/>
      <c r="G117" s="129"/>
      <c r="I117" s="86"/>
      <c r="J117" s="107"/>
      <c r="K117" s="28"/>
      <c r="L117" s="43"/>
      <c r="M117" s="28"/>
      <c r="N117" s="129"/>
    </row>
    <row r="118" spans="1:14" x14ac:dyDescent="0.2">
      <c r="A118" s="33" t="s">
        <v>79</v>
      </c>
      <c r="B118" s="161">
        <v>1800</v>
      </c>
      <c r="C118" s="162">
        <v>0.2</v>
      </c>
      <c r="D118" s="163"/>
      <c r="E118" s="164"/>
      <c r="F118" s="163"/>
      <c r="G118" s="165"/>
      <c r="I118" s="161">
        <v>1800</v>
      </c>
      <c r="J118" s="162">
        <v>0.2</v>
      </c>
      <c r="K118" s="163"/>
      <c r="L118" s="164"/>
      <c r="M118" s="163"/>
      <c r="N118" s="165"/>
    </row>
    <row r="119" spans="1:14" s="51" customFormat="1" x14ac:dyDescent="0.2">
      <c r="A119" s="30" t="s">
        <v>87</v>
      </c>
      <c r="B119" s="86">
        <f>SUM(B120:B121)</f>
        <v>5750</v>
      </c>
      <c r="C119" s="107">
        <f>SUM(C120:C121)</f>
        <v>0.7</v>
      </c>
      <c r="D119" s="28"/>
      <c r="E119" s="43"/>
      <c r="F119" s="28"/>
      <c r="G119" s="129"/>
      <c r="I119" s="86"/>
      <c r="J119" s="107"/>
      <c r="K119" s="28"/>
      <c r="L119" s="43"/>
      <c r="M119" s="28"/>
      <c r="N119" s="129"/>
    </row>
    <row r="120" spans="1:14" x14ac:dyDescent="0.2">
      <c r="A120" s="29" t="s">
        <v>72</v>
      </c>
      <c r="B120" s="130">
        <v>1600</v>
      </c>
      <c r="C120" s="131">
        <v>0.2</v>
      </c>
      <c r="D120" s="20"/>
      <c r="E120" s="19"/>
      <c r="F120" s="20"/>
      <c r="G120" s="146"/>
      <c r="I120" s="130">
        <v>1600</v>
      </c>
      <c r="J120" s="131">
        <v>0.2</v>
      </c>
      <c r="K120" s="20"/>
      <c r="L120" s="19"/>
      <c r="M120" s="20"/>
      <c r="N120" s="146"/>
    </row>
    <row r="121" spans="1:14" x14ac:dyDescent="0.2">
      <c r="A121" s="33" t="s">
        <v>82</v>
      </c>
      <c r="B121" s="183">
        <v>4150</v>
      </c>
      <c r="C121" s="162">
        <v>0.5</v>
      </c>
      <c r="D121" s="163"/>
      <c r="E121" s="164"/>
      <c r="F121" s="163"/>
      <c r="G121" s="165"/>
      <c r="I121" s="183">
        <v>4150</v>
      </c>
      <c r="J121" s="162">
        <v>0.5</v>
      </c>
      <c r="K121" s="163"/>
      <c r="L121" s="164"/>
      <c r="M121" s="163"/>
      <c r="N121" s="165"/>
    </row>
    <row r="122" spans="1:14" x14ac:dyDescent="0.2">
      <c r="A122" s="31" t="s">
        <v>104</v>
      </c>
      <c r="B122" s="134">
        <f>SUM(B123:B123)</f>
        <v>1000</v>
      </c>
      <c r="C122" s="345">
        <f>SUM(C123:C123)</f>
        <v>20</v>
      </c>
      <c r="D122" s="14"/>
      <c r="E122" s="15"/>
      <c r="F122" s="14"/>
      <c r="G122" s="144"/>
      <c r="I122" s="134"/>
      <c r="J122" s="345"/>
      <c r="K122" s="14"/>
      <c r="L122" s="15"/>
      <c r="M122" s="14"/>
      <c r="N122" s="144"/>
    </row>
    <row r="123" spans="1:14" x14ac:dyDescent="0.2">
      <c r="A123" s="119" t="s">
        <v>76</v>
      </c>
      <c r="B123" s="159">
        <v>1000</v>
      </c>
      <c r="C123" s="160">
        <v>20</v>
      </c>
      <c r="D123" s="14"/>
      <c r="E123" s="15"/>
      <c r="F123" s="14"/>
      <c r="G123" s="144"/>
      <c r="I123" s="159">
        <v>1000</v>
      </c>
      <c r="J123" s="160">
        <v>20</v>
      </c>
      <c r="K123" s="14"/>
      <c r="L123" s="15"/>
      <c r="M123" s="14"/>
      <c r="N123" s="144"/>
    </row>
    <row r="124" spans="1:14" x14ac:dyDescent="0.2">
      <c r="A124" s="34" t="s">
        <v>26</v>
      </c>
      <c r="B124" s="86">
        <f>SUM(B125:B125)</f>
        <v>1500</v>
      </c>
      <c r="C124" s="132">
        <f>SUM(C125:C125)</f>
        <v>0.1</v>
      </c>
      <c r="D124" s="12"/>
      <c r="E124" s="13"/>
      <c r="F124" s="12"/>
      <c r="G124" s="143"/>
      <c r="I124" s="86"/>
      <c r="J124" s="132"/>
      <c r="K124" s="12"/>
      <c r="L124" s="13"/>
      <c r="M124" s="12"/>
      <c r="N124" s="143"/>
    </row>
    <row r="125" spans="1:14" x14ac:dyDescent="0.2">
      <c r="A125" s="37" t="s">
        <v>82</v>
      </c>
      <c r="B125" s="88">
        <v>1500</v>
      </c>
      <c r="C125" s="106">
        <v>0.1</v>
      </c>
      <c r="D125" s="22"/>
      <c r="E125" s="21"/>
      <c r="F125" s="22"/>
      <c r="G125" s="150"/>
      <c r="I125" s="88">
        <v>1500</v>
      </c>
      <c r="J125" s="106">
        <v>0.1</v>
      </c>
      <c r="K125" s="22"/>
      <c r="L125" s="21"/>
      <c r="M125" s="22"/>
      <c r="N125" s="150"/>
    </row>
    <row r="126" spans="1:14" x14ac:dyDescent="0.2">
      <c r="A126" s="34" t="s">
        <v>109</v>
      </c>
      <c r="B126" s="86">
        <f>SUM(B127:B127)</f>
        <v>1250</v>
      </c>
      <c r="C126" s="132">
        <f>SUM(C127:C127)</f>
        <v>0.5</v>
      </c>
      <c r="D126" s="12"/>
      <c r="E126" s="13"/>
      <c r="F126" s="12"/>
      <c r="G126" s="143"/>
      <c r="I126" s="86"/>
      <c r="J126" s="132"/>
      <c r="K126" s="12"/>
      <c r="L126" s="13"/>
      <c r="M126" s="12"/>
      <c r="N126" s="143"/>
    </row>
    <row r="127" spans="1:14" x14ac:dyDescent="0.2">
      <c r="A127" s="37" t="s">
        <v>82</v>
      </c>
      <c r="B127" s="88">
        <v>1250</v>
      </c>
      <c r="C127" s="106">
        <v>0.5</v>
      </c>
      <c r="D127" s="22"/>
      <c r="E127" s="21"/>
      <c r="F127" s="22"/>
      <c r="G127" s="150"/>
      <c r="I127" s="88">
        <v>1250</v>
      </c>
      <c r="J127" s="106">
        <v>0.5</v>
      </c>
      <c r="K127" s="22"/>
      <c r="L127" s="21"/>
      <c r="M127" s="22"/>
      <c r="N127" s="150"/>
    </row>
    <row r="128" spans="1:14" x14ac:dyDescent="0.2">
      <c r="A128" s="34" t="s">
        <v>27</v>
      </c>
      <c r="B128" s="86">
        <f>SUM(B129:B129)</f>
        <v>15000</v>
      </c>
      <c r="C128" s="107">
        <f>SUM(C129:C129)</f>
        <v>5</v>
      </c>
      <c r="D128" s="12"/>
      <c r="E128" s="13"/>
      <c r="F128" s="12"/>
      <c r="G128" s="143"/>
      <c r="I128" s="86"/>
      <c r="J128" s="107"/>
      <c r="K128" s="12"/>
      <c r="L128" s="13"/>
      <c r="M128" s="12"/>
      <c r="N128" s="143"/>
    </row>
    <row r="129" spans="1:14" x14ac:dyDescent="0.2">
      <c r="A129" s="33" t="s">
        <v>79</v>
      </c>
      <c r="B129" s="161">
        <v>15000</v>
      </c>
      <c r="C129" s="162">
        <v>5</v>
      </c>
      <c r="D129" s="163"/>
      <c r="E129" s="164"/>
      <c r="F129" s="163"/>
      <c r="G129" s="165"/>
      <c r="I129" s="161">
        <v>15000</v>
      </c>
      <c r="J129" s="162">
        <v>5</v>
      </c>
      <c r="K129" s="163"/>
      <c r="L129" s="164"/>
      <c r="M129" s="163"/>
      <c r="N129" s="165"/>
    </row>
    <row r="130" spans="1:14" x14ac:dyDescent="0.2">
      <c r="A130" s="34" t="s">
        <v>28</v>
      </c>
      <c r="B130" s="86">
        <f>SUM(B131:B135)</f>
        <v>171000</v>
      </c>
      <c r="C130" s="107">
        <f>SUM(C131:C135)</f>
        <v>70</v>
      </c>
      <c r="D130" s="12"/>
      <c r="E130" s="13"/>
      <c r="F130" s="12"/>
      <c r="G130" s="143"/>
      <c r="I130" s="86"/>
      <c r="J130" s="107"/>
      <c r="K130" s="12"/>
      <c r="L130" s="13"/>
      <c r="M130" s="12"/>
      <c r="N130" s="143"/>
    </row>
    <row r="131" spans="1:14" x14ac:dyDescent="0.2">
      <c r="A131" s="35" t="s">
        <v>72</v>
      </c>
      <c r="B131" s="130">
        <v>4500</v>
      </c>
      <c r="C131" s="131">
        <v>1.5</v>
      </c>
      <c r="D131" s="20"/>
      <c r="E131" s="19"/>
      <c r="F131" s="20"/>
      <c r="G131" s="146"/>
      <c r="I131" s="130">
        <v>4500</v>
      </c>
      <c r="J131" s="131">
        <v>1.5</v>
      </c>
      <c r="K131" s="20"/>
      <c r="L131" s="19"/>
      <c r="M131" s="20"/>
      <c r="N131" s="146"/>
    </row>
    <row r="132" spans="1:14" x14ac:dyDescent="0.2">
      <c r="A132" s="35" t="s">
        <v>76</v>
      </c>
      <c r="B132" s="130">
        <v>4000</v>
      </c>
      <c r="C132" s="131">
        <v>2</v>
      </c>
      <c r="D132" s="20"/>
      <c r="E132" s="19"/>
      <c r="F132" s="20"/>
      <c r="G132" s="146"/>
      <c r="I132" s="130">
        <v>4000</v>
      </c>
      <c r="J132" s="131">
        <v>2</v>
      </c>
      <c r="K132" s="20"/>
      <c r="L132" s="19"/>
      <c r="M132" s="20"/>
      <c r="N132" s="146"/>
    </row>
    <row r="133" spans="1:14" x14ac:dyDescent="0.2">
      <c r="A133" s="29" t="s">
        <v>81</v>
      </c>
      <c r="B133" s="130">
        <v>63000</v>
      </c>
      <c r="C133" s="131">
        <v>25</v>
      </c>
      <c r="D133" s="20"/>
      <c r="E133" s="19"/>
      <c r="F133" s="20"/>
      <c r="G133" s="146"/>
      <c r="I133" s="130">
        <v>63000</v>
      </c>
      <c r="J133" s="131">
        <v>25</v>
      </c>
      <c r="K133" s="20"/>
      <c r="L133" s="19"/>
      <c r="M133" s="20"/>
      <c r="N133" s="146"/>
    </row>
    <row r="134" spans="1:14" x14ac:dyDescent="0.2">
      <c r="A134" s="29" t="s">
        <v>79</v>
      </c>
      <c r="B134" s="130">
        <v>49500</v>
      </c>
      <c r="C134" s="131">
        <v>16.5</v>
      </c>
      <c r="D134" s="20"/>
      <c r="E134" s="19"/>
      <c r="F134" s="20"/>
      <c r="G134" s="146"/>
      <c r="I134" s="130">
        <v>49500</v>
      </c>
      <c r="J134" s="131">
        <v>16.5</v>
      </c>
      <c r="K134" s="20"/>
      <c r="L134" s="19"/>
      <c r="M134" s="20"/>
      <c r="N134" s="146"/>
    </row>
    <row r="135" spans="1:14" x14ac:dyDescent="0.2">
      <c r="A135" s="33" t="s">
        <v>83</v>
      </c>
      <c r="B135" s="161">
        <v>50000</v>
      </c>
      <c r="C135" s="162">
        <v>25</v>
      </c>
      <c r="D135" s="163"/>
      <c r="E135" s="164"/>
      <c r="F135" s="163"/>
      <c r="G135" s="165"/>
      <c r="I135" s="161">
        <v>50000</v>
      </c>
      <c r="J135" s="162">
        <v>25</v>
      </c>
      <c r="K135" s="163"/>
      <c r="L135" s="164"/>
      <c r="M135" s="163"/>
      <c r="N135" s="165"/>
    </row>
    <row r="136" spans="1:14" x14ac:dyDescent="0.2">
      <c r="A136" s="27" t="s">
        <v>29</v>
      </c>
      <c r="B136" s="87">
        <f>SUM(B137:B139)</f>
        <v>38400</v>
      </c>
      <c r="C136" s="105">
        <f>SUM(C137:C139)</f>
        <v>9</v>
      </c>
      <c r="D136" s="14"/>
      <c r="E136" s="15"/>
      <c r="F136" s="14"/>
      <c r="G136" s="144"/>
      <c r="I136" s="87"/>
      <c r="J136" s="105"/>
      <c r="K136" s="14"/>
      <c r="L136" s="15"/>
      <c r="M136" s="14"/>
      <c r="N136" s="144"/>
    </row>
    <row r="137" spans="1:14" x14ac:dyDescent="0.2">
      <c r="A137" s="35" t="s">
        <v>76</v>
      </c>
      <c r="B137" s="130"/>
      <c r="C137" s="131"/>
      <c r="D137" s="20"/>
      <c r="E137" s="19"/>
      <c r="F137" s="20"/>
      <c r="G137" s="146"/>
      <c r="I137" s="130"/>
      <c r="J137" s="131"/>
      <c r="K137" s="20"/>
      <c r="L137" s="19"/>
      <c r="M137" s="20"/>
      <c r="N137" s="146"/>
    </row>
    <row r="138" spans="1:14" x14ac:dyDescent="0.2">
      <c r="A138" s="36" t="s">
        <v>81</v>
      </c>
      <c r="B138" s="88">
        <v>10000</v>
      </c>
      <c r="C138" s="106">
        <v>2</v>
      </c>
      <c r="D138" s="22"/>
      <c r="E138" s="21"/>
      <c r="F138" s="22"/>
      <c r="G138" s="150"/>
      <c r="I138" s="88">
        <v>10000</v>
      </c>
      <c r="J138" s="106">
        <v>2</v>
      </c>
      <c r="K138" s="22"/>
      <c r="L138" s="21"/>
      <c r="M138" s="22"/>
      <c r="N138" s="150"/>
    </row>
    <row r="139" spans="1:14" x14ac:dyDescent="0.2">
      <c r="A139" s="38" t="s">
        <v>79</v>
      </c>
      <c r="B139" s="183">
        <v>28400</v>
      </c>
      <c r="C139" s="162">
        <v>7</v>
      </c>
      <c r="D139" s="163"/>
      <c r="E139" s="164"/>
      <c r="F139" s="163"/>
      <c r="G139" s="165"/>
      <c r="I139" s="183">
        <v>28400</v>
      </c>
      <c r="J139" s="162">
        <v>7</v>
      </c>
      <c r="K139" s="163"/>
      <c r="L139" s="164"/>
      <c r="M139" s="163"/>
      <c r="N139" s="165"/>
    </row>
    <row r="140" spans="1:14" x14ac:dyDescent="0.2">
      <c r="A140" s="39" t="s">
        <v>30</v>
      </c>
      <c r="B140" s="134">
        <f>SUM(B141:B144)</f>
        <v>100600</v>
      </c>
      <c r="C140" s="345">
        <f>SUM(C141:C144)</f>
        <v>64</v>
      </c>
      <c r="D140" s="14"/>
      <c r="E140" s="15"/>
      <c r="F140" s="14"/>
      <c r="G140" s="144"/>
      <c r="H140" s="1"/>
      <c r="I140" s="134"/>
      <c r="J140" s="345"/>
      <c r="K140" s="14"/>
      <c r="L140" s="15"/>
      <c r="M140" s="14"/>
      <c r="N140" s="144"/>
    </row>
    <row r="141" spans="1:14" x14ac:dyDescent="0.2">
      <c r="A141" s="24" t="s">
        <v>81</v>
      </c>
      <c r="B141" s="130">
        <v>70000</v>
      </c>
      <c r="C141" s="131">
        <v>50</v>
      </c>
      <c r="D141" s="20"/>
      <c r="E141" s="19"/>
      <c r="F141" s="20"/>
      <c r="G141" s="146"/>
      <c r="H141" s="1"/>
      <c r="I141" s="130">
        <v>70000</v>
      </c>
      <c r="J141" s="131">
        <v>50</v>
      </c>
      <c r="K141" s="20"/>
      <c r="L141" s="19"/>
      <c r="M141" s="20"/>
      <c r="N141" s="146"/>
    </row>
    <row r="142" spans="1:14" x14ac:dyDescent="0.2">
      <c r="A142" s="36" t="s">
        <v>76</v>
      </c>
      <c r="B142" s="88">
        <v>8000</v>
      </c>
      <c r="C142" s="106">
        <v>4</v>
      </c>
      <c r="D142" s="22"/>
      <c r="E142" s="21"/>
      <c r="F142" s="22"/>
      <c r="G142" s="150"/>
      <c r="H142" s="1"/>
      <c r="I142" s="88">
        <v>8000</v>
      </c>
      <c r="J142" s="106">
        <v>4</v>
      </c>
      <c r="K142" s="22"/>
      <c r="L142" s="21"/>
      <c r="M142" s="22"/>
      <c r="N142" s="150"/>
    </row>
    <row r="143" spans="1:14" x14ac:dyDescent="0.2">
      <c r="A143" s="36" t="s">
        <v>82</v>
      </c>
      <c r="B143" s="88">
        <v>12600</v>
      </c>
      <c r="C143" s="106">
        <v>3</v>
      </c>
      <c r="D143" s="22"/>
      <c r="E143" s="21"/>
      <c r="F143" s="22"/>
      <c r="G143" s="150"/>
      <c r="H143" s="1"/>
      <c r="I143" s="88">
        <v>12600</v>
      </c>
      <c r="J143" s="106">
        <v>3</v>
      </c>
      <c r="K143" s="22"/>
      <c r="L143" s="21"/>
      <c r="M143" s="22"/>
      <c r="N143" s="150"/>
    </row>
    <row r="144" spans="1:14" x14ac:dyDescent="0.2">
      <c r="A144" s="36" t="s">
        <v>83</v>
      </c>
      <c r="B144" s="88">
        <v>10000</v>
      </c>
      <c r="C144" s="106">
        <v>7</v>
      </c>
      <c r="D144" s="22"/>
      <c r="E144" s="21"/>
      <c r="F144" s="22"/>
      <c r="G144" s="150"/>
      <c r="H144" s="1"/>
      <c r="I144" s="88">
        <v>10000</v>
      </c>
      <c r="J144" s="106">
        <v>7</v>
      </c>
      <c r="K144" s="22"/>
      <c r="L144" s="21"/>
      <c r="M144" s="22"/>
      <c r="N144" s="150"/>
    </row>
    <row r="145" spans="1:14" x14ac:dyDescent="0.2">
      <c r="A145" s="239" t="s">
        <v>35</v>
      </c>
      <c r="B145" s="240">
        <f>B158+B148+B146+B150+B152+B154+B156</f>
        <v>21138</v>
      </c>
      <c r="C145" s="241">
        <f>C158+C148+C146+C150+C152+C154+C156</f>
        <v>3.8499999999999996</v>
      </c>
      <c r="D145" s="242"/>
      <c r="E145" s="243"/>
      <c r="F145" s="242"/>
      <c r="G145" s="244"/>
      <c r="I145" s="240"/>
      <c r="J145" s="241"/>
      <c r="K145" s="242"/>
      <c r="L145" s="243"/>
      <c r="M145" s="242"/>
      <c r="N145" s="244"/>
    </row>
    <row r="146" spans="1:14" x14ac:dyDescent="0.2">
      <c r="A146" s="34" t="s">
        <v>115</v>
      </c>
      <c r="B146" s="86">
        <f>SUM(B147)</f>
        <v>3900</v>
      </c>
      <c r="C146" s="107">
        <f>SUM(C147)</f>
        <v>0.3</v>
      </c>
      <c r="D146" s="28"/>
      <c r="E146" s="43"/>
      <c r="F146" s="28"/>
      <c r="G146" s="129"/>
      <c r="I146" s="86"/>
      <c r="J146" s="107"/>
      <c r="K146" s="28"/>
      <c r="L146" s="43"/>
      <c r="M146" s="28"/>
      <c r="N146" s="129"/>
    </row>
    <row r="147" spans="1:14" x14ac:dyDescent="0.2">
      <c r="A147" s="38" t="s">
        <v>82</v>
      </c>
      <c r="B147" s="161">
        <v>3900</v>
      </c>
      <c r="C147" s="162">
        <v>0.3</v>
      </c>
      <c r="D147" s="163"/>
      <c r="E147" s="164"/>
      <c r="F147" s="163"/>
      <c r="G147" s="165"/>
      <c r="I147" s="161">
        <v>3900</v>
      </c>
      <c r="J147" s="162">
        <v>0.3</v>
      </c>
      <c r="K147" s="163"/>
      <c r="L147" s="164"/>
      <c r="M147" s="163"/>
      <c r="N147" s="165"/>
    </row>
    <row r="148" spans="1:14" x14ac:dyDescent="0.2">
      <c r="A148" s="34" t="s">
        <v>96</v>
      </c>
      <c r="B148" s="86">
        <f>SUM(B149:B149)</f>
        <v>360</v>
      </c>
      <c r="C148" s="107">
        <f>SUM(C149:C149)</f>
        <v>2</v>
      </c>
      <c r="D148" s="12"/>
      <c r="E148" s="13"/>
      <c r="F148" s="12"/>
      <c r="G148" s="143"/>
      <c r="I148" s="86"/>
      <c r="J148" s="107"/>
      <c r="K148" s="12"/>
      <c r="L148" s="13"/>
      <c r="M148" s="12"/>
      <c r="N148" s="143"/>
    </row>
    <row r="149" spans="1:14" x14ac:dyDescent="0.2">
      <c r="A149" s="33" t="s">
        <v>82</v>
      </c>
      <c r="B149" s="161">
        <v>360</v>
      </c>
      <c r="C149" s="162">
        <v>2</v>
      </c>
      <c r="D149" s="163"/>
      <c r="E149" s="164"/>
      <c r="F149" s="163"/>
      <c r="G149" s="165"/>
      <c r="I149" s="161">
        <v>360</v>
      </c>
      <c r="J149" s="162">
        <v>2</v>
      </c>
      <c r="K149" s="163"/>
      <c r="L149" s="164"/>
      <c r="M149" s="163"/>
      <c r="N149" s="165"/>
    </row>
    <row r="150" spans="1:14" x14ac:dyDescent="0.2">
      <c r="A150" s="34" t="s">
        <v>41</v>
      </c>
      <c r="B150" s="86">
        <f>SUM(B151:B151)</f>
        <v>478</v>
      </c>
      <c r="C150" s="107">
        <f>SUM(C151:C151)</f>
        <v>0.05</v>
      </c>
      <c r="D150" s="12"/>
      <c r="E150" s="13"/>
      <c r="F150" s="12"/>
      <c r="G150" s="143"/>
      <c r="I150" s="86"/>
      <c r="J150" s="107"/>
      <c r="K150" s="12"/>
      <c r="L150" s="13"/>
      <c r="M150" s="12"/>
      <c r="N150" s="143"/>
    </row>
    <row r="151" spans="1:14" x14ac:dyDescent="0.2">
      <c r="A151" s="33" t="s">
        <v>79</v>
      </c>
      <c r="B151" s="161">
        <v>478</v>
      </c>
      <c r="C151" s="162">
        <v>0.05</v>
      </c>
      <c r="D151" s="163"/>
      <c r="E151" s="164"/>
      <c r="F151" s="163"/>
      <c r="G151" s="165"/>
      <c r="I151" s="161">
        <v>478</v>
      </c>
      <c r="J151" s="162">
        <v>0.05</v>
      </c>
      <c r="K151" s="163"/>
      <c r="L151" s="164"/>
      <c r="M151" s="163"/>
      <c r="N151" s="165"/>
    </row>
    <row r="152" spans="1:14" x14ac:dyDescent="0.2">
      <c r="A152" s="34" t="s">
        <v>93</v>
      </c>
      <c r="B152" s="86">
        <f>SUM(B153:B153)</f>
        <v>800</v>
      </c>
      <c r="C152" s="107">
        <f>SUM(C153:C153)</f>
        <v>0.1</v>
      </c>
      <c r="D152" s="12"/>
      <c r="E152" s="13"/>
      <c r="F152" s="12"/>
      <c r="G152" s="143"/>
      <c r="I152" s="86"/>
      <c r="J152" s="107"/>
      <c r="K152" s="12"/>
      <c r="L152" s="13"/>
      <c r="M152" s="12"/>
      <c r="N152" s="143"/>
    </row>
    <row r="153" spans="1:14" x14ac:dyDescent="0.2">
      <c r="A153" s="33" t="s">
        <v>79</v>
      </c>
      <c r="B153" s="161">
        <v>800</v>
      </c>
      <c r="C153" s="162">
        <v>0.1</v>
      </c>
      <c r="D153" s="163"/>
      <c r="E153" s="164"/>
      <c r="F153" s="163"/>
      <c r="G153" s="165"/>
      <c r="I153" s="161">
        <v>800</v>
      </c>
      <c r="J153" s="162">
        <v>0.1</v>
      </c>
      <c r="K153" s="163"/>
      <c r="L153" s="164"/>
      <c r="M153" s="163"/>
      <c r="N153" s="165"/>
    </row>
    <row r="154" spans="1:14" x14ac:dyDescent="0.2">
      <c r="A154" s="34" t="s">
        <v>127</v>
      </c>
      <c r="B154" s="86">
        <f>SUM(B155:B155)</f>
        <v>2000</v>
      </c>
      <c r="C154" s="107">
        <f>SUM(C155:C155)</f>
        <v>1</v>
      </c>
      <c r="D154" s="12"/>
      <c r="E154" s="13"/>
      <c r="F154" s="12"/>
      <c r="G154" s="143"/>
      <c r="I154" s="86"/>
      <c r="J154" s="107"/>
      <c r="K154" s="12"/>
      <c r="L154" s="13"/>
      <c r="M154" s="12"/>
      <c r="N154" s="143"/>
    </row>
    <row r="155" spans="1:14" x14ac:dyDescent="0.2">
      <c r="A155" s="33" t="s">
        <v>79</v>
      </c>
      <c r="B155" s="161">
        <v>2000</v>
      </c>
      <c r="C155" s="162">
        <v>1</v>
      </c>
      <c r="D155" s="163"/>
      <c r="E155" s="164"/>
      <c r="F155" s="163"/>
      <c r="G155" s="165"/>
      <c r="I155" s="161">
        <v>2000</v>
      </c>
      <c r="J155" s="162">
        <v>1</v>
      </c>
      <c r="K155" s="163"/>
      <c r="L155" s="164"/>
      <c r="M155" s="163"/>
      <c r="N155" s="165"/>
    </row>
    <row r="156" spans="1:14" x14ac:dyDescent="0.2">
      <c r="A156" s="34" t="s">
        <v>51</v>
      </c>
      <c r="B156" s="86">
        <f>SUM(B157:B157)</f>
        <v>1000</v>
      </c>
      <c r="C156" s="107">
        <f>SUM(C157:C157)</f>
        <v>0.1</v>
      </c>
      <c r="D156" s="12"/>
      <c r="E156" s="13"/>
      <c r="F156" s="12"/>
      <c r="G156" s="143"/>
      <c r="I156" s="86"/>
      <c r="J156" s="107"/>
      <c r="K156" s="12"/>
      <c r="L156" s="13"/>
      <c r="M156" s="12"/>
      <c r="N156" s="143"/>
    </row>
    <row r="157" spans="1:14" x14ac:dyDescent="0.2">
      <c r="A157" s="33" t="s">
        <v>79</v>
      </c>
      <c r="B157" s="161">
        <v>1000</v>
      </c>
      <c r="C157" s="162">
        <v>0.1</v>
      </c>
      <c r="D157" s="163"/>
      <c r="E157" s="164"/>
      <c r="F157" s="163"/>
      <c r="G157" s="165"/>
      <c r="I157" s="161">
        <v>1000</v>
      </c>
      <c r="J157" s="162">
        <v>0.1</v>
      </c>
      <c r="K157" s="163"/>
      <c r="L157" s="164"/>
      <c r="M157" s="163"/>
      <c r="N157" s="165"/>
    </row>
    <row r="158" spans="1:14" x14ac:dyDescent="0.2">
      <c r="A158" s="42" t="s">
        <v>31</v>
      </c>
      <c r="B158" s="86">
        <f>SUM(B159:B160)</f>
        <v>12600</v>
      </c>
      <c r="C158" s="107">
        <f>SUM(C159:C160)</f>
        <v>0.30000000000000004</v>
      </c>
      <c r="D158" s="12"/>
      <c r="E158" s="13"/>
      <c r="F158" s="12"/>
      <c r="G158" s="129"/>
      <c r="I158" s="86"/>
      <c r="J158" s="107"/>
      <c r="K158" s="12"/>
      <c r="L158" s="13"/>
      <c r="M158" s="12"/>
      <c r="N158" s="129"/>
    </row>
    <row r="159" spans="1:14" x14ac:dyDescent="0.2">
      <c r="A159" s="73" t="s">
        <v>79</v>
      </c>
      <c r="B159" s="170">
        <v>4000</v>
      </c>
      <c r="C159" s="171">
        <v>0.1</v>
      </c>
      <c r="D159" s="18"/>
      <c r="E159" s="172"/>
      <c r="F159" s="18"/>
      <c r="G159" s="145"/>
      <c r="I159" s="170">
        <v>4000</v>
      </c>
      <c r="J159" s="171">
        <v>0.1</v>
      </c>
      <c r="K159" s="18"/>
      <c r="L159" s="172"/>
      <c r="M159" s="18"/>
      <c r="N159" s="145"/>
    </row>
    <row r="160" spans="1:14" ht="13.5" thickBot="1" x14ac:dyDescent="0.25">
      <c r="A160" s="37" t="s">
        <v>82</v>
      </c>
      <c r="B160" s="88">
        <v>8600</v>
      </c>
      <c r="C160" s="106">
        <v>0.2</v>
      </c>
      <c r="D160" s="22"/>
      <c r="E160" s="21"/>
      <c r="F160" s="22"/>
      <c r="G160" s="150"/>
      <c r="I160" s="88">
        <v>8600</v>
      </c>
      <c r="J160" s="106">
        <v>0.2</v>
      </c>
      <c r="K160" s="22"/>
      <c r="L160" s="21"/>
      <c r="M160" s="22"/>
      <c r="N160" s="150"/>
    </row>
    <row r="161" spans="1:14" ht="13.5" thickBot="1" x14ac:dyDescent="0.25">
      <c r="A161" s="245" t="s">
        <v>14</v>
      </c>
      <c r="B161" s="246">
        <f t="shared" ref="B161:G161" si="4">B145+B39+B13</f>
        <v>8468651</v>
      </c>
      <c r="C161" s="247">
        <f t="shared" si="4"/>
        <v>39665.599999999984</v>
      </c>
      <c r="D161" s="246">
        <f t="shared" si="4"/>
        <v>0</v>
      </c>
      <c r="E161" s="246">
        <f t="shared" si="4"/>
        <v>0</v>
      </c>
      <c r="F161" s="246">
        <f t="shared" si="4"/>
        <v>0</v>
      </c>
      <c r="G161" s="248">
        <f t="shared" si="4"/>
        <v>0</v>
      </c>
      <c r="H161" s="26"/>
      <c r="I161" s="246">
        <f t="shared" ref="I161:N161" si="5">I145+I39+I13</f>
        <v>0</v>
      </c>
      <c r="J161" s="247">
        <f t="shared" si="5"/>
        <v>0</v>
      </c>
      <c r="K161" s="246">
        <f t="shared" si="5"/>
        <v>0</v>
      </c>
      <c r="L161" s="246">
        <f t="shared" si="5"/>
        <v>0</v>
      </c>
      <c r="M161" s="246">
        <f t="shared" si="5"/>
        <v>0</v>
      </c>
      <c r="N161" s="248">
        <f t="shared" si="5"/>
        <v>0</v>
      </c>
    </row>
    <row r="162" spans="1:14" x14ac:dyDescent="0.2">
      <c r="A162" s="413" t="s">
        <v>32</v>
      </c>
      <c r="B162" s="414"/>
      <c r="C162" s="414"/>
      <c r="D162" s="414"/>
      <c r="E162" s="414"/>
      <c r="F162" s="414"/>
      <c r="G162" s="415"/>
      <c r="I162" s="414"/>
      <c r="J162" s="414"/>
      <c r="K162" s="414"/>
      <c r="L162" s="414"/>
      <c r="M162" s="414"/>
      <c r="N162" s="415"/>
    </row>
    <row r="163" spans="1:14" x14ac:dyDescent="0.2">
      <c r="A163" s="249" t="s">
        <v>34</v>
      </c>
      <c r="B163" s="250">
        <f>B164+B166+B172+B175+B182+B185+B189+B193+B195+B201+B204+B206+B208+B179+B170+B177</f>
        <v>658847</v>
      </c>
      <c r="C163" s="251">
        <f>C164+C166+C172+C175+C182+C185+C189+C193+C195+C201+C204+C206+C208+C179+C170+C177</f>
        <v>0</v>
      </c>
      <c r="D163" s="252"/>
      <c r="E163" s="253">
        <f>E164+E166+E172+E175+E182+E185+E189+E193+E195+E201+E204+E206+E208+E179+E170+E177</f>
        <v>0</v>
      </c>
      <c r="F163" s="252"/>
      <c r="G163" s="238">
        <f>G164+G166+G172+G175+G182+G185+G189+G193+G195+G201+G204+G206+G208+G179+G170+G177</f>
        <v>881400</v>
      </c>
      <c r="I163" s="250"/>
      <c r="J163" s="251"/>
      <c r="K163" s="252"/>
      <c r="L163" s="253"/>
      <c r="M163" s="252"/>
      <c r="N163" s="238"/>
    </row>
    <row r="164" spans="1:14" x14ac:dyDescent="0.2">
      <c r="A164" s="31" t="s">
        <v>97</v>
      </c>
      <c r="B164" s="87">
        <f>SUM(B165:B165)</f>
        <v>3700</v>
      </c>
      <c r="C164" s="105"/>
      <c r="D164" s="32"/>
      <c r="E164" s="44"/>
      <c r="F164" s="32"/>
      <c r="G164" s="140">
        <f>SUM(G165:G165)</f>
        <v>6000</v>
      </c>
      <c r="I164" s="87"/>
      <c r="J164" s="105"/>
      <c r="K164" s="32"/>
      <c r="L164" s="44"/>
      <c r="M164" s="32"/>
      <c r="N164" s="140"/>
    </row>
    <row r="165" spans="1:14" x14ac:dyDescent="0.2">
      <c r="A165" s="119" t="s">
        <v>76</v>
      </c>
      <c r="B165" s="159">
        <v>3700</v>
      </c>
      <c r="C165" s="160"/>
      <c r="D165" s="14"/>
      <c r="E165" s="15"/>
      <c r="F165" s="14"/>
      <c r="G165" s="144">
        <v>6000</v>
      </c>
      <c r="I165" s="159">
        <v>3700</v>
      </c>
      <c r="J165" s="160"/>
      <c r="K165" s="14"/>
      <c r="L165" s="15"/>
      <c r="M165" s="14"/>
      <c r="N165" s="144">
        <v>6000</v>
      </c>
    </row>
    <row r="166" spans="1:14" x14ac:dyDescent="0.2">
      <c r="A166" s="30" t="s">
        <v>73</v>
      </c>
      <c r="B166" s="86">
        <f>SUM(B167:B169)</f>
        <v>112150</v>
      </c>
      <c r="C166" s="108"/>
      <c r="D166" s="12"/>
      <c r="E166" s="13"/>
      <c r="F166" s="12"/>
      <c r="G166" s="129">
        <f>SUM(G167:G169)</f>
        <v>143800</v>
      </c>
      <c r="H166" s="45"/>
      <c r="I166" s="86"/>
      <c r="J166" s="108"/>
      <c r="K166" s="12"/>
      <c r="L166" s="13"/>
      <c r="M166" s="12"/>
      <c r="N166" s="129"/>
    </row>
    <row r="167" spans="1:14" x14ac:dyDescent="0.2">
      <c r="A167" s="119" t="s">
        <v>72</v>
      </c>
      <c r="B167" s="159">
        <v>100000</v>
      </c>
      <c r="C167" s="160"/>
      <c r="D167" s="14"/>
      <c r="E167" s="15"/>
      <c r="F167" s="14"/>
      <c r="G167" s="144">
        <v>125000</v>
      </c>
      <c r="H167" s="45"/>
      <c r="I167" s="159">
        <v>100000</v>
      </c>
      <c r="J167" s="160"/>
      <c r="K167" s="14"/>
      <c r="L167" s="15"/>
      <c r="M167" s="14"/>
      <c r="N167" s="144">
        <v>125000</v>
      </c>
    </row>
    <row r="168" spans="1:14" x14ac:dyDescent="0.2">
      <c r="A168" s="121" t="s">
        <v>82</v>
      </c>
      <c r="B168" s="170">
        <v>465</v>
      </c>
      <c r="C168" s="171"/>
      <c r="D168" s="18"/>
      <c r="E168" s="172"/>
      <c r="F168" s="18"/>
      <c r="G168" s="145">
        <v>800</v>
      </c>
      <c r="H168" s="45"/>
      <c r="I168" s="170">
        <v>465</v>
      </c>
      <c r="J168" s="171"/>
      <c r="K168" s="18"/>
      <c r="L168" s="172"/>
      <c r="M168" s="18"/>
      <c r="N168" s="145">
        <v>800</v>
      </c>
    </row>
    <row r="169" spans="1:14" x14ac:dyDescent="0.2">
      <c r="A169" s="37" t="s">
        <v>79</v>
      </c>
      <c r="B169" s="88">
        <v>11685</v>
      </c>
      <c r="C169" s="106"/>
      <c r="D169" s="22"/>
      <c r="E169" s="21"/>
      <c r="F169" s="22"/>
      <c r="G169" s="150">
        <v>18000</v>
      </c>
      <c r="H169" s="45"/>
      <c r="I169" s="88">
        <v>11685</v>
      </c>
      <c r="J169" s="106"/>
      <c r="K169" s="22"/>
      <c r="L169" s="21"/>
      <c r="M169" s="22"/>
      <c r="N169" s="150">
        <v>18000</v>
      </c>
    </row>
    <row r="170" spans="1:14" x14ac:dyDescent="0.2">
      <c r="A170" s="30" t="s">
        <v>110</v>
      </c>
      <c r="B170" s="86">
        <f>SUM(B171:B171)</f>
        <v>0</v>
      </c>
      <c r="C170" s="107"/>
      <c r="D170" s="28"/>
      <c r="E170" s="43"/>
      <c r="F170" s="28"/>
      <c r="G170" s="129">
        <f>SUM(G171:G171)</f>
        <v>0</v>
      </c>
      <c r="H170" s="45"/>
      <c r="I170" s="86">
        <f>SUM(I171:I171)</f>
        <v>0</v>
      </c>
      <c r="J170" s="107"/>
      <c r="K170" s="28"/>
      <c r="L170" s="43"/>
      <c r="M170" s="28"/>
      <c r="N170" s="129">
        <f>SUM(N171:N171)</f>
        <v>0</v>
      </c>
    </row>
    <row r="171" spans="1:14" x14ac:dyDescent="0.2">
      <c r="A171" s="120" t="s">
        <v>82</v>
      </c>
      <c r="B171" s="174"/>
      <c r="C171" s="173"/>
      <c r="D171" s="175"/>
      <c r="E171" s="176"/>
      <c r="F171" s="175"/>
      <c r="G171" s="177"/>
      <c r="H171" s="45"/>
      <c r="I171" s="174"/>
      <c r="J171" s="173"/>
      <c r="K171" s="175"/>
      <c r="L171" s="176"/>
      <c r="M171" s="175"/>
      <c r="N171" s="177"/>
    </row>
    <row r="172" spans="1:14" x14ac:dyDescent="0.2">
      <c r="A172" s="31" t="s">
        <v>74</v>
      </c>
      <c r="B172" s="87">
        <f>SUM(B173:B174)</f>
        <v>55600</v>
      </c>
      <c r="C172" s="105"/>
      <c r="D172" s="32"/>
      <c r="E172" s="44"/>
      <c r="F172" s="32"/>
      <c r="G172" s="140">
        <f>SUM(G173:G174)</f>
        <v>71500</v>
      </c>
      <c r="H172" s="45"/>
      <c r="I172" s="87"/>
      <c r="J172" s="105"/>
      <c r="K172" s="32"/>
      <c r="L172" s="44"/>
      <c r="M172" s="32"/>
      <c r="N172" s="140"/>
    </row>
    <row r="173" spans="1:14" x14ac:dyDescent="0.2">
      <c r="A173" s="119" t="s">
        <v>72</v>
      </c>
      <c r="B173" s="159">
        <v>49600</v>
      </c>
      <c r="C173" s="160"/>
      <c r="D173" s="14"/>
      <c r="E173" s="15"/>
      <c r="F173" s="14"/>
      <c r="G173" s="144">
        <v>62000</v>
      </c>
      <c r="H173" s="45"/>
      <c r="I173" s="159">
        <v>49600</v>
      </c>
      <c r="J173" s="160"/>
      <c r="K173" s="14"/>
      <c r="L173" s="15"/>
      <c r="M173" s="14"/>
      <c r="N173" s="144">
        <v>62000</v>
      </c>
    </row>
    <row r="174" spans="1:14" x14ac:dyDescent="0.2">
      <c r="A174" s="119" t="s">
        <v>76</v>
      </c>
      <c r="B174" s="159">
        <v>6000</v>
      </c>
      <c r="C174" s="160"/>
      <c r="D174" s="14"/>
      <c r="E174" s="15"/>
      <c r="F174" s="14"/>
      <c r="G174" s="144">
        <v>9500</v>
      </c>
      <c r="H174" s="45"/>
      <c r="I174" s="159">
        <v>6000</v>
      </c>
      <c r="J174" s="160"/>
      <c r="K174" s="14"/>
      <c r="L174" s="15"/>
      <c r="M174" s="14"/>
      <c r="N174" s="144">
        <v>9500</v>
      </c>
    </row>
    <row r="175" spans="1:14" x14ac:dyDescent="0.2">
      <c r="A175" s="30" t="s">
        <v>86</v>
      </c>
      <c r="B175" s="86">
        <f>B176</f>
        <v>1140</v>
      </c>
      <c r="C175" s="107"/>
      <c r="D175" s="28"/>
      <c r="E175" s="43"/>
      <c r="F175" s="28"/>
      <c r="G175" s="129">
        <f>G176</f>
        <v>1800</v>
      </c>
      <c r="H175" s="45"/>
      <c r="I175" s="86"/>
      <c r="J175" s="107"/>
      <c r="K175" s="28"/>
      <c r="L175" s="43"/>
      <c r="M175" s="28"/>
      <c r="N175" s="129"/>
    </row>
    <row r="176" spans="1:14" x14ac:dyDescent="0.2">
      <c r="A176" s="33" t="s">
        <v>82</v>
      </c>
      <c r="B176" s="161">
        <v>1140</v>
      </c>
      <c r="C176" s="162"/>
      <c r="D176" s="163"/>
      <c r="E176" s="164"/>
      <c r="F176" s="163"/>
      <c r="G176" s="165">
        <v>1800</v>
      </c>
      <c r="H176" s="45"/>
      <c r="I176" s="161">
        <v>1140</v>
      </c>
      <c r="J176" s="162"/>
      <c r="K176" s="163"/>
      <c r="L176" s="164"/>
      <c r="M176" s="163"/>
      <c r="N176" s="165">
        <v>1800</v>
      </c>
    </row>
    <row r="177" spans="1:14" x14ac:dyDescent="0.2">
      <c r="A177" s="30" t="s">
        <v>124</v>
      </c>
      <c r="B177" s="86">
        <f>B178</f>
        <v>8000</v>
      </c>
      <c r="C177" s="107"/>
      <c r="D177" s="28"/>
      <c r="E177" s="43"/>
      <c r="F177" s="28"/>
      <c r="G177" s="129">
        <f>G178</f>
        <v>10000</v>
      </c>
      <c r="H177" s="45"/>
      <c r="I177" s="86"/>
      <c r="J177" s="107"/>
      <c r="K177" s="28"/>
      <c r="L177" s="43"/>
      <c r="M177" s="28"/>
      <c r="N177" s="129"/>
    </row>
    <row r="178" spans="1:14" x14ac:dyDescent="0.2">
      <c r="A178" s="33" t="s">
        <v>72</v>
      </c>
      <c r="B178" s="161">
        <v>8000</v>
      </c>
      <c r="C178" s="162"/>
      <c r="D178" s="163"/>
      <c r="E178" s="164"/>
      <c r="F178" s="163"/>
      <c r="G178" s="165">
        <v>10000</v>
      </c>
      <c r="H178" s="45"/>
      <c r="I178" s="161">
        <v>8000</v>
      </c>
      <c r="J178" s="162"/>
      <c r="K178" s="163"/>
      <c r="L178" s="164"/>
      <c r="M178" s="163"/>
      <c r="N178" s="165">
        <v>10000</v>
      </c>
    </row>
    <row r="179" spans="1:14" s="51" customFormat="1" x14ac:dyDescent="0.2">
      <c r="A179" s="30" t="s">
        <v>107</v>
      </c>
      <c r="B179" s="86">
        <f>SUM(B180:B181)</f>
        <v>4495</v>
      </c>
      <c r="C179" s="107"/>
      <c r="D179" s="28"/>
      <c r="E179" s="43"/>
      <c r="F179" s="28"/>
      <c r="G179" s="129">
        <f>SUM(G180:G181)</f>
        <v>9750</v>
      </c>
      <c r="H179" s="50"/>
      <c r="I179" s="86"/>
      <c r="J179" s="107"/>
      <c r="K179" s="28"/>
      <c r="L179" s="43"/>
      <c r="M179" s="28"/>
      <c r="N179" s="129"/>
    </row>
    <row r="180" spans="1:14" x14ac:dyDescent="0.2">
      <c r="A180" s="29" t="s">
        <v>79</v>
      </c>
      <c r="B180" s="130">
        <v>4030</v>
      </c>
      <c r="C180" s="131"/>
      <c r="D180" s="20"/>
      <c r="E180" s="19"/>
      <c r="F180" s="20"/>
      <c r="G180" s="146">
        <v>9000</v>
      </c>
      <c r="H180" s="45"/>
      <c r="I180" s="130">
        <v>4030</v>
      </c>
      <c r="J180" s="131"/>
      <c r="K180" s="20"/>
      <c r="L180" s="19"/>
      <c r="M180" s="20"/>
      <c r="N180" s="146">
        <v>9000</v>
      </c>
    </row>
    <row r="181" spans="1:14" x14ac:dyDescent="0.2">
      <c r="A181" s="33" t="s">
        <v>82</v>
      </c>
      <c r="B181" s="161">
        <v>465</v>
      </c>
      <c r="C181" s="162"/>
      <c r="D181" s="163"/>
      <c r="E181" s="164"/>
      <c r="F181" s="163"/>
      <c r="G181" s="165">
        <v>750</v>
      </c>
      <c r="H181" s="45"/>
      <c r="I181" s="161">
        <v>465</v>
      </c>
      <c r="J181" s="162"/>
      <c r="K181" s="163"/>
      <c r="L181" s="164"/>
      <c r="M181" s="163"/>
      <c r="N181" s="165">
        <v>750</v>
      </c>
    </row>
    <row r="182" spans="1:14" x14ac:dyDescent="0.2">
      <c r="A182" s="31" t="s">
        <v>75</v>
      </c>
      <c r="B182" s="87">
        <f>SUM(B183:B184)</f>
        <v>6189</v>
      </c>
      <c r="C182" s="105"/>
      <c r="D182" s="32"/>
      <c r="E182" s="44"/>
      <c r="F182" s="32"/>
      <c r="G182" s="140">
        <f>SUM(G183:G184)</f>
        <v>9800</v>
      </c>
      <c r="H182" s="45"/>
      <c r="I182" s="87"/>
      <c r="J182" s="105"/>
      <c r="K182" s="32"/>
      <c r="L182" s="44"/>
      <c r="M182" s="32"/>
      <c r="N182" s="140"/>
    </row>
    <row r="183" spans="1:14" x14ac:dyDescent="0.2">
      <c r="A183" s="29" t="s">
        <v>76</v>
      </c>
      <c r="B183" s="130">
        <v>6000</v>
      </c>
      <c r="C183" s="131"/>
      <c r="D183" s="20"/>
      <c r="E183" s="19"/>
      <c r="F183" s="20"/>
      <c r="G183" s="146">
        <v>9500</v>
      </c>
      <c r="H183" s="45"/>
      <c r="I183" s="130">
        <v>6000</v>
      </c>
      <c r="J183" s="131"/>
      <c r="K183" s="20"/>
      <c r="L183" s="19"/>
      <c r="M183" s="20"/>
      <c r="N183" s="146">
        <v>9500</v>
      </c>
    </row>
    <row r="184" spans="1:14" x14ac:dyDescent="0.2">
      <c r="A184" s="33" t="s">
        <v>82</v>
      </c>
      <c r="B184" s="183">
        <v>189</v>
      </c>
      <c r="C184" s="162"/>
      <c r="D184" s="163"/>
      <c r="E184" s="164"/>
      <c r="F184" s="163"/>
      <c r="G184" s="165">
        <v>300</v>
      </c>
      <c r="H184" s="45"/>
      <c r="I184" s="183">
        <v>189</v>
      </c>
      <c r="J184" s="162"/>
      <c r="K184" s="163"/>
      <c r="L184" s="164"/>
      <c r="M184" s="163"/>
      <c r="N184" s="165">
        <v>300</v>
      </c>
    </row>
    <row r="185" spans="1:14" x14ac:dyDescent="0.2">
      <c r="A185" s="30" t="s">
        <v>103</v>
      </c>
      <c r="B185" s="85">
        <f>SUM(B186:B188)</f>
        <v>7823</v>
      </c>
      <c r="C185" s="102"/>
      <c r="D185" s="102"/>
      <c r="E185" s="102"/>
      <c r="F185" s="102"/>
      <c r="G185" s="129">
        <f>SUM(G186:G188)</f>
        <v>15000</v>
      </c>
      <c r="H185" s="45"/>
      <c r="I185" s="85"/>
      <c r="J185" s="102"/>
      <c r="K185" s="102"/>
      <c r="L185" s="102"/>
      <c r="M185" s="102"/>
      <c r="N185" s="129"/>
    </row>
    <row r="186" spans="1:14" x14ac:dyDescent="0.2">
      <c r="A186" s="119" t="s">
        <v>79</v>
      </c>
      <c r="B186" s="358">
        <v>5000</v>
      </c>
      <c r="C186" s="359"/>
      <c r="D186" s="359"/>
      <c r="E186" s="359"/>
      <c r="F186" s="359"/>
      <c r="G186" s="144">
        <v>10000</v>
      </c>
      <c r="H186" s="45"/>
      <c r="I186" s="358">
        <v>5000</v>
      </c>
      <c r="J186" s="359"/>
      <c r="K186" s="359"/>
      <c r="L186" s="359"/>
      <c r="M186" s="359"/>
      <c r="N186" s="144">
        <v>10000</v>
      </c>
    </row>
    <row r="187" spans="1:14" x14ac:dyDescent="0.2">
      <c r="A187" s="29" t="s">
        <v>82</v>
      </c>
      <c r="B187" s="159">
        <v>2823</v>
      </c>
      <c r="C187" s="160"/>
      <c r="D187" s="14"/>
      <c r="E187" s="15"/>
      <c r="F187" s="14"/>
      <c r="G187" s="144">
        <v>5000</v>
      </c>
      <c r="H187" s="45"/>
      <c r="I187" s="159">
        <v>2823</v>
      </c>
      <c r="J187" s="160"/>
      <c r="K187" s="14"/>
      <c r="L187" s="15"/>
      <c r="M187" s="14"/>
      <c r="N187" s="144">
        <v>5000</v>
      </c>
    </row>
    <row r="188" spans="1:14" x14ac:dyDescent="0.2">
      <c r="A188" s="33" t="s">
        <v>83</v>
      </c>
      <c r="B188" s="174"/>
      <c r="C188" s="173"/>
      <c r="D188" s="175"/>
      <c r="E188" s="176"/>
      <c r="F188" s="175"/>
      <c r="G188" s="177"/>
      <c r="H188" s="45"/>
      <c r="I188" s="174"/>
      <c r="J188" s="173"/>
      <c r="K188" s="175"/>
      <c r="L188" s="176"/>
      <c r="M188" s="175"/>
      <c r="N188" s="177"/>
    </row>
    <row r="189" spans="1:14" x14ac:dyDescent="0.2">
      <c r="A189" s="31" t="s">
        <v>49</v>
      </c>
      <c r="B189" s="87">
        <f>SUM(B190:B192)</f>
        <v>24266</v>
      </c>
      <c r="C189" s="105"/>
      <c r="D189" s="32"/>
      <c r="E189" s="44"/>
      <c r="F189" s="32"/>
      <c r="G189" s="140">
        <f>SUM(G190:G192)</f>
        <v>33000</v>
      </c>
      <c r="H189" s="45"/>
      <c r="I189" s="87"/>
      <c r="J189" s="105"/>
      <c r="K189" s="32"/>
      <c r="L189" s="44"/>
      <c r="M189" s="32"/>
      <c r="N189" s="140"/>
    </row>
    <row r="190" spans="1:14" x14ac:dyDescent="0.2">
      <c r="A190" s="29" t="s">
        <v>76</v>
      </c>
      <c r="B190" s="130">
        <v>11380</v>
      </c>
      <c r="C190" s="131"/>
      <c r="D190" s="20"/>
      <c r="E190" s="19"/>
      <c r="F190" s="20"/>
      <c r="G190" s="146">
        <v>17800</v>
      </c>
      <c r="H190" s="45"/>
      <c r="I190" s="130">
        <v>11380</v>
      </c>
      <c r="J190" s="131"/>
      <c r="K190" s="20"/>
      <c r="L190" s="19"/>
      <c r="M190" s="20"/>
      <c r="N190" s="146">
        <v>17800</v>
      </c>
    </row>
    <row r="191" spans="1:14" x14ac:dyDescent="0.2">
      <c r="A191" s="29" t="s">
        <v>83</v>
      </c>
      <c r="B191" s="130">
        <v>9000</v>
      </c>
      <c r="C191" s="131"/>
      <c r="D191" s="20"/>
      <c r="E191" s="19"/>
      <c r="F191" s="20"/>
      <c r="G191" s="146">
        <v>9000</v>
      </c>
      <c r="H191" s="45"/>
      <c r="I191" s="130">
        <v>9000</v>
      </c>
      <c r="J191" s="131"/>
      <c r="K191" s="20"/>
      <c r="L191" s="19"/>
      <c r="M191" s="20"/>
      <c r="N191" s="146">
        <v>9000</v>
      </c>
    </row>
    <row r="192" spans="1:14" x14ac:dyDescent="0.2">
      <c r="A192" s="33" t="s">
        <v>82</v>
      </c>
      <c r="B192" s="161">
        <v>3886</v>
      </c>
      <c r="C192" s="162"/>
      <c r="D192" s="163"/>
      <c r="E192" s="164"/>
      <c r="F192" s="163"/>
      <c r="G192" s="165">
        <v>6200</v>
      </c>
      <c r="H192" s="45"/>
      <c r="I192" s="161">
        <v>3886</v>
      </c>
      <c r="J192" s="162"/>
      <c r="K192" s="163"/>
      <c r="L192" s="164"/>
      <c r="M192" s="163"/>
      <c r="N192" s="165">
        <v>6200</v>
      </c>
    </row>
    <row r="193" spans="1:14" x14ac:dyDescent="0.2">
      <c r="A193" s="31" t="s">
        <v>92</v>
      </c>
      <c r="B193" s="87">
        <f>B194</f>
        <v>5400</v>
      </c>
      <c r="C193" s="105"/>
      <c r="D193" s="32"/>
      <c r="E193" s="44"/>
      <c r="F193" s="32"/>
      <c r="G193" s="140">
        <f>G194</f>
        <v>5400</v>
      </c>
      <c r="H193" s="45"/>
      <c r="I193" s="87"/>
      <c r="J193" s="105"/>
      <c r="K193" s="32"/>
      <c r="L193" s="44"/>
      <c r="M193" s="32"/>
      <c r="N193" s="140"/>
    </row>
    <row r="194" spans="1:14" x14ac:dyDescent="0.2">
      <c r="A194" s="37" t="s">
        <v>81</v>
      </c>
      <c r="B194" s="170">
        <v>5400</v>
      </c>
      <c r="C194" s="171"/>
      <c r="D194" s="18"/>
      <c r="E194" s="172"/>
      <c r="F194" s="18"/>
      <c r="G194" s="145">
        <v>5400</v>
      </c>
      <c r="H194" s="45"/>
      <c r="I194" s="170">
        <v>5400</v>
      </c>
      <c r="J194" s="171"/>
      <c r="K194" s="18"/>
      <c r="L194" s="172"/>
      <c r="M194" s="18"/>
      <c r="N194" s="145">
        <v>5400</v>
      </c>
    </row>
    <row r="195" spans="1:14" x14ac:dyDescent="0.2">
      <c r="A195" s="46" t="s">
        <v>50</v>
      </c>
      <c r="B195" s="89">
        <f>SUM(B196:B200)</f>
        <v>389340</v>
      </c>
      <c r="C195" s="110"/>
      <c r="D195" s="40"/>
      <c r="E195" s="47"/>
      <c r="F195" s="40"/>
      <c r="G195" s="147">
        <f>SUM(G196:G200)</f>
        <v>522850</v>
      </c>
      <c r="H195" s="45"/>
      <c r="I195" s="89"/>
      <c r="J195" s="110"/>
      <c r="K195" s="40"/>
      <c r="L195" s="47"/>
      <c r="M195" s="40"/>
      <c r="N195" s="147"/>
    </row>
    <row r="196" spans="1:14" x14ac:dyDescent="0.2">
      <c r="A196" s="29" t="s">
        <v>72</v>
      </c>
      <c r="B196" s="130">
        <v>86400</v>
      </c>
      <c r="C196" s="131"/>
      <c r="D196" s="20"/>
      <c r="E196" s="19"/>
      <c r="F196" s="20"/>
      <c r="G196" s="146">
        <v>108000</v>
      </c>
      <c r="H196" s="45"/>
      <c r="I196" s="130">
        <v>86400</v>
      </c>
      <c r="J196" s="131"/>
      <c r="K196" s="20"/>
      <c r="L196" s="19"/>
      <c r="M196" s="20"/>
      <c r="N196" s="146">
        <v>108000</v>
      </c>
    </row>
    <row r="197" spans="1:14" x14ac:dyDescent="0.2">
      <c r="A197" s="37" t="s">
        <v>76</v>
      </c>
      <c r="B197" s="88">
        <v>145520</v>
      </c>
      <c r="C197" s="106"/>
      <c r="D197" s="22"/>
      <c r="E197" s="21"/>
      <c r="F197" s="22"/>
      <c r="G197" s="150">
        <v>226000</v>
      </c>
      <c r="H197" s="45"/>
      <c r="I197" s="88">
        <v>145520</v>
      </c>
      <c r="J197" s="106"/>
      <c r="K197" s="22"/>
      <c r="L197" s="21"/>
      <c r="M197" s="22"/>
      <c r="N197" s="150">
        <v>226000</v>
      </c>
    </row>
    <row r="198" spans="1:14" x14ac:dyDescent="0.2">
      <c r="A198" s="37" t="s">
        <v>79</v>
      </c>
      <c r="B198" s="88">
        <v>25620</v>
      </c>
      <c r="C198" s="106"/>
      <c r="D198" s="22"/>
      <c r="E198" s="21"/>
      <c r="F198" s="22"/>
      <c r="G198" s="150">
        <v>37500</v>
      </c>
      <c r="H198" s="45"/>
      <c r="I198" s="88">
        <v>25620</v>
      </c>
      <c r="J198" s="106"/>
      <c r="K198" s="22"/>
      <c r="L198" s="21"/>
      <c r="M198" s="22"/>
      <c r="N198" s="150">
        <v>37500</v>
      </c>
    </row>
    <row r="199" spans="1:14" x14ac:dyDescent="0.2">
      <c r="A199" s="29" t="s">
        <v>82</v>
      </c>
      <c r="B199" s="88">
        <v>51800</v>
      </c>
      <c r="C199" s="106"/>
      <c r="D199" s="22"/>
      <c r="E199" s="21"/>
      <c r="F199" s="22"/>
      <c r="G199" s="150">
        <v>71350</v>
      </c>
      <c r="H199" s="45"/>
      <c r="I199" s="88">
        <v>51800</v>
      </c>
      <c r="J199" s="106"/>
      <c r="K199" s="22"/>
      <c r="L199" s="21"/>
      <c r="M199" s="22"/>
      <c r="N199" s="150">
        <v>71350</v>
      </c>
    </row>
    <row r="200" spans="1:14" x14ac:dyDescent="0.2">
      <c r="A200" s="33" t="s">
        <v>83</v>
      </c>
      <c r="B200" s="161">
        <v>80000</v>
      </c>
      <c r="C200" s="162"/>
      <c r="D200" s="163"/>
      <c r="E200" s="164"/>
      <c r="F200" s="163"/>
      <c r="G200" s="165">
        <v>80000</v>
      </c>
      <c r="H200" s="45"/>
      <c r="I200" s="161">
        <v>80000</v>
      </c>
      <c r="J200" s="162"/>
      <c r="K200" s="163"/>
      <c r="L200" s="164"/>
      <c r="M200" s="163"/>
      <c r="N200" s="165">
        <v>80000</v>
      </c>
    </row>
    <row r="201" spans="1:14" s="51" customFormat="1" x14ac:dyDescent="0.2">
      <c r="A201" s="46" t="s">
        <v>91</v>
      </c>
      <c r="B201" s="89">
        <f>SUM(B202:B203)</f>
        <v>759</v>
      </c>
      <c r="C201" s="110"/>
      <c r="D201" s="40"/>
      <c r="E201" s="47"/>
      <c r="F201" s="40"/>
      <c r="G201" s="147">
        <f>SUM(G202:G203)</f>
        <v>1100</v>
      </c>
      <c r="H201" s="50"/>
      <c r="I201" s="89"/>
      <c r="J201" s="110"/>
      <c r="K201" s="40"/>
      <c r="L201" s="47"/>
      <c r="M201" s="40"/>
      <c r="N201" s="147"/>
    </row>
    <row r="202" spans="1:14" x14ac:dyDescent="0.2">
      <c r="A202" s="121" t="s">
        <v>82</v>
      </c>
      <c r="B202" s="130">
        <v>759</v>
      </c>
      <c r="C202" s="131"/>
      <c r="D202" s="20"/>
      <c r="E202" s="19"/>
      <c r="F202" s="20"/>
      <c r="G202" s="146">
        <v>1100</v>
      </c>
      <c r="H202" s="45"/>
      <c r="I202" s="130">
        <v>759</v>
      </c>
      <c r="J202" s="131"/>
      <c r="K202" s="20"/>
      <c r="L202" s="19"/>
      <c r="M202" s="20"/>
      <c r="N202" s="146">
        <v>1100</v>
      </c>
    </row>
    <row r="203" spans="1:14" x14ac:dyDescent="0.2">
      <c r="A203" s="33" t="s">
        <v>76</v>
      </c>
      <c r="B203" s="161"/>
      <c r="C203" s="162"/>
      <c r="D203" s="163"/>
      <c r="E203" s="164"/>
      <c r="F203" s="163"/>
      <c r="G203" s="165"/>
      <c r="H203" s="45"/>
      <c r="I203" s="161"/>
      <c r="J203" s="162"/>
      <c r="K203" s="163"/>
      <c r="L203" s="164"/>
      <c r="M203" s="163"/>
      <c r="N203" s="165"/>
    </row>
    <row r="204" spans="1:14" x14ac:dyDescent="0.2">
      <c r="A204" s="46" t="s">
        <v>105</v>
      </c>
      <c r="B204" s="89">
        <f>B205</f>
        <v>4000</v>
      </c>
      <c r="C204" s="110"/>
      <c r="D204" s="40"/>
      <c r="E204" s="47"/>
      <c r="F204" s="40"/>
      <c r="G204" s="147">
        <f>G205</f>
        <v>6500</v>
      </c>
      <c r="H204" s="45"/>
      <c r="I204" s="89"/>
      <c r="J204" s="110"/>
      <c r="K204" s="40"/>
      <c r="L204" s="47"/>
      <c r="M204" s="40"/>
      <c r="N204" s="147"/>
    </row>
    <row r="205" spans="1:14" x14ac:dyDescent="0.2">
      <c r="A205" s="33" t="s">
        <v>76</v>
      </c>
      <c r="B205" s="161">
        <v>4000</v>
      </c>
      <c r="C205" s="162"/>
      <c r="D205" s="163"/>
      <c r="E205" s="164"/>
      <c r="F205" s="163"/>
      <c r="G205" s="165">
        <v>6500</v>
      </c>
      <c r="H205" s="45"/>
      <c r="I205" s="161">
        <v>4000</v>
      </c>
      <c r="J205" s="162"/>
      <c r="K205" s="163"/>
      <c r="L205" s="164"/>
      <c r="M205" s="163"/>
      <c r="N205" s="165">
        <v>6500</v>
      </c>
    </row>
    <row r="206" spans="1:14" s="51" customFormat="1" x14ac:dyDescent="0.2">
      <c r="A206" s="48" t="s">
        <v>77</v>
      </c>
      <c r="B206" s="90">
        <f>B207</f>
        <v>2600</v>
      </c>
      <c r="C206" s="109"/>
      <c r="D206" s="41"/>
      <c r="E206" s="49"/>
      <c r="F206" s="41"/>
      <c r="G206" s="148">
        <f>G207</f>
        <v>4000</v>
      </c>
      <c r="H206" s="50"/>
      <c r="I206" s="90"/>
      <c r="J206" s="109"/>
      <c r="K206" s="41"/>
      <c r="L206" s="49"/>
      <c r="M206" s="41"/>
      <c r="N206" s="148"/>
    </row>
    <row r="207" spans="1:14" x14ac:dyDescent="0.2">
      <c r="A207" s="33" t="s">
        <v>76</v>
      </c>
      <c r="B207" s="161">
        <v>2600</v>
      </c>
      <c r="C207" s="162"/>
      <c r="D207" s="163"/>
      <c r="E207" s="164"/>
      <c r="F207" s="163"/>
      <c r="G207" s="165">
        <v>4000</v>
      </c>
      <c r="H207" s="45"/>
      <c r="I207" s="161">
        <v>2600</v>
      </c>
      <c r="J207" s="162"/>
      <c r="K207" s="163"/>
      <c r="L207" s="164"/>
      <c r="M207" s="163"/>
      <c r="N207" s="165">
        <v>4000</v>
      </c>
    </row>
    <row r="208" spans="1:14" x14ac:dyDescent="0.2">
      <c r="A208" s="48" t="s">
        <v>84</v>
      </c>
      <c r="B208" s="90">
        <f>SUM(B209:B212)</f>
        <v>33385</v>
      </c>
      <c r="C208" s="109"/>
      <c r="D208" s="41"/>
      <c r="E208" s="49"/>
      <c r="F208" s="41"/>
      <c r="G208" s="148">
        <f>SUM(G209:G212)</f>
        <v>40900</v>
      </c>
      <c r="H208" s="45"/>
      <c r="I208" s="90"/>
      <c r="J208" s="109"/>
      <c r="K208" s="41"/>
      <c r="L208" s="49"/>
      <c r="M208" s="41"/>
      <c r="N208" s="148"/>
    </row>
    <row r="209" spans="1:18" x14ac:dyDescent="0.2">
      <c r="A209" s="29" t="s">
        <v>76</v>
      </c>
      <c r="B209" s="130">
        <v>8600</v>
      </c>
      <c r="C209" s="131"/>
      <c r="D209" s="20"/>
      <c r="E209" s="19"/>
      <c r="F209" s="20"/>
      <c r="G209" s="146">
        <v>13300</v>
      </c>
      <c r="H209" s="45"/>
      <c r="I209" s="130">
        <v>8600</v>
      </c>
      <c r="J209" s="131"/>
      <c r="K209" s="20"/>
      <c r="L209" s="19"/>
      <c r="M209" s="20"/>
      <c r="N209" s="146">
        <v>13300</v>
      </c>
    </row>
    <row r="210" spans="1:18" x14ac:dyDescent="0.2">
      <c r="A210" s="29" t="s">
        <v>79</v>
      </c>
      <c r="B210" s="130">
        <v>1465</v>
      </c>
      <c r="C210" s="131"/>
      <c r="D210" s="20"/>
      <c r="E210" s="19"/>
      <c r="F210" s="20"/>
      <c r="G210" s="146">
        <v>3000</v>
      </c>
      <c r="H210" s="45"/>
      <c r="I210" s="130">
        <v>1465</v>
      </c>
      <c r="J210" s="131"/>
      <c r="K210" s="20"/>
      <c r="L210" s="19"/>
      <c r="M210" s="20"/>
      <c r="N210" s="146">
        <v>3000</v>
      </c>
    </row>
    <row r="211" spans="1:18" x14ac:dyDescent="0.2">
      <c r="A211" s="29" t="s">
        <v>82</v>
      </c>
      <c r="B211" s="130">
        <v>2320</v>
      </c>
      <c r="C211" s="131"/>
      <c r="D211" s="20"/>
      <c r="E211" s="19"/>
      <c r="F211" s="20"/>
      <c r="G211" s="146">
        <v>3600</v>
      </c>
      <c r="H211" s="45"/>
      <c r="I211" s="130">
        <v>2320</v>
      </c>
      <c r="J211" s="131"/>
      <c r="K211" s="20"/>
      <c r="L211" s="19"/>
      <c r="M211" s="20"/>
      <c r="N211" s="146">
        <v>3600</v>
      </c>
    </row>
    <row r="212" spans="1:18" ht="13.5" thickBot="1" x14ac:dyDescent="0.25">
      <c r="A212" s="33" t="s">
        <v>83</v>
      </c>
      <c r="B212" s="178">
        <v>21000</v>
      </c>
      <c r="C212" s="179"/>
      <c r="D212" s="168"/>
      <c r="E212" s="168"/>
      <c r="F212" s="168"/>
      <c r="G212" s="169">
        <v>21000</v>
      </c>
      <c r="H212" s="45"/>
      <c r="I212" s="178">
        <v>21000</v>
      </c>
      <c r="J212" s="179"/>
      <c r="K212" s="168"/>
      <c r="L212" s="168"/>
      <c r="M212" s="168"/>
      <c r="N212" s="169">
        <v>21000</v>
      </c>
      <c r="O212" s="16"/>
      <c r="P212" s="16"/>
      <c r="Q212" s="16"/>
      <c r="R212" s="16"/>
    </row>
    <row r="213" spans="1:18" ht="13.5" thickBot="1" x14ac:dyDescent="0.25">
      <c r="A213" s="254" t="s">
        <v>14</v>
      </c>
      <c r="B213" s="255">
        <f>B163</f>
        <v>658847</v>
      </c>
      <c r="C213" s="256">
        <f t="shared" ref="C213:G213" si="6">C163</f>
        <v>0</v>
      </c>
      <c r="D213" s="257">
        <f t="shared" si="6"/>
        <v>0</v>
      </c>
      <c r="E213" s="258">
        <f t="shared" si="6"/>
        <v>0</v>
      </c>
      <c r="F213" s="257">
        <f t="shared" si="6"/>
        <v>0</v>
      </c>
      <c r="G213" s="248">
        <f t="shared" si="6"/>
        <v>881400</v>
      </c>
      <c r="I213" s="255"/>
      <c r="J213" s="256"/>
      <c r="K213" s="257"/>
      <c r="L213" s="258"/>
      <c r="M213" s="257"/>
      <c r="N213" s="248"/>
    </row>
    <row r="214" spans="1:18" ht="13.5" thickBot="1" x14ac:dyDescent="0.25">
      <c r="A214" s="413" t="s">
        <v>42</v>
      </c>
      <c r="B214" s="414"/>
      <c r="C214" s="414"/>
      <c r="D214" s="414"/>
      <c r="E214" s="414"/>
      <c r="F214" s="414"/>
      <c r="G214" s="415"/>
      <c r="I214" s="414"/>
      <c r="J214" s="414"/>
      <c r="K214" s="414"/>
      <c r="L214" s="414"/>
      <c r="M214" s="414"/>
      <c r="N214" s="415"/>
    </row>
    <row r="215" spans="1:18" ht="13.5" thickBot="1" x14ac:dyDescent="0.25">
      <c r="A215" s="419" t="s">
        <v>43</v>
      </c>
      <c r="B215" s="420"/>
      <c r="C215" s="420"/>
      <c r="D215" s="420"/>
      <c r="E215" s="420"/>
      <c r="F215" s="420"/>
      <c r="G215" s="421"/>
      <c r="I215" s="420"/>
      <c r="J215" s="420"/>
      <c r="K215" s="420"/>
      <c r="L215" s="420"/>
      <c r="M215" s="420"/>
      <c r="N215" s="421"/>
    </row>
    <row r="216" spans="1:18" ht="13.5" thickBot="1" x14ac:dyDescent="0.25">
      <c r="A216" s="52"/>
      <c r="B216" s="91"/>
      <c r="C216" s="111"/>
      <c r="D216" s="54"/>
      <c r="E216" s="53"/>
      <c r="F216" s="54"/>
      <c r="G216" s="149"/>
      <c r="I216" s="91"/>
      <c r="J216" s="111"/>
      <c r="K216" s="54"/>
      <c r="L216" s="53"/>
      <c r="M216" s="54"/>
      <c r="N216" s="149"/>
    </row>
    <row r="217" spans="1:18" x14ac:dyDescent="0.2">
      <c r="A217" s="413" t="s">
        <v>44</v>
      </c>
      <c r="B217" s="414"/>
      <c r="C217" s="414"/>
      <c r="D217" s="414"/>
      <c r="E217" s="414"/>
      <c r="F217" s="414"/>
      <c r="G217" s="415"/>
      <c r="I217" s="414"/>
      <c r="J217" s="414"/>
      <c r="K217" s="414"/>
      <c r="L217" s="414"/>
      <c r="M217" s="414"/>
      <c r="N217" s="415"/>
    </row>
    <row r="218" spans="1:18" x14ac:dyDescent="0.2">
      <c r="A218" s="259" t="s">
        <v>33</v>
      </c>
      <c r="B218" s="260">
        <f>B219</f>
        <v>14000</v>
      </c>
      <c r="C218" s="261"/>
      <c r="D218" s="262"/>
      <c r="E218" s="263">
        <f>E219</f>
        <v>14000</v>
      </c>
      <c r="F218" s="264"/>
      <c r="G218" s="265"/>
      <c r="I218" s="260"/>
      <c r="J218" s="261"/>
      <c r="K218" s="262"/>
      <c r="L218" s="263"/>
      <c r="M218" s="264"/>
      <c r="N218" s="265"/>
    </row>
    <row r="219" spans="1:18" x14ac:dyDescent="0.2">
      <c r="A219" s="55" t="s">
        <v>11</v>
      </c>
      <c r="B219" s="87">
        <f>SUM(B220)</f>
        <v>14000</v>
      </c>
      <c r="C219" s="105"/>
      <c r="D219" s="32"/>
      <c r="E219" s="44">
        <f>SUM(E220)</f>
        <v>14000</v>
      </c>
      <c r="F219" s="14"/>
      <c r="G219" s="144"/>
      <c r="I219" s="87"/>
      <c r="J219" s="105"/>
      <c r="K219" s="32"/>
      <c r="L219" s="44"/>
      <c r="M219" s="14"/>
      <c r="N219" s="144"/>
    </row>
    <row r="220" spans="1:18" x14ac:dyDescent="0.2">
      <c r="A220" s="29" t="s">
        <v>82</v>
      </c>
      <c r="B220" s="88">
        <v>14000</v>
      </c>
      <c r="C220" s="106"/>
      <c r="D220" s="22"/>
      <c r="E220" s="21">
        <v>14000</v>
      </c>
      <c r="F220" s="22"/>
      <c r="G220" s="150"/>
      <c r="I220" s="88">
        <v>14000</v>
      </c>
      <c r="J220" s="106"/>
      <c r="K220" s="22"/>
      <c r="L220" s="21">
        <v>14000</v>
      </c>
      <c r="M220" s="22"/>
      <c r="N220" s="150"/>
    </row>
    <row r="221" spans="1:18" s="51" customFormat="1" ht="13.5" thickBot="1" x14ac:dyDescent="0.25">
      <c r="A221" s="333" t="s">
        <v>14</v>
      </c>
      <c r="B221" s="334">
        <f>SUM(B218)</f>
        <v>14000</v>
      </c>
      <c r="C221" s="335"/>
      <c r="D221" s="336"/>
      <c r="E221" s="337">
        <f>SUM(E218)</f>
        <v>14000</v>
      </c>
      <c r="F221" s="336"/>
      <c r="G221" s="338"/>
      <c r="I221" s="334">
        <f>SUM(I218)</f>
        <v>0</v>
      </c>
      <c r="J221" s="335"/>
      <c r="K221" s="336"/>
      <c r="L221" s="337">
        <f>SUM(L218)</f>
        <v>0</v>
      </c>
      <c r="M221" s="336"/>
      <c r="N221" s="338"/>
    </row>
    <row r="222" spans="1:18" x14ac:dyDescent="0.2">
      <c r="A222" s="413" t="s">
        <v>45</v>
      </c>
      <c r="B222" s="414"/>
      <c r="C222" s="414"/>
      <c r="D222" s="414"/>
      <c r="E222" s="414"/>
      <c r="F222" s="414"/>
      <c r="G222" s="415"/>
      <c r="I222" s="414"/>
      <c r="J222" s="414"/>
      <c r="K222" s="414"/>
      <c r="L222" s="414"/>
      <c r="M222" s="414"/>
      <c r="N222" s="415"/>
    </row>
    <row r="223" spans="1:18" x14ac:dyDescent="0.2">
      <c r="A223" s="266" t="s">
        <v>33</v>
      </c>
      <c r="B223" s="267">
        <f>B224+B229+B231</f>
        <v>631400</v>
      </c>
      <c r="C223" s="261">
        <f>C224+C229+C231</f>
        <v>64.5</v>
      </c>
      <c r="D223" s="264"/>
      <c r="E223" s="268"/>
      <c r="F223" s="264"/>
      <c r="G223" s="265"/>
      <c r="I223" s="267"/>
      <c r="J223" s="261"/>
      <c r="K223" s="264"/>
      <c r="L223" s="268"/>
      <c r="M223" s="264"/>
      <c r="N223" s="265"/>
    </row>
    <row r="224" spans="1:18" x14ac:dyDescent="0.2">
      <c r="A224" s="31" t="s">
        <v>3</v>
      </c>
      <c r="B224" s="134">
        <f>SUM(B225:B228)</f>
        <v>528400</v>
      </c>
      <c r="C224" s="105">
        <f>SUM(C225:C228)</f>
        <v>34.5</v>
      </c>
      <c r="D224" s="14"/>
      <c r="E224" s="15"/>
      <c r="F224" s="14"/>
      <c r="G224" s="144"/>
      <c r="I224" s="134"/>
      <c r="J224" s="105"/>
      <c r="K224" s="14"/>
      <c r="L224" s="15"/>
      <c r="M224" s="14"/>
      <c r="N224" s="144"/>
    </row>
    <row r="225" spans="1:14" x14ac:dyDescent="0.2">
      <c r="A225" s="29" t="s">
        <v>76</v>
      </c>
      <c r="B225" s="130">
        <v>27900</v>
      </c>
      <c r="C225" s="360">
        <v>3</v>
      </c>
      <c r="D225" s="20"/>
      <c r="E225" s="19"/>
      <c r="F225" s="20"/>
      <c r="G225" s="146"/>
      <c r="I225" s="130">
        <v>27900</v>
      </c>
      <c r="J225" s="360">
        <v>3</v>
      </c>
      <c r="K225" s="20"/>
      <c r="L225" s="19"/>
      <c r="M225" s="20"/>
      <c r="N225" s="146"/>
    </row>
    <row r="226" spans="1:14" x14ac:dyDescent="0.2">
      <c r="A226" s="29" t="s">
        <v>79</v>
      </c>
      <c r="B226" s="130">
        <v>360000</v>
      </c>
      <c r="C226" s="360">
        <v>20</v>
      </c>
      <c r="D226" s="20"/>
      <c r="E226" s="19"/>
      <c r="F226" s="20"/>
      <c r="G226" s="146"/>
      <c r="I226" s="130">
        <v>360000</v>
      </c>
      <c r="J226" s="360">
        <v>20</v>
      </c>
      <c r="K226" s="20"/>
      <c r="L226" s="19"/>
      <c r="M226" s="20"/>
      <c r="N226" s="146"/>
    </row>
    <row r="227" spans="1:14" x14ac:dyDescent="0.2">
      <c r="A227" s="121" t="s">
        <v>82</v>
      </c>
      <c r="B227" s="170">
        <v>40500</v>
      </c>
      <c r="C227" s="171">
        <v>1.5</v>
      </c>
      <c r="D227" s="18"/>
      <c r="E227" s="172"/>
      <c r="F227" s="18"/>
      <c r="G227" s="145"/>
      <c r="I227" s="170">
        <v>40500</v>
      </c>
      <c r="J227" s="171">
        <v>1.5</v>
      </c>
      <c r="K227" s="18"/>
      <c r="L227" s="172"/>
      <c r="M227" s="18"/>
      <c r="N227" s="145"/>
    </row>
    <row r="228" spans="1:14" x14ac:dyDescent="0.2">
      <c r="A228" s="37" t="s">
        <v>83</v>
      </c>
      <c r="B228" s="88">
        <v>100000</v>
      </c>
      <c r="C228" s="106">
        <v>10</v>
      </c>
      <c r="D228" s="22"/>
      <c r="E228" s="21"/>
      <c r="F228" s="22"/>
      <c r="G228" s="150"/>
      <c r="I228" s="88">
        <v>100000</v>
      </c>
      <c r="J228" s="106">
        <v>10</v>
      </c>
      <c r="K228" s="22"/>
      <c r="L228" s="21"/>
      <c r="M228" s="22"/>
      <c r="N228" s="150"/>
    </row>
    <row r="229" spans="1:14" x14ac:dyDescent="0.2">
      <c r="A229" s="23" t="s">
        <v>7</v>
      </c>
      <c r="B229" s="85">
        <f>SUM(B230:B230)</f>
        <v>100000</v>
      </c>
      <c r="C229" s="107">
        <f>SUM(C230:C230)</f>
        <v>20</v>
      </c>
      <c r="D229" s="12"/>
      <c r="E229" s="13"/>
      <c r="F229" s="12"/>
      <c r="G229" s="143"/>
      <c r="I229" s="85"/>
      <c r="J229" s="107"/>
      <c r="K229" s="12"/>
      <c r="L229" s="13"/>
      <c r="M229" s="12"/>
      <c r="N229" s="143"/>
    </row>
    <row r="230" spans="1:14" x14ac:dyDescent="0.2">
      <c r="A230" s="33" t="s">
        <v>83</v>
      </c>
      <c r="B230" s="161">
        <v>100000</v>
      </c>
      <c r="C230" s="162">
        <v>20</v>
      </c>
      <c r="D230" s="163"/>
      <c r="E230" s="164"/>
      <c r="F230" s="163"/>
      <c r="G230" s="165"/>
      <c r="I230" s="161">
        <v>100000</v>
      </c>
      <c r="J230" s="162">
        <v>20</v>
      </c>
      <c r="K230" s="163"/>
      <c r="L230" s="164"/>
      <c r="M230" s="163"/>
      <c r="N230" s="165"/>
    </row>
    <row r="231" spans="1:14" x14ac:dyDescent="0.2">
      <c r="A231" s="30" t="s">
        <v>98</v>
      </c>
      <c r="B231" s="85">
        <f>SUM(B232)</f>
        <v>3000</v>
      </c>
      <c r="C231" s="102">
        <f>SUM(C232)</f>
        <v>10</v>
      </c>
      <c r="D231" s="12"/>
      <c r="E231" s="13"/>
      <c r="F231" s="12"/>
      <c r="G231" s="143"/>
      <c r="I231" s="85"/>
      <c r="J231" s="102"/>
      <c r="K231" s="12"/>
      <c r="L231" s="13"/>
      <c r="M231" s="12"/>
      <c r="N231" s="143"/>
    </row>
    <row r="232" spans="1:14" x14ac:dyDescent="0.2">
      <c r="A232" s="37" t="s">
        <v>79</v>
      </c>
      <c r="B232" s="88">
        <v>3000</v>
      </c>
      <c r="C232" s="106">
        <v>10</v>
      </c>
      <c r="D232" s="22"/>
      <c r="E232" s="21"/>
      <c r="F232" s="22"/>
      <c r="G232" s="150"/>
      <c r="I232" s="88">
        <v>3000</v>
      </c>
      <c r="J232" s="106">
        <v>10</v>
      </c>
      <c r="K232" s="22"/>
      <c r="L232" s="21"/>
      <c r="M232" s="22"/>
      <c r="N232" s="150"/>
    </row>
    <row r="233" spans="1:14" x14ac:dyDescent="0.2">
      <c r="A233" s="249" t="s">
        <v>34</v>
      </c>
      <c r="B233" s="250">
        <f>B234+B238+B240+B242+B246+B248+B250+B252+B254+B256+B258+B262+B244+B236+B260</f>
        <v>396200</v>
      </c>
      <c r="C233" s="269">
        <f>C234+C238+C240+C242+C246+C248+C250+C252+C254+C256+C258+C262+C244+C236+C260</f>
        <v>3424.5</v>
      </c>
      <c r="D233" s="270"/>
      <c r="E233" s="271"/>
      <c r="F233" s="270"/>
      <c r="G233" s="272"/>
      <c r="I233" s="250"/>
      <c r="J233" s="269"/>
      <c r="K233" s="270"/>
      <c r="L233" s="271"/>
      <c r="M233" s="270"/>
      <c r="N233" s="272"/>
    </row>
    <row r="234" spans="1:14" x14ac:dyDescent="0.2">
      <c r="A234" s="30" t="s">
        <v>99</v>
      </c>
      <c r="B234" s="86">
        <f>SUM(B235)</f>
        <v>9000</v>
      </c>
      <c r="C234" s="107">
        <f>SUM(C235)</f>
        <v>2</v>
      </c>
      <c r="D234" s="28"/>
      <c r="E234" s="43"/>
      <c r="F234" s="28"/>
      <c r="G234" s="129"/>
      <c r="I234" s="86"/>
      <c r="J234" s="107"/>
      <c r="K234" s="28"/>
      <c r="L234" s="43"/>
      <c r="M234" s="28"/>
      <c r="N234" s="129"/>
    </row>
    <row r="235" spans="1:14" x14ac:dyDescent="0.2">
      <c r="A235" s="33" t="s">
        <v>79</v>
      </c>
      <c r="B235" s="161">
        <v>9000</v>
      </c>
      <c r="C235" s="162">
        <v>2</v>
      </c>
      <c r="D235" s="163"/>
      <c r="E235" s="164"/>
      <c r="F235" s="163"/>
      <c r="G235" s="165"/>
      <c r="I235" s="161">
        <v>9000</v>
      </c>
      <c r="J235" s="162">
        <v>2</v>
      </c>
      <c r="K235" s="163"/>
      <c r="L235" s="164"/>
      <c r="M235" s="163"/>
      <c r="N235" s="165"/>
    </row>
    <row r="236" spans="1:14" x14ac:dyDescent="0.2">
      <c r="A236" s="30" t="s">
        <v>128</v>
      </c>
      <c r="B236" s="86">
        <f>SUM(B237)</f>
        <v>3000</v>
      </c>
      <c r="C236" s="107">
        <f>SUM(C237)</f>
        <v>1</v>
      </c>
      <c r="D236" s="28"/>
      <c r="E236" s="43"/>
      <c r="F236" s="28"/>
      <c r="G236" s="129"/>
      <c r="I236" s="86"/>
      <c r="J236" s="107"/>
      <c r="K236" s="28"/>
      <c r="L236" s="43"/>
      <c r="M236" s="28"/>
      <c r="N236" s="129"/>
    </row>
    <row r="237" spans="1:14" x14ac:dyDescent="0.2">
      <c r="A237" s="33" t="s">
        <v>79</v>
      </c>
      <c r="B237" s="161">
        <v>3000</v>
      </c>
      <c r="C237" s="162">
        <v>1</v>
      </c>
      <c r="D237" s="163"/>
      <c r="E237" s="164"/>
      <c r="F237" s="163"/>
      <c r="G237" s="165"/>
      <c r="I237" s="161">
        <v>3000</v>
      </c>
      <c r="J237" s="162">
        <v>1</v>
      </c>
      <c r="K237" s="163"/>
      <c r="L237" s="164"/>
      <c r="M237" s="163"/>
      <c r="N237" s="165"/>
    </row>
    <row r="238" spans="1:14" x14ac:dyDescent="0.2">
      <c r="A238" s="30" t="s">
        <v>19</v>
      </c>
      <c r="B238" s="86">
        <f>SUM(B239)</f>
        <v>30000</v>
      </c>
      <c r="C238" s="107">
        <f>SUM(C239)</f>
        <v>300</v>
      </c>
      <c r="D238" s="28"/>
      <c r="E238" s="43"/>
      <c r="F238" s="28"/>
      <c r="G238" s="129"/>
      <c r="I238" s="86"/>
      <c r="J238" s="107"/>
      <c r="K238" s="28"/>
      <c r="L238" s="43"/>
      <c r="M238" s="28"/>
      <c r="N238" s="129"/>
    </row>
    <row r="239" spans="1:14" x14ac:dyDescent="0.2">
      <c r="A239" s="33" t="s">
        <v>79</v>
      </c>
      <c r="B239" s="161">
        <v>30000</v>
      </c>
      <c r="C239" s="162">
        <v>300</v>
      </c>
      <c r="D239" s="163"/>
      <c r="E239" s="164"/>
      <c r="F239" s="163"/>
      <c r="G239" s="165"/>
      <c r="I239" s="161">
        <v>30000</v>
      </c>
      <c r="J239" s="162">
        <v>300</v>
      </c>
      <c r="K239" s="163"/>
      <c r="L239" s="164"/>
      <c r="M239" s="163"/>
      <c r="N239" s="165"/>
    </row>
    <row r="240" spans="1:14" x14ac:dyDescent="0.2">
      <c r="A240" s="30" t="s">
        <v>100</v>
      </c>
      <c r="B240" s="86">
        <f>SUM(B241)</f>
        <v>200000</v>
      </c>
      <c r="C240" s="107">
        <f>SUM(C241)</f>
        <v>2000</v>
      </c>
      <c r="D240" s="28"/>
      <c r="E240" s="43"/>
      <c r="F240" s="28"/>
      <c r="G240" s="129"/>
      <c r="I240" s="86"/>
      <c r="J240" s="107"/>
      <c r="K240" s="28"/>
      <c r="L240" s="43"/>
      <c r="M240" s="28"/>
      <c r="N240" s="129"/>
    </row>
    <row r="241" spans="1:14" x14ac:dyDescent="0.2">
      <c r="A241" s="33" t="s">
        <v>79</v>
      </c>
      <c r="B241" s="161">
        <v>200000</v>
      </c>
      <c r="C241" s="162">
        <v>2000</v>
      </c>
      <c r="D241" s="163"/>
      <c r="E241" s="164"/>
      <c r="F241" s="163"/>
      <c r="G241" s="165"/>
      <c r="I241" s="161">
        <v>200000</v>
      </c>
      <c r="J241" s="162">
        <v>2000</v>
      </c>
      <c r="K241" s="163"/>
      <c r="L241" s="164"/>
      <c r="M241" s="163"/>
      <c r="N241" s="165"/>
    </row>
    <row r="242" spans="1:14" x14ac:dyDescent="0.2">
      <c r="A242" s="30" t="s">
        <v>18</v>
      </c>
      <c r="B242" s="86">
        <f>SUM(B243)</f>
        <v>70000</v>
      </c>
      <c r="C242" s="107">
        <f>SUM(C243)</f>
        <v>700</v>
      </c>
      <c r="D242" s="28"/>
      <c r="E242" s="43"/>
      <c r="F242" s="28"/>
      <c r="G242" s="129"/>
      <c r="I242" s="86"/>
      <c r="J242" s="107"/>
      <c r="K242" s="28"/>
      <c r="L242" s="43"/>
      <c r="M242" s="28"/>
      <c r="N242" s="129"/>
    </row>
    <row r="243" spans="1:14" x14ac:dyDescent="0.2">
      <c r="A243" s="33" t="s">
        <v>79</v>
      </c>
      <c r="B243" s="161">
        <v>70000</v>
      </c>
      <c r="C243" s="162">
        <v>700</v>
      </c>
      <c r="D243" s="163"/>
      <c r="E243" s="164"/>
      <c r="F243" s="163"/>
      <c r="G243" s="165"/>
      <c r="I243" s="161">
        <v>70000</v>
      </c>
      <c r="J243" s="162">
        <v>700</v>
      </c>
      <c r="K243" s="163"/>
      <c r="L243" s="164"/>
      <c r="M243" s="163"/>
      <c r="N243" s="165"/>
    </row>
    <row r="244" spans="1:14" x14ac:dyDescent="0.2">
      <c r="A244" s="30" t="s">
        <v>17</v>
      </c>
      <c r="B244" s="86">
        <f>SUM(B245)</f>
        <v>0</v>
      </c>
      <c r="C244" s="107">
        <f>SUM(C245)</f>
        <v>0</v>
      </c>
      <c r="D244" s="28"/>
      <c r="E244" s="43"/>
      <c r="F244" s="28"/>
      <c r="G244" s="129"/>
      <c r="I244" s="86">
        <f>SUM(I245)</f>
        <v>0</v>
      </c>
      <c r="J244" s="107">
        <f>SUM(J245)</f>
        <v>0</v>
      </c>
      <c r="K244" s="28"/>
      <c r="L244" s="43"/>
      <c r="M244" s="28"/>
      <c r="N244" s="129"/>
    </row>
    <row r="245" spans="1:14" x14ac:dyDescent="0.2">
      <c r="A245" s="33" t="s">
        <v>79</v>
      </c>
      <c r="B245" s="161"/>
      <c r="C245" s="162"/>
      <c r="D245" s="163"/>
      <c r="E245" s="164"/>
      <c r="F245" s="163"/>
      <c r="G245" s="165"/>
      <c r="I245" s="161"/>
      <c r="J245" s="162"/>
      <c r="K245" s="163"/>
      <c r="L245" s="164"/>
      <c r="M245" s="163"/>
      <c r="N245" s="165"/>
    </row>
    <row r="246" spans="1:14" x14ac:dyDescent="0.2">
      <c r="A246" s="30" t="s">
        <v>21</v>
      </c>
      <c r="B246" s="86">
        <f>SUM(B247)</f>
        <v>40000</v>
      </c>
      <c r="C246" s="107">
        <f>SUM(C247)</f>
        <v>400</v>
      </c>
      <c r="D246" s="28"/>
      <c r="E246" s="43"/>
      <c r="F246" s="28"/>
      <c r="G246" s="129"/>
      <c r="I246" s="86"/>
      <c r="J246" s="107"/>
      <c r="K246" s="28"/>
      <c r="L246" s="43"/>
      <c r="M246" s="28"/>
      <c r="N246" s="129"/>
    </row>
    <row r="247" spans="1:14" x14ac:dyDescent="0.2">
      <c r="A247" s="33" t="s">
        <v>79</v>
      </c>
      <c r="B247" s="161">
        <v>40000</v>
      </c>
      <c r="C247" s="162">
        <v>400</v>
      </c>
      <c r="D247" s="163"/>
      <c r="E247" s="164"/>
      <c r="F247" s="163"/>
      <c r="G247" s="165"/>
      <c r="I247" s="161">
        <v>40000</v>
      </c>
      <c r="J247" s="162">
        <v>400</v>
      </c>
      <c r="K247" s="163"/>
      <c r="L247" s="164"/>
      <c r="M247" s="163"/>
      <c r="N247" s="165"/>
    </row>
    <row r="248" spans="1:14" x14ac:dyDescent="0.2">
      <c r="A248" s="30" t="s">
        <v>108</v>
      </c>
      <c r="B248" s="86">
        <f>SUM(B249)</f>
        <v>0</v>
      </c>
      <c r="C248" s="107">
        <f>SUM(C249)</f>
        <v>0</v>
      </c>
      <c r="D248" s="28"/>
      <c r="E248" s="43"/>
      <c r="F248" s="28"/>
      <c r="G248" s="129"/>
      <c r="I248" s="86">
        <f>SUM(I249)</f>
        <v>0</v>
      </c>
      <c r="J248" s="107">
        <f>SUM(J249)</f>
        <v>0</v>
      </c>
      <c r="K248" s="28"/>
      <c r="L248" s="43"/>
      <c r="M248" s="28"/>
      <c r="N248" s="129"/>
    </row>
    <row r="249" spans="1:14" x14ac:dyDescent="0.2">
      <c r="A249" s="33"/>
      <c r="B249" s="161"/>
      <c r="C249" s="162"/>
      <c r="D249" s="163"/>
      <c r="E249" s="164"/>
      <c r="F249" s="163"/>
      <c r="G249" s="165"/>
      <c r="I249" s="161"/>
      <c r="J249" s="162"/>
      <c r="K249" s="163"/>
      <c r="L249" s="164"/>
      <c r="M249" s="163"/>
      <c r="N249" s="165"/>
    </row>
    <row r="250" spans="1:14" x14ac:dyDescent="0.2">
      <c r="A250" s="30" t="s">
        <v>101</v>
      </c>
      <c r="B250" s="86">
        <f>SUM(B251)</f>
        <v>2000</v>
      </c>
      <c r="C250" s="107">
        <f>SUM(C251)</f>
        <v>0.5</v>
      </c>
      <c r="D250" s="28"/>
      <c r="E250" s="43"/>
      <c r="F250" s="28"/>
      <c r="G250" s="129"/>
      <c r="I250" s="86"/>
      <c r="J250" s="107"/>
      <c r="K250" s="28"/>
      <c r="L250" s="43"/>
      <c r="M250" s="28"/>
      <c r="N250" s="129"/>
    </row>
    <row r="251" spans="1:14" x14ac:dyDescent="0.2">
      <c r="A251" s="33" t="s">
        <v>79</v>
      </c>
      <c r="B251" s="161">
        <v>2000</v>
      </c>
      <c r="C251" s="162">
        <v>0.5</v>
      </c>
      <c r="D251" s="163"/>
      <c r="E251" s="164"/>
      <c r="F251" s="163"/>
      <c r="G251" s="165"/>
      <c r="I251" s="161">
        <v>2000</v>
      </c>
      <c r="J251" s="162">
        <v>0.5</v>
      </c>
      <c r="K251" s="163"/>
      <c r="L251" s="164"/>
      <c r="M251" s="163"/>
      <c r="N251" s="165"/>
    </row>
    <row r="252" spans="1:14" x14ac:dyDescent="0.2">
      <c r="A252" s="30" t="s">
        <v>95</v>
      </c>
      <c r="B252" s="86">
        <f>SUM(B253)</f>
        <v>10000</v>
      </c>
      <c r="C252" s="107">
        <f>SUM(C253)</f>
        <v>4</v>
      </c>
      <c r="D252" s="28"/>
      <c r="E252" s="43"/>
      <c r="F252" s="28"/>
      <c r="G252" s="129"/>
      <c r="I252" s="86"/>
      <c r="J252" s="107"/>
      <c r="K252" s="28"/>
      <c r="L252" s="43"/>
      <c r="M252" s="28"/>
      <c r="N252" s="129"/>
    </row>
    <row r="253" spans="1:14" x14ac:dyDescent="0.2">
      <c r="A253" s="33" t="s">
        <v>79</v>
      </c>
      <c r="B253" s="161">
        <v>10000</v>
      </c>
      <c r="C253" s="162">
        <v>4</v>
      </c>
      <c r="D253" s="163"/>
      <c r="E253" s="164"/>
      <c r="F253" s="163"/>
      <c r="G253" s="165"/>
      <c r="I253" s="161">
        <v>10000</v>
      </c>
      <c r="J253" s="162">
        <v>4</v>
      </c>
      <c r="K253" s="163"/>
      <c r="L253" s="164"/>
      <c r="M253" s="163"/>
      <c r="N253" s="165"/>
    </row>
    <row r="254" spans="1:14" x14ac:dyDescent="0.2">
      <c r="A254" s="30" t="s">
        <v>129</v>
      </c>
      <c r="B254" s="86">
        <f>SUM(B255)</f>
        <v>6000</v>
      </c>
      <c r="C254" s="107">
        <f>SUM(C255)</f>
        <v>3</v>
      </c>
      <c r="D254" s="28"/>
      <c r="E254" s="43"/>
      <c r="F254" s="28"/>
      <c r="G254" s="129"/>
      <c r="I254" s="86"/>
      <c r="J254" s="107"/>
      <c r="K254" s="28"/>
      <c r="L254" s="43"/>
      <c r="M254" s="28"/>
      <c r="N254" s="129"/>
    </row>
    <row r="255" spans="1:14" x14ac:dyDescent="0.2">
      <c r="A255" s="33" t="s">
        <v>79</v>
      </c>
      <c r="B255" s="161">
        <v>6000</v>
      </c>
      <c r="C255" s="162">
        <v>3</v>
      </c>
      <c r="D255" s="163"/>
      <c r="E255" s="164"/>
      <c r="F255" s="163"/>
      <c r="G255" s="165"/>
      <c r="I255" s="161">
        <v>6000</v>
      </c>
      <c r="J255" s="162">
        <v>3</v>
      </c>
      <c r="K255" s="163"/>
      <c r="L255" s="164"/>
      <c r="M255" s="163"/>
      <c r="N255" s="165"/>
    </row>
    <row r="256" spans="1:14" x14ac:dyDescent="0.2">
      <c r="A256" s="30" t="s">
        <v>119</v>
      </c>
      <c r="B256" s="86">
        <f>SUM(B257)</f>
        <v>20000</v>
      </c>
      <c r="C256" s="107">
        <f>SUM(C257)</f>
        <v>5</v>
      </c>
      <c r="D256" s="28"/>
      <c r="E256" s="43"/>
      <c r="F256" s="28"/>
      <c r="G256" s="129"/>
      <c r="I256" s="86"/>
      <c r="J256" s="107"/>
      <c r="K256" s="28"/>
      <c r="L256" s="43"/>
      <c r="M256" s="28"/>
      <c r="N256" s="129"/>
    </row>
    <row r="257" spans="1:14" x14ac:dyDescent="0.2">
      <c r="A257" s="33" t="s">
        <v>79</v>
      </c>
      <c r="B257" s="161">
        <v>20000</v>
      </c>
      <c r="C257" s="162">
        <v>5</v>
      </c>
      <c r="D257" s="163"/>
      <c r="E257" s="164"/>
      <c r="F257" s="163"/>
      <c r="G257" s="165"/>
      <c r="I257" s="161">
        <v>20000</v>
      </c>
      <c r="J257" s="162">
        <v>5</v>
      </c>
      <c r="K257" s="163"/>
      <c r="L257" s="164"/>
      <c r="M257" s="163"/>
      <c r="N257" s="165"/>
    </row>
    <row r="258" spans="1:14" x14ac:dyDescent="0.2">
      <c r="A258" s="30" t="s">
        <v>28</v>
      </c>
      <c r="B258" s="86">
        <f>SUM(B259)</f>
        <v>1000</v>
      </c>
      <c r="C258" s="107">
        <f>SUM(C259)</f>
        <v>1</v>
      </c>
      <c r="D258" s="28"/>
      <c r="E258" s="43"/>
      <c r="F258" s="28"/>
      <c r="G258" s="129"/>
      <c r="I258" s="86"/>
      <c r="J258" s="107"/>
      <c r="K258" s="28"/>
      <c r="L258" s="43"/>
      <c r="M258" s="28"/>
      <c r="N258" s="129"/>
    </row>
    <row r="259" spans="1:14" x14ac:dyDescent="0.2">
      <c r="A259" s="33" t="s">
        <v>79</v>
      </c>
      <c r="B259" s="161">
        <v>1000</v>
      </c>
      <c r="C259" s="162">
        <v>1</v>
      </c>
      <c r="D259" s="163"/>
      <c r="E259" s="164"/>
      <c r="F259" s="163"/>
      <c r="G259" s="165"/>
      <c r="I259" s="161">
        <v>1000</v>
      </c>
      <c r="J259" s="162">
        <v>1</v>
      </c>
      <c r="K259" s="163"/>
      <c r="L259" s="164"/>
      <c r="M259" s="163"/>
      <c r="N259" s="165"/>
    </row>
    <row r="260" spans="1:14" x14ac:dyDescent="0.2">
      <c r="A260" s="30" t="s">
        <v>29</v>
      </c>
      <c r="B260" s="86">
        <f>SUM(B261)</f>
        <v>2600</v>
      </c>
      <c r="C260" s="107">
        <f>SUM(C261)</f>
        <v>4</v>
      </c>
      <c r="D260" s="28"/>
      <c r="E260" s="43"/>
      <c r="F260" s="28"/>
      <c r="G260" s="129"/>
      <c r="I260" s="86"/>
      <c r="J260" s="107"/>
      <c r="K260" s="28"/>
      <c r="L260" s="43"/>
      <c r="M260" s="28"/>
      <c r="N260" s="129"/>
    </row>
    <row r="261" spans="1:14" x14ac:dyDescent="0.2">
      <c r="A261" s="33" t="s">
        <v>79</v>
      </c>
      <c r="B261" s="161">
        <v>2600</v>
      </c>
      <c r="C261" s="162">
        <v>4</v>
      </c>
      <c r="D261" s="163"/>
      <c r="E261" s="164"/>
      <c r="F261" s="163"/>
      <c r="G261" s="165"/>
      <c r="I261" s="161">
        <v>2600</v>
      </c>
      <c r="J261" s="162">
        <v>4</v>
      </c>
      <c r="K261" s="163"/>
      <c r="L261" s="164"/>
      <c r="M261" s="163"/>
      <c r="N261" s="165"/>
    </row>
    <row r="262" spans="1:14" x14ac:dyDescent="0.2">
      <c r="A262" s="30" t="s">
        <v>30</v>
      </c>
      <c r="B262" s="86">
        <f>SUM(B263)</f>
        <v>2600</v>
      </c>
      <c r="C262" s="107">
        <f>SUM(C263)</f>
        <v>4</v>
      </c>
      <c r="D262" s="28"/>
      <c r="E262" s="43"/>
      <c r="F262" s="28"/>
      <c r="G262" s="129"/>
      <c r="I262" s="86"/>
      <c r="J262" s="107"/>
      <c r="K262" s="28"/>
      <c r="L262" s="43"/>
      <c r="M262" s="28"/>
      <c r="N262" s="129"/>
    </row>
    <row r="263" spans="1:14" x14ac:dyDescent="0.2">
      <c r="A263" s="33" t="s">
        <v>79</v>
      </c>
      <c r="B263" s="161">
        <v>2600</v>
      </c>
      <c r="C263" s="162">
        <v>4</v>
      </c>
      <c r="D263" s="163"/>
      <c r="E263" s="164"/>
      <c r="F263" s="163"/>
      <c r="G263" s="165"/>
      <c r="I263" s="161">
        <v>2600</v>
      </c>
      <c r="J263" s="162">
        <v>4</v>
      </c>
      <c r="K263" s="163"/>
      <c r="L263" s="164"/>
      <c r="M263" s="163"/>
      <c r="N263" s="165"/>
    </row>
    <row r="264" spans="1:14" x14ac:dyDescent="0.2">
      <c r="A264" s="280" t="s">
        <v>35</v>
      </c>
      <c r="B264" s="240">
        <f>B265</f>
        <v>3000</v>
      </c>
      <c r="C264" s="241">
        <f>C265</f>
        <v>2</v>
      </c>
      <c r="D264" s="330"/>
      <c r="E264" s="331"/>
      <c r="F264" s="330"/>
      <c r="G264" s="332"/>
      <c r="I264" s="240">
        <f>I265</f>
        <v>0</v>
      </c>
      <c r="J264" s="241">
        <f>J265</f>
        <v>0</v>
      </c>
      <c r="K264" s="330"/>
      <c r="L264" s="331"/>
      <c r="M264" s="330"/>
      <c r="N264" s="332"/>
    </row>
    <row r="265" spans="1:14" x14ac:dyDescent="0.2">
      <c r="A265" s="30" t="s">
        <v>96</v>
      </c>
      <c r="B265" s="86">
        <f>SUM(B266)</f>
        <v>3000</v>
      </c>
      <c r="C265" s="107">
        <f>SUM(C266)</f>
        <v>2</v>
      </c>
      <c r="D265" s="12"/>
      <c r="E265" s="13"/>
      <c r="F265" s="12"/>
      <c r="G265" s="143"/>
      <c r="I265" s="86"/>
      <c r="J265" s="107"/>
      <c r="K265" s="12"/>
      <c r="L265" s="13"/>
      <c r="M265" s="12"/>
      <c r="N265" s="143"/>
    </row>
    <row r="266" spans="1:14" x14ac:dyDescent="0.2">
      <c r="A266" s="33" t="s">
        <v>79</v>
      </c>
      <c r="B266" s="161">
        <v>3000</v>
      </c>
      <c r="C266" s="162">
        <v>2</v>
      </c>
      <c r="D266" s="163"/>
      <c r="E266" s="164"/>
      <c r="F266" s="163"/>
      <c r="G266" s="165"/>
      <c r="I266" s="161">
        <v>3000</v>
      </c>
      <c r="J266" s="162">
        <v>2</v>
      </c>
      <c r="K266" s="163"/>
      <c r="L266" s="164"/>
      <c r="M266" s="163"/>
      <c r="N266" s="165"/>
    </row>
    <row r="267" spans="1:14" ht="13.5" thickBot="1" x14ac:dyDescent="0.25">
      <c r="A267" s="339" t="s">
        <v>14</v>
      </c>
      <c r="B267" s="340">
        <f>B264+B233+B223</f>
        <v>1030600</v>
      </c>
      <c r="C267" s="335">
        <f>C264+C233+C223</f>
        <v>3491</v>
      </c>
      <c r="D267" s="341"/>
      <c r="E267" s="342"/>
      <c r="F267" s="341"/>
      <c r="G267" s="343"/>
      <c r="I267" s="340">
        <f>I264+I233+I223</f>
        <v>0</v>
      </c>
      <c r="J267" s="335">
        <f>J264+J233+J223</f>
        <v>0</v>
      </c>
      <c r="K267" s="341"/>
      <c r="L267" s="342"/>
      <c r="M267" s="341"/>
      <c r="N267" s="343"/>
    </row>
    <row r="268" spans="1:14" x14ac:dyDescent="0.2">
      <c r="A268" s="413" t="s">
        <v>63</v>
      </c>
      <c r="B268" s="414"/>
      <c r="C268" s="414"/>
      <c r="D268" s="414"/>
      <c r="E268" s="414"/>
      <c r="F268" s="414"/>
      <c r="G268" s="415"/>
      <c r="H268" s="26"/>
      <c r="I268" s="414"/>
      <c r="J268" s="414"/>
      <c r="K268" s="414"/>
      <c r="L268" s="414"/>
      <c r="M268" s="414"/>
      <c r="N268" s="415"/>
    </row>
    <row r="269" spans="1:14" s="26" customFormat="1" x14ac:dyDescent="0.2">
      <c r="A269" s="259" t="s">
        <v>33</v>
      </c>
      <c r="B269" s="273">
        <f t="shared" ref="B269:G269" si="7">B270+B273</f>
        <v>21600</v>
      </c>
      <c r="C269" s="274">
        <f t="shared" si="7"/>
        <v>1</v>
      </c>
      <c r="D269" s="274">
        <f t="shared" si="7"/>
        <v>0</v>
      </c>
      <c r="E269" s="275">
        <f t="shared" si="7"/>
        <v>0</v>
      </c>
      <c r="F269" s="274">
        <f t="shared" si="7"/>
        <v>0</v>
      </c>
      <c r="G269" s="276">
        <f t="shared" si="7"/>
        <v>0</v>
      </c>
      <c r="H269" s="2"/>
      <c r="I269" s="273">
        <f t="shared" ref="I269:N269" si="8">I270+I273</f>
        <v>0</v>
      </c>
      <c r="J269" s="274">
        <f t="shared" si="8"/>
        <v>0</v>
      </c>
      <c r="K269" s="274">
        <f t="shared" si="8"/>
        <v>0</v>
      </c>
      <c r="L269" s="275">
        <f t="shared" si="8"/>
        <v>0</v>
      </c>
      <c r="M269" s="274">
        <f t="shared" si="8"/>
        <v>0</v>
      </c>
      <c r="N269" s="276">
        <f t="shared" si="8"/>
        <v>0</v>
      </c>
    </row>
    <row r="270" spans="1:14" s="26" customFormat="1" x14ac:dyDescent="0.2">
      <c r="A270" s="30" t="s">
        <v>9</v>
      </c>
      <c r="B270" s="86">
        <f>SUM(B271:B272)</f>
        <v>12200</v>
      </c>
      <c r="C270" s="107">
        <f>SUM(C271:C272)</f>
        <v>0.8</v>
      </c>
      <c r="D270" s="12"/>
      <c r="E270" s="13"/>
      <c r="F270" s="12"/>
      <c r="G270" s="143"/>
      <c r="H270" s="2"/>
      <c r="I270" s="86"/>
      <c r="J270" s="107"/>
      <c r="K270" s="12"/>
      <c r="L270" s="13"/>
      <c r="M270" s="12"/>
      <c r="N270" s="143"/>
    </row>
    <row r="271" spans="1:14" s="26" customFormat="1" x14ac:dyDescent="0.2">
      <c r="A271" s="119" t="s">
        <v>72</v>
      </c>
      <c r="B271" s="159">
        <v>5000</v>
      </c>
      <c r="C271" s="160">
        <v>0.5</v>
      </c>
      <c r="D271" s="14"/>
      <c r="E271" s="15"/>
      <c r="F271" s="14"/>
      <c r="G271" s="144"/>
      <c r="H271" s="2"/>
      <c r="I271" s="159">
        <v>5000</v>
      </c>
      <c r="J271" s="160">
        <v>0.5</v>
      </c>
      <c r="K271" s="14"/>
      <c r="L271" s="15"/>
      <c r="M271" s="14"/>
      <c r="N271" s="144"/>
    </row>
    <row r="272" spans="1:14" s="26" customFormat="1" x14ac:dyDescent="0.2">
      <c r="A272" s="119" t="s">
        <v>82</v>
      </c>
      <c r="B272" s="159">
        <v>7200</v>
      </c>
      <c r="C272" s="160">
        <v>0.3</v>
      </c>
      <c r="D272" s="14"/>
      <c r="E272" s="15"/>
      <c r="F272" s="14"/>
      <c r="G272" s="144"/>
      <c r="H272" s="2"/>
      <c r="I272" s="159">
        <v>7200</v>
      </c>
      <c r="J272" s="160">
        <v>0.3</v>
      </c>
      <c r="K272" s="14"/>
      <c r="L272" s="15"/>
      <c r="M272" s="14"/>
      <c r="N272" s="144"/>
    </row>
    <row r="273" spans="1:14" s="353" customFormat="1" x14ac:dyDescent="0.2">
      <c r="A273" s="34" t="s">
        <v>111</v>
      </c>
      <c r="B273" s="86">
        <f>SUM(B274)</f>
        <v>9400</v>
      </c>
      <c r="C273" s="107">
        <f>SUM(C274)</f>
        <v>0.2</v>
      </c>
      <c r="D273" s="28"/>
      <c r="E273" s="43"/>
      <c r="F273" s="28"/>
      <c r="G273" s="129"/>
      <c r="H273" s="51"/>
      <c r="I273" s="86"/>
      <c r="J273" s="107"/>
      <c r="K273" s="28"/>
      <c r="L273" s="43"/>
      <c r="M273" s="28"/>
      <c r="N273" s="129"/>
    </row>
    <row r="274" spans="1:14" s="26" customFormat="1" x14ac:dyDescent="0.2">
      <c r="A274" s="38" t="s">
        <v>82</v>
      </c>
      <c r="B274" s="161">
        <v>9400</v>
      </c>
      <c r="C274" s="162">
        <v>0.2</v>
      </c>
      <c r="D274" s="163"/>
      <c r="E274" s="164"/>
      <c r="F274" s="163"/>
      <c r="G274" s="165"/>
      <c r="H274" s="2"/>
      <c r="I274" s="161">
        <v>9400</v>
      </c>
      <c r="J274" s="162">
        <v>0.2</v>
      </c>
      <c r="K274" s="163"/>
      <c r="L274" s="164"/>
      <c r="M274" s="163"/>
      <c r="N274" s="165"/>
    </row>
    <row r="275" spans="1:14" x14ac:dyDescent="0.2">
      <c r="A275" s="249" t="s">
        <v>34</v>
      </c>
      <c r="B275" s="277">
        <f>B276+B278+B280+B282</f>
        <v>8140</v>
      </c>
      <c r="C275" s="278">
        <f t="shared" ref="C275:G275" si="9">C276+C278+C280+C282</f>
        <v>1.7</v>
      </c>
      <c r="D275" s="252">
        <f t="shared" si="9"/>
        <v>0</v>
      </c>
      <c r="E275" s="253">
        <f t="shared" si="9"/>
        <v>0</v>
      </c>
      <c r="F275" s="252">
        <f t="shared" si="9"/>
        <v>0</v>
      </c>
      <c r="G275" s="279">
        <f t="shared" si="9"/>
        <v>0</v>
      </c>
      <c r="I275" s="277">
        <f>I276+I278+I280+I282</f>
        <v>0</v>
      </c>
      <c r="J275" s="278">
        <f t="shared" ref="J275" si="10">J276+J278+J280+J282</f>
        <v>0</v>
      </c>
      <c r="K275" s="252">
        <f t="shared" ref="K275" si="11">K276+K278+K280+K282</f>
        <v>0</v>
      </c>
      <c r="L275" s="253">
        <f t="shared" ref="L275" si="12">L276+L278+L280+L282</f>
        <v>0</v>
      </c>
      <c r="M275" s="252">
        <f t="shared" ref="M275" si="13">M276+M278+M280+M282</f>
        <v>0</v>
      </c>
      <c r="N275" s="279">
        <f t="shared" ref="N275" si="14">N276+N278+N280+N282</f>
        <v>0</v>
      </c>
    </row>
    <row r="276" spans="1:14" x14ac:dyDescent="0.2">
      <c r="A276" s="30" t="s">
        <v>94</v>
      </c>
      <c r="B276" s="86">
        <f>SUM(B277)</f>
        <v>1250</v>
      </c>
      <c r="C276" s="107">
        <f>SUM(C277)</f>
        <v>0.5</v>
      </c>
      <c r="D276" s="12"/>
      <c r="E276" s="13"/>
      <c r="F276" s="12"/>
      <c r="G276" s="129"/>
      <c r="I276" s="86"/>
      <c r="J276" s="107"/>
      <c r="K276" s="12"/>
      <c r="L276" s="13"/>
      <c r="M276" s="12"/>
      <c r="N276" s="129"/>
    </row>
    <row r="277" spans="1:14" x14ac:dyDescent="0.2">
      <c r="A277" s="33" t="s">
        <v>79</v>
      </c>
      <c r="B277" s="161">
        <v>1250</v>
      </c>
      <c r="C277" s="162">
        <v>0.5</v>
      </c>
      <c r="D277" s="163"/>
      <c r="E277" s="164"/>
      <c r="F277" s="163"/>
      <c r="G277" s="165"/>
      <c r="I277" s="161">
        <v>1250</v>
      </c>
      <c r="J277" s="162">
        <v>0.5</v>
      </c>
      <c r="K277" s="163"/>
      <c r="L277" s="164"/>
      <c r="M277" s="163"/>
      <c r="N277" s="165"/>
    </row>
    <row r="278" spans="1:14" x14ac:dyDescent="0.2">
      <c r="A278" s="30" t="s">
        <v>95</v>
      </c>
      <c r="B278" s="86">
        <f>SUM(B279)</f>
        <v>1250</v>
      </c>
      <c r="C278" s="107">
        <f>SUM(C279)</f>
        <v>0.5</v>
      </c>
      <c r="D278" s="12"/>
      <c r="E278" s="13"/>
      <c r="F278" s="12"/>
      <c r="G278" s="129"/>
      <c r="I278" s="86"/>
      <c r="J278" s="107"/>
      <c r="K278" s="12"/>
      <c r="L278" s="13"/>
      <c r="M278" s="12"/>
      <c r="N278" s="129"/>
    </row>
    <row r="279" spans="1:14" x14ac:dyDescent="0.2">
      <c r="A279" s="33" t="s">
        <v>79</v>
      </c>
      <c r="B279" s="161">
        <v>1250</v>
      </c>
      <c r="C279" s="162">
        <v>0.5</v>
      </c>
      <c r="D279" s="163"/>
      <c r="E279" s="164"/>
      <c r="F279" s="163"/>
      <c r="G279" s="165"/>
      <c r="I279" s="161">
        <v>1250</v>
      </c>
      <c r="J279" s="162">
        <v>0.5</v>
      </c>
      <c r="K279" s="163"/>
      <c r="L279" s="164"/>
      <c r="M279" s="163"/>
      <c r="N279" s="165"/>
    </row>
    <row r="280" spans="1:14" x14ac:dyDescent="0.2">
      <c r="A280" s="30" t="s">
        <v>116</v>
      </c>
      <c r="B280" s="86">
        <f>SUM(B281)</f>
        <v>5000</v>
      </c>
      <c r="C280" s="107">
        <f>SUM(C281)</f>
        <v>0.5</v>
      </c>
      <c r="D280" s="12"/>
      <c r="E280" s="13"/>
      <c r="F280" s="12"/>
      <c r="G280" s="129"/>
      <c r="I280" s="86"/>
      <c r="J280" s="107"/>
      <c r="K280" s="12"/>
      <c r="L280" s="13"/>
      <c r="M280" s="12"/>
      <c r="N280" s="129"/>
    </row>
    <row r="281" spans="1:14" x14ac:dyDescent="0.2">
      <c r="A281" s="33" t="s">
        <v>72</v>
      </c>
      <c r="B281" s="161">
        <v>5000</v>
      </c>
      <c r="C281" s="162">
        <v>0.5</v>
      </c>
      <c r="D281" s="163"/>
      <c r="E281" s="164"/>
      <c r="F281" s="163"/>
      <c r="G281" s="165"/>
      <c r="I281" s="161">
        <v>5000</v>
      </c>
      <c r="J281" s="162">
        <v>0.5</v>
      </c>
      <c r="K281" s="163"/>
      <c r="L281" s="164"/>
      <c r="M281" s="163"/>
      <c r="N281" s="165"/>
    </row>
    <row r="282" spans="1:14" s="51" customFormat="1" x14ac:dyDescent="0.2">
      <c r="A282" s="31" t="s">
        <v>112</v>
      </c>
      <c r="B282" s="87">
        <f>SUM(B283)</f>
        <v>640</v>
      </c>
      <c r="C282" s="364">
        <f>SUM(C283)</f>
        <v>0.2</v>
      </c>
      <c r="D282" s="65"/>
      <c r="E282" s="66"/>
      <c r="F282" s="65"/>
      <c r="G282" s="348"/>
      <c r="I282" s="87"/>
      <c r="J282" s="364"/>
      <c r="K282" s="65"/>
      <c r="L282" s="66"/>
      <c r="M282" s="65"/>
      <c r="N282" s="348"/>
    </row>
    <row r="283" spans="1:14" x14ac:dyDescent="0.2">
      <c r="A283" s="120" t="s">
        <v>82</v>
      </c>
      <c r="B283" s="174">
        <v>640</v>
      </c>
      <c r="C283" s="365">
        <v>0.2</v>
      </c>
      <c r="D283" s="197"/>
      <c r="E283" s="200"/>
      <c r="F283" s="197"/>
      <c r="G283" s="198"/>
      <c r="I283" s="174">
        <v>640</v>
      </c>
      <c r="J283" s="365">
        <v>0.2</v>
      </c>
      <c r="K283" s="197"/>
      <c r="L283" s="200"/>
      <c r="M283" s="197"/>
      <c r="N283" s="198"/>
    </row>
    <row r="284" spans="1:14" x14ac:dyDescent="0.2">
      <c r="A284" s="280" t="s">
        <v>35</v>
      </c>
      <c r="B284" s="281">
        <f>B285</f>
        <v>1670</v>
      </c>
      <c r="C284" s="282">
        <f t="shared" ref="C284:G284" si="15">C285</f>
        <v>0.1</v>
      </c>
      <c r="D284" s="283">
        <f t="shared" si="15"/>
        <v>0</v>
      </c>
      <c r="E284" s="284">
        <f t="shared" si="15"/>
        <v>0</v>
      </c>
      <c r="F284" s="283">
        <f t="shared" si="15"/>
        <v>0</v>
      </c>
      <c r="G284" s="285">
        <f t="shared" si="15"/>
        <v>0</v>
      </c>
      <c r="I284" s="281">
        <f>I285</f>
        <v>0</v>
      </c>
      <c r="J284" s="282">
        <f t="shared" ref="J284" si="16">J285</f>
        <v>0</v>
      </c>
      <c r="K284" s="283">
        <f t="shared" ref="K284" si="17">K285</f>
        <v>0</v>
      </c>
      <c r="L284" s="284">
        <f t="shared" ref="L284" si="18">L285</f>
        <v>0</v>
      </c>
      <c r="M284" s="283">
        <f t="shared" ref="M284" si="19">M285</f>
        <v>0</v>
      </c>
      <c r="N284" s="285">
        <f t="shared" ref="N284" si="20">N285</f>
        <v>0</v>
      </c>
    </row>
    <row r="285" spans="1:14" x14ac:dyDescent="0.2">
      <c r="A285" s="34" t="s">
        <v>125</v>
      </c>
      <c r="B285" s="86">
        <f>SUM(B286:B286)</f>
        <v>1670</v>
      </c>
      <c r="C285" s="107">
        <f>SUM(C286:C286)</f>
        <v>0.1</v>
      </c>
      <c r="D285" s="28"/>
      <c r="E285" s="43"/>
      <c r="F285" s="28"/>
      <c r="G285" s="129"/>
      <c r="I285" s="86"/>
      <c r="J285" s="107"/>
      <c r="K285" s="28"/>
      <c r="L285" s="43"/>
      <c r="M285" s="28"/>
      <c r="N285" s="129"/>
    </row>
    <row r="286" spans="1:14" ht="13.5" thickBot="1" x14ac:dyDescent="0.25">
      <c r="A286" s="38" t="s">
        <v>82</v>
      </c>
      <c r="B286" s="161">
        <v>1670</v>
      </c>
      <c r="C286" s="162">
        <v>0.1</v>
      </c>
      <c r="D286" s="163"/>
      <c r="E286" s="164"/>
      <c r="F286" s="163"/>
      <c r="G286" s="165"/>
      <c r="I286" s="161">
        <v>1670</v>
      </c>
      <c r="J286" s="162">
        <v>0.1</v>
      </c>
      <c r="K286" s="163"/>
      <c r="L286" s="164"/>
      <c r="M286" s="163"/>
      <c r="N286" s="165"/>
    </row>
    <row r="287" spans="1:14" ht="13.5" thickBot="1" x14ac:dyDescent="0.25">
      <c r="A287" s="245" t="s">
        <v>14</v>
      </c>
      <c r="B287" s="286">
        <f>B269+B275+B284</f>
        <v>31410</v>
      </c>
      <c r="C287" s="256">
        <f>C269+C275+C284</f>
        <v>2.8000000000000003</v>
      </c>
      <c r="D287" s="257"/>
      <c r="E287" s="258"/>
      <c r="F287" s="257"/>
      <c r="G287" s="248">
        <f>G269+G275+G284</f>
        <v>0</v>
      </c>
      <c r="I287" s="286">
        <f>I269+I275+I284</f>
        <v>0</v>
      </c>
      <c r="J287" s="256">
        <f>J269+J275+J284</f>
        <v>0</v>
      </c>
      <c r="K287" s="257"/>
      <c r="L287" s="258"/>
      <c r="M287" s="257"/>
      <c r="N287" s="248">
        <f>N269+N275+N284</f>
        <v>0</v>
      </c>
    </row>
    <row r="288" spans="1:14" x14ac:dyDescent="0.2">
      <c r="A288" s="443" t="s">
        <v>64</v>
      </c>
      <c r="B288" s="444"/>
      <c r="C288" s="444"/>
      <c r="D288" s="444"/>
      <c r="E288" s="444"/>
      <c r="F288" s="444"/>
      <c r="G288" s="445"/>
      <c r="I288" s="444"/>
      <c r="J288" s="444"/>
      <c r="K288" s="444"/>
      <c r="L288" s="444"/>
      <c r="M288" s="444"/>
      <c r="N288" s="445"/>
    </row>
    <row r="289" spans="1:14" x14ac:dyDescent="0.2">
      <c r="A289" s="259" t="s">
        <v>33</v>
      </c>
      <c r="B289" s="273">
        <f>B290+B292+B294+B296+B298+B300</f>
        <v>2490</v>
      </c>
      <c r="C289" s="274">
        <f t="shared" ref="C289:G289" si="21">C290+C292+C294+C296+C298+C300</f>
        <v>1</v>
      </c>
      <c r="D289" s="274">
        <f t="shared" si="21"/>
        <v>0</v>
      </c>
      <c r="E289" s="275">
        <f t="shared" si="21"/>
        <v>0</v>
      </c>
      <c r="F289" s="274">
        <f t="shared" si="21"/>
        <v>0</v>
      </c>
      <c r="G289" s="276">
        <f t="shared" si="21"/>
        <v>460</v>
      </c>
      <c r="I289" s="273">
        <f>I290+I292+I294+I296+I298+I300</f>
        <v>0</v>
      </c>
      <c r="J289" s="274">
        <f t="shared" ref="J289" si="22">J290+J292+J294+J296+J298+J300</f>
        <v>0</v>
      </c>
      <c r="K289" s="274">
        <f t="shared" ref="K289" si="23">K290+K292+K294+K296+K298+K300</f>
        <v>0</v>
      </c>
      <c r="L289" s="275">
        <f t="shared" ref="L289" si="24">L290+L292+L294+L296+L298+L300</f>
        <v>0</v>
      </c>
      <c r="M289" s="274">
        <f t="shared" ref="M289" si="25">M290+M292+M294+M296+M298+M300</f>
        <v>0</v>
      </c>
      <c r="N289" s="276">
        <f t="shared" ref="N289" si="26">N290+N292+N294+N296+N298+N300</f>
        <v>0</v>
      </c>
    </row>
    <row r="290" spans="1:14" x14ac:dyDescent="0.2">
      <c r="A290" s="30" t="s">
        <v>7</v>
      </c>
      <c r="B290" s="86">
        <f>SUM(B291:B291)</f>
        <v>1350</v>
      </c>
      <c r="C290" s="107">
        <f>SUM(C291:C291)</f>
        <v>0.5</v>
      </c>
      <c r="D290" s="12"/>
      <c r="E290" s="13"/>
      <c r="F290" s="12"/>
      <c r="G290" s="143"/>
      <c r="I290" s="86"/>
      <c r="J290" s="107"/>
      <c r="K290" s="12"/>
      <c r="L290" s="13"/>
      <c r="M290" s="12"/>
      <c r="N290" s="143"/>
    </row>
    <row r="291" spans="1:14" x14ac:dyDescent="0.2">
      <c r="A291" s="119" t="s">
        <v>79</v>
      </c>
      <c r="B291" s="159">
        <v>1350</v>
      </c>
      <c r="C291" s="160">
        <v>0.5</v>
      </c>
      <c r="D291" s="14"/>
      <c r="E291" s="15"/>
      <c r="F291" s="14"/>
      <c r="G291" s="144"/>
      <c r="I291" s="159">
        <v>1350</v>
      </c>
      <c r="J291" s="160">
        <v>0.5</v>
      </c>
      <c r="K291" s="14"/>
      <c r="L291" s="15"/>
      <c r="M291" s="14"/>
      <c r="N291" s="144"/>
    </row>
    <row r="292" spans="1:14" x14ac:dyDescent="0.2">
      <c r="A292" s="30" t="s">
        <v>8</v>
      </c>
      <c r="B292" s="86">
        <f>SUM(B293:B293)</f>
        <v>850</v>
      </c>
      <c r="C292" s="107">
        <f>SUM(C293:C293)</f>
        <v>0.5</v>
      </c>
      <c r="D292" s="12"/>
      <c r="E292" s="13"/>
      <c r="F292" s="12"/>
      <c r="G292" s="143"/>
      <c r="I292" s="86"/>
      <c r="J292" s="107"/>
      <c r="K292" s="12"/>
      <c r="L292" s="13"/>
      <c r="M292" s="12"/>
      <c r="N292" s="143"/>
    </row>
    <row r="293" spans="1:14" x14ac:dyDescent="0.2">
      <c r="A293" s="119" t="s">
        <v>79</v>
      </c>
      <c r="B293" s="159">
        <v>850</v>
      </c>
      <c r="C293" s="160">
        <v>0.5</v>
      </c>
      <c r="D293" s="14"/>
      <c r="E293" s="15"/>
      <c r="F293" s="14"/>
      <c r="G293" s="144"/>
      <c r="I293" s="159">
        <v>850</v>
      </c>
      <c r="J293" s="160">
        <v>0.5</v>
      </c>
      <c r="K293" s="14"/>
      <c r="L293" s="15"/>
      <c r="M293" s="14"/>
      <c r="N293" s="144"/>
    </row>
    <row r="294" spans="1:14" x14ac:dyDescent="0.2">
      <c r="A294" s="30" t="s">
        <v>130</v>
      </c>
      <c r="B294" s="86">
        <f>SUM(B295:B295)</f>
        <v>60</v>
      </c>
      <c r="C294" s="107">
        <f>SUM(C295:C295)</f>
        <v>0</v>
      </c>
      <c r="D294" s="12"/>
      <c r="E294" s="13"/>
      <c r="F294" s="12"/>
      <c r="G294" s="143">
        <f>SUM(G295:G295)</f>
        <v>100</v>
      </c>
      <c r="I294" s="86"/>
      <c r="J294" s="107"/>
      <c r="K294" s="12"/>
      <c r="L294" s="13"/>
      <c r="M294" s="12"/>
      <c r="N294" s="143"/>
    </row>
    <row r="295" spans="1:14" x14ac:dyDescent="0.2">
      <c r="A295" s="119" t="s">
        <v>79</v>
      </c>
      <c r="B295" s="159">
        <v>60</v>
      </c>
      <c r="C295" s="160">
        <v>0</v>
      </c>
      <c r="D295" s="14"/>
      <c r="E295" s="15"/>
      <c r="F295" s="14"/>
      <c r="G295" s="144">
        <v>100</v>
      </c>
      <c r="I295" s="159">
        <v>60</v>
      </c>
      <c r="J295" s="160">
        <v>0</v>
      </c>
      <c r="K295" s="14"/>
      <c r="L295" s="15"/>
      <c r="M295" s="14"/>
      <c r="N295" s="144">
        <v>100</v>
      </c>
    </row>
    <row r="296" spans="1:14" x14ac:dyDescent="0.2">
      <c r="A296" s="34" t="s">
        <v>131</v>
      </c>
      <c r="B296" s="86">
        <f>SUM(B297)</f>
        <v>80</v>
      </c>
      <c r="C296" s="107">
        <f>SUM(C297)</f>
        <v>0</v>
      </c>
      <c r="D296" s="28"/>
      <c r="E296" s="43"/>
      <c r="F296" s="28"/>
      <c r="G296" s="129">
        <f>SUM(G297)</f>
        <v>120</v>
      </c>
      <c r="I296" s="86"/>
      <c r="J296" s="107"/>
      <c r="K296" s="28"/>
      <c r="L296" s="43"/>
      <c r="M296" s="28"/>
      <c r="N296" s="129"/>
    </row>
    <row r="297" spans="1:14" x14ac:dyDescent="0.2">
      <c r="A297" s="38" t="s">
        <v>79</v>
      </c>
      <c r="B297" s="161">
        <v>80</v>
      </c>
      <c r="C297" s="162"/>
      <c r="D297" s="163"/>
      <c r="E297" s="164"/>
      <c r="F297" s="163"/>
      <c r="G297" s="165">
        <v>120</v>
      </c>
      <c r="I297" s="161">
        <v>80</v>
      </c>
      <c r="J297" s="162"/>
      <c r="K297" s="163"/>
      <c r="L297" s="164"/>
      <c r="M297" s="163"/>
      <c r="N297" s="165">
        <v>120</v>
      </c>
    </row>
    <row r="298" spans="1:14" x14ac:dyDescent="0.2">
      <c r="A298" s="34" t="s">
        <v>132</v>
      </c>
      <c r="B298" s="86">
        <f>SUM(B299)</f>
        <v>60</v>
      </c>
      <c r="C298" s="107">
        <f>SUM(C299)</f>
        <v>0</v>
      </c>
      <c r="D298" s="28"/>
      <c r="E298" s="43"/>
      <c r="F298" s="28"/>
      <c r="G298" s="129">
        <f>SUM(G299)</f>
        <v>100</v>
      </c>
      <c r="I298" s="86"/>
      <c r="J298" s="107"/>
      <c r="K298" s="28"/>
      <c r="L298" s="43"/>
      <c r="M298" s="28"/>
      <c r="N298" s="129"/>
    </row>
    <row r="299" spans="1:14" x14ac:dyDescent="0.2">
      <c r="A299" s="38" t="s">
        <v>79</v>
      </c>
      <c r="B299" s="161">
        <v>60</v>
      </c>
      <c r="C299" s="162"/>
      <c r="D299" s="163"/>
      <c r="E299" s="164"/>
      <c r="F299" s="163"/>
      <c r="G299" s="165">
        <v>100</v>
      </c>
      <c r="I299" s="161">
        <v>60</v>
      </c>
      <c r="J299" s="162"/>
      <c r="K299" s="163"/>
      <c r="L299" s="164"/>
      <c r="M299" s="163"/>
      <c r="N299" s="165">
        <v>100</v>
      </c>
    </row>
    <row r="300" spans="1:14" ht="25.5" x14ac:dyDescent="0.2">
      <c r="A300" s="399" t="s">
        <v>133</v>
      </c>
      <c r="B300" s="400">
        <f>SUM(B301)</f>
        <v>90</v>
      </c>
      <c r="C300" s="401">
        <f>SUM(C301)</f>
        <v>0</v>
      </c>
      <c r="D300" s="402"/>
      <c r="E300" s="403"/>
      <c r="F300" s="402"/>
      <c r="G300" s="404">
        <f>SUM(G301)</f>
        <v>140</v>
      </c>
      <c r="I300" s="400"/>
      <c r="J300" s="401"/>
      <c r="K300" s="402"/>
      <c r="L300" s="403"/>
      <c r="M300" s="402"/>
      <c r="N300" s="404"/>
    </row>
    <row r="301" spans="1:14" x14ac:dyDescent="0.2">
      <c r="A301" s="38" t="s">
        <v>79</v>
      </c>
      <c r="B301" s="161">
        <v>90</v>
      </c>
      <c r="C301" s="162"/>
      <c r="D301" s="163"/>
      <c r="E301" s="164"/>
      <c r="F301" s="163"/>
      <c r="G301" s="165">
        <v>140</v>
      </c>
      <c r="I301" s="161">
        <v>90</v>
      </c>
      <c r="J301" s="162"/>
      <c r="K301" s="163"/>
      <c r="L301" s="164"/>
      <c r="M301" s="163"/>
      <c r="N301" s="165">
        <v>140</v>
      </c>
    </row>
    <row r="302" spans="1:14" x14ac:dyDescent="0.2">
      <c r="A302" s="249" t="s">
        <v>34</v>
      </c>
      <c r="B302" s="277">
        <f>B303+B305+B307+B309+B311+B313+B315+B317+B319</f>
        <v>10870</v>
      </c>
      <c r="C302" s="278">
        <f t="shared" ref="C302:G302" si="27">C303+C305+C307+C309+C311+C313+C315+C317+C319</f>
        <v>2.1000000000000005</v>
      </c>
      <c r="D302" s="252">
        <f t="shared" si="27"/>
        <v>0</v>
      </c>
      <c r="E302" s="253">
        <f t="shared" si="27"/>
        <v>0</v>
      </c>
      <c r="F302" s="252">
        <f t="shared" si="27"/>
        <v>0</v>
      </c>
      <c r="G302" s="279">
        <f t="shared" si="27"/>
        <v>0</v>
      </c>
      <c r="I302" s="277">
        <f>I303+I305+I307+I309+I311+I313+I315+I317+I319</f>
        <v>0</v>
      </c>
      <c r="J302" s="278">
        <f t="shared" ref="J302" si="28">J303+J305+J307+J309+J311+J313+J315+J317+J319</f>
        <v>0</v>
      </c>
      <c r="K302" s="252">
        <f t="shared" ref="K302" si="29">K303+K305+K307+K309+K311+K313+K315+K317+K319</f>
        <v>0</v>
      </c>
      <c r="L302" s="253">
        <f t="shared" ref="L302" si="30">L303+L305+L307+L309+L311+L313+L315+L317+L319</f>
        <v>0</v>
      </c>
      <c r="M302" s="252">
        <f t="shared" ref="M302" si="31">M303+M305+M307+M309+M311+M313+M315+M317+M319</f>
        <v>0</v>
      </c>
      <c r="N302" s="279">
        <f t="shared" ref="N302" si="32">N303+N305+N307+N309+N311+N313+N315+N317+N319</f>
        <v>0</v>
      </c>
    </row>
    <row r="303" spans="1:14" x14ac:dyDescent="0.2">
      <c r="A303" s="30" t="s">
        <v>113</v>
      </c>
      <c r="B303" s="86">
        <f>SUM(B304)</f>
        <v>700</v>
      </c>
      <c r="C303" s="107">
        <f>SUM(C304)</f>
        <v>0.1</v>
      </c>
      <c r="D303" s="12"/>
      <c r="E303" s="13"/>
      <c r="F303" s="12"/>
      <c r="G303" s="129"/>
      <c r="I303" s="86"/>
      <c r="J303" s="107"/>
      <c r="K303" s="12"/>
      <c r="L303" s="13"/>
      <c r="M303" s="12"/>
      <c r="N303" s="129"/>
    </row>
    <row r="304" spans="1:14" x14ac:dyDescent="0.2">
      <c r="A304" s="33" t="s">
        <v>79</v>
      </c>
      <c r="B304" s="161">
        <v>700</v>
      </c>
      <c r="C304" s="162">
        <v>0.1</v>
      </c>
      <c r="D304" s="163"/>
      <c r="E304" s="164"/>
      <c r="F304" s="163"/>
      <c r="G304" s="165"/>
      <c r="I304" s="161">
        <v>700</v>
      </c>
      <c r="J304" s="162">
        <v>0.1</v>
      </c>
      <c r="K304" s="163"/>
      <c r="L304" s="164"/>
      <c r="M304" s="163"/>
      <c r="N304" s="165"/>
    </row>
    <row r="305" spans="1:14" x14ac:dyDescent="0.2">
      <c r="A305" s="30" t="s">
        <v>114</v>
      </c>
      <c r="B305" s="86">
        <f>SUM(B306)</f>
        <v>1200</v>
      </c>
      <c r="C305" s="107">
        <f>SUM(C306)</f>
        <v>0.1</v>
      </c>
      <c r="D305" s="12"/>
      <c r="E305" s="13"/>
      <c r="F305" s="12"/>
      <c r="G305" s="129"/>
      <c r="I305" s="86"/>
      <c r="J305" s="107"/>
      <c r="K305" s="12"/>
      <c r="L305" s="13"/>
      <c r="M305" s="12"/>
      <c r="N305" s="129"/>
    </row>
    <row r="306" spans="1:14" x14ac:dyDescent="0.2">
      <c r="A306" s="33" t="s">
        <v>79</v>
      </c>
      <c r="B306" s="161">
        <v>1200</v>
      </c>
      <c r="C306" s="162">
        <v>0.1</v>
      </c>
      <c r="D306" s="163"/>
      <c r="E306" s="164"/>
      <c r="F306" s="163"/>
      <c r="G306" s="165"/>
      <c r="I306" s="161">
        <v>1200</v>
      </c>
      <c r="J306" s="162">
        <v>0.1</v>
      </c>
      <c r="K306" s="163"/>
      <c r="L306" s="164"/>
      <c r="M306" s="163"/>
      <c r="N306" s="165"/>
    </row>
    <row r="307" spans="1:14" x14ac:dyDescent="0.2">
      <c r="A307" s="30" t="s">
        <v>134</v>
      </c>
      <c r="B307" s="86">
        <f>SUM(B308)</f>
        <v>1500</v>
      </c>
      <c r="C307" s="107">
        <f>SUM(C308)</f>
        <v>0.1</v>
      </c>
      <c r="D307" s="12"/>
      <c r="E307" s="13"/>
      <c r="F307" s="12"/>
      <c r="G307" s="129"/>
      <c r="I307" s="86"/>
      <c r="J307" s="107"/>
      <c r="K307" s="12"/>
      <c r="L307" s="13"/>
      <c r="M307" s="12"/>
      <c r="N307" s="129"/>
    </row>
    <row r="308" spans="1:14" x14ac:dyDescent="0.2">
      <c r="A308" s="33" t="s">
        <v>79</v>
      </c>
      <c r="B308" s="161">
        <v>1500</v>
      </c>
      <c r="C308" s="162">
        <v>0.1</v>
      </c>
      <c r="D308" s="163"/>
      <c r="E308" s="164"/>
      <c r="F308" s="163"/>
      <c r="G308" s="165"/>
      <c r="I308" s="161">
        <v>1500</v>
      </c>
      <c r="J308" s="162">
        <v>0.1</v>
      </c>
      <c r="K308" s="163"/>
      <c r="L308" s="164"/>
      <c r="M308" s="163"/>
      <c r="N308" s="165"/>
    </row>
    <row r="309" spans="1:14" x14ac:dyDescent="0.2">
      <c r="A309" s="30" t="s">
        <v>24</v>
      </c>
      <c r="B309" s="86">
        <f>SUM(B310)</f>
        <v>900</v>
      </c>
      <c r="C309" s="107">
        <f>SUM(C310)</f>
        <v>0.5</v>
      </c>
      <c r="D309" s="12"/>
      <c r="E309" s="13"/>
      <c r="F309" s="12"/>
      <c r="G309" s="129"/>
      <c r="I309" s="86"/>
      <c r="J309" s="107"/>
      <c r="K309" s="12"/>
      <c r="L309" s="13"/>
      <c r="M309" s="12"/>
      <c r="N309" s="129"/>
    </row>
    <row r="310" spans="1:14" x14ac:dyDescent="0.2">
      <c r="A310" s="33" t="s">
        <v>79</v>
      </c>
      <c r="B310" s="161">
        <v>900</v>
      </c>
      <c r="C310" s="162">
        <v>0.5</v>
      </c>
      <c r="D310" s="163"/>
      <c r="E310" s="164"/>
      <c r="F310" s="163"/>
      <c r="G310" s="165"/>
      <c r="I310" s="161">
        <v>900</v>
      </c>
      <c r="J310" s="162">
        <v>0.5</v>
      </c>
      <c r="K310" s="163"/>
      <c r="L310" s="164"/>
      <c r="M310" s="163"/>
      <c r="N310" s="165"/>
    </row>
    <row r="311" spans="1:14" x14ac:dyDescent="0.2">
      <c r="A311" s="30" t="s">
        <v>25</v>
      </c>
      <c r="B311" s="86">
        <f>SUM(B312)</f>
        <v>1000</v>
      </c>
      <c r="C311" s="107">
        <f>SUM(C312)</f>
        <v>0.5</v>
      </c>
      <c r="D311" s="12"/>
      <c r="E311" s="13"/>
      <c r="F311" s="12"/>
      <c r="G311" s="129"/>
      <c r="I311" s="86"/>
      <c r="J311" s="107"/>
      <c r="K311" s="12"/>
      <c r="L311" s="13"/>
      <c r="M311" s="12"/>
      <c r="N311" s="129"/>
    </row>
    <row r="312" spans="1:14" x14ac:dyDescent="0.2">
      <c r="A312" s="33" t="s">
        <v>79</v>
      </c>
      <c r="B312" s="161">
        <v>1000</v>
      </c>
      <c r="C312" s="162">
        <v>0.5</v>
      </c>
      <c r="D312" s="163"/>
      <c r="E312" s="164"/>
      <c r="F312" s="163"/>
      <c r="G312" s="165"/>
      <c r="I312" s="161">
        <v>1000</v>
      </c>
      <c r="J312" s="162">
        <v>0.5</v>
      </c>
      <c r="K312" s="163"/>
      <c r="L312" s="164"/>
      <c r="M312" s="163"/>
      <c r="N312" s="165"/>
    </row>
    <row r="313" spans="1:14" x14ac:dyDescent="0.2">
      <c r="A313" s="30" t="s">
        <v>26</v>
      </c>
      <c r="B313" s="86">
        <f>SUM(B314)</f>
        <v>1400</v>
      </c>
      <c r="C313" s="107">
        <f>SUM(C314)</f>
        <v>0.1</v>
      </c>
      <c r="D313" s="12"/>
      <c r="E313" s="13"/>
      <c r="F313" s="12"/>
      <c r="G313" s="129"/>
      <c r="I313" s="86"/>
      <c r="J313" s="107"/>
      <c r="K313" s="12"/>
      <c r="L313" s="13"/>
      <c r="M313" s="12"/>
      <c r="N313" s="129"/>
    </row>
    <row r="314" spans="1:14" x14ac:dyDescent="0.2">
      <c r="A314" s="33" t="s">
        <v>79</v>
      </c>
      <c r="B314" s="161">
        <v>1400</v>
      </c>
      <c r="C314" s="162">
        <v>0.1</v>
      </c>
      <c r="D314" s="163"/>
      <c r="E314" s="164"/>
      <c r="F314" s="163"/>
      <c r="G314" s="165"/>
      <c r="I314" s="161">
        <v>1400</v>
      </c>
      <c r="J314" s="162">
        <v>0.1</v>
      </c>
      <c r="K314" s="163"/>
      <c r="L314" s="164"/>
      <c r="M314" s="163"/>
      <c r="N314" s="165"/>
    </row>
    <row r="315" spans="1:14" x14ac:dyDescent="0.2">
      <c r="A315" s="30" t="s">
        <v>27</v>
      </c>
      <c r="B315" s="86">
        <f>SUM(B316)</f>
        <v>300</v>
      </c>
      <c r="C315" s="107">
        <f>SUM(C316)</f>
        <v>0.1</v>
      </c>
      <c r="D315" s="12"/>
      <c r="E315" s="13"/>
      <c r="F315" s="12"/>
      <c r="G315" s="129"/>
      <c r="I315" s="86"/>
      <c r="J315" s="107"/>
      <c r="K315" s="12"/>
      <c r="L315" s="13"/>
      <c r="M315" s="12"/>
      <c r="N315" s="129"/>
    </row>
    <row r="316" spans="1:14" x14ac:dyDescent="0.2">
      <c r="A316" s="33" t="s">
        <v>79</v>
      </c>
      <c r="B316" s="161">
        <v>300</v>
      </c>
      <c r="C316" s="162">
        <v>0.1</v>
      </c>
      <c r="D316" s="163"/>
      <c r="E316" s="164"/>
      <c r="F316" s="163"/>
      <c r="G316" s="165"/>
      <c r="I316" s="161">
        <v>300</v>
      </c>
      <c r="J316" s="162">
        <v>0.1</v>
      </c>
      <c r="K316" s="163"/>
      <c r="L316" s="164"/>
      <c r="M316" s="163"/>
      <c r="N316" s="165"/>
    </row>
    <row r="317" spans="1:14" x14ac:dyDescent="0.2">
      <c r="A317" s="30" t="s">
        <v>88</v>
      </c>
      <c r="B317" s="86">
        <f>SUM(B318)</f>
        <v>1870</v>
      </c>
      <c r="C317" s="107">
        <f>SUM(C318)</f>
        <v>0.1</v>
      </c>
      <c r="D317" s="12"/>
      <c r="E317" s="13"/>
      <c r="F317" s="12"/>
      <c r="G317" s="129"/>
      <c r="I317" s="86"/>
      <c r="J317" s="107"/>
      <c r="K317" s="12"/>
      <c r="L317" s="13"/>
      <c r="M317" s="12"/>
      <c r="N317" s="129"/>
    </row>
    <row r="318" spans="1:14" x14ac:dyDescent="0.2">
      <c r="A318" s="33" t="s">
        <v>79</v>
      </c>
      <c r="B318" s="161">
        <v>1870</v>
      </c>
      <c r="C318" s="162">
        <v>0.1</v>
      </c>
      <c r="D318" s="163"/>
      <c r="E318" s="164"/>
      <c r="F318" s="163"/>
      <c r="G318" s="165"/>
      <c r="I318" s="161">
        <v>1870</v>
      </c>
      <c r="J318" s="162">
        <v>0.1</v>
      </c>
      <c r="K318" s="163"/>
      <c r="L318" s="164"/>
      <c r="M318" s="163"/>
      <c r="N318" s="165"/>
    </row>
    <row r="319" spans="1:14" x14ac:dyDescent="0.2">
      <c r="A319" s="30" t="s">
        <v>135</v>
      </c>
      <c r="B319" s="86">
        <f>SUM(B320)</f>
        <v>2000</v>
      </c>
      <c r="C319" s="107">
        <f>SUM(C320)</f>
        <v>0.5</v>
      </c>
      <c r="D319" s="12"/>
      <c r="E319" s="13"/>
      <c r="F319" s="12"/>
      <c r="G319" s="129"/>
      <c r="I319" s="86"/>
      <c r="J319" s="107"/>
      <c r="K319" s="12"/>
      <c r="L319" s="13"/>
      <c r="M319" s="12"/>
      <c r="N319" s="129"/>
    </row>
    <row r="320" spans="1:14" x14ac:dyDescent="0.2">
      <c r="A320" s="33" t="s">
        <v>79</v>
      </c>
      <c r="B320" s="161">
        <v>2000</v>
      </c>
      <c r="C320" s="162">
        <v>0.5</v>
      </c>
      <c r="D320" s="163"/>
      <c r="E320" s="164"/>
      <c r="F320" s="163"/>
      <c r="G320" s="165"/>
      <c r="I320" s="161">
        <v>2000</v>
      </c>
      <c r="J320" s="162">
        <v>0.5</v>
      </c>
      <c r="K320" s="163"/>
      <c r="L320" s="164"/>
      <c r="M320" s="163"/>
      <c r="N320" s="165"/>
    </row>
    <row r="321" spans="1:14" x14ac:dyDescent="0.2">
      <c r="A321" s="280" t="s">
        <v>35</v>
      </c>
      <c r="B321" s="281">
        <f>B322+B324+B326+B328+B330+B332+B334+B336+B338</f>
        <v>1112</v>
      </c>
      <c r="C321" s="282">
        <f>C322+C324+C326+C328+C330+C332+C334+C336+C338</f>
        <v>0.30000000000000004</v>
      </c>
      <c r="D321" s="283"/>
      <c r="E321" s="284"/>
      <c r="F321" s="283"/>
      <c r="G321" s="285"/>
      <c r="I321" s="281">
        <f>I322+I324+I326+I328+I330+I332+I334+I336+I338</f>
        <v>0</v>
      </c>
      <c r="J321" s="282">
        <f>J322+J324+J326+J328+J330+J332+J334+J336+J338</f>
        <v>0</v>
      </c>
      <c r="K321" s="283"/>
      <c r="L321" s="284"/>
      <c r="M321" s="283"/>
      <c r="N321" s="285"/>
    </row>
    <row r="322" spans="1:14" x14ac:dyDescent="0.2">
      <c r="A322" s="34" t="s">
        <v>136</v>
      </c>
      <c r="B322" s="86">
        <f>SUM(B323:B323)</f>
        <v>19</v>
      </c>
      <c r="C322" s="107">
        <f>SUM(C323:C323)</f>
        <v>0</v>
      </c>
      <c r="D322" s="28"/>
      <c r="E322" s="43"/>
      <c r="F322" s="28"/>
      <c r="G322" s="129"/>
      <c r="I322" s="86"/>
      <c r="J322" s="107"/>
      <c r="K322" s="28"/>
      <c r="L322" s="43"/>
      <c r="M322" s="28"/>
      <c r="N322" s="129"/>
    </row>
    <row r="323" spans="1:14" x14ac:dyDescent="0.2">
      <c r="A323" s="38" t="s">
        <v>79</v>
      </c>
      <c r="B323" s="161">
        <v>19</v>
      </c>
      <c r="C323" s="162"/>
      <c r="D323" s="163"/>
      <c r="E323" s="164"/>
      <c r="F323" s="163"/>
      <c r="G323" s="165"/>
      <c r="I323" s="161">
        <v>19</v>
      </c>
      <c r="J323" s="162"/>
      <c r="K323" s="163"/>
      <c r="L323" s="164"/>
      <c r="M323" s="163"/>
      <c r="N323" s="165"/>
    </row>
    <row r="324" spans="1:14" x14ac:dyDescent="0.2">
      <c r="A324" s="34" t="s">
        <v>37</v>
      </c>
      <c r="B324" s="86">
        <f>SUM(B325:B325)</f>
        <v>100</v>
      </c>
      <c r="C324" s="107">
        <f>SUM(C325:C325)</f>
        <v>0.1</v>
      </c>
      <c r="D324" s="28"/>
      <c r="E324" s="43"/>
      <c r="F324" s="28"/>
      <c r="G324" s="129"/>
      <c r="I324" s="86"/>
      <c r="J324" s="107"/>
      <c r="K324" s="28"/>
      <c r="L324" s="43"/>
      <c r="M324" s="28"/>
      <c r="N324" s="129"/>
    </row>
    <row r="325" spans="1:14" x14ac:dyDescent="0.2">
      <c r="A325" s="38" t="s">
        <v>79</v>
      </c>
      <c r="B325" s="161">
        <v>100</v>
      </c>
      <c r="C325" s="162">
        <v>0.1</v>
      </c>
      <c r="D325" s="163"/>
      <c r="E325" s="164"/>
      <c r="F325" s="163"/>
      <c r="G325" s="165"/>
      <c r="I325" s="161">
        <v>100</v>
      </c>
      <c r="J325" s="162">
        <v>0.1</v>
      </c>
      <c r="K325" s="163"/>
      <c r="L325" s="164"/>
      <c r="M325" s="163"/>
      <c r="N325" s="165"/>
    </row>
    <row r="326" spans="1:14" x14ac:dyDescent="0.2">
      <c r="A326" s="34" t="s">
        <v>41</v>
      </c>
      <c r="B326" s="86">
        <f>SUM(B327:B327)</f>
        <v>245</v>
      </c>
      <c r="C326" s="107">
        <f>SUM(C327:C327)</f>
        <v>0.1</v>
      </c>
      <c r="D326" s="28"/>
      <c r="E326" s="43"/>
      <c r="F326" s="28"/>
      <c r="G326" s="129"/>
      <c r="I326" s="86"/>
      <c r="J326" s="107"/>
      <c r="K326" s="28"/>
      <c r="L326" s="43"/>
      <c r="M326" s="28"/>
      <c r="N326" s="129"/>
    </row>
    <row r="327" spans="1:14" x14ac:dyDescent="0.2">
      <c r="A327" s="38" t="s">
        <v>79</v>
      </c>
      <c r="B327" s="161">
        <v>245</v>
      </c>
      <c r="C327" s="162">
        <v>0.1</v>
      </c>
      <c r="D327" s="163"/>
      <c r="E327" s="164"/>
      <c r="F327" s="163"/>
      <c r="G327" s="165"/>
      <c r="I327" s="161">
        <v>245</v>
      </c>
      <c r="J327" s="162">
        <v>0.1</v>
      </c>
      <c r="K327" s="163"/>
      <c r="L327" s="164"/>
      <c r="M327" s="163"/>
      <c r="N327" s="165"/>
    </row>
    <row r="328" spans="1:14" x14ac:dyDescent="0.2">
      <c r="A328" s="34" t="s">
        <v>137</v>
      </c>
      <c r="B328" s="86">
        <f>SUM(B329:B329)</f>
        <v>40</v>
      </c>
      <c r="C328" s="107">
        <f>SUM(C329:C329)</f>
        <v>0</v>
      </c>
      <c r="D328" s="28"/>
      <c r="E328" s="43"/>
      <c r="F328" s="28"/>
      <c r="G328" s="129"/>
      <c r="I328" s="86"/>
      <c r="J328" s="107"/>
      <c r="K328" s="28"/>
      <c r="L328" s="43"/>
      <c r="M328" s="28"/>
      <c r="N328" s="129"/>
    </row>
    <row r="329" spans="1:14" x14ac:dyDescent="0.2">
      <c r="A329" s="38" t="s">
        <v>79</v>
      </c>
      <c r="B329" s="161">
        <v>40</v>
      </c>
      <c r="C329" s="162"/>
      <c r="D329" s="163"/>
      <c r="E329" s="164"/>
      <c r="F329" s="163"/>
      <c r="G329" s="165"/>
      <c r="I329" s="161">
        <v>40</v>
      </c>
      <c r="J329" s="162"/>
      <c r="K329" s="163"/>
      <c r="L329" s="164"/>
      <c r="M329" s="163"/>
      <c r="N329" s="165"/>
    </row>
    <row r="330" spans="1:14" x14ac:dyDescent="0.2">
      <c r="A330" s="34" t="s">
        <v>138</v>
      </c>
      <c r="B330" s="86">
        <f>SUM(B331:B331)</f>
        <v>37</v>
      </c>
      <c r="C330" s="107">
        <f>SUM(C331:C331)</f>
        <v>0</v>
      </c>
      <c r="D330" s="28"/>
      <c r="E330" s="43"/>
      <c r="F330" s="28"/>
      <c r="G330" s="129"/>
      <c r="I330" s="86"/>
      <c r="J330" s="107"/>
      <c r="K330" s="28"/>
      <c r="L330" s="43"/>
      <c r="M330" s="28"/>
      <c r="N330" s="129"/>
    </row>
    <row r="331" spans="1:14" x14ac:dyDescent="0.2">
      <c r="A331" s="38" t="s">
        <v>79</v>
      </c>
      <c r="B331" s="161">
        <v>37</v>
      </c>
      <c r="C331" s="162"/>
      <c r="D331" s="163"/>
      <c r="E331" s="164"/>
      <c r="F331" s="163"/>
      <c r="G331" s="165"/>
      <c r="I331" s="161">
        <v>37</v>
      </c>
      <c r="J331" s="162"/>
      <c r="K331" s="163"/>
      <c r="L331" s="164"/>
      <c r="M331" s="163"/>
      <c r="N331" s="165"/>
    </row>
    <row r="332" spans="1:14" x14ac:dyDescent="0.2">
      <c r="A332" s="34" t="s">
        <v>31</v>
      </c>
      <c r="B332" s="86">
        <f>SUM(B333:B333)</f>
        <v>387</v>
      </c>
      <c r="C332" s="107">
        <f>SUM(C333:C333)</f>
        <v>0.1</v>
      </c>
      <c r="D332" s="28"/>
      <c r="E332" s="43"/>
      <c r="F332" s="28"/>
      <c r="G332" s="129"/>
      <c r="I332" s="86"/>
      <c r="J332" s="107"/>
      <c r="K332" s="28"/>
      <c r="L332" s="43"/>
      <c r="M332" s="28"/>
      <c r="N332" s="129"/>
    </row>
    <row r="333" spans="1:14" x14ac:dyDescent="0.2">
      <c r="A333" s="38" t="s">
        <v>79</v>
      </c>
      <c r="B333" s="161">
        <v>387</v>
      </c>
      <c r="C333" s="162">
        <v>0.1</v>
      </c>
      <c r="D333" s="163"/>
      <c r="E333" s="164"/>
      <c r="F333" s="163"/>
      <c r="G333" s="165"/>
      <c r="I333" s="161">
        <v>387</v>
      </c>
      <c r="J333" s="162">
        <v>0.1</v>
      </c>
      <c r="K333" s="163"/>
      <c r="L333" s="164"/>
      <c r="M333" s="163"/>
      <c r="N333" s="165"/>
    </row>
    <row r="334" spans="1:14" x14ac:dyDescent="0.2">
      <c r="A334" s="34" t="s">
        <v>139</v>
      </c>
      <c r="B334" s="86">
        <f>SUM(B335:B335)</f>
        <v>117</v>
      </c>
      <c r="C334" s="107">
        <f>SUM(C335:C335)</f>
        <v>0</v>
      </c>
      <c r="D334" s="28"/>
      <c r="E334" s="43"/>
      <c r="F334" s="28"/>
      <c r="G334" s="129"/>
      <c r="I334" s="86"/>
      <c r="J334" s="107"/>
      <c r="K334" s="28"/>
      <c r="L334" s="43"/>
      <c r="M334" s="28"/>
      <c r="N334" s="129"/>
    </row>
    <row r="335" spans="1:14" x14ac:dyDescent="0.2">
      <c r="A335" s="38" t="s">
        <v>79</v>
      </c>
      <c r="B335" s="161">
        <v>117</v>
      </c>
      <c r="C335" s="162">
        <v>0</v>
      </c>
      <c r="D335" s="163"/>
      <c r="E335" s="164"/>
      <c r="F335" s="163"/>
      <c r="G335" s="165"/>
      <c r="I335" s="161">
        <v>117</v>
      </c>
      <c r="J335" s="162">
        <v>0</v>
      </c>
      <c r="K335" s="163"/>
      <c r="L335" s="164"/>
      <c r="M335" s="163"/>
      <c r="N335" s="165"/>
    </row>
    <row r="336" spans="1:14" x14ac:dyDescent="0.2">
      <c r="A336" s="34" t="s">
        <v>140</v>
      </c>
      <c r="B336" s="86">
        <f>SUM(B337:B337)</f>
        <v>94</v>
      </c>
      <c r="C336" s="107">
        <f>SUM(C337:C337)</f>
        <v>0</v>
      </c>
      <c r="D336" s="28"/>
      <c r="E336" s="43"/>
      <c r="F336" s="28"/>
      <c r="G336" s="129"/>
      <c r="I336" s="86"/>
      <c r="J336" s="107"/>
      <c r="K336" s="28"/>
      <c r="L336" s="43"/>
      <c r="M336" s="28"/>
      <c r="N336" s="129"/>
    </row>
    <row r="337" spans="1:14" x14ac:dyDescent="0.2">
      <c r="A337" s="38" t="s">
        <v>79</v>
      </c>
      <c r="B337" s="161">
        <v>94</v>
      </c>
      <c r="C337" s="162">
        <v>0</v>
      </c>
      <c r="D337" s="163"/>
      <c r="E337" s="164"/>
      <c r="F337" s="163"/>
      <c r="G337" s="165"/>
      <c r="I337" s="161">
        <v>94</v>
      </c>
      <c r="J337" s="162">
        <v>0</v>
      </c>
      <c r="K337" s="163"/>
      <c r="L337" s="164"/>
      <c r="M337" s="163"/>
      <c r="N337" s="165"/>
    </row>
    <row r="338" spans="1:14" x14ac:dyDescent="0.2">
      <c r="A338" s="34" t="s">
        <v>141</v>
      </c>
      <c r="B338" s="86">
        <f>SUM(B339:B339)</f>
        <v>73</v>
      </c>
      <c r="C338" s="107">
        <f>SUM(C339:C339)</f>
        <v>0</v>
      </c>
      <c r="D338" s="28"/>
      <c r="E338" s="43"/>
      <c r="F338" s="28"/>
      <c r="G338" s="129"/>
      <c r="I338" s="86"/>
      <c r="J338" s="107"/>
      <c r="K338" s="28"/>
      <c r="L338" s="43"/>
      <c r="M338" s="28"/>
      <c r="N338" s="129"/>
    </row>
    <row r="339" spans="1:14" ht="13.5" thickBot="1" x14ac:dyDescent="0.25">
      <c r="A339" s="38" t="s">
        <v>79</v>
      </c>
      <c r="B339" s="161">
        <v>73</v>
      </c>
      <c r="C339" s="162">
        <v>0</v>
      </c>
      <c r="D339" s="163"/>
      <c r="E339" s="164"/>
      <c r="F339" s="163"/>
      <c r="G339" s="165"/>
      <c r="I339" s="161">
        <v>73</v>
      </c>
      <c r="J339" s="162">
        <v>0</v>
      </c>
      <c r="K339" s="163"/>
      <c r="L339" s="164"/>
      <c r="M339" s="163"/>
      <c r="N339" s="165"/>
    </row>
    <row r="340" spans="1:14" ht="13.5" thickBot="1" x14ac:dyDescent="0.25">
      <c r="A340" s="245" t="s">
        <v>14</v>
      </c>
      <c r="B340" s="286">
        <f>B321+B302+B289</f>
        <v>14472</v>
      </c>
      <c r="C340" s="256">
        <f t="shared" ref="C340:G340" si="33">C321+C302+C289</f>
        <v>3.4000000000000004</v>
      </c>
      <c r="D340" s="257"/>
      <c r="E340" s="258">
        <f t="shared" si="33"/>
        <v>0</v>
      </c>
      <c r="F340" s="257"/>
      <c r="G340" s="248">
        <f t="shared" si="33"/>
        <v>460</v>
      </c>
      <c r="I340" s="286">
        <f>I321+I302+I289</f>
        <v>0</v>
      </c>
      <c r="J340" s="256">
        <f t="shared" ref="J340" si="34">J321+J302+J289</f>
        <v>0</v>
      </c>
      <c r="K340" s="257"/>
      <c r="L340" s="258">
        <f t="shared" ref="L340" si="35">L321+L302+L289</f>
        <v>0</v>
      </c>
      <c r="M340" s="257"/>
      <c r="N340" s="248"/>
    </row>
    <row r="341" spans="1:14" ht="13.5" thickBot="1" x14ac:dyDescent="0.25">
      <c r="A341" s="419" t="s">
        <v>47</v>
      </c>
      <c r="B341" s="420"/>
      <c r="C341" s="420"/>
      <c r="D341" s="420"/>
      <c r="E341" s="420"/>
      <c r="F341" s="420"/>
      <c r="G341" s="421"/>
      <c r="I341" s="420"/>
      <c r="J341" s="420"/>
      <c r="K341" s="420"/>
      <c r="L341" s="420"/>
      <c r="M341" s="420"/>
      <c r="N341" s="421"/>
    </row>
    <row r="342" spans="1:14" ht="13.5" thickBot="1" x14ac:dyDescent="0.25">
      <c r="A342" s="58"/>
      <c r="B342" s="93"/>
      <c r="C342" s="113"/>
      <c r="D342" s="60"/>
      <c r="E342" s="59"/>
      <c r="F342" s="60"/>
      <c r="G342" s="151"/>
      <c r="I342" s="93"/>
      <c r="J342" s="113"/>
      <c r="K342" s="60"/>
      <c r="L342" s="59"/>
      <c r="M342" s="60"/>
      <c r="N342" s="151"/>
    </row>
    <row r="343" spans="1:14" ht="13.5" thickBot="1" x14ac:dyDescent="0.25">
      <c r="A343" s="419" t="s">
        <v>48</v>
      </c>
      <c r="B343" s="420"/>
      <c r="C343" s="420"/>
      <c r="D343" s="420"/>
      <c r="E343" s="420"/>
      <c r="F343" s="420"/>
      <c r="G343" s="421"/>
      <c r="I343" s="420"/>
      <c r="J343" s="420"/>
      <c r="K343" s="420"/>
      <c r="L343" s="420"/>
      <c r="M343" s="420"/>
      <c r="N343" s="421"/>
    </row>
    <row r="344" spans="1:14" ht="13.5" thickBot="1" x14ac:dyDescent="0.25">
      <c r="A344" s="61"/>
      <c r="B344" s="94"/>
      <c r="C344" s="114"/>
      <c r="D344" s="63"/>
      <c r="E344" s="62"/>
      <c r="F344" s="63"/>
      <c r="G344" s="152"/>
      <c r="I344" s="94"/>
      <c r="J344" s="114"/>
      <c r="K344" s="63"/>
      <c r="L344" s="62"/>
      <c r="M344" s="63"/>
      <c r="N344" s="152"/>
    </row>
    <row r="345" spans="1:14" ht="13.5" thickBot="1" x14ac:dyDescent="0.25">
      <c r="A345" s="419" t="s">
        <v>65</v>
      </c>
      <c r="B345" s="420"/>
      <c r="C345" s="420"/>
      <c r="D345" s="420"/>
      <c r="E345" s="420"/>
      <c r="F345" s="420"/>
      <c r="G345" s="421"/>
      <c r="I345" s="420"/>
      <c r="J345" s="420"/>
      <c r="K345" s="420"/>
      <c r="L345" s="420"/>
      <c r="M345" s="420"/>
      <c r="N345" s="421"/>
    </row>
    <row r="346" spans="1:14" x14ac:dyDescent="0.2">
      <c r="A346" s="287" t="s">
        <v>33</v>
      </c>
      <c r="B346" s="288">
        <f>B349+B347+B351</f>
        <v>30</v>
      </c>
      <c r="C346" s="289">
        <f>C349+C347+C351</f>
        <v>0</v>
      </c>
      <c r="D346" s="290"/>
      <c r="E346" s="291">
        <f>E349+E347+E351</f>
        <v>30</v>
      </c>
      <c r="F346" s="292"/>
      <c r="G346" s="293">
        <f>G349+G347+G351</f>
        <v>0</v>
      </c>
      <c r="I346" s="288">
        <f>I349+I347+I351</f>
        <v>0</v>
      </c>
      <c r="J346" s="289">
        <f>J349+J347+J351</f>
        <v>0</v>
      </c>
      <c r="K346" s="290"/>
      <c r="L346" s="291">
        <f>L349+L347+L351</f>
        <v>0</v>
      </c>
      <c r="M346" s="292"/>
      <c r="N346" s="293">
        <f>N349+N347+N351</f>
        <v>0</v>
      </c>
    </row>
    <row r="347" spans="1:14" x14ac:dyDescent="0.2">
      <c r="A347" s="30" t="s">
        <v>6</v>
      </c>
      <c r="B347" s="85">
        <f>SUM(B348:B348)</f>
        <v>10</v>
      </c>
      <c r="C347" s="107">
        <f>SUM(C348:C348)</f>
        <v>0</v>
      </c>
      <c r="D347" s="133"/>
      <c r="E347" s="43">
        <f>SUM(E348:E348)</f>
        <v>10</v>
      </c>
      <c r="F347" s="213"/>
      <c r="G347" s="214"/>
      <c r="I347" s="85"/>
      <c r="J347" s="107"/>
      <c r="K347" s="133"/>
      <c r="L347" s="43"/>
      <c r="M347" s="213"/>
      <c r="N347" s="214"/>
    </row>
    <row r="348" spans="1:14" x14ac:dyDescent="0.2">
      <c r="A348" s="120" t="s">
        <v>79</v>
      </c>
      <c r="B348" s="222">
        <v>10</v>
      </c>
      <c r="C348" s="173"/>
      <c r="D348" s="366"/>
      <c r="E348" s="176">
        <v>10</v>
      </c>
      <c r="F348" s="362"/>
      <c r="G348" s="363"/>
      <c r="I348" s="222">
        <v>10</v>
      </c>
      <c r="J348" s="173"/>
      <c r="K348" s="366"/>
      <c r="L348" s="176">
        <v>10</v>
      </c>
      <c r="M348" s="362"/>
      <c r="N348" s="363"/>
    </row>
    <row r="349" spans="1:14" x14ac:dyDescent="0.2">
      <c r="A349" s="31" t="s">
        <v>9</v>
      </c>
      <c r="B349" s="87">
        <f>SUM(B350:B350)</f>
        <v>10</v>
      </c>
      <c r="C349" s="105">
        <f>SUM(C350:C350)</f>
        <v>0</v>
      </c>
      <c r="D349" s="32"/>
      <c r="E349" s="44">
        <f>SUM(E350:E350)</f>
        <v>10</v>
      </c>
      <c r="F349" s="192"/>
      <c r="G349" s="193"/>
      <c r="I349" s="87"/>
      <c r="J349" s="105"/>
      <c r="K349" s="32"/>
      <c r="L349" s="44"/>
      <c r="M349" s="192"/>
      <c r="N349" s="193"/>
    </row>
    <row r="350" spans="1:14" x14ac:dyDescent="0.2">
      <c r="A350" s="37" t="s">
        <v>79</v>
      </c>
      <c r="B350" s="354">
        <v>10</v>
      </c>
      <c r="C350" s="106"/>
      <c r="D350" s="22"/>
      <c r="E350" s="355">
        <v>10</v>
      </c>
      <c r="F350" s="356"/>
      <c r="G350" s="357"/>
      <c r="I350" s="354">
        <v>10</v>
      </c>
      <c r="J350" s="106"/>
      <c r="K350" s="22"/>
      <c r="L350" s="355">
        <v>10</v>
      </c>
      <c r="M350" s="356"/>
      <c r="N350" s="357"/>
    </row>
    <row r="351" spans="1:14" x14ac:dyDescent="0.2">
      <c r="A351" s="30" t="s">
        <v>13</v>
      </c>
      <c r="B351" s="85">
        <f>SUM(B352)</f>
        <v>10</v>
      </c>
      <c r="C351" s="107">
        <f>SUM(C352)</f>
        <v>0</v>
      </c>
      <c r="D351" s="133"/>
      <c r="E351" s="43">
        <f>SUM(E352)</f>
        <v>10</v>
      </c>
      <c r="F351" s="213"/>
      <c r="G351" s="214"/>
      <c r="I351" s="85"/>
      <c r="J351" s="107">
        <f>SUM(J352)</f>
        <v>0</v>
      </c>
      <c r="K351" s="133"/>
      <c r="L351" s="43"/>
      <c r="M351" s="213"/>
      <c r="N351" s="214"/>
    </row>
    <row r="352" spans="1:14" x14ac:dyDescent="0.2">
      <c r="A352" s="33" t="s">
        <v>79</v>
      </c>
      <c r="B352" s="183">
        <v>10</v>
      </c>
      <c r="C352" s="162"/>
      <c r="D352" s="215"/>
      <c r="E352" s="164">
        <v>10</v>
      </c>
      <c r="F352" s="195"/>
      <c r="G352" s="196"/>
      <c r="I352" s="183">
        <v>10</v>
      </c>
      <c r="J352" s="162"/>
      <c r="K352" s="215"/>
      <c r="L352" s="164">
        <v>10</v>
      </c>
      <c r="M352" s="195"/>
      <c r="N352" s="196"/>
    </row>
    <row r="353" spans="1:14" x14ac:dyDescent="0.2">
      <c r="A353" s="294" t="s">
        <v>34</v>
      </c>
      <c r="B353" s="295">
        <f>B356+B358+B362+B354+B360</f>
        <v>360</v>
      </c>
      <c r="C353" s="296">
        <f>C356+C358+C362+C354+C360</f>
        <v>0</v>
      </c>
      <c r="D353" s="297"/>
      <c r="E353" s="298">
        <f>E356+E358+E362+E354+E360</f>
        <v>360</v>
      </c>
      <c r="F353" s="299"/>
      <c r="G353" s="300"/>
      <c r="I353" s="295">
        <f>I356+I358+I362+I354+I360</f>
        <v>0</v>
      </c>
      <c r="J353" s="296">
        <f>J356+J358+J362+J354+J360</f>
        <v>0</v>
      </c>
      <c r="K353" s="297"/>
      <c r="L353" s="298">
        <f>L356+L358+L362+L354+L360</f>
        <v>0</v>
      </c>
      <c r="M353" s="299"/>
      <c r="N353" s="300"/>
    </row>
    <row r="354" spans="1:14" x14ac:dyDescent="0.2">
      <c r="A354" s="30" t="s">
        <v>121</v>
      </c>
      <c r="B354" s="85">
        <f t="shared" ref="B354:C354" si="36">SUM(B355)</f>
        <v>20</v>
      </c>
      <c r="C354" s="107">
        <f t="shared" si="36"/>
        <v>0</v>
      </c>
      <c r="D354" s="133"/>
      <c r="E354" s="43">
        <f t="shared" ref="E354" si="37">SUM(E355)</f>
        <v>20</v>
      </c>
      <c r="F354" s="213"/>
      <c r="G354" s="214"/>
      <c r="I354" s="85"/>
      <c r="J354" s="107"/>
      <c r="K354" s="133"/>
      <c r="L354" s="43"/>
      <c r="M354" s="213"/>
      <c r="N354" s="214"/>
    </row>
    <row r="355" spans="1:14" x14ac:dyDescent="0.2">
      <c r="A355" s="33" t="s">
        <v>79</v>
      </c>
      <c r="B355" s="183">
        <v>20</v>
      </c>
      <c r="C355" s="162"/>
      <c r="D355" s="215"/>
      <c r="E355" s="164">
        <v>20</v>
      </c>
      <c r="F355" s="195"/>
      <c r="G355" s="196"/>
      <c r="I355" s="183">
        <v>20</v>
      </c>
      <c r="J355" s="162"/>
      <c r="K355" s="215"/>
      <c r="L355" s="164">
        <v>20</v>
      </c>
      <c r="M355" s="195"/>
      <c r="N355" s="196"/>
    </row>
    <row r="356" spans="1:14" x14ac:dyDescent="0.2">
      <c r="A356" s="30" t="s">
        <v>117</v>
      </c>
      <c r="B356" s="85">
        <f t="shared" ref="B356:C356" si="38">SUM(B357)</f>
        <v>200</v>
      </c>
      <c r="C356" s="107">
        <f t="shared" si="38"/>
        <v>0</v>
      </c>
      <c r="D356" s="133"/>
      <c r="E356" s="43">
        <f t="shared" ref="E356" si="39">SUM(E357)</f>
        <v>200</v>
      </c>
      <c r="F356" s="213"/>
      <c r="G356" s="214"/>
      <c r="I356" s="85"/>
      <c r="J356" s="107"/>
      <c r="K356" s="133"/>
      <c r="L356" s="43"/>
      <c r="M356" s="213"/>
      <c r="N356" s="214"/>
    </row>
    <row r="357" spans="1:14" x14ac:dyDescent="0.2">
      <c r="A357" s="33" t="s">
        <v>72</v>
      </c>
      <c r="B357" s="183">
        <v>200</v>
      </c>
      <c r="C357" s="162"/>
      <c r="D357" s="215"/>
      <c r="E357" s="164">
        <v>200</v>
      </c>
      <c r="F357" s="195"/>
      <c r="G357" s="196"/>
      <c r="I357" s="183">
        <v>200</v>
      </c>
      <c r="J357" s="162"/>
      <c r="K357" s="215"/>
      <c r="L357" s="164">
        <v>200</v>
      </c>
      <c r="M357" s="195"/>
      <c r="N357" s="196"/>
    </row>
    <row r="358" spans="1:14" x14ac:dyDescent="0.2">
      <c r="A358" s="30" t="s">
        <v>116</v>
      </c>
      <c r="B358" s="85">
        <f t="shared" ref="B358:C358" si="40">SUM(B359)</f>
        <v>0</v>
      </c>
      <c r="C358" s="107">
        <f t="shared" si="40"/>
        <v>0</v>
      </c>
      <c r="D358" s="133"/>
      <c r="E358" s="43">
        <f t="shared" ref="E358" si="41">SUM(E359)</f>
        <v>0</v>
      </c>
      <c r="F358" s="213"/>
      <c r="G358" s="214"/>
      <c r="I358" s="85">
        <f t="shared" ref="I358:J358" si="42">SUM(I359)</f>
        <v>0</v>
      </c>
      <c r="J358" s="107">
        <f t="shared" si="42"/>
        <v>0</v>
      </c>
      <c r="K358" s="133"/>
      <c r="L358" s="43">
        <f t="shared" ref="L358" si="43">SUM(L359)</f>
        <v>0</v>
      </c>
      <c r="M358" s="213"/>
      <c r="N358" s="214"/>
    </row>
    <row r="359" spans="1:14" x14ac:dyDescent="0.2">
      <c r="A359" s="33" t="s">
        <v>72</v>
      </c>
      <c r="B359" s="183"/>
      <c r="C359" s="162"/>
      <c r="D359" s="215"/>
      <c r="E359" s="164"/>
      <c r="F359" s="195"/>
      <c r="G359" s="196"/>
      <c r="I359" s="183"/>
      <c r="J359" s="162"/>
      <c r="K359" s="215"/>
      <c r="L359" s="164"/>
      <c r="M359" s="195"/>
      <c r="N359" s="196"/>
    </row>
    <row r="360" spans="1:14" x14ac:dyDescent="0.2">
      <c r="A360" s="30" t="s">
        <v>120</v>
      </c>
      <c r="B360" s="85">
        <f t="shared" ref="B360:C360" si="44">SUM(B361)</f>
        <v>10</v>
      </c>
      <c r="C360" s="107">
        <f t="shared" si="44"/>
        <v>0</v>
      </c>
      <c r="D360" s="133"/>
      <c r="E360" s="43">
        <f t="shared" ref="E360" si="45">SUM(E361)</f>
        <v>10</v>
      </c>
      <c r="F360" s="213"/>
      <c r="G360" s="214"/>
      <c r="I360" s="85"/>
      <c r="J360" s="107"/>
      <c r="K360" s="133"/>
      <c r="L360" s="43"/>
      <c r="M360" s="213"/>
      <c r="N360" s="214"/>
    </row>
    <row r="361" spans="1:14" x14ac:dyDescent="0.2">
      <c r="A361" s="33" t="s">
        <v>79</v>
      </c>
      <c r="B361" s="183">
        <v>10</v>
      </c>
      <c r="C361" s="162"/>
      <c r="D361" s="215"/>
      <c r="E361" s="164">
        <v>10</v>
      </c>
      <c r="F361" s="195"/>
      <c r="G361" s="196"/>
      <c r="I361" s="183">
        <v>10</v>
      </c>
      <c r="J361" s="162"/>
      <c r="K361" s="215"/>
      <c r="L361" s="164">
        <v>10</v>
      </c>
      <c r="M361" s="195"/>
      <c r="N361" s="196"/>
    </row>
    <row r="362" spans="1:14" x14ac:dyDescent="0.2">
      <c r="A362" s="31" t="s">
        <v>27</v>
      </c>
      <c r="B362" s="87">
        <f>SUM(B363:B364)</f>
        <v>130</v>
      </c>
      <c r="C362" s="105">
        <f>SUM(C363:C364)</f>
        <v>0</v>
      </c>
      <c r="D362" s="32"/>
      <c r="E362" s="44">
        <f>SUM(E363:E364)</f>
        <v>130</v>
      </c>
      <c r="F362" s="192"/>
      <c r="G362" s="193"/>
      <c r="I362" s="87"/>
      <c r="J362" s="105"/>
      <c r="K362" s="32"/>
      <c r="L362" s="44"/>
      <c r="M362" s="192"/>
      <c r="N362" s="193"/>
    </row>
    <row r="363" spans="1:14" x14ac:dyDescent="0.2">
      <c r="A363" s="121" t="s">
        <v>79</v>
      </c>
      <c r="B363" s="181">
        <v>30</v>
      </c>
      <c r="C363" s="171"/>
      <c r="D363" s="18"/>
      <c r="E363" s="385">
        <v>30</v>
      </c>
      <c r="F363" s="383"/>
      <c r="G363" s="384"/>
      <c r="I363" s="181">
        <v>30</v>
      </c>
      <c r="J363" s="171"/>
      <c r="K363" s="18"/>
      <c r="L363" s="385">
        <v>30</v>
      </c>
      <c r="M363" s="383"/>
      <c r="N363" s="384"/>
    </row>
    <row r="364" spans="1:14" x14ac:dyDescent="0.2">
      <c r="A364" s="33" t="s">
        <v>72</v>
      </c>
      <c r="B364" s="183">
        <v>100</v>
      </c>
      <c r="C364" s="162"/>
      <c r="D364" s="163"/>
      <c r="E364" s="194">
        <v>100</v>
      </c>
      <c r="F364" s="195"/>
      <c r="G364" s="196"/>
      <c r="I364" s="183">
        <v>100</v>
      </c>
      <c r="J364" s="162"/>
      <c r="K364" s="163"/>
      <c r="L364" s="194">
        <v>100</v>
      </c>
      <c r="M364" s="195"/>
      <c r="N364" s="196"/>
    </row>
    <row r="365" spans="1:14" x14ac:dyDescent="0.2">
      <c r="A365" s="391" t="s">
        <v>35</v>
      </c>
      <c r="B365" s="392">
        <f>B366</f>
        <v>10</v>
      </c>
      <c r="C365" s="393">
        <f>C366</f>
        <v>0</v>
      </c>
      <c r="D365" s="394"/>
      <c r="E365" s="395">
        <f>E366</f>
        <v>10</v>
      </c>
      <c r="F365" s="396"/>
      <c r="G365" s="397"/>
      <c r="I365" s="392"/>
      <c r="J365" s="393"/>
      <c r="K365" s="394"/>
      <c r="L365" s="395"/>
      <c r="M365" s="396"/>
      <c r="N365" s="397"/>
    </row>
    <row r="366" spans="1:14" x14ac:dyDescent="0.2">
      <c r="A366" s="31" t="s">
        <v>37</v>
      </c>
      <c r="B366" s="87">
        <f>SUM(B367)</f>
        <v>10</v>
      </c>
      <c r="C366" s="105"/>
      <c r="D366" s="32"/>
      <c r="E366" s="44">
        <f>SUM(E367)</f>
        <v>10</v>
      </c>
      <c r="F366" s="67"/>
      <c r="G366" s="142"/>
      <c r="I366" s="87"/>
      <c r="J366" s="105"/>
      <c r="K366" s="32"/>
      <c r="L366" s="44"/>
      <c r="M366" s="67"/>
      <c r="N366" s="142"/>
    </row>
    <row r="367" spans="1:14" ht="13.5" thickBot="1" x14ac:dyDescent="0.25">
      <c r="A367" s="33" t="s">
        <v>79</v>
      </c>
      <c r="B367" s="161">
        <v>10</v>
      </c>
      <c r="C367" s="162"/>
      <c r="D367" s="163"/>
      <c r="E367" s="164">
        <v>10</v>
      </c>
      <c r="F367" s="189"/>
      <c r="G367" s="169"/>
      <c r="I367" s="161">
        <v>10</v>
      </c>
      <c r="J367" s="162"/>
      <c r="K367" s="163"/>
      <c r="L367" s="164">
        <v>10</v>
      </c>
      <c r="M367" s="189"/>
      <c r="N367" s="169"/>
    </row>
    <row r="368" spans="1:14" ht="13.5" thickBot="1" x14ac:dyDescent="0.25">
      <c r="A368" s="254" t="s">
        <v>14</v>
      </c>
      <c r="B368" s="301">
        <f>B346+B353+B365</f>
        <v>400</v>
      </c>
      <c r="C368" s="256">
        <f>C346+C353+C365</f>
        <v>0</v>
      </c>
      <c r="D368" s="302"/>
      <c r="E368" s="286">
        <f>E346+E353+E365</f>
        <v>400</v>
      </c>
      <c r="F368" s="303"/>
      <c r="G368" s="304"/>
      <c r="I368" s="301">
        <f>I346+I353+I365</f>
        <v>0</v>
      </c>
      <c r="J368" s="256">
        <f>J346+J353+J365</f>
        <v>0</v>
      </c>
      <c r="K368" s="302"/>
      <c r="L368" s="286">
        <f>L346+L353+L365</f>
        <v>0</v>
      </c>
      <c r="M368" s="303"/>
      <c r="N368" s="304"/>
    </row>
    <row r="369" spans="1:14" x14ac:dyDescent="0.2">
      <c r="A369" s="440" t="s">
        <v>66</v>
      </c>
      <c r="B369" s="441"/>
      <c r="C369" s="441"/>
      <c r="D369" s="441"/>
      <c r="E369" s="441"/>
      <c r="F369" s="441"/>
      <c r="G369" s="442"/>
      <c r="I369" s="441"/>
      <c r="J369" s="441"/>
      <c r="K369" s="441"/>
      <c r="L369" s="441"/>
      <c r="M369" s="441"/>
      <c r="N369" s="442"/>
    </row>
    <row r="370" spans="1:14" x14ac:dyDescent="0.2">
      <c r="A370" s="228" t="s">
        <v>33</v>
      </c>
      <c r="B370" s="273">
        <f>B371+B373+B375+B377+B379+B381+B383</f>
        <v>11500</v>
      </c>
      <c r="C370" s="305">
        <f t="shared" ref="C370:G370" si="46">C371+C373+C375+C377+C379+C381+C383</f>
        <v>0</v>
      </c>
      <c r="D370" s="274">
        <f t="shared" si="46"/>
        <v>0</v>
      </c>
      <c r="E370" s="306">
        <f t="shared" si="46"/>
        <v>11500</v>
      </c>
      <c r="F370" s="274">
        <f t="shared" si="46"/>
        <v>0</v>
      </c>
      <c r="G370" s="276">
        <f t="shared" si="46"/>
        <v>0</v>
      </c>
      <c r="I370" s="273">
        <f>I371+I373+I375+I377+I379+I381+I383</f>
        <v>0</v>
      </c>
      <c r="J370" s="305">
        <f t="shared" ref="J370" si="47">J371+J373+J375+J377+J379+J381+J383</f>
        <v>0</v>
      </c>
      <c r="K370" s="274">
        <f t="shared" ref="K370" si="48">K371+K373+K375+K377+K379+K381+K383</f>
        <v>0</v>
      </c>
      <c r="L370" s="306">
        <f t="shared" ref="L370" si="49">L371+L373+L375+L377+L379+L381+L383</f>
        <v>0</v>
      </c>
      <c r="M370" s="274">
        <f t="shared" ref="M370" si="50">M371+M373+M375+M377+M379+M381+M383</f>
        <v>0</v>
      </c>
      <c r="N370" s="276">
        <f t="shared" ref="N370" si="51">N371+N373+N375+N377+N379+N381+N383</f>
        <v>0</v>
      </c>
    </row>
    <row r="371" spans="1:14" x14ac:dyDescent="0.2">
      <c r="A371" s="30" t="s">
        <v>46</v>
      </c>
      <c r="B371" s="92">
        <f>SUM(B372:B372)</f>
        <v>3900</v>
      </c>
      <c r="C371" s="112"/>
      <c r="D371" s="56"/>
      <c r="E371" s="57">
        <f>SUM(E372:E372)</f>
        <v>3900</v>
      </c>
      <c r="F371" s="64"/>
      <c r="G371" s="141"/>
      <c r="I371" s="92"/>
      <c r="J371" s="112"/>
      <c r="K371" s="56"/>
      <c r="L371" s="57"/>
      <c r="M371" s="64"/>
      <c r="N371" s="141"/>
    </row>
    <row r="372" spans="1:14" x14ac:dyDescent="0.2">
      <c r="A372" s="33" t="s">
        <v>82</v>
      </c>
      <c r="B372" s="178">
        <v>3900</v>
      </c>
      <c r="C372" s="179"/>
      <c r="D372" s="189"/>
      <c r="E372" s="190">
        <v>3900</v>
      </c>
      <c r="F372" s="189"/>
      <c r="G372" s="169"/>
      <c r="I372" s="178">
        <v>3900</v>
      </c>
      <c r="J372" s="179"/>
      <c r="K372" s="189"/>
      <c r="L372" s="190">
        <v>3900</v>
      </c>
      <c r="M372" s="189"/>
      <c r="N372" s="169"/>
    </row>
    <row r="373" spans="1:14" x14ac:dyDescent="0.2">
      <c r="A373" s="31" t="s">
        <v>4</v>
      </c>
      <c r="B373" s="95">
        <f>SUM(B374:B374)</f>
        <v>300</v>
      </c>
      <c r="C373" s="115"/>
      <c r="D373" s="65"/>
      <c r="E373" s="66">
        <f>SUM(E374:E374)</f>
        <v>300</v>
      </c>
      <c r="F373" s="67"/>
      <c r="G373" s="142"/>
      <c r="I373" s="95"/>
      <c r="J373" s="115"/>
      <c r="K373" s="65"/>
      <c r="L373" s="66"/>
      <c r="M373" s="67"/>
      <c r="N373" s="142"/>
    </row>
    <row r="374" spans="1:14" x14ac:dyDescent="0.2">
      <c r="A374" s="33" t="s">
        <v>72</v>
      </c>
      <c r="B374" s="178">
        <v>300</v>
      </c>
      <c r="C374" s="179"/>
      <c r="D374" s="189"/>
      <c r="E374" s="190">
        <v>300</v>
      </c>
      <c r="F374" s="189"/>
      <c r="G374" s="169"/>
      <c r="I374" s="178">
        <v>300</v>
      </c>
      <c r="J374" s="179"/>
      <c r="K374" s="189"/>
      <c r="L374" s="190">
        <v>300</v>
      </c>
      <c r="M374" s="189"/>
      <c r="N374" s="169"/>
    </row>
    <row r="375" spans="1:14" x14ac:dyDescent="0.2">
      <c r="A375" s="30" t="s">
        <v>8</v>
      </c>
      <c r="B375" s="92">
        <f>SUM(B376:B376)</f>
        <v>200</v>
      </c>
      <c r="C375" s="112"/>
      <c r="D375" s="56"/>
      <c r="E375" s="57">
        <f>SUM(E376:E376)</f>
        <v>200</v>
      </c>
      <c r="F375" s="64"/>
      <c r="G375" s="141"/>
      <c r="I375" s="92"/>
      <c r="J375" s="112"/>
      <c r="K375" s="56"/>
      <c r="L375" s="57"/>
      <c r="M375" s="64"/>
      <c r="N375" s="141"/>
    </row>
    <row r="376" spans="1:14" x14ac:dyDescent="0.2">
      <c r="A376" s="33" t="s">
        <v>72</v>
      </c>
      <c r="B376" s="178">
        <v>200</v>
      </c>
      <c r="C376" s="179"/>
      <c r="D376" s="189"/>
      <c r="E376" s="190">
        <v>200</v>
      </c>
      <c r="F376" s="189"/>
      <c r="G376" s="169"/>
      <c r="I376" s="178">
        <v>200</v>
      </c>
      <c r="J376" s="179"/>
      <c r="K376" s="189"/>
      <c r="L376" s="190">
        <v>200</v>
      </c>
      <c r="M376" s="189"/>
      <c r="N376" s="169"/>
    </row>
    <row r="377" spans="1:14" x14ac:dyDescent="0.2">
      <c r="A377" s="30" t="s">
        <v>9</v>
      </c>
      <c r="B377" s="92">
        <f>SUM(B378:B378)</f>
        <v>500</v>
      </c>
      <c r="C377" s="112"/>
      <c r="D377" s="56"/>
      <c r="E377" s="57">
        <f>SUM(E378:E378)</f>
        <v>500</v>
      </c>
      <c r="F377" s="64"/>
      <c r="G377" s="141"/>
      <c r="I377" s="92"/>
      <c r="J377" s="112"/>
      <c r="K377" s="56"/>
      <c r="L377" s="57"/>
      <c r="M377" s="64"/>
      <c r="N377" s="141"/>
    </row>
    <row r="378" spans="1:14" x14ac:dyDescent="0.2">
      <c r="A378" s="33" t="s">
        <v>82</v>
      </c>
      <c r="B378" s="178">
        <v>500</v>
      </c>
      <c r="C378" s="179"/>
      <c r="D378" s="189"/>
      <c r="E378" s="190">
        <v>500</v>
      </c>
      <c r="F378" s="189"/>
      <c r="G378" s="169"/>
      <c r="I378" s="178">
        <v>500</v>
      </c>
      <c r="J378" s="179"/>
      <c r="K378" s="189"/>
      <c r="L378" s="190">
        <v>500</v>
      </c>
      <c r="M378" s="189"/>
      <c r="N378" s="169"/>
    </row>
    <row r="379" spans="1:14" x14ac:dyDescent="0.2">
      <c r="A379" s="30" t="s">
        <v>11</v>
      </c>
      <c r="B379" s="92">
        <f>SUM(B380:B380)</f>
        <v>2000</v>
      </c>
      <c r="C379" s="112"/>
      <c r="D379" s="56"/>
      <c r="E379" s="126">
        <f>SUM(E380:E380)</f>
        <v>2000</v>
      </c>
      <c r="F379" s="64"/>
      <c r="G379" s="141"/>
      <c r="I379" s="92"/>
      <c r="J379" s="112"/>
      <c r="K379" s="56"/>
      <c r="L379" s="126"/>
      <c r="M379" s="64"/>
      <c r="N379" s="141"/>
    </row>
    <row r="380" spans="1:14" x14ac:dyDescent="0.2">
      <c r="A380" s="29" t="s">
        <v>72</v>
      </c>
      <c r="B380" s="185">
        <v>2000</v>
      </c>
      <c r="C380" s="186"/>
      <c r="D380" s="191"/>
      <c r="E380" s="224">
        <v>2000</v>
      </c>
      <c r="F380" s="191"/>
      <c r="G380" s="167"/>
      <c r="I380" s="185">
        <v>2000</v>
      </c>
      <c r="J380" s="186"/>
      <c r="K380" s="191"/>
      <c r="L380" s="224">
        <v>2000</v>
      </c>
      <c r="M380" s="191"/>
      <c r="N380" s="167"/>
    </row>
    <row r="381" spans="1:14" s="51" customFormat="1" x14ac:dyDescent="0.2">
      <c r="A381" s="46" t="s">
        <v>12</v>
      </c>
      <c r="B381" s="96">
        <f>SUM(B382:B382)</f>
        <v>4100</v>
      </c>
      <c r="C381" s="116"/>
      <c r="D381" s="127"/>
      <c r="E381" s="128">
        <f>SUM(E382:E382)</f>
        <v>4100</v>
      </c>
      <c r="F381" s="68"/>
      <c r="G381" s="153"/>
      <c r="I381" s="96"/>
      <c r="J381" s="116"/>
      <c r="K381" s="127"/>
      <c r="L381" s="128"/>
      <c r="M381" s="68"/>
      <c r="N381" s="153"/>
    </row>
    <row r="382" spans="1:14" x14ac:dyDescent="0.2">
      <c r="A382" s="33" t="s">
        <v>82</v>
      </c>
      <c r="B382" s="178">
        <v>4100</v>
      </c>
      <c r="C382" s="179"/>
      <c r="D382" s="189"/>
      <c r="E382" s="199">
        <v>4100</v>
      </c>
      <c r="F382" s="189"/>
      <c r="G382" s="169"/>
      <c r="I382" s="178">
        <v>4100</v>
      </c>
      <c r="J382" s="179"/>
      <c r="K382" s="189"/>
      <c r="L382" s="199">
        <v>4100</v>
      </c>
      <c r="M382" s="189"/>
      <c r="N382" s="169"/>
    </row>
    <row r="383" spans="1:14" x14ac:dyDescent="0.2">
      <c r="A383" s="30" t="s">
        <v>13</v>
      </c>
      <c r="B383" s="92">
        <f t="shared" ref="B383" si="52">SUM(B384:B384)</f>
        <v>500</v>
      </c>
      <c r="C383" s="112"/>
      <c r="D383" s="56"/>
      <c r="E383" s="57">
        <f t="shared" ref="E383" si="53">SUM(E384:E384)</f>
        <v>500</v>
      </c>
      <c r="F383" s="64"/>
      <c r="G383" s="141"/>
      <c r="I383" s="92"/>
      <c r="J383" s="112"/>
      <c r="K383" s="56"/>
      <c r="L383" s="57"/>
      <c r="M383" s="64"/>
      <c r="N383" s="141"/>
    </row>
    <row r="384" spans="1:14" x14ac:dyDescent="0.2">
      <c r="A384" s="33" t="s">
        <v>82</v>
      </c>
      <c r="B384" s="178">
        <v>500</v>
      </c>
      <c r="C384" s="179"/>
      <c r="D384" s="189"/>
      <c r="E384" s="190">
        <v>500</v>
      </c>
      <c r="F384" s="189"/>
      <c r="G384" s="169"/>
      <c r="I384" s="178">
        <v>500</v>
      </c>
      <c r="J384" s="179"/>
      <c r="K384" s="189"/>
      <c r="L384" s="190">
        <v>500</v>
      </c>
      <c r="M384" s="189"/>
      <c r="N384" s="169"/>
    </row>
    <row r="385" spans="1:14" x14ac:dyDescent="0.2">
      <c r="A385" s="249" t="s">
        <v>34</v>
      </c>
      <c r="B385" s="307">
        <f>B386</f>
        <v>100</v>
      </c>
      <c r="C385" s="308"/>
      <c r="D385" s="309"/>
      <c r="E385" s="310">
        <f>E386</f>
        <v>100</v>
      </c>
      <c r="F385" s="252"/>
      <c r="G385" s="279"/>
      <c r="I385" s="307">
        <f>I386</f>
        <v>0</v>
      </c>
      <c r="J385" s="308"/>
      <c r="K385" s="309"/>
      <c r="L385" s="310">
        <f>L386</f>
        <v>0</v>
      </c>
      <c r="M385" s="252"/>
      <c r="N385" s="279"/>
    </row>
    <row r="386" spans="1:14" x14ac:dyDescent="0.2">
      <c r="A386" s="30" t="s">
        <v>112</v>
      </c>
      <c r="B386" s="92">
        <f t="shared" ref="B386" si="54">SUM(B387:B387)</f>
        <v>100</v>
      </c>
      <c r="C386" s="112"/>
      <c r="D386" s="56"/>
      <c r="E386" s="57">
        <f t="shared" ref="E386" si="55">SUM(E387:E387)</f>
        <v>100</v>
      </c>
      <c r="F386" s="64"/>
      <c r="G386" s="141"/>
      <c r="I386" s="92"/>
      <c r="J386" s="112"/>
      <c r="K386" s="56"/>
      <c r="L386" s="57"/>
      <c r="M386" s="64"/>
      <c r="N386" s="141"/>
    </row>
    <row r="387" spans="1:14" x14ac:dyDescent="0.2">
      <c r="A387" s="33" t="s">
        <v>82</v>
      </c>
      <c r="B387" s="178">
        <v>100</v>
      </c>
      <c r="C387" s="179"/>
      <c r="D387" s="189"/>
      <c r="E387" s="190">
        <v>100</v>
      </c>
      <c r="F387" s="189"/>
      <c r="G387" s="169"/>
      <c r="I387" s="178">
        <v>100</v>
      </c>
      <c r="J387" s="179"/>
      <c r="K387" s="189"/>
      <c r="L387" s="190">
        <v>100</v>
      </c>
      <c r="M387" s="189"/>
      <c r="N387" s="169"/>
    </row>
    <row r="388" spans="1:14" s="51" customFormat="1" x14ac:dyDescent="0.2">
      <c r="A388" s="239" t="s">
        <v>35</v>
      </c>
      <c r="B388" s="316">
        <f>B389</f>
        <v>100</v>
      </c>
      <c r="C388" s="317"/>
      <c r="D388" s="318"/>
      <c r="E388" s="243">
        <f>E389</f>
        <v>100</v>
      </c>
      <c r="F388" s="318"/>
      <c r="G388" s="319"/>
      <c r="I388" s="316">
        <f>I389</f>
        <v>0</v>
      </c>
      <c r="J388" s="317"/>
      <c r="K388" s="318"/>
      <c r="L388" s="243">
        <f>L389</f>
        <v>0</v>
      </c>
      <c r="M388" s="318"/>
      <c r="N388" s="319"/>
    </row>
    <row r="389" spans="1:14" s="51" customFormat="1" x14ac:dyDescent="0.2">
      <c r="A389" s="30" t="s">
        <v>122</v>
      </c>
      <c r="B389" s="92">
        <f t="shared" ref="B389" si="56">SUM(B390:B390)</f>
        <v>100</v>
      </c>
      <c r="C389" s="112"/>
      <c r="D389" s="56"/>
      <c r="E389" s="57">
        <f t="shared" ref="E389" si="57">SUM(E390:E390)</f>
        <v>100</v>
      </c>
      <c r="F389" s="64"/>
      <c r="G389" s="141"/>
      <c r="I389" s="92"/>
      <c r="J389" s="112"/>
      <c r="K389" s="56"/>
      <c r="L389" s="57"/>
      <c r="M389" s="64"/>
      <c r="N389" s="141"/>
    </row>
    <row r="390" spans="1:14" s="51" customFormat="1" ht="13.5" thickBot="1" x14ac:dyDescent="0.25">
      <c r="A390" s="33" t="s">
        <v>82</v>
      </c>
      <c r="B390" s="178">
        <v>100</v>
      </c>
      <c r="C390" s="179"/>
      <c r="D390" s="189"/>
      <c r="E390" s="190">
        <v>100</v>
      </c>
      <c r="F390" s="189"/>
      <c r="G390" s="169"/>
      <c r="I390" s="178">
        <v>100</v>
      </c>
      <c r="J390" s="179"/>
      <c r="K390" s="189"/>
      <c r="L390" s="190">
        <v>100</v>
      </c>
      <c r="M390" s="189"/>
      <c r="N390" s="169"/>
    </row>
    <row r="391" spans="1:14" ht="13.5" thickBot="1" x14ac:dyDescent="0.25">
      <c r="A391" s="311" t="s">
        <v>14</v>
      </c>
      <c r="B391" s="315">
        <f>B370+B385+B388</f>
        <v>11700</v>
      </c>
      <c r="C391" s="312"/>
      <c r="D391" s="313"/>
      <c r="E391" s="258">
        <f>E370+E385+E388</f>
        <v>11700</v>
      </c>
      <c r="F391" s="314"/>
      <c r="G391" s="346">
        <f>G370+G385+G388</f>
        <v>0</v>
      </c>
      <c r="I391" s="315">
        <f>I370+I385+I388</f>
        <v>0</v>
      </c>
      <c r="J391" s="312"/>
      <c r="K391" s="313"/>
      <c r="L391" s="258">
        <f>L370+L385+L388</f>
        <v>0</v>
      </c>
      <c r="M391" s="314"/>
      <c r="N391" s="346">
        <f>N370+N385+N388</f>
        <v>0</v>
      </c>
    </row>
    <row r="392" spans="1:14" ht="13.5" thickBot="1" x14ac:dyDescent="0.25">
      <c r="A392" s="419" t="s">
        <v>67</v>
      </c>
      <c r="B392" s="420"/>
      <c r="C392" s="420"/>
      <c r="D392" s="420"/>
      <c r="E392" s="420"/>
      <c r="F392" s="420"/>
      <c r="G392" s="421"/>
      <c r="I392" s="420"/>
      <c r="J392" s="420"/>
      <c r="K392" s="420"/>
      <c r="L392" s="420"/>
      <c r="M392" s="420"/>
      <c r="N392" s="421"/>
    </row>
    <row r="393" spans="1:14" x14ac:dyDescent="0.2">
      <c r="A393" s="249" t="s">
        <v>34</v>
      </c>
      <c r="B393" s="307">
        <f>B394+B396+B398</f>
        <v>60</v>
      </c>
      <c r="C393" s="308"/>
      <c r="D393" s="309"/>
      <c r="E393" s="310">
        <f>E394+E396+E398</f>
        <v>60</v>
      </c>
      <c r="F393" s="252"/>
      <c r="G393" s="279"/>
      <c r="I393" s="307">
        <f>I394+I396+I398</f>
        <v>0</v>
      </c>
      <c r="J393" s="308"/>
      <c r="K393" s="309"/>
      <c r="L393" s="310">
        <f>L394+L396+L398</f>
        <v>0</v>
      </c>
      <c r="M393" s="252"/>
      <c r="N393" s="279"/>
    </row>
    <row r="394" spans="1:14" x14ac:dyDescent="0.2">
      <c r="A394" s="46" t="s">
        <v>17</v>
      </c>
      <c r="B394" s="96">
        <f>B395</f>
        <v>20</v>
      </c>
      <c r="C394" s="116"/>
      <c r="D394" s="68"/>
      <c r="E394" s="69">
        <f>E395</f>
        <v>20</v>
      </c>
      <c r="F394" s="68"/>
      <c r="G394" s="153"/>
      <c r="I394" s="96"/>
      <c r="J394" s="116"/>
      <c r="K394" s="68"/>
      <c r="L394" s="69"/>
      <c r="M394" s="68"/>
      <c r="N394" s="153"/>
    </row>
    <row r="395" spans="1:14" x14ac:dyDescent="0.2">
      <c r="A395" s="33" t="s">
        <v>79</v>
      </c>
      <c r="B395" s="178">
        <v>20</v>
      </c>
      <c r="C395" s="179"/>
      <c r="D395" s="189"/>
      <c r="E395" s="190">
        <v>20</v>
      </c>
      <c r="F395" s="189"/>
      <c r="G395" s="169"/>
      <c r="I395" s="178">
        <v>20</v>
      </c>
      <c r="J395" s="179"/>
      <c r="K395" s="189"/>
      <c r="L395" s="190">
        <v>20</v>
      </c>
      <c r="M395" s="189"/>
      <c r="N395" s="169"/>
    </row>
    <row r="396" spans="1:14" x14ac:dyDescent="0.2">
      <c r="A396" s="30" t="s">
        <v>20</v>
      </c>
      <c r="B396" s="92">
        <f>SUM(B397:B397)</f>
        <v>20</v>
      </c>
      <c r="C396" s="112"/>
      <c r="D396" s="56"/>
      <c r="E396" s="57">
        <f>SUM(E397:E397)</f>
        <v>20</v>
      </c>
      <c r="F396" s="56"/>
      <c r="G396" s="184"/>
      <c r="I396" s="92"/>
      <c r="J396" s="112"/>
      <c r="K396" s="56"/>
      <c r="L396" s="57"/>
      <c r="M396" s="56"/>
      <c r="N396" s="184"/>
    </row>
    <row r="397" spans="1:14" x14ac:dyDescent="0.2">
      <c r="A397" s="33" t="s">
        <v>79</v>
      </c>
      <c r="B397" s="178">
        <v>20</v>
      </c>
      <c r="C397" s="179"/>
      <c r="D397" s="189"/>
      <c r="E397" s="190">
        <v>20</v>
      </c>
      <c r="F397" s="189"/>
      <c r="G397" s="169"/>
      <c r="I397" s="178">
        <v>20</v>
      </c>
      <c r="J397" s="179"/>
      <c r="K397" s="189"/>
      <c r="L397" s="190">
        <v>20</v>
      </c>
      <c r="M397" s="189"/>
      <c r="N397" s="169"/>
    </row>
    <row r="398" spans="1:14" x14ac:dyDescent="0.2">
      <c r="A398" s="46" t="s">
        <v>89</v>
      </c>
      <c r="B398" s="96">
        <f t="shared" ref="B398" si="58">B399</f>
        <v>20</v>
      </c>
      <c r="C398" s="116"/>
      <c r="D398" s="68"/>
      <c r="E398" s="69">
        <f t="shared" ref="E398" si="59">E399</f>
        <v>20</v>
      </c>
      <c r="F398" s="68"/>
      <c r="G398" s="153"/>
      <c r="I398" s="96"/>
      <c r="J398" s="116"/>
      <c r="K398" s="68"/>
      <c r="L398" s="69"/>
      <c r="M398" s="68"/>
      <c r="N398" s="153"/>
    </row>
    <row r="399" spans="1:14" ht="13.5" thickBot="1" x14ac:dyDescent="0.25">
      <c r="A399" s="33" t="s">
        <v>79</v>
      </c>
      <c r="B399" s="178">
        <v>20</v>
      </c>
      <c r="C399" s="179"/>
      <c r="D399" s="189"/>
      <c r="E399" s="190">
        <v>20</v>
      </c>
      <c r="F399" s="189"/>
      <c r="G399" s="169"/>
      <c r="I399" s="178">
        <v>20</v>
      </c>
      <c r="J399" s="179"/>
      <c r="K399" s="189"/>
      <c r="L399" s="190">
        <v>20</v>
      </c>
      <c r="M399" s="189"/>
      <c r="N399" s="169"/>
    </row>
    <row r="400" spans="1:14" ht="13.5" thickBot="1" x14ac:dyDescent="0.25">
      <c r="A400" s="311" t="s">
        <v>14</v>
      </c>
      <c r="B400" s="320">
        <f>B393</f>
        <v>60</v>
      </c>
      <c r="C400" s="321"/>
      <c r="D400" s="322"/>
      <c r="E400" s="323">
        <f>SUM(E396)</f>
        <v>20</v>
      </c>
      <c r="F400" s="322"/>
      <c r="G400" s="324">
        <f>SUM(G396)</f>
        <v>0</v>
      </c>
      <c r="H400" s="26"/>
      <c r="I400" s="320">
        <f>I393</f>
        <v>0</v>
      </c>
      <c r="J400" s="321"/>
      <c r="K400" s="322"/>
      <c r="L400" s="323">
        <f>SUM(L396)</f>
        <v>0</v>
      </c>
      <c r="M400" s="322"/>
      <c r="N400" s="324">
        <f>SUM(N396)</f>
        <v>0</v>
      </c>
    </row>
    <row r="401" spans="1:14" ht="13.5" thickBot="1" x14ac:dyDescent="0.25">
      <c r="A401" s="419" t="s">
        <v>142</v>
      </c>
      <c r="B401" s="420"/>
      <c r="C401" s="420"/>
      <c r="D401" s="420"/>
      <c r="E401" s="420"/>
      <c r="F401" s="420"/>
      <c r="G401" s="421"/>
      <c r="H401" s="26"/>
      <c r="I401" s="420"/>
      <c r="J401" s="420"/>
      <c r="K401" s="420"/>
      <c r="L401" s="420"/>
      <c r="M401" s="420"/>
      <c r="N401" s="421"/>
    </row>
    <row r="402" spans="1:14" ht="13.5" thickBot="1" x14ac:dyDescent="0.25">
      <c r="A402" s="405"/>
      <c r="B402" s="406"/>
      <c r="C402" s="407"/>
      <c r="D402" s="408"/>
      <c r="E402" s="409"/>
      <c r="F402" s="408"/>
      <c r="G402" s="410"/>
      <c r="H402" s="26"/>
      <c r="I402" s="406"/>
      <c r="J402" s="407"/>
      <c r="K402" s="408"/>
      <c r="L402" s="409"/>
      <c r="M402" s="408"/>
      <c r="N402" s="410"/>
    </row>
    <row r="403" spans="1:14" ht="13.5" thickBot="1" x14ac:dyDescent="0.25">
      <c r="A403" s="419" t="s">
        <v>68</v>
      </c>
      <c r="B403" s="420"/>
      <c r="C403" s="420"/>
      <c r="D403" s="420"/>
      <c r="E403" s="420"/>
      <c r="F403" s="420"/>
      <c r="G403" s="421"/>
      <c r="H403" s="26"/>
      <c r="I403" s="420"/>
      <c r="J403" s="420"/>
      <c r="K403" s="420"/>
      <c r="L403" s="420"/>
      <c r="M403" s="420"/>
      <c r="N403" s="421"/>
    </row>
    <row r="404" spans="1:14" x14ac:dyDescent="0.2">
      <c r="A404" s="228" t="s">
        <v>33</v>
      </c>
      <c r="B404" s="273">
        <f>B405+B409</f>
        <v>8350</v>
      </c>
      <c r="C404" s="305"/>
      <c r="D404" s="274"/>
      <c r="E404" s="275">
        <f>E405+E409</f>
        <v>8350</v>
      </c>
      <c r="F404" s="231"/>
      <c r="G404" s="233"/>
      <c r="H404" s="26"/>
      <c r="I404" s="273"/>
      <c r="J404" s="305"/>
      <c r="K404" s="274"/>
      <c r="L404" s="275"/>
      <c r="M404" s="231"/>
      <c r="N404" s="233"/>
    </row>
    <row r="405" spans="1:14" x14ac:dyDescent="0.2">
      <c r="A405" s="30" t="s">
        <v>5</v>
      </c>
      <c r="B405" s="92">
        <f>SUM(B406:B408)</f>
        <v>2500</v>
      </c>
      <c r="C405" s="112"/>
      <c r="D405" s="56"/>
      <c r="E405" s="57">
        <f>SUM(E406:E408)</f>
        <v>2500</v>
      </c>
      <c r="F405" s="64"/>
      <c r="G405" s="141"/>
      <c r="H405" s="26"/>
      <c r="I405" s="92"/>
      <c r="J405" s="112"/>
      <c r="K405" s="56"/>
      <c r="L405" s="57"/>
      <c r="M405" s="64"/>
      <c r="N405" s="141"/>
    </row>
    <row r="406" spans="1:14" x14ac:dyDescent="0.2">
      <c r="A406" s="119" t="s">
        <v>72</v>
      </c>
      <c r="B406" s="226">
        <v>1000</v>
      </c>
      <c r="C406" s="227"/>
      <c r="D406" s="67"/>
      <c r="E406" s="349">
        <v>1000</v>
      </c>
      <c r="F406" s="67"/>
      <c r="G406" s="142"/>
      <c r="H406" s="26"/>
      <c r="I406" s="226">
        <v>1000</v>
      </c>
      <c r="J406" s="227"/>
      <c r="K406" s="67"/>
      <c r="L406" s="349">
        <v>1000</v>
      </c>
      <c r="M406" s="67"/>
      <c r="N406" s="142"/>
    </row>
    <row r="407" spans="1:14" x14ac:dyDescent="0.2">
      <c r="A407" s="119" t="s">
        <v>76</v>
      </c>
      <c r="B407" s="226">
        <v>1000</v>
      </c>
      <c r="C407" s="227"/>
      <c r="D407" s="67"/>
      <c r="E407" s="349">
        <v>1000</v>
      </c>
      <c r="F407" s="67"/>
      <c r="G407" s="142"/>
      <c r="H407" s="26"/>
      <c r="I407" s="226">
        <v>1000</v>
      </c>
      <c r="J407" s="227"/>
      <c r="K407" s="67"/>
      <c r="L407" s="349">
        <v>1000</v>
      </c>
      <c r="M407" s="67"/>
      <c r="N407" s="142"/>
    </row>
    <row r="408" spans="1:14" x14ac:dyDescent="0.2">
      <c r="A408" s="119" t="s">
        <v>79</v>
      </c>
      <c r="B408" s="226">
        <v>500</v>
      </c>
      <c r="C408" s="227"/>
      <c r="D408" s="67"/>
      <c r="E408" s="349">
        <v>500</v>
      </c>
      <c r="F408" s="67"/>
      <c r="G408" s="142"/>
      <c r="H408" s="26"/>
      <c r="I408" s="226">
        <v>500</v>
      </c>
      <c r="J408" s="227"/>
      <c r="K408" s="67"/>
      <c r="L408" s="349">
        <v>500</v>
      </c>
      <c r="M408" s="67"/>
      <c r="N408" s="142"/>
    </row>
    <row r="409" spans="1:14" x14ac:dyDescent="0.2">
      <c r="A409" s="30" t="s">
        <v>11</v>
      </c>
      <c r="B409" s="97">
        <f>SUM(B410:B412)</f>
        <v>5850</v>
      </c>
      <c r="C409" s="117"/>
      <c r="D409" s="70"/>
      <c r="E409" s="71">
        <f>SUM(E410:E412)</f>
        <v>5850</v>
      </c>
      <c r="F409" s="72"/>
      <c r="G409" s="154"/>
      <c r="H409" s="26"/>
      <c r="I409" s="97"/>
      <c r="J409" s="117"/>
      <c r="K409" s="70"/>
      <c r="L409" s="71"/>
      <c r="M409" s="72"/>
      <c r="N409" s="154"/>
    </row>
    <row r="410" spans="1:14" x14ac:dyDescent="0.2">
      <c r="A410" s="121" t="s">
        <v>72</v>
      </c>
      <c r="B410" s="388">
        <v>500</v>
      </c>
      <c r="C410" s="389"/>
      <c r="D410" s="386"/>
      <c r="E410" s="390">
        <v>500</v>
      </c>
      <c r="F410" s="386"/>
      <c r="G410" s="387"/>
      <c r="H410" s="26"/>
      <c r="I410" s="388">
        <v>500</v>
      </c>
      <c r="J410" s="389"/>
      <c r="K410" s="386"/>
      <c r="L410" s="390">
        <v>500</v>
      </c>
      <c r="M410" s="386"/>
      <c r="N410" s="387"/>
    </row>
    <row r="411" spans="1:14" x14ac:dyDescent="0.2">
      <c r="A411" s="37" t="s">
        <v>81</v>
      </c>
      <c r="B411" s="204">
        <v>350</v>
      </c>
      <c r="C411" s="205"/>
      <c r="D411" s="206"/>
      <c r="E411" s="207">
        <v>350</v>
      </c>
      <c r="F411" s="206"/>
      <c r="G411" s="208"/>
      <c r="H411" s="26"/>
      <c r="I411" s="204">
        <v>350</v>
      </c>
      <c r="J411" s="205"/>
      <c r="K411" s="206"/>
      <c r="L411" s="207">
        <v>350</v>
      </c>
      <c r="M411" s="206"/>
      <c r="N411" s="208"/>
    </row>
    <row r="412" spans="1:14" ht="13.5" thickBot="1" x14ac:dyDescent="0.25">
      <c r="A412" s="33" t="s">
        <v>82</v>
      </c>
      <c r="B412" s="203">
        <v>5000</v>
      </c>
      <c r="C412" s="209"/>
      <c r="D412" s="210"/>
      <c r="E412" s="211">
        <v>5000</v>
      </c>
      <c r="F412" s="210"/>
      <c r="G412" s="212"/>
      <c r="H412" s="26"/>
      <c r="I412" s="203">
        <v>5000</v>
      </c>
      <c r="J412" s="209"/>
      <c r="K412" s="210"/>
      <c r="L412" s="211">
        <v>5000</v>
      </c>
      <c r="M412" s="210"/>
      <c r="N412" s="212"/>
    </row>
    <row r="413" spans="1:14" ht="13.5" thickBot="1" x14ac:dyDescent="0.25">
      <c r="A413" s="254" t="s">
        <v>14</v>
      </c>
      <c r="B413" s="320">
        <f>B404</f>
        <v>8350</v>
      </c>
      <c r="C413" s="321"/>
      <c r="D413" s="322"/>
      <c r="E413" s="323">
        <f>E404</f>
        <v>8350</v>
      </c>
      <c r="F413" s="325"/>
      <c r="G413" s="326"/>
      <c r="H413" s="26"/>
      <c r="I413" s="320">
        <f>I404</f>
        <v>0</v>
      </c>
      <c r="J413" s="321"/>
      <c r="K413" s="322"/>
      <c r="L413" s="323">
        <f>L404</f>
        <v>0</v>
      </c>
      <c r="M413" s="325"/>
      <c r="N413" s="326"/>
    </row>
    <row r="414" spans="1:14" ht="13.5" thickBot="1" x14ac:dyDescent="0.25">
      <c r="A414" s="419" t="s">
        <v>69</v>
      </c>
      <c r="B414" s="420"/>
      <c r="C414" s="420"/>
      <c r="D414" s="420"/>
      <c r="E414" s="420"/>
      <c r="F414" s="420"/>
      <c r="G414" s="421"/>
      <c r="H414" s="26"/>
      <c r="I414" s="420"/>
      <c r="J414" s="420"/>
      <c r="K414" s="420"/>
      <c r="L414" s="420"/>
      <c r="M414" s="420"/>
      <c r="N414" s="421"/>
    </row>
    <row r="415" spans="1:14" x14ac:dyDescent="0.2">
      <c r="A415" s="287" t="s">
        <v>33</v>
      </c>
      <c r="B415" s="327">
        <f>B418+B416</f>
        <v>100</v>
      </c>
      <c r="C415" s="367">
        <f>C418+C416</f>
        <v>0</v>
      </c>
      <c r="D415" s="328"/>
      <c r="E415" s="291">
        <f>E418+E416</f>
        <v>100</v>
      </c>
      <c r="F415" s="328"/>
      <c r="G415" s="329"/>
      <c r="H415" s="26"/>
      <c r="I415" s="327"/>
      <c r="J415" s="367"/>
      <c r="K415" s="328"/>
      <c r="L415" s="291"/>
      <c r="M415" s="328"/>
      <c r="N415" s="329"/>
    </row>
    <row r="416" spans="1:14" x14ac:dyDescent="0.2">
      <c r="A416" s="30" t="s">
        <v>5</v>
      </c>
      <c r="B416" s="92">
        <f>SUM(B417)</f>
        <v>50</v>
      </c>
      <c r="C416" s="112"/>
      <c r="D416" s="56"/>
      <c r="E416" s="57">
        <f>SUM(E417)</f>
        <v>50</v>
      </c>
      <c r="F416" s="56"/>
      <c r="G416" s="184"/>
      <c r="H416" s="26"/>
      <c r="I416" s="92"/>
      <c r="J416" s="112"/>
      <c r="K416" s="56"/>
      <c r="L416" s="57"/>
      <c r="M416" s="56"/>
      <c r="N416" s="184"/>
    </row>
    <row r="417" spans="1:14" x14ac:dyDescent="0.2">
      <c r="A417" s="33" t="s">
        <v>72</v>
      </c>
      <c r="B417" s="178">
        <v>50</v>
      </c>
      <c r="C417" s="179"/>
      <c r="D417" s="189"/>
      <c r="E417" s="190">
        <v>50</v>
      </c>
      <c r="F417" s="189"/>
      <c r="G417" s="169"/>
      <c r="H417" s="26"/>
      <c r="I417" s="178">
        <v>50</v>
      </c>
      <c r="J417" s="179"/>
      <c r="K417" s="189"/>
      <c r="L417" s="190">
        <v>50</v>
      </c>
      <c r="M417" s="189"/>
      <c r="N417" s="169"/>
    </row>
    <row r="418" spans="1:14" x14ac:dyDescent="0.2">
      <c r="A418" s="30" t="s">
        <v>90</v>
      </c>
      <c r="B418" s="92">
        <f>SUM(B419:B419)</f>
        <v>50</v>
      </c>
      <c r="C418" s="107">
        <f>SUM(C419:C419)</f>
        <v>0</v>
      </c>
      <c r="D418" s="56"/>
      <c r="E418" s="126">
        <f>SUM(E419:E419)</f>
        <v>50</v>
      </c>
      <c r="F418" s="64"/>
      <c r="G418" s="141"/>
      <c r="H418" s="26"/>
      <c r="I418" s="92"/>
      <c r="J418" s="107"/>
      <c r="K418" s="56"/>
      <c r="L418" s="126"/>
      <c r="M418" s="64"/>
      <c r="N418" s="141"/>
    </row>
    <row r="419" spans="1:14" ht="13.5" thickBot="1" x14ac:dyDescent="0.25">
      <c r="A419" s="29" t="s">
        <v>72</v>
      </c>
      <c r="B419" s="185">
        <v>50</v>
      </c>
      <c r="C419" s="131"/>
      <c r="D419" s="191"/>
      <c r="E419" s="224">
        <v>50</v>
      </c>
      <c r="F419" s="191"/>
      <c r="G419" s="167"/>
      <c r="H419" s="26"/>
      <c r="I419" s="185">
        <v>50</v>
      </c>
      <c r="J419" s="131"/>
      <c r="K419" s="191"/>
      <c r="L419" s="224">
        <v>50</v>
      </c>
      <c r="M419" s="191"/>
      <c r="N419" s="167"/>
    </row>
    <row r="420" spans="1:14" ht="13.5" thickBot="1" x14ac:dyDescent="0.25">
      <c r="A420" s="311" t="s">
        <v>14</v>
      </c>
      <c r="B420" s="320">
        <f>SUM(B415)</f>
        <v>100</v>
      </c>
      <c r="C420" s="321">
        <f>SUM(C415)</f>
        <v>0</v>
      </c>
      <c r="D420" s="322"/>
      <c r="E420" s="323">
        <f>SUM(E415)</f>
        <v>100</v>
      </c>
      <c r="F420" s="322"/>
      <c r="G420" s="324"/>
      <c r="H420" s="26"/>
      <c r="I420" s="320">
        <f>SUM(I415)</f>
        <v>0</v>
      </c>
      <c r="J420" s="321">
        <f>SUM(J415)</f>
        <v>0</v>
      </c>
      <c r="K420" s="322"/>
      <c r="L420" s="323">
        <f>SUM(L415)</f>
        <v>0</v>
      </c>
      <c r="M420" s="322"/>
      <c r="N420" s="324"/>
    </row>
    <row r="421" spans="1:14" ht="13.5" thickBot="1" x14ac:dyDescent="0.25">
      <c r="A421" s="419" t="s">
        <v>70</v>
      </c>
      <c r="B421" s="420"/>
      <c r="C421" s="420"/>
      <c r="D421" s="420"/>
      <c r="E421" s="420"/>
      <c r="F421" s="420"/>
      <c r="G421" s="421"/>
      <c r="H421" s="26"/>
      <c r="I421" s="420"/>
      <c r="J421" s="420"/>
      <c r="K421" s="420"/>
      <c r="L421" s="420"/>
      <c r="M421" s="420"/>
      <c r="N421" s="421"/>
    </row>
    <row r="422" spans="1:14" ht="13.5" thickBot="1" x14ac:dyDescent="0.25">
      <c r="A422" s="398"/>
      <c r="B422" s="98"/>
      <c r="C422" s="113"/>
      <c r="D422" s="60"/>
      <c r="E422" s="59"/>
      <c r="F422" s="60"/>
      <c r="G422" s="151"/>
      <c r="H422" s="26"/>
      <c r="I422" s="98"/>
      <c r="J422" s="113"/>
      <c r="K422" s="60"/>
      <c r="L422" s="59"/>
      <c r="M422" s="60"/>
      <c r="N422" s="151"/>
    </row>
    <row r="423" spans="1:14" ht="13.5" thickBot="1" x14ac:dyDescent="0.25">
      <c r="A423" s="419" t="s">
        <v>71</v>
      </c>
      <c r="B423" s="420"/>
      <c r="C423" s="420"/>
      <c r="D423" s="420"/>
      <c r="E423" s="420"/>
      <c r="F423" s="420"/>
      <c r="G423" s="421"/>
      <c r="H423" s="26"/>
      <c r="I423" s="420"/>
      <c r="J423" s="420"/>
      <c r="K423" s="420"/>
      <c r="L423" s="420"/>
      <c r="M423" s="420"/>
      <c r="N423" s="421"/>
    </row>
    <row r="424" spans="1:14" ht="13.5" thickBot="1" x14ac:dyDescent="0.25">
      <c r="A424" s="398"/>
      <c r="B424" s="98"/>
      <c r="C424" s="113"/>
      <c r="D424" s="60"/>
      <c r="E424" s="59"/>
      <c r="F424" s="60"/>
      <c r="G424" s="151"/>
      <c r="H424" s="26"/>
      <c r="I424" s="98"/>
      <c r="J424" s="113"/>
      <c r="K424" s="60"/>
      <c r="L424" s="59"/>
      <c r="M424" s="60"/>
      <c r="N424" s="151"/>
    </row>
    <row r="425" spans="1:14" ht="13.5" thickBot="1" x14ac:dyDescent="0.25">
      <c r="A425" s="416" t="s">
        <v>78</v>
      </c>
      <c r="B425" s="417"/>
      <c r="C425" s="417"/>
      <c r="D425" s="417"/>
      <c r="E425" s="417"/>
      <c r="F425" s="417"/>
      <c r="G425" s="418"/>
      <c r="I425" s="417"/>
      <c r="J425" s="417"/>
      <c r="K425" s="417"/>
      <c r="L425" s="417"/>
      <c r="M425" s="417"/>
      <c r="N425" s="418"/>
    </row>
    <row r="426" spans="1:14" x14ac:dyDescent="0.2">
      <c r="A426" s="368" t="s">
        <v>34</v>
      </c>
      <c r="B426" s="369">
        <f>B427</f>
        <v>1500</v>
      </c>
      <c r="C426" s="370">
        <f>C427</f>
        <v>50</v>
      </c>
      <c r="D426" s="371"/>
      <c r="E426" s="372">
        <f>E427</f>
        <v>0</v>
      </c>
      <c r="F426" s="371"/>
      <c r="G426" s="373"/>
      <c r="I426" s="369"/>
      <c r="J426" s="370"/>
      <c r="K426" s="371"/>
      <c r="L426" s="372"/>
      <c r="M426" s="371"/>
      <c r="N426" s="373"/>
    </row>
    <row r="427" spans="1:14" x14ac:dyDescent="0.2">
      <c r="A427" s="30" t="s">
        <v>104</v>
      </c>
      <c r="B427" s="92">
        <f>SUM(B428:B428)</f>
        <v>1500</v>
      </c>
      <c r="C427" s="107">
        <f>SUM(C428:C428)</f>
        <v>50</v>
      </c>
      <c r="D427" s="56">
        <v>0</v>
      </c>
      <c r="E427" s="126">
        <v>0</v>
      </c>
      <c r="F427" s="64"/>
      <c r="G427" s="141"/>
      <c r="I427" s="92"/>
      <c r="J427" s="107"/>
      <c r="K427" s="56"/>
      <c r="L427" s="126"/>
      <c r="M427" s="64"/>
      <c r="N427" s="141"/>
    </row>
    <row r="428" spans="1:14" ht="13.5" thickBot="1" x14ac:dyDescent="0.25">
      <c r="A428" s="121" t="s">
        <v>82</v>
      </c>
      <c r="B428" s="201">
        <v>1500</v>
      </c>
      <c r="C428" s="202">
        <v>50</v>
      </c>
      <c r="D428" s="187"/>
      <c r="E428" s="361"/>
      <c r="F428" s="187"/>
      <c r="G428" s="188"/>
      <c r="I428" s="201">
        <v>1500</v>
      </c>
      <c r="J428" s="202">
        <v>50</v>
      </c>
      <c r="K428" s="187"/>
      <c r="L428" s="361"/>
      <c r="M428" s="187"/>
      <c r="N428" s="188"/>
    </row>
    <row r="429" spans="1:14" ht="13.5" thickBot="1" x14ac:dyDescent="0.25">
      <c r="A429" s="311" t="s">
        <v>14</v>
      </c>
      <c r="B429" s="320">
        <f>SUM(B426)</f>
        <v>1500</v>
      </c>
      <c r="C429" s="321">
        <f>SUM(C426)</f>
        <v>50</v>
      </c>
      <c r="D429" s="322"/>
      <c r="E429" s="323">
        <f>SUM(E426)</f>
        <v>0</v>
      </c>
      <c r="F429" s="322"/>
      <c r="G429" s="324"/>
      <c r="I429" s="320">
        <f>SUM(I426)</f>
        <v>0</v>
      </c>
      <c r="J429" s="321">
        <f>SUM(J426)</f>
        <v>0</v>
      </c>
      <c r="K429" s="322"/>
      <c r="L429" s="323">
        <f>SUM(L426)</f>
        <v>0</v>
      </c>
      <c r="M429" s="322"/>
      <c r="N429" s="324"/>
    </row>
    <row r="430" spans="1:14" x14ac:dyDescent="0.2">
      <c r="A430" s="73"/>
      <c r="B430" s="99"/>
      <c r="C430" s="118"/>
      <c r="D430" s="75"/>
      <c r="E430" s="74"/>
      <c r="F430" s="75"/>
      <c r="G430" s="155"/>
    </row>
    <row r="431" spans="1:14" x14ac:dyDescent="0.2">
      <c r="A431" s="73"/>
      <c r="B431" s="99"/>
      <c r="C431" s="118"/>
      <c r="D431" s="75"/>
      <c r="E431" s="74"/>
      <c r="F431" s="75"/>
      <c r="G431" s="155"/>
    </row>
    <row r="432" spans="1:14" ht="13.5" thickBot="1" x14ac:dyDescent="0.25">
      <c r="A432" s="422" t="s">
        <v>85</v>
      </c>
      <c r="B432" s="423"/>
      <c r="C432" s="423"/>
      <c r="D432" s="423"/>
      <c r="E432" s="423"/>
      <c r="F432" s="423"/>
      <c r="G432" s="424"/>
    </row>
    <row r="433" spans="1:8" x14ac:dyDescent="0.2">
      <c r="A433" s="76" t="s">
        <v>33</v>
      </c>
      <c r="B433" s="135">
        <f>B13+B218+B223+B269+B289+B346+B370+B404+B415</f>
        <v>2658770</v>
      </c>
      <c r="C433" s="380">
        <f t="shared" ref="C433:G433" si="60">C13+C218+C223+C269+C289+C346+C370+C404+C415</f>
        <v>148.94999999999999</v>
      </c>
      <c r="D433" s="122"/>
      <c r="E433" s="122">
        <f t="shared" si="60"/>
        <v>33980</v>
      </c>
      <c r="F433" s="122"/>
      <c r="G433" s="136">
        <f t="shared" si="60"/>
        <v>460</v>
      </c>
    </row>
    <row r="434" spans="1:8" x14ac:dyDescent="0.2">
      <c r="A434" s="77" t="s">
        <v>34</v>
      </c>
      <c r="B434" s="100">
        <f>B39+B163+B233+B275+B302+B353+B385+B393+B426</f>
        <v>7554290</v>
      </c>
      <c r="C434" s="381">
        <f t="shared" ref="C434:G434" si="61">C39+C163+C233+C275+C302+C353+C385+C393+C426</f>
        <v>43057.599999999984</v>
      </c>
      <c r="D434" s="78"/>
      <c r="E434" s="123">
        <f t="shared" si="61"/>
        <v>520</v>
      </c>
      <c r="F434" s="123"/>
      <c r="G434" s="156">
        <f t="shared" si="61"/>
        <v>881400</v>
      </c>
      <c r="H434" s="25"/>
    </row>
    <row r="435" spans="1:8" ht="13.5" thickBot="1" x14ac:dyDescent="0.25">
      <c r="A435" s="79" t="s">
        <v>35</v>
      </c>
      <c r="B435" s="101">
        <f>B145+B264+B284+B321+B365+B388</f>
        <v>27030</v>
      </c>
      <c r="C435" s="382">
        <f t="shared" ref="C435:G435" si="62">C145+C264+C284+C321+C365+C388</f>
        <v>6.2499999999999991</v>
      </c>
      <c r="D435" s="80"/>
      <c r="E435" s="124">
        <f t="shared" si="62"/>
        <v>110</v>
      </c>
      <c r="F435" s="124"/>
      <c r="G435" s="157">
        <f t="shared" si="62"/>
        <v>0</v>
      </c>
    </row>
    <row r="436" spans="1:8" s="26" customFormat="1" ht="13.5" thickBot="1" x14ac:dyDescent="0.25">
      <c r="A436" s="182" t="s">
        <v>36</v>
      </c>
      <c r="B436" s="180">
        <f>B429+B420+B413+B400+B391+B368+B340+B287+B267+B221+B213+B161</f>
        <v>10240090</v>
      </c>
      <c r="C436" s="180">
        <f t="shared" ref="C436:G436" si="63">C429+C420+C413+C400+C391+C368+C340+C287+C267+C221+C213+C161</f>
        <v>43212.799999999981</v>
      </c>
      <c r="D436" s="180"/>
      <c r="E436" s="180">
        <f t="shared" si="63"/>
        <v>34570</v>
      </c>
      <c r="F436" s="180"/>
      <c r="G436" s="180">
        <f t="shared" si="63"/>
        <v>881860</v>
      </c>
      <c r="H436" s="2"/>
    </row>
    <row r="439" spans="1:8" x14ac:dyDescent="0.2">
      <c r="D439" s="16"/>
      <c r="E439" s="16"/>
      <c r="F439" s="16"/>
    </row>
    <row r="440" spans="1:8" x14ac:dyDescent="0.2">
      <c r="A440" s="81"/>
    </row>
    <row r="441" spans="1:8" s="26" customFormat="1" x14ac:dyDescent="0.2">
      <c r="A441" s="3"/>
      <c r="B441" s="16"/>
      <c r="C441" s="103"/>
      <c r="D441" s="5"/>
      <c r="E441" s="4"/>
      <c r="F441" s="5"/>
      <c r="G441" s="16"/>
      <c r="H441" s="2"/>
    </row>
    <row r="465" spans="1:8" s="26" customFormat="1" x14ac:dyDescent="0.2">
      <c r="A465" s="3"/>
      <c r="B465" s="16"/>
      <c r="C465" s="103"/>
      <c r="D465" s="5"/>
      <c r="E465" s="4"/>
      <c r="F465" s="5"/>
      <c r="G465" s="16"/>
      <c r="H465" s="2"/>
    </row>
    <row r="466" spans="1:8" s="26" customFormat="1" x14ac:dyDescent="0.2">
      <c r="A466" s="3"/>
      <c r="B466" s="16"/>
      <c r="C466" s="103"/>
      <c r="D466" s="5"/>
      <c r="E466" s="4"/>
      <c r="F466" s="5"/>
      <c r="G466" s="16"/>
      <c r="H466" s="2"/>
    </row>
    <row r="467" spans="1:8" s="26" customFormat="1" x14ac:dyDescent="0.2">
      <c r="A467" s="3"/>
      <c r="B467" s="16"/>
      <c r="C467" s="103"/>
      <c r="D467" s="5"/>
      <c r="E467" s="4"/>
      <c r="F467" s="5"/>
      <c r="G467" s="16"/>
      <c r="H467" s="2"/>
    </row>
    <row r="469" spans="1:8" x14ac:dyDescent="0.2">
      <c r="C469" s="16"/>
      <c r="D469" s="16"/>
      <c r="E469" s="16"/>
      <c r="F469" s="16"/>
    </row>
    <row r="470" spans="1:8" x14ac:dyDescent="0.2">
      <c r="C470" s="16"/>
      <c r="D470" s="16"/>
      <c r="E470" s="16"/>
      <c r="F470" s="16"/>
    </row>
  </sheetData>
  <mergeCells count="46">
    <mergeCell ref="I414:N414"/>
    <mergeCell ref="I421:N421"/>
    <mergeCell ref="I423:N423"/>
    <mergeCell ref="I425:N425"/>
    <mergeCell ref="I343:N343"/>
    <mergeCell ref="I345:N345"/>
    <mergeCell ref="I369:N369"/>
    <mergeCell ref="I392:N392"/>
    <mergeCell ref="I401:N401"/>
    <mergeCell ref="I403:N403"/>
    <mergeCell ref="A425:G425"/>
    <mergeCell ref="A432:G432"/>
    <mergeCell ref="I162:N162"/>
    <mergeCell ref="I214:N214"/>
    <mergeCell ref="I215:N215"/>
    <mergeCell ref="I217:N217"/>
    <mergeCell ref="I222:N222"/>
    <mergeCell ref="I268:N268"/>
    <mergeCell ref="I288:N288"/>
    <mergeCell ref="I341:N341"/>
    <mergeCell ref="A392:G392"/>
    <mergeCell ref="A401:G401"/>
    <mergeCell ref="A403:G403"/>
    <mergeCell ref="A414:G414"/>
    <mergeCell ref="A421:G421"/>
    <mergeCell ref="A423:G423"/>
    <mergeCell ref="A369:G369"/>
    <mergeCell ref="A12:G12"/>
    <mergeCell ref="A162:G162"/>
    <mergeCell ref="A214:G214"/>
    <mergeCell ref="A215:G215"/>
    <mergeCell ref="A217:G217"/>
    <mergeCell ref="A222:G222"/>
    <mergeCell ref="A268:G268"/>
    <mergeCell ref="A288:G288"/>
    <mergeCell ref="A341:G341"/>
    <mergeCell ref="A343:G343"/>
    <mergeCell ref="A345:G345"/>
    <mergeCell ref="A3:G3"/>
    <mergeCell ref="A4:G4"/>
    <mergeCell ref="A5:G5"/>
    <mergeCell ref="A7:A10"/>
    <mergeCell ref="B7:G7"/>
    <mergeCell ref="C8:G8"/>
    <mergeCell ref="C9:D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2022-2023</vt:lpstr>
      <vt:lpstr>Sheet1</vt:lpstr>
      <vt:lpstr>'2022-2023'!Print_Titles</vt:lpstr>
    </vt:vector>
  </TitlesOfParts>
  <Company>NUG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Deyan Stoynev</cp:lastModifiedBy>
  <cp:lastPrinted>2022-07-27T12:20:09Z</cp:lastPrinted>
  <dcterms:created xsi:type="dcterms:W3CDTF">2007-10-22T08:21:57Z</dcterms:created>
  <dcterms:modified xsi:type="dcterms:W3CDTF">2023-06-26T07:59:01Z</dcterms:modified>
</cp:coreProperties>
</file>