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DDP\РАЗСАДНИЦИ СЕМЕНА\"/>
    </mc:Choice>
  </mc:AlternateContent>
  <bookViews>
    <workbookView xWindow="0" yWindow="60" windowWidth="1903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Sheet1!$B$1:$B$253</definedName>
    <definedName name="_xlnm.Print_Area" localSheetId="0">Sheet1!$A$1:$K$249</definedName>
    <definedName name="_xlnm.Print_Titles" localSheetId="0">Sheet1!$A:$K,Sheet1!$8:$8</definedName>
  </definedNames>
  <calcPr calcId="162913"/>
</workbook>
</file>

<file path=xl/calcChain.xml><?xml version="1.0" encoding="utf-8"?>
<calcChain xmlns="http://schemas.openxmlformats.org/spreadsheetml/2006/main">
  <c r="D202" i="1" l="1"/>
  <c r="E202" i="1"/>
  <c r="F202" i="1"/>
  <c r="G202" i="1"/>
  <c r="H202" i="1"/>
  <c r="I202" i="1"/>
  <c r="J202" i="1"/>
  <c r="K202" i="1"/>
  <c r="C202" i="1"/>
  <c r="C244" i="1" s="1"/>
  <c r="J192" i="1"/>
  <c r="C192" i="1"/>
  <c r="K236" i="1" l="1"/>
  <c r="J236" i="1"/>
  <c r="I236" i="1"/>
  <c r="H236" i="1"/>
  <c r="G236" i="1"/>
  <c r="F236" i="1"/>
  <c r="E236" i="1"/>
  <c r="C236" i="1"/>
  <c r="D208" i="1"/>
  <c r="K207" i="1"/>
  <c r="J207" i="1"/>
  <c r="I207" i="1"/>
  <c r="H207" i="1"/>
  <c r="G207" i="1"/>
  <c r="F207" i="1"/>
  <c r="E207" i="1"/>
  <c r="C207" i="1"/>
  <c r="D232" i="1"/>
  <c r="K231" i="1"/>
  <c r="J231" i="1"/>
  <c r="I231" i="1"/>
  <c r="H231" i="1"/>
  <c r="G231" i="1"/>
  <c r="F231" i="1"/>
  <c r="E231" i="1"/>
  <c r="C231" i="1"/>
  <c r="K209" i="1"/>
  <c r="J209" i="1"/>
  <c r="I209" i="1"/>
  <c r="H209" i="1"/>
  <c r="G209" i="1"/>
  <c r="F209" i="1"/>
  <c r="E209" i="1"/>
  <c r="C209" i="1"/>
  <c r="D210" i="1"/>
  <c r="K201" i="1"/>
  <c r="J201" i="1"/>
  <c r="I201" i="1"/>
  <c r="H201" i="1"/>
  <c r="G201" i="1"/>
  <c r="F201" i="1"/>
  <c r="E201" i="1"/>
  <c r="C201" i="1"/>
  <c r="M185" i="1"/>
  <c r="D185" i="1"/>
  <c r="K203" i="1"/>
  <c r="J203" i="1"/>
  <c r="I203" i="1"/>
  <c r="H203" i="1"/>
  <c r="G203" i="1"/>
  <c r="F203" i="1"/>
  <c r="E203" i="1"/>
  <c r="C203" i="1"/>
  <c r="K199" i="1"/>
  <c r="J199" i="1"/>
  <c r="I199" i="1"/>
  <c r="H199" i="1"/>
  <c r="G199" i="1"/>
  <c r="F199" i="1"/>
  <c r="E199" i="1"/>
  <c r="C199" i="1"/>
  <c r="K198" i="1"/>
  <c r="J198" i="1"/>
  <c r="I198" i="1"/>
  <c r="H198" i="1"/>
  <c r="G198" i="1"/>
  <c r="F198" i="1"/>
  <c r="E198" i="1"/>
  <c r="C198" i="1"/>
  <c r="D68" i="1"/>
  <c r="K67" i="1"/>
  <c r="J67" i="1"/>
  <c r="I67" i="1"/>
  <c r="H67" i="1"/>
  <c r="G67" i="1"/>
  <c r="F67" i="1"/>
  <c r="E67" i="1"/>
  <c r="C67" i="1"/>
  <c r="M170" i="1"/>
  <c r="D170" i="1"/>
  <c r="D169" i="1" s="1"/>
  <c r="K169" i="1"/>
  <c r="J169" i="1"/>
  <c r="I169" i="1"/>
  <c r="H169" i="1"/>
  <c r="G169" i="1"/>
  <c r="F169" i="1"/>
  <c r="E169" i="1"/>
  <c r="D66" i="1"/>
  <c r="K65" i="1"/>
  <c r="J65" i="1"/>
  <c r="I65" i="1"/>
  <c r="H65" i="1"/>
  <c r="G65" i="1"/>
  <c r="F65" i="1"/>
  <c r="E65" i="1"/>
  <c r="C65" i="1"/>
  <c r="D98" i="1"/>
  <c r="D97" i="1" s="1"/>
  <c r="K97" i="1"/>
  <c r="J97" i="1"/>
  <c r="I97" i="1"/>
  <c r="H97" i="1"/>
  <c r="G97" i="1"/>
  <c r="F97" i="1"/>
  <c r="E97" i="1"/>
  <c r="M172" i="1"/>
  <c r="D172" i="1"/>
  <c r="D171" i="1" s="1"/>
  <c r="K171" i="1"/>
  <c r="J171" i="1"/>
  <c r="I171" i="1"/>
  <c r="H171" i="1"/>
  <c r="G171" i="1"/>
  <c r="F171" i="1"/>
  <c r="E171" i="1"/>
  <c r="K53" i="1"/>
  <c r="J53" i="1"/>
  <c r="I53" i="1"/>
  <c r="H53" i="1"/>
  <c r="G53" i="1"/>
  <c r="F53" i="1"/>
  <c r="E53" i="1"/>
  <c r="C53" i="1"/>
  <c r="D231" i="1" l="1"/>
  <c r="D207" i="1"/>
  <c r="D67" i="1"/>
  <c r="M169" i="1"/>
  <c r="M171" i="1"/>
  <c r="D65" i="1"/>
  <c r="M182" i="1"/>
  <c r="K181" i="1"/>
  <c r="J181" i="1"/>
  <c r="I181" i="1"/>
  <c r="H181" i="1"/>
  <c r="G181" i="1"/>
  <c r="F181" i="1"/>
  <c r="E181" i="1"/>
  <c r="C181" i="1"/>
  <c r="D182" i="1"/>
  <c r="D72" i="1"/>
  <c r="K71" i="1"/>
  <c r="J71" i="1"/>
  <c r="I71" i="1"/>
  <c r="H71" i="1"/>
  <c r="G71" i="1"/>
  <c r="F71" i="1"/>
  <c r="E71" i="1"/>
  <c r="C71" i="1"/>
  <c r="K50" i="1"/>
  <c r="J50" i="1"/>
  <c r="I50" i="1"/>
  <c r="H50" i="1"/>
  <c r="G50" i="1"/>
  <c r="F50" i="1"/>
  <c r="E50" i="1"/>
  <c r="C50" i="1"/>
  <c r="M42" i="1"/>
  <c r="D42" i="1"/>
  <c r="K41" i="1"/>
  <c r="J41" i="1"/>
  <c r="I41" i="1"/>
  <c r="H41" i="1"/>
  <c r="G41" i="1"/>
  <c r="F41" i="1"/>
  <c r="E41" i="1"/>
  <c r="C41" i="1"/>
  <c r="K22" i="1"/>
  <c r="J22" i="1"/>
  <c r="I22" i="1"/>
  <c r="H22" i="1"/>
  <c r="G22" i="1"/>
  <c r="F22" i="1"/>
  <c r="E22" i="1"/>
  <c r="M23" i="1"/>
  <c r="D23" i="1"/>
  <c r="M41" i="1" l="1"/>
  <c r="D41" i="1"/>
  <c r="K192" i="1"/>
  <c r="I192" i="1"/>
  <c r="H192" i="1"/>
  <c r="G192" i="1"/>
  <c r="F192" i="1"/>
  <c r="E192" i="1"/>
  <c r="D174" i="1"/>
  <c r="K173" i="1"/>
  <c r="J173" i="1"/>
  <c r="I173" i="1"/>
  <c r="H173" i="1"/>
  <c r="G173" i="1"/>
  <c r="F173" i="1"/>
  <c r="E173" i="1"/>
  <c r="D173" i="1"/>
  <c r="D196" i="1"/>
  <c r="M196" i="1"/>
  <c r="D154" i="1"/>
  <c r="K153" i="1"/>
  <c r="J153" i="1"/>
  <c r="I153" i="1"/>
  <c r="H153" i="1"/>
  <c r="G153" i="1"/>
  <c r="F153" i="1"/>
  <c r="E153" i="1"/>
  <c r="D76" i="1"/>
  <c r="K237" i="1"/>
  <c r="J237" i="1"/>
  <c r="I237" i="1"/>
  <c r="H237" i="1"/>
  <c r="G237" i="1"/>
  <c r="F237" i="1"/>
  <c r="E237" i="1"/>
  <c r="C237" i="1"/>
  <c r="K227" i="1"/>
  <c r="J227" i="1"/>
  <c r="I227" i="1"/>
  <c r="H227" i="1"/>
  <c r="G227" i="1"/>
  <c r="F227" i="1"/>
  <c r="E227" i="1"/>
  <c r="K200" i="1"/>
  <c r="J200" i="1"/>
  <c r="I200" i="1"/>
  <c r="H200" i="1"/>
  <c r="G200" i="1"/>
  <c r="F200" i="1"/>
  <c r="E200" i="1"/>
  <c r="C200" i="1"/>
  <c r="D225" i="1"/>
  <c r="K235" i="1"/>
  <c r="J235" i="1"/>
  <c r="I235" i="1"/>
  <c r="H235" i="1"/>
  <c r="G235" i="1"/>
  <c r="F235" i="1"/>
  <c r="E235" i="1"/>
  <c r="C235" i="1"/>
  <c r="M219" i="1"/>
  <c r="K218" i="1"/>
  <c r="J218" i="1"/>
  <c r="I218" i="1"/>
  <c r="H218" i="1"/>
  <c r="G218" i="1"/>
  <c r="F218" i="1"/>
  <c r="E218" i="1"/>
  <c r="D219" i="1"/>
  <c r="C218" i="1"/>
  <c r="M225" i="1"/>
  <c r="K224" i="1"/>
  <c r="J224" i="1"/>
  <c r="I224" i="1"/>
  <c r="H224" i="1"/>
  <c r="G224" i="1"/>
  <c r="F224" i="1"/>
  <c r="E224" i="1"/>
  <c r="C224" i="1"/>
  <c r="M130" i="1"/>
  <c r="D130" i="1"/>
  <c r="D15" i="1"/>
  <c r="D16" i="1"/>
  <c r="D17" i="1"/>
  <c r="D19" i="1"/>
  <c r="D227" i="1" l="1"/>
  <c r="D153" i="1"/>
  <c r="D235" i="1"/>
  <c r="M167" i="1"/>
  <c r="K105" i="1" l="1"/>
  <c r="J105" i="1"/>
  <c r="I105" i="1"/>
  <c r="H105" i="1"/>
  <c r="G105" i="1"/>
  <c r="F105" i="1"/>
  <c r="E105" i="1"/>
  <c r="C105" i="1"/>
  <c r="K54" i="1"/>
  <c r="J54" i="1"/>
  <c r="I54" i="1"/>
  <c r="H54" i="1"/>
  <c r="G54" i="1"/>
  <c r="F54" i="1"/>
  <c r="E54" i="1"/>
  <c r="C54" i="1"/>
  <c r="K157" i="1"/>
  <c r="J157" i="1"/>
  <c r="I157" i="1"/>
  <c r="H157" i="1"/>
  <c r="G157" i="1"/>
  <c r="F157" i="1"/>
  <c r="E157" i="1"/>
  <c r="C157" i="1"/>
  <c r="M111" i="1"/>
  <c r="D111" i="1"/>
  <c r="D70" i="1"/>
  <c r="K69" i="1"/>
  <c r="J69" i="1"/>
  <c r="I69" i="1"/>
  <c r="H69" i="1"/>
  <c r="G69" i="1"/>
  <c r="F69" i="1"/>
  <c r="E69" i="1"/>
  <c r="C69" i="1"/>
  <c r="D73" i="1"/>
  <c r="D74" i="1"/>
  <c r="K55" i="1"/>
  <c r="J55" i="1"/>
  <c r="I55" i="1"/>
  <c r="H55" i="1"/>
  <c r="G55" i="1"/>
  <c r="F55" i="1"/>
  <c r="E55" i="1"/>
  <c r="C55" i="1"/>
  <c r="K205" i="1"/>
  <c r="J205" i="1"/>
  <c r="I205" i="1"/>
  <c r="H205" i="1"/>
  <c r="G205" i="1"/>
  <c r="F205" i="1"/>
  <c r="E205" i="1"/>
  <c r="M195" i="1"/>
  <c r="D195" i="1"/>
  <c r="M21" i="1"/>
  <c r="D21" i="1"/>
  <c r="D20" i="1" s="1"/>
  <c r="K20" i="1"/>
  <c r="J20" i="1"/>
  <c r="I20" i="1"/>
  <c r="H20" i="1"/>
  <c r="G20" i="1"/>
  <c r="F20" i="1"/>
  <c r="E20" i="1"/>
  <c r="C20" i="1"/>
  <c r="K88" i="1"/>
  <c r="J88" i="1"/>
  <c r="I88" i="1"/>
  <c r="H88" i="1"/>
  <c r="G88" i="1"/>
  <c r="F88" i="1"/>
  <c r="E88" i="1"/>
  <c r="C88" i="1"/>
  <c r="M90" i="1"/>
  <c r="D90" i="1"/>
  <c r="K178" i="1"/>
  <c r="J178" i="1"/>
  <c r="I178" i="1"/>
  <c r="H178" i="1"/>
  <c r="G178" i="1"/>
  <c r="F178" i="1"/>
  <c r="E178" i="1"/>
  <c r="C178" i="1"/>
  <c r="M179" i="1"/>
  <c r="D179" i="1"/>
  <c r="M106" i="1"/>
  <c r="D106" i="1"/>
  <c r="M78" i="1"/>
  <c r="K77" i="1"/>
  <c r="J77" i="1"/>
  <c r="I77" i="1"/>
  <c r="H77" i="1"/>
  <c r="G77" i="1"/>
  <c r="F77" i="1"/>
  <c r="E77" i="1"/>
  <c r="C77" i="1"/>
  <c r="D78" i="1"/>
  <c r="K37" i="1"/>
  <c r="J37" i="1"/>
  <c r="I37" i="1"/>
  <c r="H37" i="1"/>
  <c r="G37" i="1"/>
  <c r="F37" i="1"/>
  <c r="E37" i="1"/>
  <c r="C37" i="1"/>
  <c r="M38" i="1"/>
  <c r="D38" i="1"/>
  <c r="K31" i="1"/>
  <c r="J31" i="1"/>
  <c r="I31" i="1"/>
  <c r="H31" i="1"/>
  <c r="G31" i="1"/>
  <c r="F31" i="1"/>
  <c r="E31" i="1"/>
  <c r="C31" i="1"/>
  <c r="D32" i="1"/>
  <c r="M32" i="1"/>
  <c r="K10" i="1"/>
  <c r="J10" i="1"/>
  <c r="I10" i="1"/>
  <c r="H10" i="1"/>
  <c r="G10" i="1"/>
  <c r="F10" i="1"/>
  <c r="E10" i="1"/>
  <c r="C10" i="1"/>
  <c r="M11" i="1"/>
  <c r="D11" i="1"/>
  <c r="D71" i="1" l="1"/>
  <c r="D50" i="1"/>
  <c r="D69" i="1"/>
  <c r="D205" i="1"/>
  <c r="M20" i="1"/>
  <c r="M84" i="1" l="1"/>
  <c r="D84" i="1"/>
  <c r="M159" i="1" l="1"/>
  <c r="M156" i="1" l="1"/>
  <c r="D156" i="1"/>
  <c r="K155" i="1"/>
  <c r="J155" i="1"/>
  <c r="I155" i="1"/>
  <c r="H155" i="1"/>
  <c r="G155" i="1"/>
  <c r="F155" i="1"/>
  <c r="E155" i="1"/>
  <c r="C155" i="1"/>
  <c r="D155" i="1" l="1"/>
  <c r="M155" i="1"/>
  <c r="M125" i="1"/>
  <c r="D125" i="1"/>
  <c r="K124" i="1"/>
  <c r="J124" i="1"/>
  <c r="I124" i="1"/>
  <c r="H124" i="1"/>
  <c r="G124" i="1"/>
  <c r="F124" i="1"/>
  <c r="E124" i="1"/>
  <c r="C124" i="1"/>
  <c r="M109" i="1"/>
  <c r="D109" i="1"/>
  <c r="M103" i="1"/>
  <c r="M124" i="1" l="1"/>
  <c r="D124" i="1"/>
  <c r="D140" i="1"/>
  <c r="K139" i="1"/>
  <c r="J139" i="1"/>
  <c r="I139" i="1"/>
  <c r="H139" i="1"/>
  <c r="G139" i="1"/>
  <c r="F139" i="1"/>
  <c r="E139" i="1"/>
  <c r="C139" i="1"/>
  <c r="M211" i="1" l="1"/>
  <c r="M101" i="1"/>
  <c r="D101" i="1"/>
  <c r="M48" i="1"/>
  <c r="K35" i="1"/>
  <c r="J35" i="1"/>
  <c r="I35" i="1"/>
  <c r="H35" i="1"/>
  <c r="G35" i="1"/>
  <c r="F35" i="1"/>
  <c r="E35" i="1"/>
  <c r="C35" i="1"/>
  <c r="K29" i="1"/>
  <c r="J29" i="1"/>
  <c r="I29" i="1"/>
  <c r="H29" i="1"/>
  <c r="G29" i="1"/>
  <c r="F29" i="1"/>
  <c r="E29" i="1"/>
  <c r="C29" i="1"/>
  <c r="D29" i="1" l="1"/>
  <c r="E244" i="1"/>
  <c r="M54" i="1"/>
  <c r="K242" i="1"/>
  <c r="G242" i="1"/>
  <c r="C51" i="1"/>
  <c r="C241" i="1" s="1"/>
  <c r="I245" i="1"/>
  <c r="E245" i="1"/>
  <c r="G240" i="1"/>
  <c r="K229" i="1"/>
  <c r="J229" i="1"/>
  <c r="I229" i="1"/>
  <c r="H229" i="1"/>
  <c r="G229" i="1"/>
  <c r="F229" i="1"/>
  <c r="E229" i="1"/>
  <c r="C229" i="1"/>
  <c r="K187" i="1"/>
  <c r="J187" i="1"/>
  <c r="I187" i="1"/>
  <c r="H187" i="1"/>
  <c r="G187" i="1"/>
  <c r="F187" i="1"/>
  <c r="E187" i="1"/>
  <c r="C187" i="1"/>
  <c r="D188" i="1"/>
  <c r="M188" i="1"/>
  <c r="K63" i="1"/>
  <c r="J63" i="1"/>
  <c r="I63" i="1"/>
  <c r="H63" i="1"/>
  <c r="G63" i="1"/>
  <c r="F63" i="1"/>
  <c r="E63" i="1"/>
  <c r="C63" i="1"/>
  <c r="M177" i="1"/>
  <c r="K175" i="1"/>
  <c r="J175" i="1"/>
  <c r="I175" i="1"/>
  <c r="H175" i="1"/>
  <c r="G175" i="1"/>
  <c r="F175" i="1"/>
  <c r="E175" i="1"/>
  <c r="C175" i="1"/>
  <c r="C173" i="1" s="1"/>
  <c r="C171" i="1" s="1"/>
  <c r="C169" i="1" s="1"/>
  <c r="D177" i="1"/>
  <c r="M180" i="1"/>
  <c r="M183" i="1"/>
  <c r="M184" i="1"/>
  <c r="M186" i="1"/>
  <c r="M190" i="1"/>
  <c r="M191" i="1"/>
  <c r="M193" i="1"/>
  <c r="M194" i="1"/>
  <c r="K126" i="1"/>
  <c r="J126" i="1"/>
  <c r="I126" i="1"/>
  <c r="H126" i="1"/>
  <c r="G126" i="1"/>
  <c r="F126" i="1"/>
  <c r="E126" i="1"/>
  <c r="C126" i="1"/>
  <c r="M152" i="1"/>
  <c r="K151" i="1"/>
  <c r="J151" i="1"/>
  <c r="I151" i="1"/>
  <c r="H151" i="1"/>
  <c r="G151" i="1"/>
  <c r="F151" i="1"/>
  <c r="E151" i="1"/>
  <c r="K137" i="1"/>
  <c r="J137" i="1"/>
  <c r="I137" i="1"/>
  <c r="H137" i="1"/>
  <c r="G137" i="1"/>
  <c r="F137" i="1"/>
  <c r="E137" i="1"/>
  <c r="K80" i="1"/>
  <c r="J80" i="1"/>
  <c r="I80" i="1"/>
  <c r="H80" i="1"/>
  <c r="G80" i="1"/>
  <c r="F80" i="1"/>
  <c r="E80" i="1"/>
  <c r="M81" i="1"/>
  <c r="H244" i="1"/>
  <c r="D209" i="1"/>
  <c r="D48" i="1"/>
  <c r="M12" i="1"/>
  <c r="M13" i="1"/>
  <c r="M15" i="1"/>
  <c r="M16" i="1"/>
  <c r="M17" i="1"/>
  <c r="M18" i="1"/>
  <c r="M19" i="1"/>
  <c r="M24" i="1"/>
  <c r="M26" i="1"/>
  <c r="M27" i="1"/>
  <c r="M28" i="1"/>
  <c r="M30" i="1"/>
  <c r="M33" i="1"/>
  <c r="M34" i="1"/>
  <c r="M36" i="1"/>
  <c r="M39" i="1"/>
  <c r="M40" i="1"/>
  <c r="M44" i="1"/>
  <c r="M46" i="1"/>
  <c r="M47" i="1"/>
  <c r="M56" i="1"/>
  <c r="M58" i="1"/>
  <c r="M59" i="1"/>
  <c r="M60" i="1"/>
  <c r="M61" i="1"/>
  <c r="M62" i="1"/>
  <c r="M64" i="1"/>
  <c r="M73" i="1"/>
  <c r="M74" i="1"/>
  <c r="M75" i="1"/>
  <c r="M79" i="1"/>
  <c r="M83" i="1"/>
  <c r="M85" i="1"/>
  <c r="M86" i="1"/>
  <c r="M87" i="1"/>
  <c r="M89" i="1"/>
  <c r="M92" i="1"/>
  <c r="M93" i="1"/>
  <c r="M94" i="1"/>
  <c r="M95" i="1"/>
  <c r="M96" i="1"/>
  <c r="M100" i="1"/>
  <c r="M102" i="1"/>
  <c r="M104" i="1"/>
  <c r="M107" i="1"/>
  <c r="M108" i="1"/>
  <c r="M110" i="1"/>
  <c r="M113" i="1"/>
  <c r="M114" i="1"/>
  <c r="M115" i="1"/>
  <c r="M116" i="1"/>
  <c r="M117" i="1"/>
  <c r="M118" i="1"/>
  <c r="M120" i="1"/>
  <c r="M121" i="1"/>
  <c r="M122" i="1"/>
  <c r="M123" i="1"/>
  <c r="M127" i="1"/>
  <c r="M129" i="1"/>
  <c r="M131" i="1"/>
  <c r="M133" i="1"/>
  <c r="M134" i="1"/>
  <c r="M136" i="1"/>
  <c r="M138" i="1"/>
  <c r="M140" i="1"/>
  <c r="M141" i="1"/>
  <c r="M143" i="1"/>
  <c r="M145" i="1"/>
  <c r="M146" i="1"/>
  <c r="M147" i="1"/>
  <c r="M148" i="1"/>
  <c r="M149" i="1"/>
  <c r="M150" i="1"/>
  <c r="M158" i="1"/>
  <c r="M161" i="1"/>
  <c r="M162" i="1"/>
  <c r="M164" i="1"/>
  <c r="M166" i="1"/>
  <c r="M168" i="1"/>
  <c r="M176" i="1"/>
  <c r="M204" i="1"/>
  <c r="M213" i="1"/>
  <c r="M215" i="1"/>
  <c r="M217" i="1"/>
  <c r="M220" i="1"/>
  <c r="M221" i="1"/>
  <c r="M223" i="1"/>
  <c r="M226" i="1"/>
  <c r="M230" i="1"/>
  <c r="M238" i="1"/>
  <c r="D113" i="1"/>
  <c r="D138" i="1"/>
  <c r="D136" i="1"/>
  <c r="D134" i="1"/>
  <c r="D190" i="1"/>
  <c r="D184" i="1"/>
  <c r="D166" i="1"/>
  <c r="K165" i="1"/>
  <c r="J165" i="1"/>
  <c r="I165" i="1"/>
  <c r="H165" i="1"/>
  <c r="G165" i="1"/>
  <c r="F165" i="1"/>
  <c r="E165" i="1"/>
  <c r="M35" i="1"/>
  <c r="K214" i="1"/>
  <c r="J214" i="1"/>
  <c r="I214" i="1"/>
  <c r="H214" i="1"/>
  <c r="G214" i="1"/>
  <c r="F214" i="1"/>
  <c r="E214" i="1"/>
  <c r="E51" i="1"/>
  <c r="F51" i="1"/>
  <c r="F241" i="1" s="1"/>
  <c r="G51" i="1"/>
  <c r="G241" i="1" s="1"/>
  <c r="H51" i="1"/>
  <c r="H241" i="1" s="1"/>
  <c r="I51" i="1"/>
  <c r="I241" i="1" s="1"/>
  <c r="J51" i="1"/>
  <c r="K51" i="1"/>
  <c r="D12" i="1"/>
  <c r="C243" i="1"/>
  <c r="D168" i="1"/>
  <c r="D100" i="1"/>
  <c r="C165" i="1"/>
  <c r="D27" i="1"/>
  <c r="D24" i="1"/>
  <c r="D22" i="1" s="1"/>
  <c r="D79" i="1"/>
  <c r="D64" i="1"/>
  <c r="D215" i="1"/>
  <c r="D158" i="1"/>
  <c r="D157" i="1" s="1"/>
  <c r="D107" i="1"/>
  <c r="K99" i="1"/>
  <c r="J99" i="1"/>
  <c r="I99" i="1"/>
  <c r="H99" i="1"/>
  <c r="G99" i="1"/>
  <c r="F99" i="1"/>
  <c r="E99" i="1"/>
  <c r="C99" i="1"/>
  <c r="C97" i="1" s="1"/>
  <c r="E45" i="1"/>
  <c r="G14" i="1"/>
  <c r="E14" i="1"/>
  <c r="C45" i="1"/>
  <c r="K45" i="1"/>
  <c r="J45" i="1"/>
  <c r="I45" i="1"/>
  <c r="H45" i="1"/>
  <c r="G45" i="1"/>
  <c r="F45" i="1"/>
  <c r="D46" i="1"/>
  <c r="D230" i="1"/>
  <c r="K189" i="1"/>
  <c r="J189" i="1"/>
  <c r="I189" i="1"/>
  <c r="H189" i="1"/>
  <c r="G189" i="1"/>
  <c r="F189" i="1"/>
  <c r="E189" i="1"/>
  <c r="C189" i="1"/>
  <c r="C14" i="1"/>
  <c r="D143" i="1"/>
  <c r="D36" i="1"/>
  <c r="D146" i="1"/>
  <c r="D83" i="1"/>
  <c r="D59" i="1"/>
  <c r="K135" i="1"/>
  <c r="J135" i="1"/>
  <c r="I135" i="1"/>
  <c r="H135" i="1"/>
  <c r="G135" i="1"/>
  <c r="F135" i="1"/>
  <c r="E135" i="1"/>
  <c r="C135" i="1"/>
  <c r="D102" i="1"/>
  <c r="K132" i="1"/>
  <c r="J132" i="1"/>
  <c r="I132" i="1"/>
  <c r="H132" i="1"/>
  <c r="G132" i="1"/>
  <c r="F132" i="1"/>
  <c r="E132" i="1"/>
  <c r="C132" i="1"/>
  <c r="K128" i="1"/>
  <c r="J128" i="1"/>
  <c r="I128" i="1"/>
  <c r="H128" i="1"/>
  <c r="G128" i="1"/>
  <c r="F128" i="1"/>
  <c r="E128" i="1"/>
  <c r="C128" i="1"/>
  <c r="D121" i="1"/>
  <c r="D108" i="1"/>
  <c r="D193" i="1"/>
  <c r="D183" i="1"/>
  <c r="J112" i="1"/>
  <c r="J119" i="1"/>
  <c r="F112" i="1"/>
  <c r="E119" i="1"/>
  <c r="K222" i="1"/>
  <c r="J222" i="1"/>
  <c r="I222" i="1"/>
  <c r="H222" i="1"/>
  <c r="G222" i="1"/>
  <c r="F222" i="1"/>
  <c r="E222" i="1"/>
  <c r="C222" i="1"/>
  <c r="K216" i="1"/>
  <c r="J216" i="1"/>
  <c r="I216" i="1"/>
  <c r="H216" i="1"/>
  <c r="G216" i="1"/>
  <c r="F216" i="1"/>
  <c r="E216" i="1"/>
  <c r="C216" i="1"/>
  <c r="K212" i="1"/>
  <c r="K233" i="1" s="1"/>
  <c r="J212" i="1"/>
  <c r="I212" i="1"/>
  <c r="H212" i="1"/>
  <c r="G212" i="1"/>
  <c r="G233" i="1" s="1"/>
  <c r="F212" i="1"/>
  <c r="E212" i="1"/>
  <c r="C212" i="1"/>
  <c r="C233" i="1" s="1"/>
  <c r="K163" i="1"/>
  <c r="J163" i="1"/>
  <c r="I163" i="1"/>
  <c r="H163" i="1"/>
  <c r="G163" i="1"/>
  <c r="F163" i="1"/>
  <c r="E163" i="1"/>
  <c r="C163" i="1"/>
  <c r="K160" i="1"/>
  <c r="J160" i="1"/>
  <c r="I160" i="1"/>
  <c r="H160" i="1"/>
  <c r="G160" i="1"/>
  <c r="F160" i="1"/>
  <c r="E160" i="1"/>
  <c r="C160" i="1"/>
  <c r="K144" i="1"/>
  <c r="J144" i="1"/>
  <c r="I144" i="1"/>
  <c r="H144" i="1"/>
  <c r="G144" i="1"/>
  <c r="F144" i="1"/>
  <c r="E144" i="1"/>
  <c r="C144" i="1"/>
  <c r="K142" i="1"/>
  <c r="J142" i="1"/>
  <c r="I142" i="1"/>
  <c r="H142" i="1"/>
  <c r="G142" i="1"/>
  <c r="F142" i="1"/>
  <c r="E142" i="1"/>
  <c r="C142" i="1"/>
  <c r="M139" i="1"/>
  <c r="D131" i="1"/>
  <c r="D129" i="1"/>
  <c r="K119" i="1"/>
  <c r="I119" i="1"/>
  <c r="H119" i="1"/>
  <c r="G119" i="1"/>
  <c r="F119" i="1"/>
  <c r="C119" i="1"/>
  <c r="K112" i="1"/>
  <c r="I112" i="1"/>
  <c r="H112" i="1"/>
  <c r="G112" i="1"/>
  <c r="E112" i="1"/>
  <c r="C112" i="1"/>
  <c r="K91" i="1"/>
  <c r="J91" i="1"/>
  <c r="I91" i="1"/>
  <c r="H91" i="1"/>
  <c r="G91" i="1"/>
  <c r="F91" i="1"/>
  <c r="E91" i="1"/>
  <c r="C91" i="1"/>
  <c r="K82" i="1"/>
  <c r="J82" i="1"/>
  <c r="I82" i="1"/>
  <c r="H82" i="1"/>
  <c r="G82" i="1"/>
  <c r="F82" i="1"/>
  <c r="E82" i="1"/>
  <c r="C82" i="1"/>
  <c r="K57" i="1"/>
  <c r="J57" i="1"/>
  <c r="I57" i="1"/>
  <c r="H57" i="1"/>
  <c r="G57" i="1"/>
  <c r="F57" i="1"/>
  <c r="E57" i="1"/>
  <c r="C57" i="1"/>
  <c r="D26" i="1"/>
  <c r="D30" i="1"/>
  <c r="D33" i="1"/>
  <c r="D31" i="1" s="1"/>
  <c r="D39" i="1"/>
  <c r="D47" i="1"/>
  <c r="D223" i="1"/>
  <c r="D220" i="1"/>
  <c r="D217" i="1"/>
  <c r="D226" i="1"/>
  <c r="D213" i="1"/>
  <c r="K14" i="1"/>
  <c r="K25" i="1"/>
  <c r="K43" i="1"/>
  <c r="J14" i="1"/>
  <c r="J25" i="1"/>
  <c r="J43" i="1"/>
  <c r="I14" i="1"/>
  <c r="I25" i="1"/>
  <c r="I43" i="1"/>
  <c r="H14" i="1"/>
  <c r="H25" i="1"/>
  <c r="H43" i="1"/>
  <c r="G25" i="1"/>
  <c r="G43" i="1"/>
  <c r="F14" i="1"/>
  <c r="F25" i="1"/>
  <c r="M29" i="1"/>
  <c r="F43" i="1"/>
  <c r="E25" i="1"/>
  <c r="E43" i="1"/>
  <c r="C25" i="1"/>
  <c r="C43" i="1"/>
  <c r="D60" i="1"/>
  <c r="D85" i="1"/>
  <c r="D94" i="1"/>
  <c r="D116" i="1"/>
  <c r="D122" i="1"/>
  <c r="D127" i="1"/>
  <c r="D148" i="1"/>
  <c r="D161" i="1"/>
  <c r="D180" i="1"/>
  <c r="D178" i="1" s="1"/>
  <c r="D191" i="1"/>
  <c r="D28" i="1"/>
  <c r="D55" i="1" s="1"/>
  <c r="D62" i="1"/>
  <c r="D87" i="1"/>
  <c r="D96" i="1"/>
  <c r="D118" i="1"/>
  <c r="D123" i="1"/>
  <c r="D150" i="1"/>
  <c r="D186" i="1"/>
  <c r="D104" i="1"/>
  <c r="D89" i="1"/>
  <c r="D88" i="1" s="1"/>
  <c r="D93" i="1"/>
  <c r="D114" i="1"/>
  <c r="D120" i="1"/>
  <c r="D147" i="1"/>
  <c r="D115" i="1"/>
  <c r="D194" i="1"/>
  <c r="D58" i="1"/>
  <c r="D92" i="1"/>
  <c r="D145" i="1"/>
  <c r="D162" i="1"/>
  <c r="D164" i="1"/>
  <c r="C22" i="1"/>
  <c r="I244" i="1"/>
  <c r="M52" i="1"/>
  <c r="D35" i="1"/>
  <c r="H233" i="1" l="1"/>
  <c r="E233" i="1"/>
  <c r="I233" i="1"/>
  <c r="F233" i="1"/>
  <c r="J233" i="1"/>
  <c r="D236" i="1"/>
  <c r="F197" i="1"/>
  <c r="J197" i="1"/>
  <c r="D201" i="1"/>
  <c r="D203" i="1"/>
  <c r="G197" i="1"/>
  <c r="K197" i="1"/>
  <c r="C197" i="1"/>
  <c r="H197" i="1"/>
  <c r="D199" i="1"/>
  <c r="D198" i="1"/>
  <c r="E197" i="1"/>
  <c r="I197" i="1"/>
  <c r="D192" i="1"/>
  <c r="I49" i="1"/>
  <c r="E49" i="1"/>
  <c r="H49" i="1"/>
  <c r="K49" i="1"/>
  <c r="C49" i="1"/>
  <c r="F49" i="1"/>
  <c r="G49" i="1"/>
  <c r="J49" i="1"/>
  <c r="D53" i="1"/>
  <c r="D181" i="1"/>
  <c r="D237" i="1"/>
  <c r="D200" i="1"/>
  <c r="D242" i="1" s="1"/>
  <c r="D105" i="1"/>
  <c r="D54" i="1"/>
  <c r="D77" i="1"/>
  <c r="D10" i="1"/>
  <c r="D37" i="1"/>
  <c r="D137" i="1"/>
  <c r="D80" i="1"/>
  <c r="D214" i="1"/>
  <c r="M222" i="1"/>
  <c r="M77" i="1"/>
  <c r="M202" i="1"/>
  <c r="M187" i="1"/>
  <c r="M229" i="1"/>
  <c r="J245" i="1"/>
  <c r="M43" i="1"/>
  <c r="D216" i="1"/>
  <c r="D43" i="1"/>
  <c r="K245" i="1"/>
  <c r="D45" i="1"/>
  <c r="M99" i="1"/>
  <c r="D224" i="1"/>
  <c r="M105" i="1"/>
  <c r="M126" i="1"/>
  <c r="M175" i="1"/>
  <c r="D63" i="1"/>
  <c r="D187" i="1"/>
  <c r="D229" i="1"/>
  <c r="C245" i="1"/>
  <c r="M55" i="1"/>
  <c r="M214" i="1"/>
  <c r="M224" i="1"/>
  <c r="M178" i="1"/>
  <c r="M63" i="1"/>
  <c r="M160" i="1"/>
  <c r="D163" i="1"/>
  <c r="M216" i="1"/>
  <c r="D132" i="1"/>
  <c r="D218" i="1"/>
  <c r="M135" i="1"/>
  <c r="M209" i="1"/>
  <c r="M192" i="1"/>
  <c r="M212" i="1"/>
  <c r="D222" i="1"/>
  <c r="H245" i="1"/>
  <c r="D142" i="1"/>
  <c r="D14" i="1"/>
  <c r="M10" i="1"/>
  <c r="M119" i="1"/>
  <c r="D119" i="1"/>
  <c r="M165" i="1"/>
  <c r="M128" i="1"/>
  <c r="M22" i="1"/>
  <c r="K240" i="1"/>
  <c r="M189" i="1"/>
  <c r="M88" i="1"/>
  <c r="M82" i="1"/>
  <c r="M57" i="1"/>
  <c r="D57" i="1"/>
  <c r="J241" i="1"/>
  <c r="M218" i="1"/>
  <c r="M151" i="1"/>
  <c r="D151" i="1"/>
  <c r="M137" i="1"/>
  <c r="M80" i="1"/>
  <c r="M157" i="1"/>
  <c r="M144" i="1"/>
  <c r="M112" i="1"/>
  <c r="D99" i="1"/>
  <c r="M91" i="1"/>
  <c r="M45" i="1"/>
  <c r="M37" i="1"/>
  <c r="M31" i="1"/>
  <c r="M25" i="1"/>
  <c r="M14" i="1"/>
  <c r="J244" i="1"/>
  <c r="M234" i="1"/>
  <c r="K241" i="1"/>
  <c r="M235" i="1"/>
  <c r="M237" i="1"/>
  <c r="M236" i="1"/>
  <c r="D212" i="1"/>
  <c r="F244" i="1"/>
  <c r="H243" i="1"/>
  <c r="I243" i="1"/>
  <c r="J243" i="1"/>
  <c r="F243" i="1"/>
  <c r="G244" i="1"/>
  <c r="K244" i="1"/>
  <c r="D189" i="1"/>
  <c r="E241" i="1"/>
  <c r="M181" i="1"/>
  <c r="M200" i="1"/>
  <c r="D165" i="1"/>
  <c r="F240" i="1"/>
  <c r="J240" i="1"/>
  <c r="M163" i="1"/>
  <c r="D160" i="1"/>
  <c r="D144" i="1"/>
  <c r="M142" i="1"/>
  <c r="D139" i="1"/>
  <c r="M201" i="1"/>
  <c r="D135" i="1"/>
  <c r="D128" i="1"/>
  <c r="M198" i="1"/>
  <c r="D126" i="1"/>
  <c r="K243" i="1"/>
  <c r="E243" i="1"/>
  <c r="D112" i="1"/>
  <c r="G243" i="1"/>
  <c r="M203" i="1"/>
  <c r="D91" i="1"/>
  <c r="D82" i="1"/>
  <c r="H240" i="1"/>
  <c r="M199" i="1"/>
  <c r="E240" i="1"/>
  <c r="I240" i="1"/>
  <c r="F245" i="1"/>
  <c r="G245" i="1"/>
  <c r="M50" i="1"/>
  <c r="D25" i="1"/>
  <c r="E242" i="1"/>
  <c r="I242" i="1"/>
  <c r="D51" i="1"/>
  <c r="M51" i="1"/>
  <c r="M53" i="1"/>
  <c r="M71" i="1"/>
  <c r="C240" i="1"/>
  <c r="C242" i="1"/>
  <c r="H242" i="1"/>
  <c r="D175" i="1"/>
  <c r="F242" i="1"/>
  <c r="J242" i="1"/>
  <c r="M132" i="1"/>
  <c r="D233" i="1" l="1"/>
  <c r="D197" i="1"/>
  <c r="D49" i="1"/>
  <c r="M197" i="1"/>
  <c r="C239" i="1"/>
  <c r="H239" i="1"/>
  <c r="D244" i="1"/>
  <c r="M244" i="1"/>
  <c r="D240" i="1"/>
  <c r="M241" i="1"/>
  <c r="J239" i="1"/>
  <c r="D241" i="1"/>
  <c r="M233" i="1"/>
  <c r="M243" i="1"/>
  <c r="K239" i="1"/>
  <c r="D243" i="1"/>
  <c r="M245" i="1"/>
  <c r="D245" i="1"/>
  <c r="I239" i="1"/>
  <c r="G239" i="1"/>
  <c r="M240" i="1"/>
  <c r="M242" i="1"/>
  <c r="F239" i="1"/>
  <c r="M49" i="1"/>
  <c r="E239" i="1"/>
  <c r="D239" i="1" l="1"/>
  <c r="M239" i="1"/>
</calcChain>
</file>

<file path=xl/sharedStrings.xml><?xml version="1.0" encoding="utf-8"?>
<sst xmlns="http://schemas.openxmlformats.org/spreadsheetml/2006/main" count="254" uniqueCount="95">
  <si>
    <t>кг</t>
  </si>
  <si>
    <t>Бор бял</t>
  </si>
  <si>
    <t>Бор черен</t>
  </si>
  <si>
    <t>Кедър атласки</t>
  </si>
  <si>
    <t>Кедър хималайски</t>
  </si>
  <si>
    <t>Кипарис аризонски</t>
  </si>
  <si>
    <t>Кипарис обикновен</t>
  </si>
  <si>
    <t>Смърч обикновен</t>
  </si>
  <si>
    <t>Акация бяла</t>
  </si>
  <si>
    <t>Бреза обикновена</t>
  </si>
  <si>
    <t>Бук обикновен</t>
  </si>
  <si>
    <t>Гледичия тришипна</t>
  </si>
  <si>
    <t>Дъб благун</t>
  </si>
  <si>
    <t>Дъб вардимски</t>
  </si>
  <si>
    <t>Дъб зимен</t>
  </si>
  <si>
    <t>Дъб космат</t>
  </si>
  <si>
    <t>Дъб летен</t>
  </si>
  <si>
    <t>Дъб цер</t>
  </si>
  <si>
    <t>Дъб червен</t>
  </si>
  <si>
    <t>Кестен обикновен</t>
  </si>
  <si>
    <t>Липа дребнолистна</t>
  </si>
  <si>
    <t>Липа едролистна</t>
  </si>
  <si>
    <t>Липа сребролистна</t>
  </si>
  <si>
    <t>Орех обикновен</t>
  </si>
  <si>
    <t>Шестил</t>
  </si>
  <si>
    <t>Явор обикновен</t>
  </si>
  <si>
    <t>Ясен полски</t>
  </si>
  <si>
    <t>ІІІ. ХРАСТИ</t>
  </si>
  <si>
    <t>ОБЩО І + ІІ + ІІІ</t>
  </si>
  <si>
    <t>ГОДИШЕН РАЗЧЕТ</t>
  </si>
  <si>
    <t>Дървесни и храстови видове</t>
  </si>
  <si>
    <t>№ по ред</t>
  </si>
  <si>
    <t>Наличен резерв - всичко, кг</t>
  </si>
  <si>
    <t>Необходими семена - всичко, кг</t>
  </si>
  <si>
    <t>Семена за</t>
  </si>
  <si>
    <t>Собствени нужди</t>
  </si>
  <si>
    <t>производство на фиданки, кг</t>
  </si>
  <si>
    <t>залесяване,</t>
  </si>
  <si>
    <t>попълване на резерва, кг</t>
  </si>
  <si>
    <t>други потребители, кг</t>
  </si>
  <si>
    <t>Семената ще се осигурят от</t>
  </si>
  <si>
    <t>наличен резерв, кг</t>
  </si>
  <si>
    <t>собствен добив, кг</t>
  </si>
  <si>
    <t>закупуване, кг</t>
  </si>
  <si>
    <t>І. ИГЛОЛИСТНИ ДЪРВЕСНИ ВИДОВЕ</t>
  </si>
  <si>
    <t>ІІ. ШИРОКОЛИСТНИ ДЪРВЕСНИ ВИДОВЕ</t>
  </si>
  <si>
    <t>СЗДП- Враца</t>
  </si>
  <si>
    <t>СЦДП-Габрово</t>
  </si>
  <si>
    <t>СИДП-Шумен</t>
  </si>
  <si>
    <t>ЮЗДП- Благоевград</t>
  </si>
  <si>
    <t xml:space="preserve">ЮЦДП- Смолян </t>
  </si>
  <si>
    <t>ЮИДП-Сливен</t>
  </si>
  <si>
    <t>Туя златиста</t>
  </si>
  <si>
    <t>Туя източна</t>
  </si>
  <si>
    <t>Киселица</t>
  </si>
  <si>
    <t>Кестен конски</t>
  </si>
  <si>
    <t>Круша дива</t>
  </si>
  <si>
    <t>Офика</t>
  </si>
  <si>
    <t>Пауловня</t>
  </si>
  <si>
    <t>Дюля японска</t>
  </si>
  <si>
    <t>Люляк</t>
  </si>
  <si>
    <t>Ружа дървовидна</t>
  </si>
  <si>
    <t>ВСИЧКО храсти</t>
  </si>
  <si>
    <t>ВСИЧКО широколистни</t>
  </si>
  <si>
    <t>ВСИЧКО иглолистни</t>
  </si>
  <si>
    <t>Птиче грозде</t>
  </si>
  <si>
    <t>Лавровишна</t>
  </si>
  <si>
    <t xml:space="preserve">Котонеастър </t>
  </si>
  <si>
    <t>Пираканта</t>
  </si>
  <si>
    <t>Ела обикновена</t>
  </si>
  <si>
    <t>Китайски мехурник</t>
  </si>
  <si>
    <t>Платан източен</t>
  </si>
  <si>
    <t>Дрян обикновен</t>
  </si>
  <si>
    <t>Джанка</t>
  </si>
  <si>
    <t>Магнолия вечнозелена</t>
  </si>
  <si>
    <t>Явор ясеноволистен</t>
  </si>
  <si>
    <t>Елша черна</t>
  </si>
  <si>
    <t>Мъждрян</t>
  </si>
  <si>
    <t>Ясен планински</t>
  </si>
  <si>
    <t>Арония</t>
  </si>
  <si>
    <t>Дървовидна хвойна</t>
  </si>
  <si>
    <t>Люляк индийски</t>
  </si>
  <si>
    <t>Бук източен</t>
  </si>
  <si>
    <t>Махалебка</t>
  </si>
  <si>
    <t>Слива дива</t>
  </si>
  <si>
    <t>Туя западна</t>
  </si>
  <si>
    <t>Пърнар</t>
  </si>
  <si>
    <t>Дъб корков</t>
  </si>
  <si>
    <t>Брекина</t>
  </si>
  <si>
    <t>Полски клен</t>
  </si>
  <si>
    <t>Бряст планински</t>
  </si>
  <si>
    <t>Черен бъз</t>
  </si>
  <si>
    <t>Бодлив залист</t>
  </si>
  <si>
    <t>Череша дива</t>
  </si>
  <si>
    <t xml:space="preserve"> за необходимите семена през 2022/ 2023 г., обобщен за страната по държавни предприятия по чл. 163 от Закона за горите (с отразено изменение от 23.06.2022 г. в плана на ЮЦДП)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</si>
</sst>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i/>
      <sz val="1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0"/>
      <name val="Calibri"/>
      <family val="2"/>
      <charset val="204"/>
    </font>
    <font>
      <b/>
      <sz val="8"/>
      <name val="Calibri"/>
      <family val="2"/>
      <charset val="204"/>
    </font>
    <font>
      <i/>
      <sz val="12"/>
      <name val="Calibri"/>
      <family val="2"/>
      <charset val="204"/>
    </font>
    <font>
      <sz val="12"/>
      <name val="Calibri"/>
      <family val="2"/>
      <charset val="204"/>
    </font>
    <font>
      <b/>
      <i/>
      <sz val="12"/>
      <name val="Calibri"/>
      <family val="2"/>
      <charset val="204"/>
    </font>
    <font>
      <u/>
      <sz val="10"/>
      <name val="Calibri"/>
      <family val="2"/>
      <charset val="204"/>
    </font>
    <font>
      <sz val="10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27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7" xfId="1" applyNumberFormat="1" applyFont="1" applyFill="1" applyBorder="1" applyAlignment="1">
      <alignment vertical="top"/>
    </xf>
    <xf numFmtId="0" fontId="10" fillId="0" borderId="7" xfId="1" applyNumberFormat="1" applyFont="1" applyFill="1" applyBorder="1" applyAlignment="1">
      <alignment vertical="top"/>
    </xf>
    <xf numFmtId="0" fontId="10" fillId="0" borderId="1" xfId="1" applyNumberFormat="1" applyFont="1" applyFill="1" applyBorder="1" applyAlignment="1">
      <alignment vertical="top"/>
    </xf>
    <xf numFmtId="0" fontId="7" fillId="0" borderId="11" xfId="1" applyNumberFormat="1" applyFont="1" applyFill="1" applyBorder="1" applyAlignment="1">
      <alignment vertical="top"/>
    </xf>
    <xf numFmtId="0" fontId="7" fillId="0" borderId="12" xfId="1" applyNumberFormat="1" applyFont="1" applyFill="1" applyBorder="1" applyAlignment="1">
      <alignment vertical="top"/>
    </xf>
    <xf numFmtId="0" fontId="7" fillId="0" borderId="7" xfId="1" applyNumberFormat="1" applyFont="1" applyFill="1" applyBorder="1" applyAlignment="1">
      <alignment vertical="top"/>
    </xf>
    <xf numFmtId="0" fontId="7" fillId="0" borderId="1" xfId="1" applyNumberFormat="1" applyFont="1" applyFill="1" applyBorder="1" applyAlignment="1">
      <alignment vertical="top"/>
    </xf>
    <xf numFmtId="0" fontId="7" fillId="0" borderId="0" xfId="1" applyNumberFormat="1" applyFont="1" applyFill="1" applyBorder="1" applyAlignment="1">
      <alignment vertical="top"/>
    </xf>
    <xf numFmtId="0" fontId="10" fillId="0" borderId="0" xfId="1" applyNumberFormat="1" applyFont="1" applyFill="1" applyBorder="1" applyAlignment="1">
      <alignment vertical="top"/>
    </xf>
    <xf numFmtId="0" fontId="5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vertical="top"/>
    </xf>
    <xf numFmtId="0" fontId="7" fillId="0" borderId="16" xfId="1" applyNumberFormat="1" applyFont="1" applyFill="1" applyBorder="1" applyAlignment="1">
      <alignment vertical="top"/>
    </xf>
    <xf numFmtId="0" fontId="5" fillId="0" borderId="16" xfId="0" applyFont="1" applyFill="1" applyBorder="1" applyAlignment="1">
      <alignment vertical="top"/>
    </xf>
    <xf numFmtId="0" fontId="5" fillId="0" borderId="19" xfId="0" applyFont="1" applyFill="1" applyBorder="1" applyAlignment="1">
      <alignment vertical="top"/>
    </xf>
    <xf numFmtId="0" fontId="5" fillId="0" borderId="15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20" xfId="0" applyFont="1" applyFill="1" applyBorder="1" applyAlignment="1">
      <alignment vertical="top"/>
    </xf>
    <xf numFmtId="0" fontId="5" fillId="0" borderId="21" xfId="0" applyFont="1" applyFill="1" applyBorder="1" applyAlignment="1">
      <alignment horizontal="center" vertical="top"/>
    </xf>
    <xf numFmtId="0" fontId="8" fillId="0" borderId="22" xfId="1" applyNumberFormat="1" applyFont="1" applyFill="1" applyBorder="1" applyAlignment="1">
      <alignment vertical="top"/>
    </xf>
    <xf numFmtId="0" fontId="4" fillId="0" borderId="22" xfId="0" applyFont="1" applyFill="1" applyBorder="1" applyAlignment="1">
      <alignment vertical="top"/>
    </xf>
    <xf numFmtId="0" fontId="4" fillId="0" borderId="19" xfId="0" applyFont="1" applyFill="1" applyBorder="1" applyAlignment="1">
      <alignment vertical="top"/>
    </xf>
    <xf numFmtId="0" fontId="4" fillId="0" borderId="21" xfId="0" applyFont="1" applyFill="1" applyBorder="1" applyAlignment="1">
      <alignment vertical="top"/>
    </xf>
    <xf numFmtId="0" fontId="4" fillId="0" borderId="23" xfId="0" applyFont="1" applyFill="1" applyBorder="1" applyAlignment="1">
      <alignment vertical="top"/>
    </xf>
    <xf numFmtId="0" fontId="4" fillId="0" borderId="24" xfId="0" applyFont="1" applyFill="1" applyBorder="1" applyAlignment="1">
      <alignment vertical="top"/>
    </xf>
    <xf numFmtId="0" fontId="5" fillId="0" borderId="25" xfId="0" applyFont="1" applyFill="1" applyBorder="1" applyAlignment="1">
      <alignment horizontal="center" vertical="top"/>
    </xf>
    <xf numFmtId="0" fontId="8" fillId="0" borderId="26" xfId="1" applyNumberFormat="1" applyFont="1" applyFill="1" applyBorder="1" applyAlignment="1">
      <alignment vertical="top"/>
    </xf>
    <xf numFmtId="0" fontId="4" fillId="0" borderId="26" xfId="0" applyFont="1" applyFill="1" applyBorder="1" applyAlignment="1">
      <alignment vertical="top"/>
    </xf>
    <xf numFmtId="0" fontId="4" fillId="0" borderId="25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4" fillId="0" borderId="28" xfId="0" applyFont="1" applyFill="1" applyBorder="1" applyAlignment="1">
      <alignment vertical="top"/>
    </xf>
    <xf numFmtId="0" fontId="5" fillId="0" borderId="29" xfId="0" applyFont="1" applyFill="1" applyBorder="1" applyAlignment="1">
      <alignment horizontal="center" vertical="top"/>
    </xf>
    <xf numFmtId="0" fontId="8" fillId="0" borderId="30" xfId="1" applyNumberFormat="1" applyFont="1" applyFill="1" applyBorder="1" applyAlignment="1">
      <alignment vertical="top"/>
    </xf>
    <xf numFmtId="0" fontId="4" fillId="0" borderId="30" xfId="0" applyFont="1" applyFill="1" applyBorder="1" applyAlignment="1">
      <alignment vertical="top"/>
    </xf>
    <xf numFmtId="0" fontId="4" fillId="0" borderId="6" xfId="0" applyFont="1" applyFill="1" applyBorder="1" applyAlignment="1">
      <alignment vertical="top"/>
    </xf>
    <xf numFmtId="0" fontId="4" fillId="0" borderId="29" xfId="0" applyFont="1" applyFill="1" applyBorder="1" applyAlignment="1">
      <alignment vertical="top"/>
    </xf>
    <xf numFmtId="0" fontId="4" fillId="0" borderId="31" xfId="0" applyFont="1" applyFill="1" applyBorder="1" applyAlignment="1">
      <alignment vertical="top"/>
    </xf>
    <xf numFmtId="0" fontId="4" fillId="0" borderId="32" xfId="0" applyFont="1" applyFill="1" applyBorder="1" applyAlignment="1">
      <alignment vertical="top"/>
    </xf>
    <xf numFmtId="2" fontId="5" fillId="0" borderId="16" xfId="0" applyNumberFormat="1" applyFont="1" applyFill="1" applyBorder="1" applyAlignment="1">
      <alignment vertical="top"/>
    </xf>
    <xf numFmtId="164" fontId="5" fillId="0" borderId="17" xfId="0" applyNumberFormat="1" applyFont="1" applyFill="1" applyBorder="1" applyAlignment="1">
      <alignment vertical="top"/>
    </xf>
    <xf numFmtId="164" fontId="5" fillId="0" borderId="15" xfId="0" applyNumberFormat="1" applyFont="1" applyFill="1" applyBorder="1" applyAlignment="1">
      <alignment vertical="top"/>
    </xf>
    <xf numFmtId="2" fontId="5" fillId="0" borderId="18" xfId="0" applyNumberFormat="1" applyFont="1" applyFill="1" applyBorder="1" applyAlignment="1">
      <alignment vertical="top"/>
    </xf>
    <xf numFmtId="164" fontId="5" fillId="0" borderId="20" xfId="0" applyNumberFormat="1" applyFont="1" applyFill="1" applyBorder="1" applyAlignment="1">
      <alignment vertical="top"/>
    </xf>
    <xf numFmtId="164" fontId="4" fillId="0" borderId="26" xfId="0" applyNumberFormat="1" applyFont="1" applyFill="1" applyBorder="1" applyAlignment="1">
      <alignment vertical="top"/>
    </xf>
    <xf numFmtId="164" fontId="4" fillId="0" borderId="28" xfId="0" applyNumberFormat="1" applyFont="1" applyFill="1" applyBorder="1" applyAlignment="1">
      <alignment vertical="top"/>
    </xf>
    <xf numFmtId="164" fontId="4" fillId="0" borderId="32" xfId="0" applyNumberFormat="1" applyFont="1" applyFill="1" applyBorder="1" applyAlignment="1">
      <alignment vertical="top"/>
    </xf>
    <xf numFmtId="0" fontId="5" fillId="0" borderId="17" xfId="0" applyFont="1" applyFill="1" applyBorder="1" applyAlignment="1">
      <alignment vertical="top"/>
    </xf>
    <xf numFmtId="0" fontId="5" fillId="0" borderId="26" xfId="0" applyFont="1" applyFill="1" applyBorder="1" applyAlignment="1">
      <alignment vertical="top"/>
    </xf>
    <xf numFmtId="0" fontId="5" fillId="0" borderId="33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vertical="top"/>
    </xf>
    <xf numFmtId="0" fontId="4" fillId="0" borderId="33" xfId="0" applyFont="1" applyFill="1" applyBorder="1" applyAlignment="1">
      <alignment vertical="top"/>
    </xf>
    <xf numFmtId="0" fontId="4" fillId="0" borderId="34" xfId="0" applyFont="1" applyFill="1" applyBorder="1" applyAlignment="1">
      <alignment vertical="top"/>
    </xf>
    <xf numFmtId="0" fontId="4" fillId="0" borderId="36" xfId="0" applyFont="1" applyFill="1" applyBorder="1" applyAlignment="1">
      <alignment vertical="top"/>
    </xf>
    <xf numFmtId="0" fontId="5" fillId="0" borderId="37" xfId="0" applyFont="1" applyFill="1" applyBorder="1" applyAlignment="1">
      <alignment horizontal="center" vertical="top"/>
    </xf>
    <xf numFmtId="0" fontId="4" fillId="0" borderId="38" xfId="0" applyFont="1" applyFill="1" applyBorder="1" applyAlignment="1">
      <alignment vertical="top"/>
    </xf>
    <xf numFmtId="0" fontId="4" fillId="0" borderId="39" xfId="0" applyFont="1" applyFill="1" applyBorder="1" applyAlignment="1">
      <alignment vertical="top"/>
    </xf>
    <xf numFmtId="0" fontId="4" fillId="0" borderId="37" xfId="0" applyFont="1" applyFill="1" applyBorder="1" applyAlignment="1">
      <alignment vertical="top"/>
    </xf>
    <xf numFmtId="0" fontId="4" fillId="0" borderId="40" xfId="0" applyFont="1" applyFill="1" applyBorder="1" applyAlignment="1">
      <alignment vertical="top"/>
    </xf>
    <xf numFmtId="0" fontId="4" fillId="0" borderId="41" xfId="0" applyFont="1" applyFill="1" applyBorder="1" applyAlignment="1">
      <alignment vertical="top"/>
    </xf>
    <xf numFmtId="0" fontId="8" fillId="0" borderId="38" xfId="1" applyNumberFormat="1" applyFont="1" applyFill="1" applyBorder="1" applyAlignment="1">
      <alignment vertical="top"/>
    </xf>
    <xf numFmtId="0" fontId="5" fillId="0" borderId="30" xfId="0" applyFont="1" applyFill="1" applyBorder="1" applyAlignment="1">
      <alignment vertical="top"/>
    </xf>
    <xf numFmtId="0" fontId="5" fillId="0" borderId="23" xfId="0" applyFont="1" applyFill="1" applyBorder="1" applyAlignment="1">
      <alignment vertical="top"/>
    </xf>
    <xf numFmtId="0" fontId="4" fillId="0" borderId="42" xfId="0" applyFont="1" applyFill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8" fillId="0" borderId="8" xfId="1" applyNumberFormat="1" applyFont="1" applyFill="1" applyBorder="1" applyAlignment="1">
      <alignment vertical="top"/>
    </xf>
    <xf numFmtId="164" fontId="4" fillId="0" borderId="8" xfId="0" applyNumberFormat="1" applyFont="1" applyFill="1" applyBorder="1" applyAlignment="1">
      <alignment vertical="top"/>
    </xf>
    <xf numFmtId="0" fontId="4" fillId="0" borderId="10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8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2" fontId="4" fillId="0" borderId="8" xfId="0" applyNumberFormat="1" applyFont="1" applyFill="1" applyBorder="1" applyAlignment="1">
      <alignment vertical="top"/>
    </xf>
    <xf numFmtId="2" fontId="4" fillId="0" borderId="9" xfId="0" applyNumberFormat="1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7" fillId="0" borderId="35" xfId="1" applyNumberFormat="1" applyFont="1" applyFill="1" applyBorder="1" applyAlignment="1">
      <alignment vertical="top"/>
    </xf>
    <xf numFmtId="0" fontId="5" fillId="0" borderId="35" xfId="0" applyFont="1" applyFill="1" applyBorder="1" applyAlignment="1">
      <alignment vertical="top"/>
    </xf>
    <xf numFmtId="0" fontId="5" fillId="0" borderId="21" xfId="0" applyFont="1" applyFill="1" applyBorder="1" applyAlignment="1">
      <alignment vertical="top"/>
    </xf>
    <xf numFmtId="0" fontId="8" fillId="0" borderId="19" xfId="1" applyNumberFormat="1" applyFont="1" applyFill="1" applyBorder="1" applyAlignment="1">
      <alignment vertical="top"/>
    </xf>
    <xf numFmtId="0" fontId="7" fillId="0" borderId="17" xfId="1" applyNumberFormat="1" applyFont="1" applyFill="1" applyBorder="1" applyAlignment="1">
      <alignment vertical="top"/>
    </xf>
    <xf numFmtId="0" fontId="8" fillId="0" borderId="6" xfId="1" applyNumberFormat="1" applyFont="1" applyFill="1" applyBorder="1" applyAlignment="1">
      <alignment vertical="top"/>
    </xf>
    <xf numFmtId="0" fontId="8" fillId="0" borderId="35" xfId="1" applyNumberFormat="1" applyFont="1" applyFill="1" applyBorder="1" applyAlignment="1">
      <alignment vertical="top"/>
    </xf>
    <xf numFmtId="0" fontId="15" fillId="0" borderId="26" xfId="0" applyFont="1" applyFill="1" applyBorder="1" applyAlignment="1">
      <alignment vertical="top"/>
    </xf>
    <xf numFmtId="0" fontId="8" fillId="0" borderId="39" xfId="1" applyNumberFormat="1" applyFont="1" applyFill="1" applyBorder="1" applyAlignment="1">
      <alignment vertical="top"/>
    </xf>
    <xf numFmtId="0" fontId="7" fillId="0" borderId="17" xfId="1" applyNumberFormat="1" applyFont="1" applyFill="1" applyBorder="1" applyAlignment="1">
      <alignment horizontal="left" vertical="top"/>
    </xf>
    <xf numFmtId="0" fontId="8" fillId="0" borderId="42" xfId="1" applyNumberFormat="1" applyFont="1" applyFill="1" applyBorder="1" applyAlignment="1">
      <alignment vertical="top"/>
    </xf>
    <xf numFmtId="0" fontId="5" fillId="0" borderId="43" xfId="0" applyFont="1" applyFill="1" applyBorder="1" applyAlignment="1">
      <alignment horizontal="center" vertical="top"/>
    </xf>
    <xf numFmtId="0" fontId="5" fillId="0" borderId="44" xfId="0" applyFont="1" applyFill="1" applyBorder="1" applyAlignment="1">
      <alignment horizontal="center" vertical="top"/>
    </xf>
    <xf numFmtId="0" fontId="8" fillId="0" borderId="10" xfId="1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0" fontId="5" fillId="0" borderId="45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horizontal="center" vertical="top"/>
    </xf>
    <xf numFmtId="0" fontId="5" fillId="0" borderId="45" xfId="0" applyFont="1" applyFill="1" applyBorder="1" applyAlignment="1">
      <alignment vertical="top"/>
    </xf>
    <xf numFmtId="0" fontId="5" fillId="0" borderId="47" xfId="0" applyFont="1" applyFill="1" applyBorder="1" applyAlignment="1">
      <alignment horizontal="center" vertical="top"/>
    </xf>
    <xf numFmtId="0" fontId="5" fillId="0" borderId="38" xfId="0" applyFont="1" applyFill="1" applyBorder="1" applyAlignment="1">
      <alignment vertical="top"/>
    </xf>
    <xf numFmtId="2" fontId="4" fillId="0" borderId="48" xfId="0" applyNumberFormat="1" applyFont="1" applyFill="1" applyBorder="1" applyAlignment="1">
      <alignment vertical="top"/>
    </xf>
    <xf numFmtId="0" fontId="4" fillId="0" borderId="49" xfId="0" applyFont="1" applyFill="1" applyBorder="1" applyAlignment="1">
      <alignment vertical="top"/>
    </xf>
    <xf numFmtId="0" fontId="4" fillId="0" borderId="5" xfId="0" applyFont="1" applyFill="1" applyBorder="1" applyAlignment="1">
      <alignment vertical="top"/>
    </xf>
    <xf numFmtId="0" fontId="4" fillId="0" borderId="44" xfId="0" applyFont="1" applyFill="1" applyBorder="1" applyAlignment="1">
      <alignment vertical="top"/>
    </xf>
    <xf numFmtId="0" fontId="4" fillId="0" borderId="46" xfId="0" applyFont="1" applyFill="1" applyBorder="1" applyAlignment="1">
      <alignment vertical="top"/>
    </xf>
    <xf numFmtId="0" fontId="4" fillId="0" borderId="21" xfId="0" applyFont="1" applyFill="1" applyBorder="1" applyAlignment="1">
      <alignment horizontal="center" vertical="top"/>
    </xf>
    <xf numFmtId="0" fontId="10" fillId="0" borderId="50" xfId="1" applyNumberFormat="1" applyFont="1" applyFill="1" applyBorder="1" applyAlignment="1">
      <alignment vertical="top"/>
    </xf>
    <xf numFmtId="0" fontId="8" fillId="0" borderId="51" xfId="1" applyNumberFormat="1" applyFont="1" applyFill="1" applyBorder="1" applyAlignment="1">
      <alignment vertical="top"/>
    </xf>
    <xf numFmtId="0" fontId="4" fillId="0" borderId="50" xfId="0" applyFont="1" applyFill="1" applyBorder="1" applyAlignment="1">
      <alignment vertical="top"/>
    </xf>
    <xf numFmtId="0" fontId="4" fillId="0" borderId="14" xfId="0" applyFont="1" applyFill="1" applyBorder="1" applyAlignment="1">
      <alignment vertical="top"/>
    </xf>
    <xf numFmtId="0" fontId="5" fillId="0" borderId="33" xfId="1" applyNumberFormat="1" applyFont="1" applyFill="1" applyBorder="1" applyAlignment="1">
      <alignment vertical="top"/>
    </xf>
    <xf numFmtId="0" fontId="8" fillId="0" borderId="14" xfId="1" applyNumberFormat="1" applyFont="1" applyFill="1" applyBorder="1" applyAlignment="1">
      <alignment vertical="top"/>
    </xf>
    <xf numFmtId="164" fontId="4" fillId="0" borderId="34" xfId="0" applyNumberFormat="1" applyFont="1" applyFill="1" applyBorder="1" applyAlignment="1">
      <alignment vertical="top"/>
    </xf>
    <xf numFmtId="164" fontId="4" fillId="0" borderId="42" xfId="0" applyNumberFormat="1" applyFont="1" applyFill="1" applyBorder="1" applyAlignment="1">
      <alignment vertical="top"/>
    </xf>
    <xf numFmtId="164" fontId="4" fillId="0" borderId="50" xfId="0" applyNumberFormat="1" applyFont="1" applyFill="1" applyBorder="1" applyAlignment="1">
      <alignment vertical="top"/>
    </xf>
    <xf numFmtId="164" fontId="4" fillId="0" borderId="14" xfId="0" applyNumberFormat="1" applyFont="1" applyFill="1" applyBorder="1" applyAlignment="1">
      <alignment vertical="top"/>
    </xf>
    <xf numFmtId="164" fontId="4" fillId="0" borderId="49" xfId="0" applyNumberFormat="1" applyFont="1" applyFill="1" applyBorder="1" applyAlignment="1">
      <alignment vertical="top"/>
    </xf>
    <xf numFmtId="164" fontId="4" fillId="0" borderId="33" xfId="0" applyNumberFormat="1" applyFont="1" applyFill="1" applyBorder="1" applyAlignment="1">
      <alignment vertical="top"/>
    </xf>
    <xf numFmtId="164" fontId="4" fillId="0" borderId="36" xfId="0" applyNumberFormat="1" applyFont="1" applyFill="1" applyBorder="1" applyAlignment="1">
      <alignment vertical="top"/>
    </xf>
    <xf numFmtId="0" fontId="7" fillId="0" borderId="52" xfId="1" applyNumberFormat="1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7" fillId="0" borderId="50" xfId="1" applyNumberFormat="1" applyFont="1" applyFill="1" applyBorder="1" applyAlignment="1">
      <alignment vertical="top"/>
    </xf>
    <xf numFmtId="0" fontId="4" fillId="0" borderId="51" xfId="0" applyFont="1" applyFill="1" applyBorder="1" applyAlignment="1">
      <alignment vertical="top"/>
    </xf>
    <xf numFmtId="2" fontId="4" fillId="0" borderId="10" xfId="0" applyNumberFormat="1" applyFont="1" applyFill="1" applyBorder="1" applyAlignment="1">
      <alignment vertical="top"/>
    </xf>
    <xf numFmtId="2" fontId="4" fillId="0" borderId="7" xfId="0" applyNumberFormat="1" applyFont="1" applyFill="1" applyBorder="1" applyAlignment="1">
      <alignment vertical="top"/>
    </xf>
    <xf numFmtId="164" fontId="4" fillId="0" borderId="9" xfId="0" applyNumberFormat="1" applyFont="1" applyFill="1" applyBorder="1" applyAlignment="1">
      <alignment vertical="top"/>
    </xf>
    <xf numFmtId="164" fontId="4" fillId="0" borderId="48" xfId="0" applyNumberFormat="1" applyFont="1" applyFill="1" applyBorder="1" applyAlignment="1">
      <alignment vertical="top"/>
    </xf>
    <xf numFmtId="0" fontId="4" fillId="0" borderId="61" xfId="0" applyFont="1" applyFill="1" applyBorder="1" applyAlignment="1">
      <alignment vertical="top"/>
    </xf>
    <xf numFmtId="0" fontId="4" fillId="0" borderId="62" xfId="0" applyFont="1" applyFill="1" applyBorder="1" applyAlignment="1">
      <alignment vertical="top"/>
    </xf>
    <xf numFmtId="0" fontId="4" fillId="0" borderId="63" xfId="0" applyFont="1" applyFill="1" applyBorder="1" applyAlignment="1">
      <alignment vertical="top"/>
    </xf>
    <xf numFmtId="0" fontId="4" fillId="0" borderId="33" xfId="0" applyFont="1" applyFill="1" applyBorder="1" applyAlignment="1">
      <alignment horizontal="center" vertical="top"/>
    </xf>
    <xf numFmtId="3" fontId="4" fillId="0" borderId="26" xfId="0" applyNumberFormat="1" applyFont="1" applyFill="1" applyBorder="1" applyAlignment="1">
      <alignment vertical="top"/>
    </xf>
    <xf numFmtId="0" fontId="8" fillId="0" borderId="30" xfId="1" applyFont="1" applyFill="1" applyBorder="1" applyAlignment="1">
      <alignment vertical="top"/>
    </xf>
    <xf numFmtId="0" fontId="4" fillId="0" borderId="69" xfId="0" applyFont="1" applyFill="1" applyBorder="1" applyAlignment="1">
      <alignment vertical="top"/>
    </xf>
    <xf numFmtId="0" fontId="4" fillId="0" borderId="68" xfId="0" applyFont="1" applyFill="1" applyBorder="1" applyAlignment="1">
      <alignment vertical="top"/>
    </xf>
    <xf numFmtId="0" fontId="4" fillId="0" borderId="70" xfId="0" applyFont="1" applyFill="1" applyBorder="1" applyAlignment="1">
      <alignment vertical="top"/>
    </xf>
    <xf numFmtId="0" fontId="4" fillId="0" borderId="71" xfId="0" applyFont="1" applyFill="1" applyBorder="1" applyAlignment="1">
      <alignment vertical="top"/>
    </xf>
    <xf numFmtId="0" fontId="8" fillId="0" borderId="69" xfId="1" applyNumberFormat="1" applyFont="1" applyFill="1" applyBorder="1" applyAlignment="1">
      <alignment vertical="top"/>
    </xf>
    <xf numFmtId="4" fontId="4" fillId="0" borderId="52" xfId="0" applyNumberFormat="1" applyFont="1" applyFill="1" applyBorder="1" applyAlignment="1">
      <alignment vertical="top"/>
    </xf>
    <xf numFmtId="4" fontId="4" fillId="0" borderId="49" xfId="0" applyNumberFormat="1" applyFont="1" applyFill="1" applyBorder="1" applyAlignment="1">
      <alignment vertical="top"/>
    </xf>
    <xf numFmtId="4" fontId="4" fillId="0" borderId="50" xfId="0" applyNumberFormat="1" applyFont="1" applyFill="1" applyBorder="1" applyAlignment="1">
      <alignment vertical="top"/>
    </xf>
    <xf numFmtId="4" fontId="4" fillId="0" borderId="14" xfId="0" applyNumberFormat="1" applyFont="1" applyFill="1" applyBorder="1" applyAlignment="1">
      <alignment vertical="top"/>
    </xf>
    <xf numFmtId="4" fontId="4" fillId="0" borderId="11" xfId="0" applyNumberFormat="1" applyFont="1" applyFill="1" applyBorder="1" applyAlignment="1">
      <alignment vertical="top"/>
    </xf>
    <xf numFmtId="4" fontId="4" fillId="0" borderId="9" xfId="0" applyNumberFormat="1" applyFont="1" applyFill="1" applyBorder="1" applyAlignment="1">
      <alignment vertical="top"/>
    </xf>
    <xf numFmtId="4" fontId="4" fillId="0" borderId="7" xfId="0" applyNumberFormat="1" applyFont="1" applyFill="1" applyBorder="1" applyAlignment="1">
      <alignment vertical="top"/>
    </xf>
    <xf numFmtId="4" fontId="4" fillId="0" borderId="8" xfId="0" applyNumberFormat="1" applyFont="1" applyFill="1" applyBorder="1" applyAlignment="1">
      <alignment vertical="top"/>
    </xf>
    <xf numFmtId="4" fontId="4" fillId="0" borderId="10" xfId="0" applyNumberFormat="1" applyFont="1" applyFill="1" applyBorder="1" applyAlignment="1">
      <alignment vertical="top"/>
    </xf>
    <xf numFmtId="4" fontId="4" fillId="0" borderId="12" xfId="0" applyNumberFormat="1" applyFont="1" applyFill="1" applyBorder="1" applyAlignment="1">
      <alignment vertical="top"/>
    </xf>
    <xf numFmtId="4" fontId="4" fillId="0" borderId="4" xfId="0" applyNumberFormat="1" applyFont="1" applyFill="1" applyBorder="1" applyAlignment="1">
      <alignment vertical="top"/>
    </xf>
    <xf numFmtId="4" fontId="4" fillId="0" borderId="1" xfId="0" applyNumberFormat="1" applyFont="1" applyFill="1" applyBorder="1" applyAlignment="1">
      <alignment vertical="top"/>
    </xf>
    <xf numFmtId="4" fontId="4" fillId="0" borderId="2" xfId="0" applyNumberFormat="1" applyFont="1" applyFill="1" applyBorder="1" applyAlignment="1">
      <alignment vertical="top"/>
    </xf>
    <xf numFmtId="0" fontId="8" fillId="0" borderId="3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1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164" fontId="7" fillId="0" borderId="55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4" fontId="5" fillId="0" borderId="53" xfId="0" applyNumberFormat="1" applyFont="1" applyFill="1" applyBorder="1" applyAlignment="1">
      <alignment vertical="top"/>
    </xf>
    <xf numFmtId="4" fontId="5" fillId="0" borderId="56" xfId="0" applyNumberFormat="1" applyFont="1" applyFill="1" applyBorder="1" applyAlignment="1">
      <alignment vertical="top"/>
    </xf>
    <xf numFmtId="4" fontId="5" fillId="0" borderId="54" xfId="0" applyNumberFormat="1" applyFont="1" applyFill="1" applyBorder="1" applyAlignment="1">
      <alignment vertical="top"/>
    </xf>
    <xf numFmtId="4" fontId="5" fillId="0" borderId="55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164" fontId="4" fillId="0" borderId="0" xfId="0" applyNumberFormat="1" applyFont="1" applyFill="1" applyAlignment="1">
      <alignment vertical="top"/>
    </xf>
    <xf numFmtId="0" fontId="5" fillId="0" borderId="55" xfId="0" applyFont="1" applyFill="1" applyBorder="1" applyAlignment="1">
      <alignment vertical="top"/>
    </xf>
    <xf numFmtId="0" fontId="8" fillId="0" borderId="2" xfId="1" applyNumberFormat="1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4" fontId="5" fillId="0" borderId="57" xfId="0" applyNumberFormat="1" applyFont="1" applyFill="1" applyBorder="1" applyAlignment="1">
      <alignment vertical="top"/>
    </xf>
    <xf numFmtId="4" fontId="4" fillId="0" borderId="51" xfId="0" applyNumberFormat="1" applyFont="1" applyFill="1" applyBorder="1" applyAlignment="1">
      <alignment vertical="top"/>
    </xf>
    <xf numFmtId="165" fontId="4" fillId="0" borderId="8" xfId="0" applyNumberFormat="1" applyFont="1" applyFill="1" applyBorder="1" applyAlignment="1">
      <alignment vertical="top"/>
    </xf>
    <xf numFmtId="165" fontId="4" fillId="0" borderId="7" xfId="0" applyNumberFormat="1" applyFont="1" applyFill="1" applyBorder="1" applyAlignment="1">
      <alignment vertical="top"/>
    </xf>
    <xf numFmtId="165" fontId="4" fillId="0" borderId="9" xfId="0" applyNumberFormat="1" applyFont="1" applyFill="1" applyBorder="1" applyAlignment="1">
      <alignment vertical="top"/>
    </xf>
    <xf numFmtId="4" fontId="4" fillId="0" borderId="3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4" fontId="4" fillId="0" borderId="0" xfId="0" applyNumberFormat="1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4" fillId="0" borderId="43" xfId="0" applyFont="1" applyFill="1" applyBorder="1" applyAlignment="1">
      <alignment horizontal="center" vertical="top"/>
    </xf>
    <xf numFmtId="0" fontId="4" fillId="0" borderId="43" xfId="0" applyFont="1" applyFill="1" applyBorder="1" applyAlignment="1">
      <alignment vertical="top"/>
    </xf>
    <xf numFmtId="0" fontId="5" fillId="0" borderId="70" xfId="0" applyFont="1" applyFill="1" applyBorder="1" applyAlignment="1">
      <alignment horizontal="center" vertical="top"/>
    </xf>
    <xf numFmtId="0" fontId="4" fillId="0" borderId="7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8" fillId="0" borderId="34" xfId="1" applyNumberFormat="1" applyFont="1" applyFill="1" applyBorder="1" applyAlignment="1">
      <alignment vertical="top"/>
    </xf>
    <xf numFmtId="0" fontId="4" fillId="0" borderId="73" xfId="0" applyFont="1" applyFill="1" applyBorder="1" applyAlignment="1">
      <alignment vertical="top"/>
    </xf>
    <xf numFmtId="0" fontId="5" fillId="0" borderId="50" xfId="0" applyFont="1" applyFill="1" applyBorder="1" applyAlignment="1">
      <alignment horizontal="center" vertical="top"/>
    </xf>
    <xf numFmtId="4" fontId="4" fillId="0" borderId="0" xfId="0" applyNumberFormat="1" applyFont="1" applyFill="1" applyAlignment="1">
      <alignment vertical="top"/>
    </xf>
    <xf numFmtId="0" fontId="4" fillId="0" borderId="74" xfId="0" applyFont="1" applyFill="1" applyBorder="1" applyAlignment="1">
      <alignment horizontal="center" vertical="top"/>
    </xf>
    <xf numFmtId="0" fontId="4" fillId="0" borderId="74" xfId="0" applyFont="1" applyFill="1" applyBorder="1" applyAlignment="1">
      <alignment vertical="top"/>
    </xf>
    <xf numFmtId="0" fontId="14" fillId="0" borderId="0" xfId="0" applyFont="1" applyFill="1" applyAlignment="1">
      <alignment horizontal="justify"/>
    </xf>
    <xf numFmtId="0" fontId="4" fillId="0" borderId="0" xfId="0" applyFont="1" applyFill="1" applyAlignment="1"/>
    <xf numFmtId="0" fontId="5" fillId="0" borderId="58" xfId="0" applyFont="1" applyFill="1" applyBorder="1" applyAlignment="1">
      <alignment vertical="top"/>
    </xf>
    <xf numFmtId="0" fontId="5" fillId="0" borderId="59" xfId="0" applyFont="1" applyFill="1" applyBorder="1" applyAlignment="1">
      <alignment vertical="top"/>
    </xf>
    <xf numFmtId="0" fontId="5" fillId="0" borderId="60" xfId="0" applyFont="1" applyFill="1" applyBorder="1" applyAlignment="1">
      <alignment vertical="top"/>
    </xf>
    <xf numFmtId="0" fontId="7" fillId="0" borderId="54" xfId="1" applyNumberFormat="1" applyFont="1" applyFill="1" applyBorder="1" applyAlignment="1">
      <alignment vertical="top"/>
    </xf>
    <xf numFmtId="0" fontId="8" fillId="0" borderId="55" xfId="0" applyFont="1" applyFill="1" applyBorder="1" applyAlignment="1">
      <alignment vertical="top"/>
    </xf>
    <xf numFmtId="0" fontId="7" fillId="0" borderId="53" xfId="1" applyNumberFormat="1" applyFont="1" applyFill="1" applyBorder="1" applyAlignment="1">
      <alignment vertical="top"/>
    </xf>
    <xf numFmtId="0" fontId="7" fillId="0" borderId="67" xfId="0" applyFont="1" applyFill="1" applyBorder="1" applyAlignment="1">
      <alignment vertical="top"/>
    </xf>
    <xf numFmtId="0" fontId="7" fillId="0" borderId="58" xfId="0" applyFont="1" applyFill="1" applyBorder="1" applyAlignment="1">
      <alignment vertical="top"/>
    </xf>
    <xf numFmtId="0" fontId="7" fillId="0" borderId="59" xfId="0" applyFont="1" applyFill="1" applyBorder="1" applyAlignment="1">
      <alignment vertical="top"/>
    </xf>
    <xf numFmtId="0" fontId="7" fillId="0" borderId="60" xfId="0" applyFont="1" applyFill="1" applyBorder="1" applyAlignment="1">
      <alignment vertical="top"/>
    </xf>
    <xf numFmtId="0" fontId="8" fillId="0" borderId="67" xfId="0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7" fillId="0" borderId="61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62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65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66" xfId="1" applyNumberFormat="1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7" fillId="0" borderId="63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64" xfId="0" applyFont="1" applyFill="1" applyBorder="1" applyAlignment="1">
      <alignment horizontal="center" vertical="top" wrapText="1"/>
    </xf>
    <xf numFmtId="0" fontId="7" fillId="0" borderId="48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</cellXfs>
  <cellStyles count="2">
    <cellStyle name="Normal" xfId="0" builtinId="0"/>
    <cellStyle name="Normal_razchet_semena200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3"/>
  <sheetViews>
    <sheetView tabSelected="1" view="pageBreakPreview" zoomScaleNormal="100" zoomScaleSheetLayoutView="100" workbookViewId="0">
      <selection activeCell="A2" sqref="A2:K2"/>
    </sheetView>
  </sheetViews>
  <sheetFormatPr defaultColWidth="9.140625" defaultRowHeight="12.75" x14ac:dyDescent="0.2"/>
  <cols>
    <col min="1" max="1" width="5.42578125" style="150" customWidth="1"/>
    <col min="2" max="2" width="25" style="149" customWidth="1"/>
    <col min="3" max="3" width="13.28515625" style="149" customWidth="1"/>
    <col min="4" max="4" width="14.5703125" style="149" customWidth="1"/>
    <col min="5" max="5" width="15.140625" style="149" customWidth="1"/>
    <col min="6" max="6" width="12.28515625" style="149" customWidth="1"/>
    <col min="7" max="7" width="10.85546875" style="149" customWidth="1"/>
    <col min="8" max="8" width="14.28515625" style="149" customWidth="1"/>
    <col min="9" max="9" width="9.140625" style="149"/>
    <col min="10" max="10" width="10.28515625" style="149" customWidth="1"/>
    <col min="11" max="11" width="11.7109375" style="149" customWidth="1"/>
    <col min="12" max="16384" width="9.140625" style="149"/>
  </cols>
  <sheetData>
    <row r="1" spans="1:15" ht="15.75" x14ac:dyDescent="0.2">
      <c r="A1" s="210" t="s">
        <v>29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O1" s="72"/>
    </row>
    <row r="2" spans="1:15" ht="31.5" customHeight="1" x14ac:dyDescent="0.2">
      <c r="A2" s="225" t="s">
        <v>94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5" ht="13.5" thickBot="1" x14ac:dyDescent="0.25">
      <c r="H3" s="151"/>
      <c r="I3" s="151"/>
      <c r="J3" s="151"/>
    </row>
    <row r="4" spans="1:15" ht="14.25" customHeight="1" x14ac:dyDescent="0.2">
      <c r="A4" s="212" t="s">
        <v>31</v>
      </c>
      <c r="B4" s="218" t="s">
        <v>30</v>
      </c>
      <c r="C4" s="214" t="s">
        <v>32</v>
      </c>
      <c r="D4" s="216" t="s">
        <v>33</v>
      </c>
      <c r="E4" s="212" t="s">
        <v>34</v>
      </c>
      <c r="F4" s="214"/>
      <c r="G4" s="214"/>
      <c r="H4" s="221"/>
      <c r="I4" s="223" t="s">
        <v>40</v>
      </c>
      <c r="J4" s="214"/>
      <c r="K4" s="221"/>
    </row>
    <row r="5" spans="1:15" ht="15" x14ac:dyDescent="0.2">
      <c r="A5" s="213"/>
      <c r="B5" s="219"/>
      <c r="C5" s="215"/>
      <c r="D5" s="217"/>
      <c r="E5" s="213" t="s">
        <v>35</v>
      </c>
      <c r="F5" s="215"/>
      <c r="G5" s="215" t="s">
        <v>38</v>
      </c>
      <c r="H5" s="222" t="s">
        <v>39</v>
      </c>
      <c r="I5" s="224" t="s">
        <v>41</v>
      </c>
      <c r="J5" s="215" t="s">
        <v>42</v>
      </c>
      <c r="K5" s="222" t="s">
        <v>43</v>
      </c>
    </row>
    <row r="6" spans="1:15" ht="15" x14ac:dyDescent="0.2">
      <c r="A6" s="213"/>
      <c r="B6" s="219"/>
      <c r="C6" s="215"/>
      <c r="D6" s="217"/>
      <c r="E6" s="213" t="s">
        <v>36</v>
      </c>
      <c r="F6" s="152" t="s">
        <v>37</v>
      </c>
      <c r="G6" s="215"/>
      <c r="H6" s="222"/>
      <c r="I6" s="224"/>
      <c r="J6" s="215"/>
      <c r="K6" s="222"/>
    </row>
    <row r="7" spans="1:15" ht="30" customHeight="1" x14ac:dyDescent="0.2">
      <c r="A7" s="213"/>
      <c r="B7" s="220"/>
      <c r="C7" s="215"/>
      <c r="D7" s="217"/>
      <c r="E7" s="213"/>
      <c r="F7" s="153" t="s">
        <v>0</v>
      </c>
      <c r="G7" s="215"/>
      <c r="H7" s="222"/>
      <c r="I7" s="224"/>
      <c r="J7" s="215"/>
      <c r="K7" s="222"/>
    </row>
    <row r="8" spans="1:15" ht="13.5" thickBot="1" x14ac:dyDescent="0.25">
      <c r="A8" s="154">
        <v>1</v>
      </c>
      <c r="B8" s="155">
        <v>2</v>
      </c>
      <c r="C8" s="155">
        <v>3</v>
      </c>
      <c r="D8" s="156">
        <v>4</v>
      </c>
      <c r="E8" s="157">
        <v>5</v>
      </c>
      <c r="F8" s="155">
        <v>6</v>
      </c>
      <c r="G8" s="155">
        <v>7</v>
      </c>
      <c r="H8" s="158">
        <v>8</v>
      </c>
      <c r="I8" s="159">
        <v>9</v>
      </c>
      <c r="J8" s="155">
        <v>10</v>
      </c>
      <c r="K8" s="158">
        <v>11</v>
      </c>
    </row>
    <row r="9" spans="1:15" ht="15" x14ac:dyDescent="0.2">
      <c r="A9" s="206" t="s">
        <v>44</v>
      </c>
      <c r="B9" s="207"/>
      <c r="C9" s="207"/>
      <c r="D9" s="207"/>
      <c r="E9" s="207"/>
      <c r="F9" s="207"/>
      <c r="G9" s="207"/>
      <c r="H9" s="207"/>
      <c r="I9" s="207"/>
      <c r="J9" s="207"/>
      <c r="K9" s="208"/>
    </row>
    <row r="10" spans="1:15" s="150" customFormat="1" ht="15" x14ac:dyDescent="0.2">
      <c r="A10" s="12">
        <v>1</v>
      </c>
      <c r="B10" s="14" t="s">
        <v>1</v>
      </c>
      <c r="C10" s="15">
        <f t="shared" ref="C10:K10" si="0">SUM(C11:C13)</f>
        <v>472.43</v>
      </c>
      <c r="D10" s="16">
        <f t="shared" si="0"/>
        <v>57.400000000000006</v>
      </c>
      <c r="E10" s="17">
        <f t="shared" si="0"/>
        <v>17.8</v>
      </c>
      <c r="F10" s="15">
        <f t="shared" si="0"/>
        <v>0</v>
      </c>
      <c r="G10" s="15">
        <f t="shared" si="0"/>
        <v>34.6</v>
      </c>
      <c r="H10" s="18">
        <f t="shared" si="0"/>
        <v>5</v>
      </c>
      <c r="I10" s="19">
        <f t="shared" si="0"/>
        <v>9.6</v>
      </c>
      <c r="J10" s="15">
        <f t="shared" si="0"/>
        <v>43.3</v>
      </c>
      <c r="K10" s="18">
        <f t="shared" si="0"/>
        <v>4.5</v>
      </c>
      <c r="M10" s="150" t="b">
        <f>IF((E10+F10+G10+H10)=(I10+J10+K10),TRUE,FALSE)</f>
        <v>1</v>
      </c>
    </row>
    <row r="11" spans="1:15" ht="15" x14ac:dyDescent="0.2">
      <c r="A11" s="102"/>
      <c r="B11" s="21" t="s">
        <v>46</v>
      </c>
      <c r="C11" s="22"/>
      <c r="D11" s="23">
        <f t="shared" ref="D11:D19" si="1">SUM(E11:H11)</f>
        <v>1.5</v>
      </c>
      <c r="E11" s="24">
        <v>1.5</v>
      </c>
      <c r="F11" s="22"/>
      <c r="G11" s="22"/>
      <c r="H11" s="25"/>
      <c r="I11" s="26"/>
      <c r="J11" s="22"/>
      <c r="K11" s="25">
        <v>1.5</v>
      </c>
      <c r="M11" s="150" t="b">
        <f>IF((E11+F11+G11+H11)=(I11+J11+K11),TRUE,FALSE)</f>
        <v>1</v>
      </c>
    </row>
    <row r="12" spans="1:15" ht="15" x14ac:dyDescent="0.2">
      <c r="A12" s="27"/>
      <c r="B12" s="28" t="s">
        <v>49</v>
      </c>
      <c r="C12" s="29">
        <v>12.6</v>
      </c>
      <c r="D12" s="23">
        <f t="shared" si="1"/>
        <v>35.900000000000006</v>
      </c>
      <c r="E12" s="30">
        <v>13.3</v>
      </c>
      <c r="F12" s="29"/>
      <c r="G12" s="29">
        <v>17.600000000000001</v>
      </c>
      <c r="H12" s="31">
        <v>5</v>
      </c>
      <c r="I12" s="32">
        <v>6.6</v>
      </c>
      <c r="J12" s="29">
        <v>26.3</v>
      </c>
      <c r="K12" s="31">
        <v>3</v>
      </c>
      <c r="M12" s="150" t="b">
        <f t="shared" ref="M12:M52" si="2">IF((E12+F12+G12+H12)=(I12+J12+K12),TRUE,FALSE)</f>
        <v>1</v>
      </c>
    </row>
    <row r="13" spans="1:15" ht="15" x14ac:dyDescent="0.2">
      <c r="A13" s="27"/>
      <c r="B13" s="28" t="s">
        <v>50</v>
      </c>
      <c r="C13" s="29">
        <v>459.83</v>
      </c>
      <c r="D13" s="23">
        <v>20</v>
      </c>
      <c r="E13" s="30">
        <v>3</v>
      </c>
      <c r="F13" s="29">
        <v>0</v>
      </c>
      <c r="G13" s="29">
        <v>17</v>
      </c>
      <c r="H13" s="31">
        <v>0</v>
      </c>
      <c r="I13" s="32">
        <v>3</v>
      </c>
      <c r="J13" s="29">
        <v>17</v>
      </c>
      <c r="K13" s="31">
        <v>0</v>
      </c>
      <c r="M13" s="150" t="b">
        <f t="shared" si="2"/>
        <v>1</v>
      </c>
    </row>
    <row r="14" spans="1:15" s="150" customFormat="1" ht="15" x14ac:dyDescent="0.2">
      <c r="A14" s="12">
        <v>2</v>
      </c>
      <c r="B14" s="14" t="s">
        <v>2</v>
      </c>
      <c r="C14" s="40">
        <f>SUM(C15:C19)</f>
        <v>286.26</v>
      </c>
      <c r="D14" s="41">
        <f t="shared" si="1"/>
        <v>215.6</v>
      </c>
      <c r="E14" s="42">
        <f t="shared" ref="E14:K14" si="3">SUM(E15:E19)</f>
        <v>79.5</v>
      </c>
      <c r="F14" s="40">
        <f t="shared" si="3"/>
        <v>0</v>
      </c>
      <c r="G14" s="40">
        <f t="shared" si="3"/>
        <v>121.1</v>
      </c>
      <c r="H14" s="43">
        <f t="shared" si="3"/>
        <v>15</v>
      </c>
      <c r="I14" s="44">
        <f t="shared" si="3"/>
        <v>32.6</v>
      </c>
      <c r="J14" s="40">
        <f t="shared" si="3"/>
        <v>164</v>
      </c>
      <c r="K14" s="43">
        <f t="shared" si="3"/>
        <v>19</v>
      </c>
      <c r="M14" s="150" t="b">
        <f t="shared" si="2"/>
        <v>1</v>
      </c>
    </row>
    <row r="15" spans="1:15" ht="15" x14ac:dyDescent="0.2">
      <c r="A15" s="27"/>
      <c r="B15" s="28" t="s">
        <v>46</v>
      </c>
      <c r="C15" s="45"/>
      <c r="D15" s="23">
        <f>SUM(E15:H15)</f>
        <v>2.5</v>
      </c>
      <c r="E15" s="30">
        <v>2.5</v>
      </c>
      <c r="F15" s="29"/>
      <c r="G15" s="29"/>
      <c r="H15" s="31"/>
      <c r="I15" s="46"/>
      <c r="J15" s="29">
        <v>1</v>
      </c>
      <c r="K15" s="31">
        <v>1.5</v>
      </c>
      <c r="M15" s="150" t="b">
        <f t="shared" si="2"/>
        <v>1</v>
      </c>
    </row>
    <row r="16" spans="1:15" ht="15" x14ac:dyDescent="0.2">
      <c r="A16" s="27"/>
      <c r="B16" s="28" t="s">
        <v>47</v>
      </c>
      <c r="C16" s="45"/>
      <c r="D16" s="23">
        <f t="shared" si="1"/>
        <v>3</v>
      </c>
      <c r="E16" s="30">
        <v>3</v>
      </c>
      <c r="F16" s="29"/>
      <c r="G16" s="29"/>
      <c r="H16" s="31"/>
      <c r="I16" s="46"/>
      <c r="J16" s="29"/>
      <c r="K16" s="31">
        <v>3</v>
      </c>
      <c r="M16" s="150" t="b">
        <f t="shared" si="2"/>
        <v>1</v>
      </c>
    </row>
    <row r="17" spans="1:13" ht="15" x14ac:dyDescent="0.2">
      <c r="A17" s="27"/>
      <c r="B17" s="28" t="s">
        <v>49</v>
      </c>
      <c r="C17" s="29">
        <v>59.6</v>
      </c>
      <c r="D17" s="23">
        <f t="shared" si="1"/>
        <v>140.6</v>
      </c>
      <c r="E17" s="30">
        <v>54.5</v>
      </c>
      <c r="F17" s="29"/>
      <c r="G17" s="29">
        <v>71.099999999999994</v>
      </c>
      <c r="H17" s="31">
        <v>15</v>
      </c>
      <c r="I17" s="46">
        <v>25.1</v>
      </c>
      <c r="J17" s="29">
        <v>111</v>
      </c>
      <c r="K17" s="31">
        <v>4.5</v>
      </c>
      <c r="M17" s="150" t="b">
        <f t="shared" si="2"/>
        <v>1</v>
      </c>
    </row>
    <row r="18" spans="1:13" ht="15" x14ac:dyDescent="0.2">
      <c r="A18" s="27"/>
      <c r="B18" s="28" t="s">
        <v>50</v>
      </c>
      <c r="C18" s="29">
        <v>219.76</v>
      </c>
      <c r="D18" s="23">
        <v>57.5</v>
      </c>
      <c r="E18" s="30">
        <v>7.5</v>
      </c>
      <c r="F18" s="29">
        <v>0</v>
      </c>
      <c r="G18" s="29">
        <v>50</v>
      </c>
      <c r="H18" s="31">
        <v>0</v>
      </c>
      <c r="I18" s="46">
        <v>7.5</v>
      </c>
      <c r="J18" s="29">
        <v>50</v>
      </c>
      <c r="K18" s="31">
        <v>0</v>
      </c>
      <c r="M18" s="150" t="b">
        <f t="shared" si="2"/>
        <v>1</v>
      </c>
    </row>
    <row r="19" spans="1:13" ht="15" x14ac:dyDescent="0.2">
      <c r="A19" s="33"/>
      <c r="B19" s="34" t="s">
        <v>51</v>
      </c>
      <c r="C19" s="35">
        <v>6.9</v>
      </c>
      <c r="D19" s="36">
        <f t="shared" si="1"/>
        <v>12</v>
      </c>
      <c r="E19" s="37">
        <v>12</v>
      </c>
      <c r="F19" s="35"/>
      <c r="G19" s="35"/>
      <c r="H19" s="38"/>
      <c r="I19" s="47"/>
      <c r="J19" s="35">
        <v>2</v>
      </c>
      <c r="K19" s="38">
        <v>10</v>
      </c>
      <c r="M19" s="150" t="b">
        <f t="shared" si="2"/>
        <v>1</v>
      </c>
    </row>
    <row r="20" spans="1:13" s="150" customFormat="1" ht="15" x14ac:dyDescent="0.2">
      <c r="A20" s="12">
        <v>3</v>
      </c>
      <c r="B20" s="14" t="s">
        <v>80</v>
      </c>
      <c r="C20" s="15">
        <f t="shared" ref="C20:K20" si="4">SUM(C21:C21)</f>
        <v>0</v>
      </c>
      <c r="D20" s="18">
        <f t="shared" si="4"/>
        <v>10</v>
      </c>
      <c r="E20" s="17">
        <f t="shared" si="4"/>
        <v>0</v>
      </c>
      <c r="F20" s="15">
        <f t="shared" si="4"/>
        <v>0</v>
      </c>
      <c r="G20" s="15">
        <f t="shared" si="4"/>
        <v>0</v>
      </c>
      <c r="H20" s="18">
        <f t="shared" si="4"/>
        <v>10</v>
      </c>
      <c r="I20" s="19">
        <f t="shared" si="4"/>
        <v>0</v>
      </c>
      <c r="J20" s="15">
        <f t="shared" si="4"/>
        <v>10</v>
      </c>
      <c r="K20" s="18">
        <f t="shared" si="4"/>
        <v>0</v>
      </c>
      <c r="M20" s="150" t="b">
        <f t="shared" si="2"/>
        <v>1</v>
      </c>
    </row>
    <row r="21" spans="1:13" s="150" customFormat="1" ht="15" x14ac:dyDescent="0.2">
      <c r="A21" s="33"/>
      <c r="B21" s="129" t="s">
        <v>49</v>
      </c>
      <c r="C21" s="35"/>
      <c r="D21" s="36">
        <f t="shared" ref="D21" si="5">SUM(E21:H21)</f>
        <v>10</v>
      </c>
      <c r="E21" s="37"/>
      <c r="F21" s="35"/>
      <c r="G21" s="35"/>
      <c r="H21" s="38">
        <v>10</v>
      </c>
      <c r="I21" s="39"/>
      <c r="J21" s="35">
        <v>10</v>
      </c>
      <c r="K21" s="38"/>
      <c r="M21" s="150" t="b">
        <f t="shared" si="2"/>
        <v>1</v>
      </c>
    </row>
    <row r="22" spans="1:13" s="150" customFormat="1" ht="15" x14ac:dyDescent="0.2">
      <c r="A22" s="12">
        <v>4</v>
      </c>
      <c r="B22" s="14" t="s">
        <v>69</v>
      </c>
      <c r="C22" s="15">
        <f t="shared" ref="C22" si="6">SUM(C24:C24)</f>
        <v>0</v>
      </c>
      <c r="D22" s="18">
        <f>SUM(D23:D24)</f>
        <v>2.8</v>
      </c>
      <c r="E22" s="17">
        <f t="shared" ref="E22:K22" si="7">SUM(E23:E24)</f>
        <v>2.8</v>
      </c>
      <c r="F22" s="15">
        <f t="shared" si="7"/>
        <v>0</v>
      </c>
      <c r="G22" s="15">
        <f t="shared" si="7"/>
        <v>0</v>
      </c>
      <c r="H22" s="18">
        <f t="shared" si="7"/>
        <v>0</v>
      </c>
      <c r="I22" s="19">
        <f t="shared" si="7"/>
        <v>0</v>
      </c>
      <c r="J22" s="15">
        <f t="shared" si="7"/>
        <v>2.2999999999999998</v>
      </c>
      <c r="K22" s="18">
        <f t="shared" si="7"/>
        <v>0.5</v>
      </c>
      <c r="M22" s="150" t="b">
        <f t="shared" si="2"/>
        <v>1</v>
      </c>
    </row>
    <row r="23" spans="1:13" ht="15" x14ac:dyDescent="0.2">
      <c r="A23" s="127"/>
      <c r="B23" s="191" t="s">
        <v>46</v>
      </c>
      <c r="C23" s="53"/>
      <c r="D23" s="64">
        <f t="shared" ref="D23:D27" si="8">SUM(E23:H23)</f>
        <v>0.5</v>
      </c>
      <c r="E23" s="52">
        <v>0.5</v>
      </c>
      <c r="F23" s="53"/>
      <c r="G23" s="53"/>
      <c r="H23" s="54"/>
      <c r="I23" s="192"/>
      <c r="J23" s="53"/>
      <c r="K23" s="54">
        <v>0.5</v>
      </c>
      <c r="M23" s="185" t="b">
        <f t="shared" si="2"/>
        <v>1</v>
      </c>
    </row>
    <row r="24" spans="1:13" ht="15" x14ac:dyDescent="0.2">
      <c r="A24" s="33"/>
      <c r="B24" s="129" t="s">
        <v>49</v>
      </c>
      <c r="C24" s="35"/>
      <c r="D24" s="36">
        <f t="shared" si="8"/>
        <v>2.2999999999999998</v>
      </c>
      <c r="E24" s="37">
        <v>2.2999999999999998</v>
      </c>
      <c r="F24" s="35"/>
      <c r="G24" s="35"/>
      <c r="H24" s="38"/>
      <c r="I24" s="39"/>
      <c r="J24" s="35">
        <v>2.2999999999999998</v>
      </c>
      <c r="K24" s="38"/>
      <c r="M24" s="150" t="b">
        <f t="shared" si="2"/>
        <v>1</v>
      </c>
    </row>
    <row r="25" spans="1:13" s="150" customFormat="1" ht="15" x14ac:dyDescent="0.2">
      <c r="A25" s="12">
        <v>5</v>
      </c>
      <c r="B25" s="14" t="s">
        <v>3</v>
      </c>
      <c r="C25" s="15">
        <f>SUM(C26:C28)</f>
        <v>0</v>
      </c>
      <c r="D25" s="48">
        <f t="shared" si="8"/>
        <v>21</v>
      </c>
      <c r="E25" s="17">
        <f t="shared" ref="E25:K25" si="9">SUM(E26:E28)</f>
        <v>21</v>
      </c>
      <c r="F25" s="15">
        <f t="shared" si="9"/>
        <v>0</v>
      </c>
      <c r="G25" s="15">
        <f t="shared" si="9"/>
        <v>0</v>
      </c>
      <c r="H25" s="18">
        <f t="shared" si="9"/>
        <v>0</v>
      </c>
      <c r="I25" s="19">
        <f t="shared" si="9"/>
        <v>0</v>
      </c>
      <c r="J25" s="15">
        <f t="shared" si="9"/>
        <v>0</v>
      </c>
      <c r="K25" s="18">
        <f t="shared" si="9"/>
        <v>21</v>
      </c>
      <c r="M25" s="150" t="b">
        <f t="shared" si="2"/>
        <v>1</v>
      </c>
    </row>
    <row r="26" spans="1:13" ht="15" x14ac:dyDescent="0.2">
      <c r="A26" s="27"/>
      <c r="B26" s="28" t="s">
        <v>49</v>
      </c>
      <c r="C26" s="29"/>
      <c r="D26" s="23">
        <f t="shared" si="8"/>
        <v>1</v>
      </c>
      <c r="E26" s="30">
        <v>1</v>
      </c>
      <c r="F26" s="29"/>
      <c r="G26" s="29"/>
      <c r="H26" s="31"/>
      <c r="I26" s="32"/>
      <c r="J26" s="29"/>
      <c r="K26" s="31">
        <v>1</v>
      </c>
      <c r="M26" s="150" t="b">
        <f t="shared" si="2"/>
        <v>1</v>
      </c>
    </row>
    <row r="27" spans="1:13" ht="15" x14ac:dyDescent="0.2">
      <c r="A27" s="55"/>
      <c r="B27" s="61" t="s">
        <v>50</v>
      </c>
      <c r="C27" s="56"/>
      <c r="D27" s="23">
        <f t="shared" si="8"/>
        <v>0</v>
      </c>
      <c r="E27" s="58"/>
      <c r="F27" s="56"/>
      <c r="G27" s="56"/>
      <c r="H27" s="59"/>
      <c r="I27" s="60"/>
      <c r="J27" s="56"/>
      <c r="K27" s="59"/>
      <c r="M27" s="150" t="b">
        <f t="shared" si="2"/>
        <v>1</v>
      </c>
    </row>
    <row r="28" spans="1:13" ht="15" x14ac:dyDescent="0.2">
      <c r="A28" s="33"/>
      <c r="B28" s="34" t="s">
        <v>51</v>
      </c>
      <c r="C28" s="35"/>
      <c r="D28" s="36">
        <f t="shared" ref="D28:D48" si="10">SUM(E28:H28)</f>
        <v>20</v>
      </c>
      <c r="E28" s="37">
        <v>20</v>
      </c>
      <c r="F28" s="35"/>
      <c r="G28" s="35"/>
      <c r="H28" s="38"/>
      <c r="I28" s="39"/>
      <c r="J28" s="35"/>
      <c r="K28" s="38">
        <v>20</v>
      </c>
      <c r="M28" s="150" t="b">
        <f t="shared" si="2"/>
        <v>1</v>
      </c>
    </row>
    <row r="29" spans="1:13" s="150" customFormat="1" ht="15" x14ac:dyDescent="0.2">
      <c r="A29" s="12">
        <v>6</v>
      </c>
      <c r="B29" s="14" t="s">
        <v>4</v>
      </c>
      <c r="C29" s="15">
        <f>SUM(C30:C30)</f>
        <v>0</v>
      </c>
      <c r="D29" s="48">
        <f>SUM(E29:H29)</f>
        <v>1.4</v>
      </c>
      <c r="E29" s="17">
        <f t="shared" ref="E29:K29" si="11">SUM(E30:E30)</f>
        <v>1.4</v>
      </c>
      <c r="F29" s="15">
        <f t="shared" si="11"/>
        <v>0</v>
      </c>
      <c r="G29" s="15">
        <f t="shared" si="11"/>
        <v>0</v>
      </c>
      <c r="H29" s="18">
        <f t="shared" si="11"/>
        <v>0</v>
      </c>
      <c r="I29" s="19">
        <f t="shared" si="11"/>
        <v>0</v>
      </c>
      <c r="J29" s="15">
        <f t="shared" si="11"/>
        <v>0.4</v>
      </c>
      <c r="K29" s="18">
        <f t="shared" si="11"/>
        <v>1</v>
      </c>
      <c r="M29" s="150" t="b">
        <f t="shared" si="2"/>
        <v>1</v>
      </c>
    </row>
    <row r="30" spans="1:13" ht="15" x14ac:dyDescent="0.2">
      <c r="A30" s="27"/>
      <c r="B30" s="28" t="s">
        <v>49</v>
      </c>
      <c r="C30" s="29"/>
      <c r="D30" s="23">
        <f t="shared" si="10"/>
        <v>1.4</v>
      </c>
      <c r="E30" s="30">
        <v>1.4</v>
      </c>
      <c r="F30" s="29"/>
      <c r="G30" s="29"/>
      <c r="H30" s="31"/>
      <c r="I30" s="32"/>
      <c r="J30" s="29">
        <v>0.4</v>
      </c>
      <c r="K30" s="31">
        <v>1</v>
      </c>
      <c r="M30" s="150" t="b">
        <f t="shared" si="2"/>
        <v>1</v>
      </c>
    </row>
    <row r="31" spans="1:13" s="150" customFormat="1" ht="15" x14ac:dyDescent="0.2">
      <c r="A31" s="12">
        <v>7</v>
      </c>
      <c r="B31" s="14" t="s">
        <v>5</v>
      </c>
      <c r="C31" s="15">
        <f>SUM(C32:C34)</f>
        <v>0</v>
      </c>
      <c r="D31" s="48">
        <f t="shared" ref="D31:K31" si="12">SUM(D32:D34)</f>
        <v>0.6</v>
      </c>
      <c r="E31" s="17">
        <f t="shared" si="12"/>
        <v>0.6</v>
      </c>
      <c r="F31" s="15">
        <f t="shared" si="12"/>
        <v>0</v>
      </c>
      <c r="G31" s="15">
        <f t="shared" si="12"/>
        <v>0</v>
      </c>
      <c r="H31" s="18">
        <f t="shared" si="12"/>
        <v>0</v>
      </c>
      <c r="I31" s="19">
        <f t="shared" si="12"/>
        <v>0</v>
      </c>
      <c r="J31" s="15">
        <f t="shared" si="12"/>
        <v>0.6</v>
      </c>
      <c r="K31" s="18">
        <f t="shared" si="12"/>
        <v>0</v>
      </c>
      <c r="M31" s="150" t="b">
        <f t="shared" si="2"/>
        <v>1</v>
      </c>
    </row>
    <row r="32" spans="1:13" ht="15" x14ac:dyDescent="0.2">
      <c r="A32" s="102"/>
      <c r="B32" s="21" t="s">
        <v>46</v>
      </c>
      <c r="C32" s="22"/>
      <c r="D32" s="51">
        <f t="shared" si="10"/>
        <v>0</v>
      </c>
      <c r="E32" s="24"/>
      <c r="F32" s="22"/>
      <c r="G32" s="22"/>
      <c r="H32" s="25"/>
      <c r="I32" s="26"/>
      <c r="J32" s="22"/>
      <c r="K32" s="25"/>
      <c r="M32" s="150" t="b">
        <f t="shared" si="2"/>
        <v>1</v>
      </c>
    </row>
    <row r="33" spans="1:13" ht="15" x14ac:dyDescent="0.2">
      <c r="A33" s="27"/>
      <c r="B33" s="28" t="s">
        <v>49</v>
      </c>
      <c r="C33" s="29"/>
      <c r="D33" s="23">
        <f t="shared" si="10"/>
        <v>0.3</v>
      </c>
      <c r="E33" s="30">
        <v>0.3</v>
      </c>
      <c r="F33" s="29"/>
      <c r="G33" s="29"/>
      <c r="H33" s="31"/>
      <c r="I33" s="32"/>
      <c r="J33" s="29">
        <v>0.3</v>
      </c>
      <c r="K33" s="31"/>
      <c r="M33" s="150" t="b">
        <f t="shared" si="2"/>
        <v>1</v>
      </c>
    </row>
    <row r="34" spans="1:13" ht="15" x14ac:dyDescent="0.2">
      <c r="A34" s="20"/>
      <c r="B34" s="21" t="s">
        <v>50</v>
      </c>
      <c r="C34" s="22"/>
      <c r="D34" s="23">
        <v>0.3</v>
      </c>
      <c r="E34" s="24">
        <v>0.3</v>
      </c>
      <c r="F34" s="22">
        <v>0</v>
      </c>
      <c r="G34" s="22">
        <v>0</v>
      </c>
      <c r="H34" s="25">
        <v>0</v>
      </c>
      <c r="I34" s="26">
        <v>0</v>
      </c>
      <c r="J34" s="22">
        <v>0.3</v>
      </c>
      <c r="K34" s="25">
        <v>0</v>
      </c>
      <c r="M34" s="150" t="b">
        <f t="shared" si="2"/>
        <v>1</v>
      </c>
    </row>
    <row r="35" spans="1:13" ht="15" x14ac:dyDescent="0.2">
      <c r="A35" s="12">
        <v>8</v>
      </c>
      <c r="B35" s="14" t="s">
        <v>6</v>
      </c>
      <c r="C35" s="15">
        <f>SUM(C36:C36)</f>
        <v>0</v>
      </c>
      <c r="D35" s="48">
        <f t="shared" si="10"/>
        <v>0.3</v>
      </c>
      <c r="E35" s="17">
        <f t="shared" ref="E35:K35" si="13">SUM(E36:E36)</f>
        <v>0.3</v>
      </c>
      <c r="F35" s="15">
        <f t="shared" si="13"/>
        <v>0</v>
      </c>
      <c r="G35" s="15">
        <f t="shared" si="13"/>
        <v>0</v>
      </c>
      <c r="H35" s="18">
        <f t="shared" si="13"/>
        <v>0</v>
      </c>
      <c r="I35" s="19">
        <f t="shared" si="13"/>
        <v>0</v>
      </c>
      <c r="J35" s="15">
        <f t="shared" si="13"/>
        <v>0.3</v>
      </c>
      <c r="K35" s="18">
        <f t="shared" si="13"/>
        <v>0</v>
      </c>
      <c r="M35" s="150" t="b">
        <f t="shared" si="2"/>
        <v>1</v>
      </c>
    </row>
    <row r="36" spans="1:13" ht="15" x14ac:dyDescent="0.2">
      <c r="A36" s="55"/>
      <c r="B36" s="61" t="s">
        <v>49</v>
      </c>
      <c r="C36" s="56"/>
      <c r="D36" s="57">
        <f>SUM(E36:H36)</f>
        <v>0.3</v>
      </c>
      <c r="E36" s="58">
        <v>0.3</v>
      </c>
      <c r="F36" s="56"/>
      <c r="G36" s="56"/>
      <c r="H36" s="59"/>
      <c r="I36" s="60"/>
      <c r="J36" s="56">
        <v>0.3</v>
      </c>
      <c r="K36" s="59"/>
      <c r="M36" s="150" t="b">
        <f t="shared" si="2"/>
        <v>1</v>
      </c>
    </row>
    <row r="37" spans="1:13" ht="15" x14ac:dyDescent="0.2">
      <c r="A37" s="12">
        <v>9</v>
      </c>
      <c r="B37" s="14" t="s">
        <v>7</v>
      </c>
      <c r="C37" s="15">
        <f>SUM(C38:C40)</f>
        <v>178.6</v>
      </c>
      <c r="D37" s="48">
        <f t="shared" ref="D37:K37" si="14">SUM(D38:D40)</f>
        <v>12.65</v>
      </c>
      <c r="E37" s="17">
        <f t="shared" si="14"/>
        <v>4.6500000000000004</v>
      </c>
      <c r="F37" s="15">
        <f t="shared" si="14"/>
        <v>0</v>
      </c>
      <c r="G37" s="15">
        <f t="shared" si="14"/>
        <v>7</v>
      </c>
      <c r="H37" s="18">
        <f t="shared" si="14"/>
        <v>1</v>
      </c>
      <c r="I37" s="19">
        <f t="shared" si="14"/>
        <v>3.15</v>
      </c>
      <c r="J37" s="15">
        <f t="shared" si="14"/>
        <v>8</v>
      </c>
      <c r="K37" s="18">
        <f t="shared" si="14"/>
        <v>1.5</v>
      </c>
      <c r="M37" s="150" t="b">
        <f t="shared" si="2"/>
        <v>1</v>
      </c>
    </row>
    <row r="38" spans="1:13" ht="15" x14ac:dyDescent="0.2">
      <c r="A38" s="102"/>
      <c r="B38" s="21" t="s">
        <v>46</v>
      </c>
      <c r="C38" s="22"/>
      <c r="D38" s="51">
        <f t="shared" si="10"/>
        <v>1.5</v>
      </c>
      <c r="E38" s="24">
        <v>1.5</v>
      </c>
      <c r="F38" s="22"/>
      <c r="G38" s="22"/>
      <c r="H38" s="25"/>
      <c r="I38" s="26"/>
      <c r="J38" s="22"/>
      <c r="K38" s="25">
        <v>1.5</v>
      </c>
      <c r="M38" s="150" t="b">
        <f t="shared" si="2"/>
        <v>1</v>
      </c>
    </row>
    <row r="39" spans="1:13" ht="15" x14ac:dyDescent="0.2">
      <c r="A39" s="27"/>
      <c r="B39" s="28" t="s">
        <v>49</v>
      </c>
      <c r="C39" s="29">
        <v>30.7</v>
      </c>
      <c r="D39" s="23">
        <f t="shared" si="10"/>
        <v>8.5</v>
      </c>
      <c r="E39" s="30">
        <v>0.5</v>
      </c>
      <c r="F39" s="29"/>
      <c r="G39" s="29">
        <v>7</v>
      </c>
      <c r="H39" s="31">
        <v>1</v>
      </c>
      <c r="I39" s="32">
        <v>0.5</v>
      </c>
      <c r="J39" s="29">
        <v>8</v>
      </c>
      <c r="K39" s="31"/>
      <c r="M39" s="150" t="b">
        <f t="shared" si="2"/>
        <v>1</v>
      </c>
    </row>
    <row r="40" spans="1:13" ht="15" x14ac:dyDescent="0.2">
      <c r="A40" s="33"/>
      <c r="B40" s="34" t="s">
        <v>50</v>
      </c>
      <c r="C40" s="35">
        <v>147.9</v>
      </c>
      <c r="D40" s="36">
        <v>2.65</v>
      </c>
      <c r="E40" s="37">
        <v>2.65</v>
      </c>
      <c r="F40" s="35">
        <v>0</v>
      </c>
      <c r="G40" s="35">
        <v>0</v>
      </c>
      <c r="H40" s="38">
        <v>0</v>
      </c>
      <c r="I40" s="39">
        <v>2.65</v>
      </c>
      <c r="J40" s="35">
        <v>0</v>
      </c>
      <c r="K40" s="38">
        <v>0</v>
      </c>
      <c r="M40" s="150" t="b">
        <f t="shared" si="2"/>
        <v>1</v>
      </c>
    </row>
    <row r="41" spans="1:13" ht="15" x14ac:dyDescent="0.2">
      <c r="A41" s="12">
        <v>10</v>
      </c>
      <c r="B41" s="14" t="s">
        <v>85</v>
      </c>
      <c r="C41" s="15">
        <f>SUM(C42)</f>
        <v>0</v>
      </c>
      <c r="D41" s="48">
        <f t="shared" ref="D41" si="15">SUM(E41:H41)</f>
        <v>0.5</v>
      </c>
      <c r="E41" s="17">
        <f t="shared" ref="E41:K43" si="16">SUM(E42)</f>
        <v>0.5</v>
      </c>
      <c r="F41" s="15">
        <f t="shared" si="16"/>
        <v>0</v>
      </c>
      <c r="G41" s="15">
        <f t="shared" si="16"/>
        <v>0</v>
      </c>
      <c r="H41" s="18">
        <f t="shared" si="16"/>
        <v>0</v>
      </c>
      <c r="I41" s="19">
        <f t="shared" si="16"/>
        <v>0</v>
      </c>
      <c r="J41" s="15">
        <f t="shared" si="16"/>
        <v>0</v>
      </c>
      <c r="K41" s="18">
        <f t="shared" si="16"/>
        <v>0.5</v>
      </c>
      <c r="M41" s="185" t="b">
        <f t="shared" si="2"/>
        <v>1</v>
      </c>
    </row>
    <row r="42" spans="1:13" ht="15" x14ac:dyDescent="0.2">
      <c r="A42" s="33"/>
      <c r="B42" s="34" t="s">
        <v>46</v>
      </c>
      <c r="C42" s="35"/>
      <c r="D42" s="36">
        <f>SUM(E42:H42)</f>
        <v>0.5</v>
      </c>
      <c r="E42" s="37">
        <v>0.5</v>
      </c>
      <c r="F42" s="35"/>
      <c r="G42" s="35"/>
      <c r="H42" s="38"/>
      <c r="I42" s="39"/>
      <c r="J42" s="35"/>
      <c r="K42" s="38">
        <v>0.5</v>
      </c>
      <c r="M42" s="185" t="b">
        <f t="shared" si="2"/>
        <v>1</v>
      </c>
    </row>
    <row r="43" spans="1:13" ht="15" x14ac:dyDescent="0.2">
      <c r="A43" s="12">
        <v>11</v>
      </c>
      <c r="B43" s="14" t="s">
        <v>52</v>
      </c>
      <c r="C43" s="15">
        <f>SUM(C44)</f>
        <v>0</v>
      </c>
      <c r="D43" s="48">
        <f t="shared" si="10"/>
        <v>0.2</v>
      </c>
      <c r="E43" s="17">
        <f t="shared" si="16"/>
        <v>0.2</v>
      </c>
      <c r="F43" s="15">
        <f t="shared" si="16"/>
        <v>0</v>
      </c>
      <c r="G43" s="15">
        <f t="shared" si="16"/>
        <v>0</v>
      </c>
      <c r="H43" s="18">
        <f t="shared" si="16"/>
        <v>0</v>
      </c>
      <c r="I43" s="19">
        <f t="shared" si="16"/>
        <v>0</v>
      </c>
      <c r="J43" s="15">
        <f t="shared" si="16"/>
        <v>0.2</v>
      </c>
      <c r="K43" s="18">
        <f t="shared" si="16"/>
        <v>0</v>
      </c>
      <c r="M43" s="150" t="b">
        <f t="shared" si="2"/>
        <v>1</v>
      </c>
    </row>
    <row r="44" spans="1:13" ht="15" x14ac:dyDescent="0.2">
      <c r="A44" s="33"/>
      <c r="B44" s="34" t="s">
        <v>50</v>
      </c>
      <c r="C44" s="35"/>
      <c r="D44" s="36">
        <v>0.2</v>
      </c>
      <c r="E44" s="37">
        <v>0.2</v>
      </c>
      <c r="F44" s="35">
        <v>0</v>
      </c>
      <c r="G44" s="35">
        <v>0</v>
      </c>
      <c r="H44" s="38">
        <v>0</v>
      </c>
      <c r="I44" s="39">
        <v>0</v>
      </c>
      <c r="J44" s="35">
        <v>0.2</v>
      </c>
      <c r="K44" s="38">
        <v>0</v>
      </c>
      <c r="M44" s="150" t="b">
        <f t="shared" si="2"/>
        <v>1</v>
      </c>
    </row>
    <row r="45" spans="1:13" ht="15" x14ac:dyDescent="0.2">
      <c r="A45" s="12">
        <v>12</v>
      </c>
      <c r="B45" s="14" t="s">
        <v>53</v>
      </c>
      <c r="C45" s="15">
        <f>SUM(C46:C48)</f>
        <v>0</v>
      </c>
      <c r="D45" s="18">
        <f>SUM(E45:H45)</f>
        <v>2.2999999999999998</v>
      </c>
      <c r="E45" s="19">
        <f t="shared" ref="E45:K45" si="17">SUM(E46:E48)</f>
        <v>2.2999999999999998</v>
      </c>
      <c r="F45" s="15">
        <f t="shared" si="17"/>
        <v>0</v>
      </c>
      <c r="G45" s="15">
        <f t="shared" si="17"/>
        <v>0</v>
      </c>
      <c r="H45" s="18">
        <f t="shared" si="17"/>
        <v>0</v>
      </c>
      <c r="I45" s="19">
        <f t="shared" si="17"/>
        <v>0</v>
      </c>
      <c r="J45" s="15">
        <f t="shared" si="17"/>
        <v>2.2999999999999998</v>
      </c>
      <c r="K45" s="18">
        <f t="shared" si="17"/>
        <v>0</v>
      </c>
      <c r="M45" s="150" t="b">
        <f t="shared" si="2"/>
        <v>1</v>
      </c>
    </row>
    <row r="46" spans="1:13" ht="15" x14ac:dyDescent="0.2">
      <c r="A46" s="20"/>
      <c r="B46" s="21" t="s">
        <v>47</v>
      </c>
      <c r="C46" s="22"/>
      <c r="D46" s="31">
        <f t="shared" si="10"/>
        <v>2</v>
      </c>
      <c r="E46" s="26">
        <v>2</v>
      </c>
      <c r="F46" s="22"/>
      <c r="G46" s="22"/>
      <c r="H46" s="25"/>
      <c r="I46" s="26"/>
      <c r="J46" s="22">
        <v>2</v>
      </c>
      <c r="K46" s="25"/>
      <c r="M46" s="150" t="b">
        <f t="shared" si="2"/>
        <v>1</v>
      </c>
    </row>
    <row r="47" spans="1:13" ht="15" x14ac:dyDescent="0.2">
      <c r="A47" s="27"/>
      <c r="B47" s="28" t="s">
        <v>49</v>
      </c>
      <c r="C47" s="29"/>
      <c r="D47" s="25">
        <f t="shared" si="10"/>
        <v>0.3</v>
      </c>
      <c r="E47" s="32">
        <v>0.3</v>
      </c>
      <c r="F47" s="29"/>
      <c r="G47" s="29"/>
      <c r="H47" s="31"/>
      <c r="I47" s="32"/>
      <c r="J47" s="29">
        <v>0.3</v>
      </c>
      <c r="K47" s="31"/>
      <c r="M47" s="150" t="b">
        <f t="shared" si="2"/>
        <v>1</v>
      </c>
    </row>
    <row r="48" spans="1:13" ht="15.75" thickBot="1" x14ac:dyDescent="0.25">
      <c r="A48" s="55"/>
      <c r="B48" s="61" t="s">
        <v>50</v>
      </c>
      <c r="C48" s="56"/>
      <c r="D48" s="25">
        <f t="shared" si="10"/>
        <v>0</v>
      </c>
      <c r="E48" s="60"/>
      <c r="F48" s="56"/>
      <c r="G48" s="56"/>
      <c r="H48" s="59"/>
      <c r="I48" s="60"/>
      <c r="J48" s="56"/>
      <c r="K48" s="59"/>
      <c r="M48" s="150" t="b">
        <f t="shared" si="2"/>
        <v>1</v>
      </c>
    </row>
    <row r="49" spans="1:13" s="161" customFormat="1" ht="15.75" thickBot="1" x14ac:dyDescent="0.25">
      <c r="A49" s="202" t="s">
        <v>64</v>
      </c>
      <c r="B49" s="203"/>
      <c r="C49" s="160">
        <f>C10+C14+C22+C25+C29+C31+C35+C37+C43+C45+C20+C41</f>
        <v>937.29000000000008</v>
      </c>
      <c r="D49" s="160">
        <f t="shared" ref="D49:K49" si="18">D10+D14+D22+D25+D29+D31+D35+D37+D43+D45+D20+D41</f>
        <v>324.75</v>
      </c>
      <c r="E49" s="160">
        <f t="shared" si="18"/>
        <v>131.04999999999998</v>
      </c>
      <c r="F49" s="160">
        <f t="shared" si="18"/>
        <v>0</v>
      </c>
      <c r="G49" s="160">
        <f t="shared" si="18"/>
        <v>162.69999999999999</v>
      </c>
      <c r="H49" s="160">
        <f t="shared" si="18"/>
        <v>31</v>
      </c>
      <c r="I49" s="160">
        <f t="shared" si="18"/>
        <v>45.35</v>
      </c>
      <c r="J49" s="160">
        <f t="shared" si="18"/>
        <v>231.40000000000003</v>
      </c>
      <c r="K49" s="160">
        <f t="shared" si="18"/>
        <v>48</v>
      </c>
      <c r="M49" s="150" t="b">
        <f t="shared" si="2"/>
        <v>1</v>
      </c>
    </row>
    <row r="50" spans="1:13" ht="15" x14ac:dyDescent="0.2">
      <c r="A50" s="107"/>
      <c r="B50" s="108" t="s">
        <v>46</v>
      </c>
      <c r="C50" s="109">
        <f t="shared" ref="C50:K50" si="19">C15+C11+C32+C38+C42+C23</f>
        <v>0</v>
      </c>
      <c r="D50" s="110">
        <f t="shared" si="19"/>
        <v>6.5</v>
      </c>
      <c r="E50" s="111">
        <f t="shared" si="19"/>
        <v>6.5</v>
      </c>
      <c r="F50" s="112">
        <f t="shared" si="19"/>
        <v>0</v>
      </c>
      <c r="G50" s="112">
        <f t="shared" si="19"/>
        <v>0</v>
      </c>
      <c r="H50" s="113">
        <f t="shared" si="19"/>
        <v>0</v>
      </c>
      <c r="I50" s="114">
        <f t="shared" si="19"/>
        <v>0</v>
      </c>
      <c r="J50" s="109">
        <f t="shared" si="19"/>
        <v>1</v>
      </c>
      <c r="K50" s="115">
        <f t="shared" si="19"/>
        <v>5.5</v>
      </c>
      <c r="M50" s="150" t="b">
        <f t="shared" si="2"/>
        <v>1</v>
      </c>
    </row>
    <row r="51" spans="1:13" ht="15" x14ac:dyDescent="0.2">
      <c r="A51" s="3"/>
      <c r="B51" s="66" t="s">
        <v>47</v>
      </c>
      <c r="C51" s="67">
        <f>C16+C46</f>
        <v>0</v>
      </c>
      <c r="D51" s="68">
        <f>SUM(E51:H51)</f>
        <v>5</v>
      </c>
      <c r="E51" s="69">
        <f t="shared" ref="E51:K51" si="20">E16+E46</f>
        <v>5</v>
      </c>
      <c r="F51" s="70">
        <f t="shared" si="20"/>
        <v>0</v>
      </c>
      <c r="G51" s="70">
        <f t="shared" si="20"/>
        <v>0</v>
      </c>
      <c r="H51" s="71">
        <f t="shared" si="20"/>
        <v>0</v>
      </c>
      <c r="I51" s="69">
        <f t="shared" si="20"/>
        <v>0</v>
      </c>
      <c r="J51" s="70">
        <f t="shared" si="20"/>
        <v>2</v>
      </c>
      <c r="K51" s="71">
        <f t="shared" si="20"/>
        <v>3</v>
      </c>
      <c r="M51" s="150" t="b">
        <f t="shared" si="2"/>
        <v>1</v>
      </c>
    </row>
    <row r="52" spans="1:13" ht="15" x14ac:dyDescent="0.2">
      <c r="A52" s="3"/>
      <c r="B52" s="66" t="s">
        <v>48</v>
      </c>
      <c r="C52" s="67">
        <v>0</v>
      </c>
      <c r="D52" s="68">
        <v>0</v>
      </c>
      <c r="E52" s="69">
        <v>0</v>
      </c>
      <c r="F52" s="70">
        <v>0</v>
      </c>
      <c r="G52" s="70">
        <v>0</v>
      </c>
      <c r="H52" s="71">
        <v>0</v>
      </c>
      <c r="I52" s="69">
        <v>0</v>
      </c>
      <c r="J52" s="70">
        <v>0</v>
      </c>
      <c r="K52" s="71">
        <v>0</v>
      </c>
      <c r="M52" s="150" t="b">
        <f t="shared" si="2"/>
        <v>1</v>
      </c>
    </row>
    <row r="53" spans="1:13" ht="15" x14ac:dyDescent="0.2">
      <c r="A53" s="3"/>
      <c r="B53" s="66" t="s">
        <v>49</v>
      </c>
      <c r="C53" s="70">
        <f>C12+C17+C24+C26+C30+C33+C36+C39+C47+C21</f>
        <v>102.9</v>
      </c>
      <c r="D53" s="120">
        <f t="shared" ref="D53:K53" si="21">D12+D17+D24+D26+D30+D33+D36+D39+D47+D21</f>
        <v>200.60000000000005</v>
      </c>
      <c r="E53" s="121">
        <f t="shared" si="21"/>
        <v>73.899999999999991</v>
      </c>
      <c r="F53" s="72">
        <f t="shared" si="21"/>
        <v>0</v>
      </c>
      <c r="G53" s="72">
        <f t="shared" si="21"/>
        <v>95.699999999999989</v>
      </c>
      <c r="H53" s="73">
        <f t="shared" si="21"/>
        <v>31</v>
      </c>
      <c r="I53" s="97">
        <f t="shared" si="21"/>
        <v>32.200000000000003</v>
      </c>
      <c r="J53" s="72">
        <f t="shared" si="21"/>
        <v>158.90000000000006</v>
      </c>
      <c r="K53" s="73">
        <f t="shared" si="21"/>
        <v>9.5</v>
      </c>
      <c r="M53" s="150" t="b">
        <f t="shared" ref="M53:M123" si="22">IF((E53+F53+G53+H53)=(I53+J53+K53),TRUE,FALSE)</f>
        <v>1</v>
      </c>
    </row>
    <row r="54" spans="1:13" ht="15" x14ac:dyDescent="0.2">
      <c r="A54" s="3"/>
      <c r="B54" s="66" t="s">
        <v>50</v>
      </c>
      <c r="C54" s="72">
        <f t="shared" ref="C54:K54" si="23">C13+C18+C40+C44+C27+C34+C48</f>
        <v>827.4899999999999</v>
      </c>
      <c r="D54" s="122">
        <f t="shared" si="23"/>
        <v>80.650000000000006</v>
      </c>
      <c r="E54" s="123">
        <f t="shared" si="23"/>
        <v>13.65</v>
      </c>
      <c r="F54" s="67">
        <f t="shared" si="23"/>
        <v>0</v>
      </c>
      <c r="G54" s="67">
        <f t="shared" si="23"/>
        <v>67</v>
      </c>
      <c r="H54" s="122">
        <f t="shared" si="23"/>
        <v>0</v>
      </c>
      <c r="I54" s="123">
        <f t="shared" si="23"/>
        <v>13.15</v>
      </c>
      <c r="J54" s="67">
        <f t="shared" si="23"/>
        <v>67.5</v>
      </c>
      <c r="K54" s="122">
        <f t="shared" si="23"/>
        <v>0</v>
      </c>
      <c r="M54" s="150" t="b">
        <f>IF((E54+F54+G54+H54)=(I54+J54+K54),TRUE,FALSE)</f>
        <v>1</v>
      </c>
    </row>
    <row r="55" spans="1:13" ht="15.75" thickBot="1" x14ac:dyDescent="0.25">
      <c r="A55" s="3"/>
      <c r="B55" s="66" t="s">
        <v>51</v>
      </c>
      <c r="C55" s="70">
        <f t="shared" ref="C55:K55" si="24">C19+C28</f>
        <v>6.9</v>
      </c>
      <c r="D55" s="68">
        <f t="shared" si="24"/>
        <v>32</v>
      </c>
      <c r="E55" s="74">
        <f t="shared" si="24"/>
        <v>32</v>
      </c>
      <c r="F55" s="75">
        <f t="shared" si="24"/>
        <v>0</v>
      </c>
      <c r="G55" s="75">
        <f t="shared" si="24"/>
        <v>0</v>
      </c>
      <c r="H55" s="76">
        <f t="shared" si="24"/>
        <v>0</v>
      </c>
      <c r="I55" s="99">
        <f t="shared" si="24"/>
        <v>0</v>
      </c>
      <c r="J55" s="75">
        <f t="shared" si="24"/>
        <v>2</v>
      </c>
      <c r="K55" s="76">
        <f t="shared" si="24"/>
        <v>30</v>
      </c>
      <c r="M55" s="150" t="b">
        <f t="shared" si="22"/>
        <v>1</v>
      </c>
    </row>
    <row r="56" spans="1:13" x14ac:dyDescent="0.2">
      <c r="A56" s="199" t="s">
        <v>45</v>
      </c>
      <c r="B56" s="200"/>
      <c r="C56" s="200"/>
      <c r="D56" s="200"/>
      <c r="E56" s="200"/>
      <c r="F56" s="200"/>
      <c r="G56" s="200"/>
      <c r="H56" s="200"/>
      <c r="I56" s="200"/>
      <c r="J56" s="200"/>
      <c r="K56" s="201"/>
      <c r="M56" s="150" t="b">
        <f t="shared" si="22"/>
        <v>1</v>
      </c>
    </row>
    <row r="57" spans="1:13" s="150" customFormat="1" ht="15" x14ac:dyDescent="0.2">
      <c r="A57" s="20">
        <v>1</v>
      </c>
      <c r="B57" s="77" t="s">
        <v>8</v>
      </c>
      <c r="C57" s="65">
        <f>SUM(C58:C62)</f>
        <v>129.19999999999999</v>
      </c>
      <c r="D57" s="78">
        <f t="shared" ref="D57:D196" si="25">SUM(E57:H57)</f>
        <v>41.2</v>
      </c>
      <c r="E57" s="79">
        <f t="shared" ref="E57:K57" si="26">SUM(E58:E62)</f>
        <v>41.2</v>
      </c>
      <c r="F57" s="65">
        <f t="shared" si="26"/>
        <v>0</v>
      </c>
      <c r="G57" s="65">
        <f t="shared" si="26"/>
        <v>0</v>
      </c>
      <c r="H57" s="63">
        <f t="shared" si="26"/>
        <v>0</v>
      </c>
      <c r="I57" s="79">
        <f t="shared" si="26"/>
        <v>2</v>
      </c>
      <c r="J57" s="65">
        <f t="shared" si="26"/>
        <v>36.200000000000003</v>
      </c>
      <c r="K57" s="63">
        <f t="shared" si="26"/>
        <v>3</v>
      </c>
      <c r="M57" s="150" t="b">
        <f t="shared" si="22"/>
        <v>1</v>
      </c>
    </row>
    <row r="58" spans="1:13" ht="15" x14ac:dyDescent="0.2">
      <c r="A58" s="27"/>
      <c r="B58" s="28" t="s">
        <v>46</v>
      </c>
      <c r="C58" s="29">
        <v>2</v>
      </c>
      <c r="D58" s="51">
        <f t="shared" si="25"/>
        <v>15</v>
      </c>
      <c r="E58" s="30">
        <v>15</v>
      </c>
      <c r="F58" s="29"/>
      <c r="G58" s="29"/>
      <c r="H58" s="31"/>
      <c r="I58" s="30">
        <v>2</v>
      </c>
      <c r="J58" s="29">
        <v>10</v>
      </c>
      <c r="K58" s="31">
        <v>3</v>
      </c>
      <c r="M58" s="150" t="b">
        <f t="shared" si="22"/>
        <v>1</v>
      </c>
    </row>
    <row r="59" spans="1:13" ht="15" x14ac:dyDescent="0.2">
      <c r="A59" s="27"/>
      <c r="B59" s="28" t="s">
        <v>47</v>
      </c>
      <c r="C59" s="29"/>
      <c r="D59" s="23">
        <f>SUM(E59:H59)</f>
        <v>15</v>
      </c>
      <c r="E59" s="30">
        <v>15</v>
      </c>
      <c r="F59" s="29"/>
      <c r="G59" s="29"/>
      <c r="H59" s="31"/>
      <c r="I59" s="30"/>
      <c r="J59" s="29">
        <v>15</v>
      </c>
      <c r="K59" s="31"/>
      <c r="M59" s="150" t="b">
        <f t="shared" si="22"/>
        <v>1</v>
      </c>
    </row>
    <row r="60" spans="1:13" ht="15" x14ac:dyDescent="0.2">
      <c r="A60" s="27"/>
      <c r="B60" s="28" t="s">
        <v>49</v>
      </c>
      <c r="C60" s="29"/>
      <c r="D60" s="23">
        <f t="shared" si="25"/>
        <v>10.199999999999999</v>
      </c>
      <c r="E60" s="30">
        <v>10.199999999999999</v>
      </c>
      <c r="F60" s="29"/>
      <c r="G60" s="29"/>
      <c r="H60" s="31"/>
      <c r="I60" s="30"/>
      <c r="J60" s="29">
        <v>10.199999999999999</v>
      </c>
      <c r="K60" s="31"/>
      <c r="M60" s="150" t="b">
        <f t="shared" si="22"/>
        <v>1</v>
      </c>
    </row>
    <row r="61" spans="1:13" ht="15" x14ac:dyDescent="0.2">
      <c r="A61" s="27"/>
      <c r="B61" s="80" t="s">
        <v>50</v>
      </c>
      <c r="C61" s="29">
        <v>127.2</v>
      </c>
      <c r="D61" s="23">
        <v>0</v>
      </c>
      <c r="E61" s="30">
        <v>0</v>
      </c>
      <c r="F61" s="29">
        <v>0</v>
      </c>
      <c r="G61" s="29">
        <v>0</v>
      </c>
      <c r="H61" s="31">
        <v>0</v>
      </c>
      <c r="I61" s="30">
        <v>0</v>
      </c>
      <c r="J61" s="29">
        <v>0</v>
      </c>
      <c r="K61" s="31">
        <v>0</v>
      </c>
      <c r="M61" s="150" t="b">
        <f t="shared" si="22"/>
        <v>1</v>
      </c>
    </row>
    <row r="62" spans="1:13" ht="15" x14ac:dyDescent="0.2">
      <c r="A62" s="33"/>
      <c r="B62" s="34" t="s">
        <v>51</v>
      </c>
      <c r="C62" s="35"/>
      <c r="D62" s="36">
        <f t="shared" si="25"/>
        <v>1</v>
      </c>
      <c r="E62" s="37">
        <v>1</v>
      </c>
      <c r="F62" s="35"/>
      <c r="G62" s="35"/>
      <c r="H62" s="38"/>
      <c r="I62" s="37"/>
      <c r="J62" s="35">
        <v>1</v>
      </c>
      <c r="K62" s="38"/>
      <c r="M62" s="150" t="b">
        <f t="shared" si="22"/>
        <v>1</v>
      </c>
    </row>
    <row r="63" spans="1:13" s="150" customFormat="1" ht="15" x14ac:dyDescent="0.2">
      <c r="A63" s="12">
        <v>2</v>
      </c>
      <c r="B63" s="81" t="s">
        <v>9</v>
      </c>
      <c r="C63" s="15">
        <f>SUM(C64:C64)</f>
        <v>0</v>
      </c>
      <c r="D63" s="48">
        <f>SUM(E63:H63)</f>
        <v>2.5</v>
      </c>
      <c r="E63" s="17">
        <f t="shared" ref="E63:K67" si="27">SUM(E64:E64)</f>
        <v>2.5</v>
      </c>
      <c r="F63" s="15">
        <f t="shared" si="27"/>
        <v>0</v>
      </c>
      <c r="G63" s="15">
        <f t="shared" si="27"/>
        <v>0</v>
      </c>
      <c r="H63" s="18">
        <f t="shared" si="27"/>
        <v>0</v>
      </c>
      <c r="I63" s="17">
        <f t="shared" si="27"/>
        <v>0</v>
      </c>
      <c r="J63" s="15">
        <f t="shared" si="27"/>
        <v>2.5</v>
      </c>
      <c r="K63" s="18">
        <f t="shared" si="27"/>
        <v>0</v>
      </c>
      <c r="M63" s="150" t="b">
        <f t="shared" si="22"/>
        <v>1</v>
      </c>
    </row>
    <row r="64" spans="1:13" ht="15" x14ac:dyDescent="0.2">
      <c r="A64" s="33"/>
      <c r="B64" s="34" t="s">
        <v>49</v>
      </c>
      <c r="C64" s="35"/>
      <c r="D64" s="36">
        <f t="shared" si="25"/>
        <v>2.5</v>
      </c>
      <c r="E64" s="37">
        <v>2.5</v>
      </c>
      <c r="F64" s="35"/>
      <c r="G64" s="35"/>
      <c r="H64" s="38"/>
      <c r="I64" s="37"/>
      <c r="J64" s="35">
        <v>2.5</v>
      </c>
      <c r="K64" s="38"/>
      <c r="M64" s="150" t="b">
        <f t="shared" si="22"/>
        <v>1</v>
      </c>
    </row>
    <row r="65" spans="1:13" ht="15" x14ac:dyDescent="0.2">
      <c r="A65" s="12">
        <v>3</v>
      </c>
      <c r="B65" s="81" t="s">
        <v>88</v>
      </c>
      <c r="C65" s="15">
        <f>SUM(C66:C66)</f>
        <v>0</v>
      </c>
      <c r="D65" s="48">
        <f>SUM(E65:H65)</f>
        <v>0.2</v>
      </c>
      <c r="E65" s="17">
        <f t="shared" si="27"/>
        <v>0.2</v>
      </c>
      <c r="F65" s="15">
        <f t="shared" si="27"/>
        <v>0</v>
      </c>
      <c r="G65" s="15">
        <f t="shared" si="27"/>
        <v>0</v>
      </c>
      <c r="H65" s="18">
        <f t="shared" si="27"/>
        <v>0</v>
      </c>
      <c r="I65" s="17">
        <f t="shared" si="27"/>
        <v>0</v>
      </c>
      <c r="J65" s="15">
        <f t="shared" si="27"/>
        <v>0.2</v>
      </c>
      <c r="K65" s="18">
        <f t="shared" si="27"/>
        <v>0</v>
      </c>
      <c r="M65" s="190"/>
    </row>
    <row r="66" spans="1:13" ht="15" x14ac:dyDescent="0.2">
      <c r="A66" s="33"/>
      <c r="B66" s="34" t="s">
        <v>49</v>
      </c>
      <c r="C66" s="35"/>
      <c r="D66" s="36">
        <f t="shared" ref="D66" si="28">SUM(E66:H66)</f>
        <v>0.2</v>
      </c>
      <c r="E66" s="37">
        <v>0.2</v>
      </c>
      <c r="F66" s="35"/>
      <c r="G66" s="35"/>
      <c r="H66" s="38"/>
      <c r="I66" s="37"/>
      <c r="J66" s="35">
        <v>0.2</v>
      </c>
      <c r="K66" s="38"/>
      <c r="M66" s="190"/>
    </row>
    <row r="67" spans="1:13" ht="15" x14ac:dyDescent="0.2">
      <c r="A67" s="12">
        <v>4</v>
      </c>
      <c r="B67" s="81" t="s">
        <v>90</v>
      </c>
      <c r="C67" s="15">
        <f>SUM(C68:C68)</f>
        <v>0</v>
      </c>
      <c r="D67" s="48">
        <f>SUM(E67:H67)</f>
        <v>1</v>
      </c>
      <c r="E67" s="17">
        <f t="shared" si="27"/>
        <v>0</v>
      </c>
      <c r="F67" s="15">
        <f t="shared" si="27"/>
        <v>0</v>
      </c>
      <c r="G67" s="15">
        <f t="shared" si="27"/>
        <v>0</v>
      </c>
      <c r="H67" s="18">
        <f t="shared" si="27"/>
        <v>1</v>
      </c>
      <c r="I67" s="17">
        <f t="shared" si="27"/>
        <v>0</v>
      </c>
      <c r="J67" s="15">
        <f t="shared" si="27"/>
        <v>1</v>
      </c>
      <c r="K67" s="18">
        <f t="shared" si="27"/>
        <v>0</v>
      </c>
      <c r="M67" s="190"/>
    </row>
    <row r="68" spans="1:13" ht="15" x14ac:dyDescent="0.2">
      <c r="A68" s="33"/>
      <c r="B68" s="34" t="s">
        <v>49</v>
      </c>
      <c r="C68" s="35"/>
      <c r="D68" s="36">
        <f t="shared" ref="D68" si="29">SUM(E68:H68)</f>
        <v>1</v>
      </c>
      <c r="E68" s="37"/>
      <c r="F68" s="35"/>
      <c r="G68" s="35"/>
      <c r="H68" s="38">
        <v>1</v>
      </c>
      <c r="I68" s="37"/>
      <c r="J68" s="35">
        <v>1</v>
      </c>
      <c r="K68" s="38"/>
      <c r="M68" s="190"/>
    </row>
    <row r="69" spans="1:13" s="150" customFormat="1" ht="15" x14ac:dyDescent="0.2">
      <c r="A69" s="20">
        <v>5</v>
      </c>
      <c r="B69" s="77" t="s">
        <v>82</v>
      </c>
      <c r="C69" s="65">
        <f>SUM(C70:C70)</f>
        <v>0</v>
      </c>
      <c r="D69" s="78">
        <f>SUM(E69:H69)</f>
        <v>50</v>
      </c>
      <c r="E69" s="79">
        <f t="shared" ref="E69:K69" si="30">SUM(E70:E70)</f>
        <v>50</v>
      </c>
      <c r="F69" s="65">
        <f t="shared" si="30"/>
        <v>0</v>
      </c>
      <c r="G69" s="65">
        <f t="shared" si="30"/>
        <v>0</v>
      </c>
      <c r="H69" s="63">
        <f t="shared" si="30"/>
        <v>0</v>
      </c>
      <c r="I69" s="79">
        <f t="shared" si="30"/>
        <v>0</v>
      </c>
      <c r="J69" s="65">
        <f t="shared" si="30"/>
        <v>50</v>
      </c>
      <c r="K69" s="63">
        <f t="shared" si="30"/>
        <v>0</v>
      </c>
    </row>
    <row r="70" spans="1:13" ht="15" x14ac:dyDescent="0.2">
      <c r="A70" s="20"/>
      <c r="B70" s="83" t="s">
        <v>51</v>
      </c>
      <c r="C70" s="22"/>
      <c r="D70" s="51">
        <f t="shared" ref="D70" si="31">SUM(E70:H70)</f>
        <v>50</v>
      </c>
      <c r="E70" s="24">
        <v>50</v>
      </c>
      <c r="F70" s="22"/>
      <c r="G70" s="22"/>
      <c r="H70" s="25"/>
      <c r="I70" s="24"/>
      <c r="J70" s="22">
        <v>50</v>
      </c>
      <c r="K70" s="25"/>
      <c r="M70" s="150"/>
    </row>
    <row r="71" spans="1:13" s="150" customFormat="1" ht="15" x14ac:dyDescent="0.2">
      <c r="A71" s="12">
        <v>6</v>
      </c>
      <c r="B71" s="81" t="s">
        <v>10</v>
      </c>
      <c r="C71" s="15">
        <f>SUM(C72:C76)</f>
        <v>0</v>
      </c>
      <c r="D71" s="48">
        <f t="shared" ref="D71:K71" si="32">SUM(D72:D76)</f>
        <v>135</v>
      </c>
      <c r="E71" s="17">
        <f t="shared" si="32"/>
        <v>105</v>
      </c>
      <c r="F71" s="15">
        <f t="shared" si="32"/>
        <v>30</v>
      </c>
      <c r="G71" s="15">
        <f t="shared" si="32"/>
        <v>0</v>
      </c>
      <c r="H71" s="18">
        <f t="shared" si="32"/>
        <v>0</v>
      </c>
      <c r="I71" s="17">
        <f t="shared" si="32"/>
        <v>0</v>
      </c>
      <c r="J71" s="15">
        <f t="shared" si="32"/>
        <v>135</v>
      </c>
      <c r="K71" s="18">
        <f t="shared" si="32"/>
        <v>0</v>
      </c>
      <c r="M71" s="150" t="b">
        <f t="shared" si="22"/>
        <v>1</v>
      </c>
    </row>
    <row r="72" spans="1:13" ht="15" x14ac:dyDescent="0.2">
      <c r="A72" s="102"/>
      <c r="B72" s="83" t="s">
        <v>46</v>
      </c>
      <c r="C72" s="22"/>
      <c r="D72" s="51">
        <f t="shared" si="25"/>
        <v>5</v>
      </c>
      <c r="E72" s="24"/>
      <c r="F72" s="22">
        <v>5</v>
      </c>
      <c r="G72" s="22"/>
      <c r="H72" s="25"/>
      <c r="I72" s="24"/>
      <c r="J72" s="22">
        <v>5</v>
      </c>
      <c r="K72" s="25"/>
    </row>
    <row r="73" spans="1:13" ht="15" x14ac:dyDescent="0.2">
      <c r="A73" s="27"/>
      <c r="B73" s="28" t="s">
        <v>47</v>
      </c>
      <c r="C73" s="29"/>
      <c r="D73" s="23">
        <f t="shared" si="25"/>
        <v>25</v>
      </c>
      <c r="E73" s="30"/>
      <c r="F73" s="29">
        <v>25</v>
      </c>
      <c r="G73" s="29"/>
      <c r="H73" s="31"/>
      <c r="I73" s="30"/>
      <c r="J73" s="29">
        <v>25</v>
      </c>
      <c r="K73" s="31"/>
      <c r="M73" s="150" t="b">
        <f t="shared" si="22"/>
        <v>1</v>
      </c>
    </row>
    <row r="74" spans="1:13" ht="15" x14ac:dyDescent="0.2">
      <c r="A74" s="27"/>
      <c r="B74" s="28" t="s">
        <v>49</v>
      </c>
      <c r="C74" s="29"/>
      <c r="D74" s="23">
        <f t="shared" si="25"/>
        <v>90</v>
      </c>
      <c r="E74" s="30">
        <v>90</v>
      </c>
      <c r="F74" s="29"/>
      <c r="G74" s="29"/>
      <c r="H74" s="31"/>
      <c r="I74" s="30"/>
      <c r="J74" s="29">
        <v>90</v>
      </c>
      <c r="K74" s="31"/>
      <c r="M74" s="150" t="b">
        <f t="shared" si="22"/>
        <v>1</v>
      </c>
    </row>
    <row r="75" spans="1:13" ht="15" x14ac:dyDescent="0.2">
      <c r="A75" s="55"/>
      <c r="B75" s="85" t="s">
        <v>50</v>
      </c>
      <c r="C75" s="56"/>
      <c r="D75" s="57">
        <v>5</v>
      </c>
      <c r="E75" s="58">
        <v>5</v>
      </c>
      <c r="F75" s="56">
        <v>0</v>
      </c>
      <c r="G75" s="56">
        <v>0</v>
      </c>
      <c r="H75" s="59">
        <v>0</v>
      </c>
      <c r="I75" s="58">
        <v>0</v>
      </c>
      <c r="J75" s="56">
        <v>5</v>
      </c>
      <c r="K75" s="59">
        <v>0</v>
      </c>
      <c r="M75" s="150" t="b">
        <f t="shared" si="22"/>
        <v>1</v>
      </c>
    </row>
    <row r="76" spans="1:13" ht="15" x14ac:dyDescent="0.2">
      <c r="A76" s="33"/>
      <c r="B76" s="82" t="s">
        <v>51</v>
      </c>
      <c r="C76" s="35"/>
      <c r="D76" s="36">
        <f t="shared" si="25"/>
        <v>10</v>
      </c>
      <c r="E76" s="37">
        <v>10</v>
      </c>
      <c r="F76" s="35"/>
      <c r="G76" s="35"/>
      <c r="H76" s="38"/>
      <c r="I76" s="39"/>
      <c r="J76" s="35">
        <v>10</v>
      </c>
      <c r="K76" s="38"/>
      <c r="M76" s="184"/>
    </row>
    <row r="77" spans="1:13" s="150" customFormat="1" ht="15" x14ac:dyDescent="0.2">
      <c r="A77" s="12">
        <v>7</v>
      </c>
      <c r="B77" s="81" t="s">
        <v>11</v>
      </c>
      <c r="C77" s="15">
        <f>SUM(C78:C79)</f>
        <v>17</v>
      </c>
      <c r="D77" s="48">
        <f t="shared" ref="D77:K77" si="33">SUM(D78:D79)</f>
        <v>32</v>
      </c>
      <c r="E77" s="17">
        <f t="shared" si="33"/>
        <v>32</v>
      </c>
      <c r="F77" s="15">
        <f t="shared" si="33"/>
        <v>0</v>
      </c>
      <c r="G77" s="15">
        <f t="shared" si="33"/>
        <v>0</v>
      </c>
      <c r="H77" s="18">
        <f t="shared" si="33"/>
        <v>0</v>
      </c>
      <c r="I77" s="17">
        <f t="shared" si="33"/>
        <v>17</v>
      </c>
      <c r="J77" s="15">
        <f t="shared" si="33"/>
        <v>15</v>
      </c>
      <c r="K77" s="18">
        <f t="shared" si="33"/>
        <v>0</v>
      </c>
      <c r="M77" s="150" t="b">
        <f t="shared" si="22"/>
        <v>1</v>
      </c>
    </row>
    <row r="78" spans="1:13" ht="15" x14ac:dyDescent="0.2">
      <c r="A78" s="127"/>
      <c r="B78" s="87" t="s">
        <v>46</v>
      </c>
      <c r="C78" s="53">
        <v>17</v>
      </c>
      <c r="D78" s="64">
        <f t="shared" si="25"/>
        <v>17</v>
      </c>
      <c r="E78" s="52">
        <v>17</v>
      </c>
      <c r="F78" s="53"/>
      <c r="G78" s="53"/>
      <c r="H78" s="54"/>
      <c r="I78" s="52">
        <v>17</v>
      </c>
      <c r="J78" s="53"/>
      <c r="K78" s="54"/>
      <c r="M78" s="150" t="b">
        <f t="shared" si="22"/>
        <v>1</v>
      </c>
    </row>
    <row r="79" spans="1:13" ht="15" x14ac:dyDescent="0.2">
      <c r="A79" s="55"/>
      <c r="B79" s="61" t="s">
        <v>48</v>
      </c>
      <c r="C79" s="56"/>
      <c r="D79" s="57">
        <f t="shared" si="25"/>
        <v>15</v>
      </c>
      <c r="E79" s="58">
        <v>15</v>
      </c>
      <c r="F79" s="56"/>
      <c r="G79" s="56"/>
      <c r="H79" s="59"/>
      <c r="I79" s="58"/>
      <c r="J79" s="56">
        <v>15</v>
      </c>
      <c r="K79" s="59"/>
      <c r="M79" s="150" t="b">
        <f t="shared" si="22"/>
        <v>1</v>
      </c>
    </row>
    <row r="80" spans="1:13" ht="15" x14ac:dyDescent="0.2">
      <c r="A80" s="12">
        <v>8</v>
      </c>
      <c r="B80" s="14" t="s">
        <v>73</v>
      </c>
      <c r="C80" s="13"/>
      <c r="D80" s="48">
        <f>SUM(D81)</f>
        <v>2</v>
      </c>
      <c r="E80" s="17">
        <f t="shared" ref="E80:K80" si="34">SUM(E81)</f>
        <v>2</v>
      </c>
      <c r="F80" s="15">
        <f t="shared" si="34"/>
        <v>0</v>
      </c>
      <c r="G80" s="15">
        <f t="shared" si="34"/>
        <v>0</v>
      </c>
      <c r="H80" s="18">
        <f t="shared" si="34"/>
        <v>0</v>
      </c>
      <c r="I80" s="19">
        <f t="shared" si="34"/>
        <v>0</v>
      </c>
      <c r="J80" s="15">
        <f t="shared" si="34"/>
        <v>2</v>
      </c>
      <c r="K80" s="18">
        <f t="shared" si="34"/>
        <v>0</v>
      </c>
      <c r="M80" s="150" t="b">
        <f t="shared" si="22"/>
        <v>1</v>
      </c>
    </row>
    <row r="81" spans="1:13" ht="15" x14ac:dyDescent="0.2">
      <c r="A81" s="33"/>
      <c r="B81" s="34" t="s">
        <v>50</v>
      </c>
      <c r="C81" s="35"/>
      <c r="D81" s="36">
        <v>2</v>
      </c>
      <c r="E81" s="37">
        <v>2</v>
      </c>
      <c r="F81" s="35">
        <v>0</v>
      </c>
      <c r="G81" s="35">
        <v>0</v>
      </c>
      <c r="H81" s="38">
        <v>0</v>
      </c>
      <c r="I81" s="39">
        <v>0</v>
      </c>
      <c r="J81" s="35">
        <v>2</v>
      </c>
      <c r="K81" s="38">
        <v>0</v>
      </c>
      <c r="M81" s="150" t="b">
        <f t="shared" si="22"/>
        <v>1</v>
      </c>
    </row>
    <row r="82" spans="1:13" s="150" customFormat="1" ht="15" x14ac:dyDescent="0.2">
      <c r="A82" s="12">
        <v>9</v>
      </c>
      <c r="B82" s="81" t="s">
        <v>12</v>
      </c>
      <c r="C82" s="15">
        <f>SUM(C83:C87)</f>
        <v>0</v>
      </c>
      <c r="D82" s="48">
        <f>SUM(E82:H82)</f>
        <v>6725</v>
      </c>
      <c r="E82" s="17">
        <f t="shared" ref="E82:K82" si="35">SUM(E83:E87)</f>
        <v>5455</v>
      </c>
      <c r="F82" s="15">
        <f t="shared" si="35"/>
        <v>0</v>
      </c>
      <c r="G82" s="15">
        <f t="shared" si="35"/>
        <v>0</v>
      </c>
      <c r="H82" s="18">
        <f t="shared" si="35"/>
        <v>1270</v>
      </c>
      <c r="I82" s="17">
        <f t="shared" si="35"/>
        <v>0</v>
      </c>
      <c r="J82" s="15">
        <f t="shared" si="35"/>
        <v>6100</v>
      </c>
      <c r="K82" s="18">
        <f t="shared" si="35"/>
        <v>625</v>
      </c>
      <c r="M82" s="150" t="b">
        <f t="shared" si="22"/>
        <v>1</v>
      </c>
    </row>
    <row r="83" spans="1:13" ht="15" x14ac:dyDescent="0.2">
      <c r="A83" s="27"/>
      <c r="B83" s="28" t="s">
        <v>46</v>
      </c>
      <c r="C83" s="29"/>
      <c r="D83" s="23">
        <f>SUM(E83:H83)</f>
        <v>60</v>
      </c>
      <c r="E83" s="30">
        <v>60</v>
      </c>
      <c r="F83" s="29"/>
      <c r="G83" s="29"/>
      <c r="H83" s="31"/>
      <c r="I83" s="30"/>
      <c r="J83" s="29">
        <v>60</v>
      </c>
      <c r="K83" s="31"/>
      <c r="M83" s="150" t="b">
        <f t="shared" si="22"/>
        <v>1</v>
      </c>
    </row>
    <row r="84" spans="1:13" ht="15" x14ac:dyDescent="0.2">
      <c r="A84" s="27"/>
      <c r="B84" s="28" t="s">
        <v>48</v>
      </c>
      <c r="C84" s="29"/>
      <c r="D84" s="23">
        <f>SUM(E84:H84)</f>
        <v>325</v>
      </c>
      <c r="E84" s="30">
        <v>325</v>
      </c>
      <c r="F84" s="29"/>
      <c r="G84" s="29"/>
      <c r="H84" s="31"/>
      <c r="I84" s="30"/>
      <c r="J84" s="29">
        <v>200</v>
      </c>
      <c r="K84" s="31">
        <v>125</v>
      </c>
      <c r="M84" s="150" t="b">
        <f t="shared" si="22"/>
        <v>1</v>
      </c>
    </row>
    <row r="85" spans="1:13" ht="15" x14ac:dyDescent="0.2">
      <c r="A85" s="27"/>
      <c r="B85" s="28" t="s">
        <v>49</v>
      </c>
      <c r="C85" s="29"/>
      <c r="D85" s="23">
        <f t="shared" si="25"/>
        <v>1870</v>
      </c>
      <c r="E85" s="30">
        <v>600</v>
      </c>
      <c r="F85" s="29"/>
      <c r="G85" s="29"/>
      <c r="H85" s="31">
        <v>1270</v>
      </c>
      <c r="I85" s="30"/>
      <c r="J85" s="29">
        <v>1870</v>
      </c>
      <c r="K85" s="31"/>
      <c r="M85" s="150" t="b">
        <f t="shared" si="22"/>
        <v>1</v>
      </c>
    </row>
    <row r="86" spans="1:13" ht="15" x14ac:dyDescent="0.2">
      <c r="A86" s="27"/>
      <c r="B86" s="80" t="s">
        <v>50</v>
      </c>
      <c r="C86" s="29"/>
      <c r="D86" s="23">
        <v>370</v>
      </c>
      <c r="E86" s="30">
        <v>370</v>
      </c>
      <c r="F86" s="29">
        <v>0</v>
      </c>
      <c r="G86" s="29">
        <v>0</v>
      </c>
      <c r="H86" s="31">
        <v>0</v>
      </c>
      <c r="I86" s="30">
        <v>0</v>
      </c>
      <c r="J86" s="29">
        <v>370</v>
      </c>
      <c r="K86" s="31">
        <v>0</v>
      </c>
      <c r="M86" s="150" t="b">
        <f t="shared" si="22"/>
        <v>1</v>
      </c>
    </row>
    <row r="87" spans="1:13" ht="15" x14ac:dyDescent="0.2">
      <c r="A87" s="33"/>
      <c r="B87" s="82" t="s">
        <v>51</v>
      </c>
      <c r="C87" s="35"/>
      <c r="D87" s="36">
        <f t="shared" si="25"/>
        <v>4100</v>
      </c>
      <c r="E87" s="37">
        <v>4100</v>
      </c>
      <c r="F87" s="35"/>
      <c r="G87" s="35"/>
      <c r="H87" s="38"/>
      <c r="I87" s="37"/>
      <c r="J87" s="35">
        <v>3600</v>
      </c>
      <c r="K87" s="38">
        <v>500</v>
      </c>
      <c r="M87" s="150" t="b">
        <f t="shared" si="22"/>
        <v>1</v>
      </c>
    </row>
    <row r="88" spans="1:13" s="150" customFormat="1" ht="15" x14ac:dyDescent="0.2">
      <c r="A88" s="12">
        <v>10</v>
      </c>
      <c r="B88" s="81" t="s">
        <v>13</v>
      </c>
      <c r="C88" s="15">
        <f>SUM(C89:C90)</f>
        <v>0</v>
      </c>
      <c r="D88" s="48">
        <f t="shared" ref="D88:K88" si="36">SUM(D89:D90)</f>
        <v>350</v>
      </c>
      <c r="E88" s="17">
        <f t="shared" si="36"/>
        <v>350</v>
      </c>
      <c r="F88" s="15">
        <f t="shared" si="36"/>
        <v>0</v>
      </c>
      <c r="G88" s="15">
        <f t="shared" si="36"/>
        <v>0</v>
      </c>
      <c r="H88" s="18">
        <f t="shared" si="36"/>
        <v>0</v>
      </c>
      <c r="I88" s="17">
        <f t="shared" si="36"/>
        <v>0</v>
      </c>
      <c r="J88" s="15">
        <f t="shared" si="36"/>
        <v>350</v>
      </c>
      <c r="K88" s="18">
        <f t="shared" si="36"/>
        <v>0</v>
      </c>
      <c r="M88" s="150" t="b">
        <f t="shared" si="22"/>
        <v>1</v>
      </c>
    </row>
    <row r="89" spans="1:13" ht="15" x14ac:dyDescent="0.2">
      <c r="A89" s="55"/>
      <c r="B89" s="61" t="s">
        <v>47</v>
      </c>
      <c r="C89" s="56"/>
      <c r="D89" s="57">
        <f t="shared" si="25"/>
        <v>150</v>
      </c>
      <c r="E89" s="58">
        <v>150</v>
      </c>
      <c r="F89" s="56"/>
      <c r="G89" s="56"/>
      <c r="H89" s="59"/>
      <c r="I89" s="58"/>
      <c r="J89" s="56">
        <v>150</v>
      </c>
      <c r="K89" s="59"/>
      <c r="M89" s="150" t="b">
        <f t="shared" si="22"/>
        <v>1</v>
      </c>
    </row>
    <row r="90" spans="1:13" ht="15" x14ac:dyDescent="0.2">
      <c r="A90" s="33"/>
      <c r="B90" s="82" t="s">
        <v>48</v>
      </c>
      <c r="C90" s="35"/>
      <c r="D90" s="36">
        <f t="shared" si="25"/>
        <v>200</v>
      </c>
      <c r="E90" s="37">
        <v>200</v>
      </c>
      <c r="F90" s="35"/>
      <c r="G90" s="35"/>
      <c r="H90" s="38"/>
      <c r="I90" s="37"/>
      <c r="J90" s="35">
        <v>200</v>
      </c>
      <c r="K90" s="38"/>
      <c r="M90" s="150" t="b">
        <f t="shared" si="22"/>
        <v>1</v>
      </c>
    </row>
    <row r="91" spans="1:13" s="150" customFormat="1" ht="15" x14ac:dyDescent="0.2">
      <c r="A91" s="12">
        <v>11</v>
      </c>
      <c r="B91" s="81" t="s">
        <v>14</v>
      </c>
      <c r="C91" s="15">
        <f>SUM(C92:C96)</f>
        <v>0</v>
      </c>
      <c r="D91" s="48">
        <f t="shared" si="25"/>
        <v>7655</v>
      </c>
      <c r="E91" s="17">
        <f t="shared" ref="E91:K91" si="37">SUM(E92:E96)</f>
        <v>6245</v>
      </c>
      <c r="F91" s="15">
        <f t="shared" si="37"/>
        <v>0</v>
      </c>
      <c r="G91" s="15">
        <f t="shared" si="37"/>
        <v>0</v>
      </c>
      <c r="H91" s="18">
        <f t="shared" si="37"/>
        <v>1410</v>
      </c>
      <c r="I91" s="17">
        <f t="shared" si="37"/>
        <v>0</v>
      </c>
      <c r="J91" s="15">
        <f t="shared" si="37"/>
        <v>7655</v>
      </c>
      <c r="K91" s="18">
        <f t="shared" si="37"/>
        <v>0</v>
      </c>
      <c r="M91" s="150" t="b">
        <f t="shared" si="22"/>
        <v>1</v>
      </c>
    </row>
    <row r="92" spans="1:13" ht="15" x14ac:dyDescent="0.2">
      <c r="A92" s="27"/>
      <c r="B92" s="28" t="s">
        <v>46</v>
      </c>
      <c r="C92" s="29"/>
      <c r="D92" s="23">
        <f t="shared" si="25"/>
        <v>60</v>
      </c>
      <c r="E92" s="30">
        <v>60</v>
      </c>
      <c r="F92" s="29"/>
      <c r="G92" s="29"/>
      <c r="H92" s="31"/>
      <c r="I92" s="30"/>
      <c r="J92" s="29">
        <v>60</v>
      </c>
      <c r="K92" s="31"/>
      <c r="M92" s="150" t="b">
        <f t="shared" si="22"/>
        <v>1</v>
      </c>
    </row>
    <row r="93" spans="1:13" ht="15" x14ac:dyDescent="0.2">
      <c r="A93" s="27"/>
      <c r="B93" s="28" t="s">
        <v>47</v>
      </c>
      <c r="C93" s="29"/>
      <c r="D93" s="23">
        <f t="shared" si="25"/>
        <v>550</v>
      </c>
      <c r="E93" s="30">
        <v>550</v>
      </c>
      <c r="F93" s="29"/>
      <c r="G93" s="29"/>
      <c r="H93" s="31"/>
      <c r="I93" s="30"/>
      <c r="J93" s="29">
        <v>550</v>
      </c>
      <c r="K93" s="31"/>
      <c r="M93" s="150" t="b">
        <f t="shared" si="22"/>
        <v>1</v>
      </c>
    </row>
    <row r="94" spans="1:13" ht="15" x14ac:dyDescent="0.2">
      <c r="A94" s="27"/>
      <c r="B94" s="28" t="s">
        <v>49</v>
      </c>
      <c r="C94" s="29"/>
      <c r="D94" s="23">
        <f t="shared" si="25"/>
        <v>3760</v>
      </c>
      <c r="E94" s="30">
        <v>2350</v>
      </c>
      <c r="F94" s="29"/>
      <c r="G94" s="29"/>
      <c r="H94" s="31">
        <v>1410</v>
      </c>
      <c r="I94" s="30"/>
      <c r="J94" s="29">
        <v>3760</v>
      </c>
      <c r="K94" s="31"/>
      <c r="M94" s="150" t="b">
        <f t="shared" si="22"/>
        <v>1</v>
      </c>
    </row>
    <row r="95" spans="1:13" ht="15" x14ac:dyDescent="0.2">
      <c r="A95" s="27"/>
      <c r="B95" s="80" t="s">
        <v>50</v>
      </c>
      <c r="C95" s="29"/>
      <c r="D95" s="23">
        <v>35</v>
      </c>
      <c r="E95" s="30">
        <v>35</v>
      </c>
      <c r="F95" s="29">
        <v>0</v>
      </c>
      <c r="G95" s="29">
        <v>0</v>
      </c>
      <c r="H95" s="31">
        <v>0</v>
      </c>
      <c r="I95" s="30">
        <v>0</v>
      </c>
      <c r="J95" s="29">
        <v>35</v>
      </c>
      <c r="K95" s="31">
        <v>0</v>
      </c>
      <c r="M95" s="150" t="b">
        <f t="shared" si="22"/>
        <v>1</v>
      </c>
    </row>
    <row r="96" spans="1:13" ht="15" x14ac:dyDescent="0.2">
      <c r="A96" s="33"/>
      <c r="B96" s="82" t="s">
        <v>51</v>
      </c>
      <c r="C96" s="35"/>
      <c r="D96" s="36">
        <f t="shared" si="25"/>
        <v>3250</v>
      </c>
      <c r="E96" s="37">
        <v>3250</v>
      </c>
      <c r="F96" s="35"/>
      <c r="G96" s="35"/>
      <c r="H96" s="38"/>
      <c r="I96" s="37"/>
      <c r="J96" s="35">
        <v>3250</v>
      </c>
      <c r="K96" s="38"/>
      <c r="M96" s="150" t="b">
        <f t="shared" si="22"/>
        <v>1</v>
      </c>
    </row>
    <row r="97" spans="1:13" ht="15" x14ac:dyDescent="0.2">
      <c r="A97" s="20">
        <v>12</v>
      </c>
      <c r="B97" s="77" t="s">
        <v>87</v>
      </c>
      <c r="C97" s="65">
        <f>SUM(C98:C102)</f>
        <v>0</v>
      </c>
      <c r="D97" s="78">
        <f>SUM(D98)</f>
        <v>60</v>
      </c>
      <c r="E97" s="79">
        <f t="shared" ref="E97:K97" si="38">SUM(E98)</f>
        <v>0</v>
      </c>
      <c r="F97" s="65">
        <f t="shared" si="38"/>
        <v>0</v>
      </c>
      <c r="G97" s="65">
        <f t="shared" si="38"/>
        <v>0</v>
      </c>
      <c r="H97" s="63">
        <f t="shared" si="38"/>
        <v>60</v>
      </c>
      <c r="I97" s="79">
        <f t="shared" si="38"/>
        <v>0</v>
      </c>
      <c r="J97" s="65">
        <f t="shared" si="38"/>
        <v>60</v>
      </c>
      <c r="K97" s="63">
        <f t="shared" si="38"/>
        <v>0</v>
      </c>
      <c r="M97" s="190"/>
    </row>
    <row r="98" spans="1:13" ht="15" x14ac:dyDescent="0.2">
      <c r="A98" s="20"/>
      <c r="B98" s="83" t="s">
        <v>49</v>
      </c>
      <c r="C98" s="22"/>
      <c r="D98" s="51">
        <f>SUM(E98:H98)</f>
        <v>60</v>
      </c>
      <c r="E98" s="24"/>
      <c r="F98" s="22"/>
      <c r="G98" s="22"/>
      <c r="H98" s="25">
        <v>60</v>
      </c>
      <c r="I98" s="24"/>
      <c r="J98" s="22">
        <v>60</v>
      </c>
      <c r="K98" s="25"/>
      <c r="M98" s="190"/>
    </row>
    <row r="99" spans="1:13" s="150" customFormat="1" ht="15" x14ac:dyDescent="0.2">
      <c r="A99" s="12">
        <v>13</v>
      </c>
      <c r="B99" s="81" t="s">
        <v>15</v>
      </c>
      <c r="C99" s="15">
        <f>SUM(C100:C104)</f>
        <v>0</v>
      </c>
      <c r="D99" s="48">
        <f>SUM(E99:H99)</f>
        <v>3000</v>
      </c>
      <c r="E99" s="17">
        <f t="shared" ref="E99:K99" si="39">SUM(E100:E104)</f>
        <v>1430</v>
      </c>
      <c r="F99" s="15">
        <f t="shared" si="39"/>
        <v>0</v>
      </c>
      <c r="G99" s="15">
        <f t="shared" si="39"/>
        <v>0</v>
      </c>
      <c r="H99" s="18">
        <f t="shared" si="39"/>
        <v>1570</v>
      </c>
      <c r="I99" s="17">
        <f t="shared" si="39"/>
        <v>0</v>
      </c>
      <c r="J99" s="15">
        <f t="shared" si="39"/>
        <v>2900</v>
      </c>
      <c r="K99" s="18">
        <f t="shared" si="39"/>
        <v>100</v>
      </c>
      <c r="M99" s="150" t="b">
        <f t="shared" si="22"/>
        <v>1</v>
      </c>
    </row>
    <row r="100" spans="1:13" ht="15" x14ac:dyDescent="0.2">
      <c r="A100" s="20"/>
      <c r="B100" s="83" t="s">
        <v>48</v>
      </c>
      <c r="C100" s="22"/>
      <c r="D100" s="51">
        <f t="shared" si="25"/>
        <v>200</v>
      </c>
      <c r="E100" s="24">
        <v>200</v>
      </c>
      <c r="F100" s="22"/>
      <c r="G100" s="22"/>
      <c r="H100" s="25"/>
      <c r="I100" s="24"/>
      <c r="J100" s="22">
        <v>100</v>
      </c>
      <c r="K100" s="25">
        <v>100</v>
      </c>
      <c r="M100" s="150" t="b">
        <f t="shared" si="22"/>
        <v>1</v>
      </c>
    </row>
    <row r="101" spans="1:13" ht="15" x14ac:dyDescent="0.2">
      <c r="A101" s="20"/>
      <c r="B101" s="83" t="s">
        <v>47</v>
      </c>
      <c r="C101" s="22"/>
      <c r="D101" s="51">
        <f t="shared" si="25"/>
        <v>100</v>
      </c>
      <c r="E101" s="24">
        <v>100</v>
      </c>
      <c r="F101" s="22"/>
      <c r="G101" s="22"/>
      <c r="H101" s="25"/>
      <c r="I101" s="24"/>
      <c r="J101" s="22">
        <v>100</v>
      </c>
      <c r="K101" s="25"/>
      <c r="M101" s="150" t="b">
        <f t="shared" si="22"/>
        <v>1</v>
      </c>
    </row>
    <row r="102" spans="1:13" ht="15" x14ac:dyDescent="0.2">
      <c r="A102" s="27"/>
      <c r="B102" s="80" t="s">
        <v>49</v>
      </c>
      <c r="C102" s="29"/>
      <c r="D102" s="31">
        <f t="shared" si="25"/>
        <v>2250</v>
      </c>
      <c r="E102" s="30">
        <v>680</v>
      </c>
      <c r="F102" s="29"/>
      <c r="G102" s="29"/>
      <c r="H102" s="31">
        <v>1570</v>
      </c>
      <c r="I102" s="30"/>
      <c r="J102" s="29">
        <v>2250</v>
      </c>
      <c r="K102" s="31"/>
      <c r="M102" s="150" t="b">
        <f t="shared" si="22"/>
        <v>1</v>
      </c>
    </row>
    <row r="103" spans="1:13" ht="15" x14ac:dyDescent="0.2">
      <c r="A103" s="55"/>
      <c r="B103" s="85" t="s">
        <v>50</v>
      </c>
      <c r="C103" s="56"/>
      <c r="D103" s="31">
        <v>350</v>
      </c>
      <c r="E103" s="58">
        <v>350</v>
      </c>
      <c r="F103" s="56">
        <v>0</v>
      </c>
      <c r="G103" s="56">
        <v>0</v>
      </c>
      <c r="H103" s="59">
        <v>0</v>
      </c>
      <c r="I103" s="58">
        <v>0</v>
      </c>
      <c r="J103" s="56">
        <v>350</v>
      </c>
      <c r="K103" s="59">
        <v>0</v>
      </c>
      <c r="M103" s="150" t="b">
        <f t="shared" si="22"/>
        <v>1</v>
      </c>
    </row>
    <row r="104" spans="1:13" ht="15" x14ac:dyDescent="0.2">
      <c r="A104" s="33"/>
      <c r="B104" s="82" t="s">
        <v>51</v>
      </c>
      <c r="C104" s="35"/>
      <c r="D104" s="36">
        <f t="shared" si="25"/>
        <v>100</v>
      </c>
      <c r="E104" s="37">
        <v>100</v>
      </c>
      <c r="F104" s="35"/>
      <c r="G104" s="35"/>
      <c r="H104" s="38"/>
      <c r="I104" s="37"/>
      <c r="J104" s="35">
        <v>100</v>
      </c>
      <c r="K104" s="38"/>
      <c r="M104" s="150" t="b">
        <f t="shared" si="22"/>
        <v>1</v>
      </c>
    </row>
    <row r="105" spans="1:13" s="150" customFormat="1" ht="15" x14ac:dyDescent="0.2">
      <c r="A105" s="12">
        <v>14</v>
      </c>
      <c r="B105" s="81" t="s">
        <v>16</v>
      </c>
      <c r="C105" s="15">
        <f>SUM(C106:C111)</f>
        <v>0</v>
      </c>
      <c r="D105" s="18">
        <f t="shared" ref="D105:K105" si="40">SUM(D106:D111)</f>
        <v>3025</v>
      </c>
      <c r="E105" s="19">
        <f t="shared" si="40"/>
        <v>1865</v>
      </c>
      <c r="F105" s="15">
        <f t="shared" si="40"/>
        <v>720</v>
      </c>
      <c r="G105" s="15">
        <f t="shared" si="40"/>
        <v>0</v>
      </c>
      <c r="H105" s="48">
        <f t="shared" si="40"/>
        <v>440</v>
      </c>
      <c r="I105" s="17">
        <f t="shared" si="40"/>
        <v>0</v>
      </c>
      <c r="J105" s="15">
        <f t="shared" si="40"/>
        <v>3025</v>
      </c>
      <c r="K105" s="18">
        <f t="shared" si="40"/>
        <v>0</v>
      </c>
      <c r="M105" s="150" t="b">
        <f t="shared" si="22"/>
        <v>1</v>
      </c>
    </row>
    <row r="106" spans="1:13" ht="15" x14ac:dyDescent="0.2">
      <c r="A106" s="102"/>
      <c r="B106" s="83" t="s">
        <v>46</v>
      </c>
      <c r="C106" s="22"/>
      <c r="D106" s="25">
        <f t="shared" si="25"/>
        <v>600</v>
      </c>
      <c r="E106" s="26"/>
      <c r="F106" s="22">
        <v>600</v>
      </c>
      <c r="G106" s="22"/>
      <c r="H106" s="51"/>
      <c r="I106" s="24"/>
      <c r="J106" s="22">
        <v>600</v>
      </c>
      <c r="K106" s="25"/>
      <c r="M106" s="150" t="b">
        <f t="shared" si="22"/>
        <v>1</v>
      </c>
    </row>
    <row r="107" spans="1:13" ht="15" x14ac:dyDescent="0.2">
      <c r="A107" s="20"/>
      <c r="B107" s="83" t="s">
        <v>47</v>
      </c>
      <c r="C107" s="22"/>
      <c r="D107" s="25">
        <f t="shared" si="25"/>
        <v>100</v>
      </c>
      <c r="E107" s="26">
        <v>100</v>
      </c>
      <c r="F107" s="22"/>
      <c r="G107" s="22"/>
      <c r="H107" s="25"/>
      <c r="I107" s="24"/>
      <c r="J107" s="22">
        <v>100</v>
      </c>
      <c r="K107" s="25"/>
      <c r="M107" s="150" t="b">
        <f t="shared" si="22"/>
        <v>1</v>
      </c>
    </row>
    <row r="108" spans="1:13" ht="15" x14ac:dyDescent="0.2">
      <c r="A108" s="20"/>
      <c r="B108" s="28" t="s">
        <v>48</v>
      </c>
      <c r="C108" s="22"/>
      <c r="D108" s="25">
        <f t="shared" si="25"/>
        <v>785</v>
      </c>
      <c r="E108" s="26">
        <v>665</v>
      </c>
      <c r="F108" s="22">
        <v>120</v>
      </c>
      <c r="G108" s="22"/>
      <c r="H108" s="25"/>
      <c r="I108" s="24"/>
      <c r="J108" s="22">
        <v>785</v>
      </c>
      <c r="K108" s="25"/>
      <c r="M108" s="150" t="b">
        <f t="shared" si="22"/>
        <v>1</v>
      </c>
    </row>
    <row r="109" spans="1:13" ht="15" x14ac:dyDescent="0.2">
      <c r="A109" s="20"/>
      <c r="B109" s="80" t="s">
        <v>49</v>
      </c>
      <c r="C109" s="22"/>
      <c r="D109" s="25">
        <f t="shared" si="25"/>
        <v>640</v>
      </c>
      <c r="E109" s="26">
        <v>200</v>
      </c>
      <c r="F109" s="22"/>
      <c r="G109" s="22"/>
      <c r="H109" s="25">
        <v>440</v>
      </c>
      <c r="I109" s="24"/>
      <c r="J109" s="22">
        <v>640</v>
      </c>
      <c r="K109" s="25"/>
      <c r="M109" s="150" t="b">
        <f t="shared" si="22"/>
        <v>1</v>
      </c>
    </row>
    <row r="110" spans="1:13" ht="15" x14ac:dyDescent="0.2">
      <c r="A110" s="27"/>
      <c r="B110" s="80" t="s">
        <v>50</v>
      </c>
      <c r="C110" s="29"/>
      <c r="D110" s="31">
        <v>400</v>
      </c>
      <c r="E110" s="32">
        <v>400</v>
      </c>
      <c r="F110" s="29">
        <v>0</v>
      </c>
      <c r="G110" s="29">
        <v>0</v>
      </c>
      <c r="H110" s="31">
        <v>0</v>
      </c>
      <c r="I110" s="30">
        <v>0</v>
      </c>
      <c r="J110" s="29">
        <v>400</v>
      </c>
      <c r="K110" s="31">
        <v>0</v>
      </c>
      <c r="M110" s="150" t="b">
        <f t="shared" si="22"/>
        <v>1</v>
      </c>
    </row>
    <row r="111" spans="1:13" ht="15" x14ac:dyDescent="0.2">
      <c r="A111" s="20"/>
      <c r="B111" s="83" t="s">
        <v>51</v>
      </c>
      <c r="C111" s="22"/>
      <c r="D111" s="38">
        <f t="shared" si="25"/>
        <v>500</v>
      </c>
      <c r="E111" s="32">
        <v>500</v>
      </c>
      <c r="F111" s="22"/>
      <c r="G111" s="22"/>
      <c r="H111" s="25"/>
      <c r="I111" s="24"/>
      <c r="J111" s="22">
        <v>500</v>
      </c>
      <c r="K111" s="25"/>
      <c r="M111" s="150" t="b">
        <f t="shared" si="22"/>
        <v>1</v>
      </c>
    </row>
    <row r="112" spans="1:13" s="150" customFormat="1" ht="15" x14ac:dyDescent="0.2">
      <c r="A112" s="12">
        <v>15</v>
      </c>
      <c r="B112" s="81" t="s">
        <v>17</v>
      </c>
      <c r="C112" s="15">
        <f>SUM(C113:C118)</f>
        <v>0</v>
      </c>
      <c r="D112" s="48">
        <f t="shared" si="25"/>
        <v>34045</v>
      </c>
      <c r="E112" s="17">
        <f t="shared" ref="E112:K112" si="41">SUM(E113:E118)</f>
        <v>23780</v>
      </c>
      <c r="F112" s="15">
        <f t="shared" si="41"/>
        <v>9985</v>
      </c>
      <c r="G112" s="15">
        <f t="shared" si="41"/>
        <v>0</v>
      </c>
      <c r="H112" s="18">
        <f t="shared" si="41"/>
        <v>280</v>
      </c>
      <c r="I112" s="17">
        <f t="shared" si="41"/>
        <v>0</v>
      </c>
      <c r="J112" s="15">
        <f t="shared" si="41"/>
        <v>29045</v>
      </c>
      <c r="K112" s="18">
        <f t="shared" si="41"/>
        <v>5000</v>
      </c>
      <c r="M112" s="150" t="b">
        <f t="shared" si="22"/>
        <v>1</v>
      </c>
    </row>
    <row r="113" spans="1:13" ht="15" x14ac:dyDescent="0.2">
      <c r="A113" s="27"/>
      <c r="B113" s="28" t="s">
        <v>46</v>
      </c>
      <c r="C113" s="29"/>
      <c r="D113" s="23">
        <f>SUM(E113:H113)</f>
        <v>255</v>
      </c>
      <c r="E113" s="30">
        <v>200</v>
      </c>
      <c r="F113" s="29">
        <v>55</v>
      </c>
      <c r="G113" s="29"/>
      <c r="H113" s="31"/>
      <c r="I113" s="30"/>
      <c r="J113" s="29">
        <v>255</v>
      </c>
      <c r="K113" s="31"/>
      <c r="M113" s="150" t="b">
        <f t="shared" si="22"/>
        <v>1</v>
      </c>
    </row>
    <row r="114" spans="1:13" ht="15" x14ac:dyDescent="0.2">
      <c r="A114" s="27"/>
      <c r="B114" s="28" t="s">
        <v>47</v>
      </c>
      <c r="C114" s="29"/>
      <c r="D114" s="23">
        <f t="shared" si="25"/>
        <v>9450</v>
      </c>
      <c r="E114" s="30">
        <v>3350</v>
      </c>
      <c r="F114" s="128">
        <v>6100</v>
      </c>
      <c r="G114" s="29"/>
      <c r="H114" s="31"/>
      <c r="I114" s="30"/>
      <c r="J114" s="128">
        <v>9450</v>
      </c>
      <c r="K114" s="31"/>
      <c r="M114" s="150" t="b">
        <f t="shared" si="22"/>
        <v>1</v>
      </c>
    </row>
    <row r="115" spans="1:13" ht="15" x14ac:dyDescent="0.2">
      <c r="A115" s="27"/>
      <c r="B115" s="28" t="s">
        <v>48</v>
      </c>
      <c r="C115" s="84"/>
      <c r="D115" s="23">
        <f t="shared" si="25"/>
        <v>7630</v>
      </c>
      <c r="E115" s="30">
        <v>3800</v>
      </c>
      <c r="F115" s="29">
        <v>3830</v>
      </c>
      <c r="G115" s="29"/>
      <c r="H115" s="31"/>
      <c r="I115" s="30"/>
      <c r="J115" s="29">
        <v>5630</v>
      </c>
      <c r="K115" s="31">
        <v>2000</v>
      </c>
      <c r="M115" s="150" t="b">
        <f t="shared" si="22"/>
        <v>1</v>
      </c>
    </row>
    <row r="116" spans="1:13" ht="15" x14ac:dyDescent="0.2">
      <c r="A116" s="27"/>
      <c r="B116" s="28" t="s">
        <v>49</v>
      </c>
      <c r="C116" s="29"/>
      <c r="D116" s="23">
        <f t="shared" si="25"/>
        <v>2380</v>
      </c>
      <c r="E116" s="30">
        <v>2100</v>
      </c>
      <c r="F116" s="29"/>
      <c r="G116" s="29"/>
      <c r="H116" s="31">
        <v>280</v>
      </c>
      <c r="I116" s="30"/>
      <c r="J116" s="29">
        <v>2380</v>
      </c>
      <c r="K116" s="31"/>
      <c r="M116" s="150" t="b">
        <f t="shared" si="22"/>
        <v>1</v>
      </c>
    </row>
    <row r="117" spans="1:13" ht="15" x14ac:dyDescent="0.2">
      <c r="A117" s="27"/>
      <c r="B117" s="80" t="s">
        <v>50</v>
      </c>
      <c r="C117" s="29"/>
      <c r="D117" s="23">
        <v>80</v>
      </c>
      <c r="E117" s="30">
        <v>80</v>
      </c>
      <c r="F117" s="29">
        <v>0</v>
      </c>
      <c r="G117" s="29">
        <v>0</v>
      </c>
      <c r="H117" s="31">
        <v>0</v>
      </c>
      <c r="I117" s="30">
        <v>0</v>
      </c>
      <c r="J117" s="29">
        <v>80</v>
      </c>
      <c r="K117" s="31">
        <v>0</v>
      </c>
      <c r="M117" s="150" t="b">
        <f t="shared" si="22"/>
        <v>1</v>
      </c>
    </row>
    <row r="118" spans="1:13" ht="15" x14ac:dyDescent="0.2">
      <c r="A118" s="33"/>
      <c r="B118" s="82" t="s">
        <v>51</v>
      </c>
      <c r="C118" s="35"/>
      <c r="D118" s="36">
        <f t="shared" si="25"/>
        <v>14250</v>
      </c>
      <c r="E118" s="37">
        <v>14250</v>
      </c>
      <c r="F118" s="35"/>
      <c r="G118" s="35"/>
      <c r="H118" s="38"/>
      <c r="I118" s="37"/>
      <c r="J118" s="35">
        <v>11250</v>
      </c>
      <c r="K118" s="38">
        <v>3000</v>
      </c>
      <c r="M118" s="150" t="b">
        <f t="shared" si="22"/>
        <v>1</v>
      </c>
    </row>
    <row r="119" spans="1:13" s="150" customFormat="1" ht="15" x14ac:dyDescent="0.2">
      <c r="A119" s="12">
        <v>16</v>
      </c>
      <c r="B119" s="81" t="s">
        <v>18</v>
      </c>
      <c r="C119" s="15">
        <f>SUM(C120:C123)</f>
        <v>0</v>
      </c>
      <c r="D119" s="48">
        <f t="shared" si="25"/>
        <v>2113</v>
      </c>
      <c r="E119" s="17">
        <f t="shared" ref="E119:K119" si="42">SUM(E120:E123)</f>
        <v>2113</v>
      </c>
      <c r="F119" s="15">
        <f t="shared" si="42"/>
        <v>0</v>
      </c>
      <c r="G119" s="15">
        <f t="shared" si="42"/>
        <v>0</v>
      </c>
      <c r="H119" s="18">
        <f t="shared" si="42"/>
        <v>0</v>
      </c>
      <c r="I119" s="17">
        <f t="shared" si="42"/>
        <v>0</v>
      </c>
      <c r="J119" s="15">
        <f t="shared" si="42"/>
        <v>2113</v>
      </c>
      <c r="K119" s="18">
        <f t="shared" si="42"/>
        <v>0</v>
      </c>
      <c r="M119" s="150" t="b">
        <f t="shared" si="22"/>
        <v>1</v>
      </c>
    </row>
    <row r="120" spans="1:13" ht="15" x14ac:dyDescent="0.2">
      <c r="A120" s="27"/>
      <c r="B120" s="28" t="s">
        <v>47</v>
      </c>
      <c r="C120" s="29"/>
      <c r="D120" s="23">
        <f t="shared" si="25"/>
        <v>250</v>
      </c>
      <c r="E120" s="30">
        <v>250</v>
      </c>
      <c r="F120" s="29"/>
      <c r="G120" s="29"/>
      <c r="H120" s="31"/>
      <c r="I120" s="30"/>
      <c r="J120" s="29">
        <v>250</v>
      </c>
      <c r="K120" s="31"/>
      <c r="M120" s="150" t="b">
        <f t="shared" si="22"/>
        <v>1</v>
      </c>
    </row>
    <row r="121" spans="1:13" ht="15" x14ac:dyDescent="0.2">
      <c r="A121" s="27"/>
      <c r="B121" s="28" t="s">
        <v>48</v>
      </c>
      <c r="C121" s="84"/>
      <c r="D121" s="23">
        <f t="shared" si="25"/>
        <v>350</v>
      </c>
      <c r="E121" s="30">
        <v>350</v>
      </c>
      <c r="F121" s="29"/>
      <c r="G121" s="29"/>
      <c r="H121" s="31"/>
      <c r="I121" s="30"/>
      <c r="J121" s="29">
        <v>350</v>
      </c>
      <c r="K121" s="31"/>
      <c r="M121" s="150" t="b">
        <f t="shared" si="22"/>
        <v>1</v>
      </c>
    </row>
    <row r="122" spans="1:13" ht="15" x14ac:dyDescent="0.2">
      <c r="A122" s="27"/>
      <c r="B122" s="28" t="s">
        <v>49</v>
      </c>
      <c r="C122" s="29"/>
      <c r="D122" s="23">
        <f t="shared" si="25"/>
        <v>103</v>
      </c>
      <c r="E122" s="30">
        <v>103</v>
      </c>
      <c r="F122" s="29"/>
      <c r="G122" s="29"/>
      <c r="H122" s="31"/>
      <c r="I122" s="30"/>
      <c r="J122" s="29">
        <v>103</v>
      </c>
      <c r="K122" s="31"/>
      <c r="M122" s="150" t="b">
        <f t="shared" si="22"/>
        <v>1</v>
      </c>
    </row>
    <row r="123" spans="1:13" ht="15" x14ac:dyDescent="0.2">
      <c r="A123" s="33"/>
      <c r="B123" s="82" t="s">
        <v>51</v>
      </c>
      <c r="C123" s="35"/>
      <c r="D123" s="36">
        <f t="shared" si="25"/>
        <v>1410</v>
      </c>
      <c r="E123" s="37">
        <v>1410</v>
      </c>
      <c r="F123" s="35"/>
      <c r="G123" s="35"/>
      <c r="H123" s="38"/>
      <c r="I123" s="37"/>
      <c r="J123" s="35">
        <v>1410</v>
      </c>
      <c r="K123" s="38"/>
      <c r="M123" s="150" t="b">
        <f t="shared" si="22"/>
        <v>1</v>
      </c>
    </row>
    <row r="124" spans="1:13" ht="15" x14ac:dyDescent="0.2">
      <c r="A124" s="12">
        <v>17</v>
      </c>
      <c r="B124" s="81" t="s">
        <v>76</v>
      </c>
      <c r="C124" s="15">
        <f>C125</f>
        <v>0</v>
      </c>
      <c r="D124" s="48">
        <f t="shared" ref="D124" si="43">SUM(E124:H124)</f>
        <v>10</v>
      </c>
      <c r="E124" s="17">
        <f t="shared" ref="E124:K124" si="44">E125</f>
        <v>1</v>
      </c>
      <c r="F124" s="15">
        <f t="shared" si="44"/>
        <v>0</v>
      </c>
      <c r="G124" s="15">
        <f t="shared" si="44"/>
        <v>0</v>
      </c>
      <c r="H124" s="18">
        <f t="shared" si="44"/>
        <v>9</v>
      </c>
      <c r="I124" s="17">
        <f t="shared" si="44"/>
        <v>0</v>
      </c>
      <c r="J124" s="15">
        <f t="shared" si="44"/>
        <v>10</v>
      </c>
      <c r="K124" s="18">
        <f t="shared" si="44"/>
        <v>0</v>
      </c>
      <c r="M124" s="150" t="b">
        <f t="shared" ref="M124:M125" si="45">IF((E124+F124+G124+H124)=(I124+J124+K124),TRUE,FALSE)</f>
        <v>1</v>
      </c>
    </row>
    <row r="125" spans="1:13" ht="15" x14ac:dyDescent="0.2">
      <c r="A125" s="33"/>
      <c r="B125" s="82" t="s">
        <v>49</v>
      </c>
      <c r="C125" s="35"/>
      <c r="D125" s="36">
        <f>SUM(E125:H125)</f>
        <v>10</v>
      </c>
      <c r="E125" s="37">
        <v>1</v>
      </c>
      <c r="F125" s="35"/>
      <c r="G125" s="35"/>
      <c r="H125" s="38">
        <v>9</v>
      </c>
      <c r="I125" s="37"/>
      <c r="J125" s="35">
        <v>10</v>
      </c>
      <c r="K125" s="38"/>
      <c r="M125" s="150" t="b">
        <f t="shared" si="45"/>
        <v>1</v>
      </c>
    </row>
    <row r="126" spans="1:13" s="150" customFormat="1" ht="15" x14ac:dyDescent="0.2">
      <c r="A126" s="12">
        <v>18</v>
      </c>
      <c r="B126" s="81" t="s">
        <v>55</v>
      </c>
      <c r="C126" s="15">
        <f t="shared" ref="C126:K126" si="46">SUM(C127:C127)</f>
        <v>0</v>
      </c>
      <c r="D126" s="48">
        <f t="shared" si="46"/>
        <v>55</v>
      </c>
      <c r="E126" s="17">
        <f t="shared" si="46"/>
        <v>55</v>
      </c>
      <c r="F126" s="15">
        <f t="shared" si="46"/>
        <v>0</v>
      </c>
      <c r="G126" s="15">
        <f t="shared" si="46"/>
        <v>0</v>
      </c>
      <c r="H126" s="18">
        <f t="shared" si="46"/>
        <v>0</v>
      </c>
      <c r="I126" s="17">
        <f t="shared" si="46"/>
        <v>0</v>
      </c>
      <c r="J126" s="15">
        <f t="shared" si="46"/>
        <v>55</v>
      </c>
      <c r="K126" s="18">
        <f t="shared" si="46"/>
        <v>0</v>
      </c>
      <c r="M126" s="150" t="b">
        <f t="shared" ref="M126:M189" si="47">IF((E126+F126+G126+H126)=(I126+J126+K126),TRUE,FALSE)</f>
        <v>1</v>
      </c>
    </row>
    <row r="127" spans="1:13" ht="15" x14ac:dyDescent="0.2">
      <c r="A127" s="27"/>
      <c r="B127" s="28" t="s">
        <v>49</v>
      </c>
      <c r="C127" s="29"/>
      <c r="D127" s="23">
        <f>SUM(E127:H127)</f>
        <v>55</v>
      </c>
      <c r="E127" s="30">
        <v>55</v>
      </c>
      <c r="F127" s="29"/>
      <c r="G127" s="29"/>
      <c r="H127" s="31"/>
      <c r="I127" s="30"/>
      <c r="J127" s="29">
        <v>55</v>
      </c>
      <c r="K127" s="31"/>
      <c r="M127" s="150" t="b">
        <f t="shared" si="47"/>
        <v>1</v>
      </c>
    </row>
    <row r="128" spans="1:13" ht="15" x14ac:dyDescent="0.2">
      <c r="A128" s="12">
        <v>19</v>
      </c>
      <c r="B128" s="81" t="s">
        <v>19</v>
      </c>
      <c r="C128" s="15">
        <f>SUM(C129:C131)</f>
        <v>0</v>
      </c>
      <c r="D128" s="48">
        <f t="shared" ref="D128:D135" si="48">SUM(E128:H128)</f>
        <v>210</v>
      </c>
      <c r="E128" s="17">
        <f t="shared" ref="E128:K128" si="49">SUM(E129:E131)</f>
        <v>210</v>
      </c>
      <c r="F128" s="15">
        <f t="shared" si="49"/>
        <v>0</v>
      </c>
      <c r="G128" s="15">
        <f t="shared" si="49"/>
        <v>0</v>
      </c>
      <c r="H128" s="18">
        <f t="shared" si="49"/>
        <v>0</v>
      </c>
      <c r="I128" s="17">
        <f t="shared" si="49"/>
        <v>0</v>
      </c>
      <c r="J128" s="15">
        <f t="shared" si="49"/>
        <v>210</v>
      </c>
      <c r="K128" s="18">
        <f t="shared" si="49"/>
        <v>0</v>
      </c>
      <c r="M128" s="150" t="b">
        <f t="shared" si="47"/>
        <v>1</v>
      </c>
    </row>
    <row r="129" spans="1:13" ht="15" x14ac:dyDescent="0.2">
      <c r="A129" s="27"/>
      <c r="B129" s="28" t="s">
        <v>46</v>
      </c>
      <c r="C129" s="29"/>
      <c r="D129" s="23">
        <f t="shared" si="48"/>
        <v>15</v>
      </c>
      <c r="E129" s="30">
        <v>15</v>
      </c>
      <c r="F129" s="29"/>
      <c r="G129" s="29"/>
      <c r="H129" s="31"/>
      <c r="I129" s="30"/>
      <c r="J129" s="29">
        <v>15</v>
      </c>
      <c r="K129" s="31"/>
      <c r="M129" s="150" t="b">
        <f t="shared" si="47"/>
        <v>1</v>
      </c>
    </row>
    <row r="130" spans="1:13" ht="15" x14ac:dyDescent="0.2">
      <c r="A130" s="27"/>
      <c r="B130" s="28" t="s">
        <v>47</v>
      </c>
      <c r="C130" s="29"/>
      <c r="D130" s="23">
        <f t="shared" si="48"/>
        <v>20</v>
      </c>
      <c r="E130" s="30">
        <v>20</v>
      </c>
      <c r="F130" s="29"/>
      <c r="G130" s="29"/>
      <c r="H130" s="31"/>
      <c r="I130" s="30"/>
      <c r="J130" s="29">
        <v>20</v>
      </c>
      <c r="K130" s="31"/>
      <c r="M130" s="184" t="b">
        <f t="shared" si="47"/>
        <v>1</v>
      </c>
    </row>
    <row r="131" spans="1:13" ht="15" x14ac:dyDescent="0.2">
      <c r="A131" s="27"/>
      <c r="B131" s="28" t="s">
        <v>49</v>
      </c>
      <c r="C131" s="29"/>
      <c r="D131" s="23">
        <f t="shared" si="48"/>
        <v>175</v>
      </c>
      <c r="E131" s="30">
        <v>175</v>
      </c>
      <c r="F131" s="29"/>
      <c r="G131" s="29"/>
      <c r="H131" s="31"/>
      <c r="I131" s="30"/>
      <c r="J131" s="29">
        <v>175</v>
      </c>
      <c r="K131" s="31"/>
      <c r="M131" s="150" t="b">
        <f t="shared" si="47"/>
        <v>1</v>
      </c>
    </row>
    <row r="132" spans="1:13" s="150" customFormat="1" ht="15" x14ac:dyDescent="0.2">
      <c r="A132" s="12">
        <v>20</v>
      </c>
      <c r="B132" s="81" t="s">
        <v>54</v>
      </c>
      <c r="C132" s="15">
        <f>SUM(C133:C134)</f>
        <v>0</v>
      </c>
      <c r="D132" s="48">
        <f t="shared" si="48"/>
        <v>4.2</v>
      </c>
      <c r="E132" s="17">
        <f t="shared" ref="E132:K132" si="50">SUM(E133:E134)</f>
        <v>4.2</v>
      </c>
      <c r="F132" s="15">
        <f t="shared" si="50"/>
        <v>0</v>
      </c>
      <c r="G132" s="15">
        <f t="shared" si="50"/>
        <v>0</v>
      </c>
      <c r="H132" s="18">
        <f t="shared" si="50"/>
        <v>0</v>
      </c>
      <c r="I132" s="17">
        <f t="shared" si="50"/>
        <v>0</v>
      </c>
      <c r="J132" s="15">
        <f t="shared" si="50"/>
        <v>4.2</v>
      </c>
      <c r="K132" s="18">
        <f t="shared" si="50"/>
        <v>0</v>
      </c>
      <c r="M132" s="150" t="b">
        <f t="shared" si="47"/>
        <v>1</v>
      </c>
    </row>
    <row r="133" spans="1:13" ht="15" x14ac:dyDescent="0.2">
      <c r="A133" s="55"/>
      <c r="B133" s="85" t="s">
        <v>50</v>
      </c>
      <c r="C133" s="56"/>
      <c r="D133" s="57">
        <v>0.2</v>
      </c>
      <c r="E133" s="58">
        <v>0.2</v>
      </c>
      <c r="F133" s="56">
        <v>0</v>
      </c>
      <c r="G133" s="56">
        <v>0</v>
      </c>
      <c r="H133" s="59">
        <v>0</v>
      </c>
      <c r="I133" s="58">
        <v>0</v>
      </c>
      <c r="J133" s="56">
        <v>0.2</v>
      </c>
      <c r="K133" s="59">
        <v>0</v>
      </c>
      <c r="M133" s="150" t="b">
        <f t="shared" si="47"/>
        <v>1</v>
      </c>
    </row>
    <row r="134" spans="1:13" ht="15" x14ac:dyDescent="0.2">
      <c r="A134" s="55"/>
      <c r="B134" s="85" t="s">
        <v>49</v>
      </c>
      <c r="C134" s="56"/>
      <c r="D134" s="57">
        <f t="shared" si="48"/>
        <v>4</v>
      </c>
      <c r="E134" s="58">
        <v>4</v>
      </c>
      <c r="F134" s="56"/>
      <c r="G134" s="56"/>
      <c r="H134" s="59"/>
      <c r="I134" s="58"/>
      <c r="J134" s="56">
        <v>4</v>
      </c>
      <c r="K134" s="59"/>
      <c r="M134" s="150" t="b">
        <f t="shared" si="47"/>
        <v>1</v>
      </c>
    </row>
    <row r="135" spans="1:13" ht="15" x14ac:dyDescent="0.2">
      <c r="A135" s="12">
        <v>21</v>
      </c>
      <c r="B135" s="81" t="s">
        <v>70</v>
      </c>
      <c r="C135" s="15">
        <f>C136</f>
        <v>0</v>
      </c>
      <c r="D135" s="48">
        <f t="shared" si="48"/>
        <v>0.3</v>
      </c>
      <c r="E135" s="17">
        <f t="shared" ref="E135:K135" si="51">E136</f>
        <v>0.3</v>
      </c>
      <c r="F135" s="15">
        <f t="shared" si="51"/>
        <v>0</v>
      </c>
      <c r="G135" s="15">
        <f t="shared" si="51"/>
        <v>0</v>
      </c>
      <c r="H135" s="18">
        <f t="shared" si="51"/>
        <v>0</v>
      </c>
      <c r="I135" s="17">
        <f t="shared" si="51"/>
        <v>0</v>
      </c>
      <c r="J135" s="15">
        <f t="shared" si="51"/>
        <v>0.3</v>
      </c>
      <c r="K135" s="18">
        <f t="shared" si="51"/>
        <v>0</v>
      </c>
      <c r="M135" s="150" t="b">
        <f t="shared" si="47"/>
        <v>1</v>
      </c>
    </row>
    <row r="136" spans="1:13" ht="15" x14ac:dyDescent="0.2">
      <c r="A136" s="33"/>
      <c r="B136" s="82" t="s">
        <v>49</v>
      </c>
      <c r="C136" s="35"/>
      <c r="D136" s="36">
        <f>SUM(E136:H136)</f>
        <v>0.3</v>
      </c>
      <c r="E136" s="37">
        <v>0.3</v>
      </c>
      <c r="F136" s="35"/>
      <c r="G136" s="35"/>
      <c r="H136" s="38"/>
      <c r="I136" s="37"/>
      <c r="J136" s="35">
        <v>0.3</v>
      </c>
      <c r="K136" s="38"/>
      <c r="M136" s="150" t="b">
        <f t="shared" si="47"/>
        <v>1</v>
      </c>
    </row>
    <row r="137" spans="1:13" ht="15" x14ac:dyDescent="0.2">
      <c r="A137" s="12">
        <v>22</v>
      </c>
      <c r="B137" s="81" t="s">
        <v>56</v>
      </c>
      <c r="C137" s="15"/>
      <c r="D137" s="48">
        <f>SUM(E137:H137)</f>
        <v>12.2</v>
      </c>
      <c r="E137" s="17">
        <f t="shared" ref="E137:K137" si="52">SUM(E138:E138)</f>
        <v>6.2</v>
      </c>
      <c r="F137" s="15">
        <f t="shared" si="52"/>
        <v>0</v>
      </c>
      <c r="G137" s="15">
        <f t="shared" si="52"/>
        <v>0</v>
      </c>
      <c r="H137" s="18">
        <f t="shared" si="52"/>
        <v>6</v>
      </c>
      <c r="I137" s="17">
        <f t="shared" si="52"/>
        <v>0</v>
      </c>
      <c r="J137" s="15">
        <f t="shared" si="52"/>
        <v>12.2</v>
      </c>
      <c r="K137" s="18">
        <f t="shared" si="52"/>
        <v>0</v>
      </c>
      <c r="M137" s="150" t="b">
        <f t="shared" si="47"/>
        <v>1</v>
      </c>
    </row>
    <row r="138" spans="1:13" ht="15" x14ac:dyDescent="0.2">
      <c r="A138" s="33"/>
      <c r="B138" s="82" t="s">
        <v>49</v>
      </c>
      <c r="C138" s="35"/>
      <c r="D138" s="36">
        <f>SUM(E138:H138)</f>
        <v>12.2</v>
      </c>
      <c r="E138" s="37">
        <v>6.2</v>
      </c>
      <c r="F138" s="35"/>
      <c r="G138" s="35"/>
      <c r="H138" s="38">
        <v>6</v>
      </c>
      <c r="I138" s="37"/>
      <c r="J138" s="35">
        <v>12.2</v>
      </c>
      <c r="K138" s="38"/>
      <c r="M138" s="150" t="b">
        <f t="shared" si="47"/>
        <v>1</v>
      </c>
    </row>
    <row r="139" spans="1:13" ht="15" x14ac:dyDescent="0.2">
      <c r="A139" s="12">
        <v>23</v>
      </c>
      <c r="B139" s="86" t="s">
        <v>20</v>
      </c>
      <c r="C139" s="15">
        <f>SUM(C140:C141)</f>
        <v>0</v>
      </c>
      <c r="D139" s="48">
        <f t="shared" si="25"/>
        <v>5</v>
      </c>
      <c r="E139" s="17">
        <f t="shared" ref="E139:K139" si="53">SUM(E140:E141)</f>
        <v>5</v>
      </c>
      <c r="F139" s="15">
        <f t="shared" si="53"/>
        <v>0</v>
      </c>
      <c r="G139" s="15">
        <f t="shared" si="53"/>
        <v>0</v>
      </c>
      <c r="H139" s="18">
        <f t="shared" si="53"/>
        <v>0</v>
      </c>
      <c r="I139" s="17">
        <f t="shared" si="53"/>
        <v>0</v>
      </c>
      <c r="J139" s="15">
        <f t="shared" si="53"/>
        <v>5</v>
      </c>
      <c r="K139" s="18">
        <f t="shared" si="53"/>
        <v>0</v>
      </c>
      <c r="M139" s="150" t="b">
        <f t="shared" si="47"/>
        <v>1</v>
      </c>
    </row>
    <row r="140" spans="1:13" ht="15" x14ac:dyDescent="0.2">
      <c r="A140" s="27"/>
      <c r="B140" s="28" t="s">
        <v>49</v>
      </c>
      <c r="C140" s="29"/>
      <c r="D140" s="23">
        <f>SUM(E140:H140)</f>
        <v>4</v>
      </c>
      <c r="E140" s="30">
        <v>4</v>
      </c>
      <c r="F140" s="29"/>
      <c r="G140" s="29"/>
      <c r="H140" s="31"/>
      <c r="I140" s="30"/>
      <c r="J140" s="29">
        <v>4</v>
      </c>
      <c r="K140" s="31"/>
      <c r="M140" s="150" t="b">
        <f t="shared" si="47"/>
        <v>1</v>
      </c>
    </row>
    <row r="141" spans="1:13" ht="15" x14ac:dyDescent="0.2">
      <c r="A141" s="33"/>
      <c r="B141" s="82" t="s">
        <v>50</v>
      </c>
      <c r="C141" s="35"/>
      <c r="D141" s="36">
        <v>1</v>
      </c>
      <c r="E141" s="37">
        <v>1</v>
      </c>
      <c r="F141" s="35">
        <v>0</v>
      </c>
      <c r="G141" s="35">
        <v>0</v>
      </c>
      <c r="H141" s="38">
        <v>0</v>
      </c>
      <c r="I141" s="37">
        <v>0</v>
      </c>
      <c r="J141" s="35">
        <v>1</v>
      </c>
      <c r="K141" s="38">
        <v>0</v>
      </c>
      <c r="M141" s="150" t="b">
        <f t="shared" si="47"/>
        <v>1</v>
      </c>
    </row>
    <row r="142" spans="1:13" s="150" customFormat="1" ht="15" x14ac:dyDescent="0.2">
      <c r="A142" s="12">
        <v>24</v>
      </c>
      <c r="B142" s="86" t="s">
        <v>21</v>
      </c>
      <c r="C142" s="15">
        <f>SUM(C143)</f>
        <v>0</v>
      </c>
      <c r="D142" s="48">
        <f t="shared" si="25"/>
        <v>5</v>
      </c>
      <c r="E142" s="17">
        <f t="shared" ref="E142:K142" si="54">SUM(E143)</f>
        <v>5</v>
      </c>
      <c r="F142" s="15">
        <f t="shared" si="54"/>
        <v>0</v>
      </c>
      <c r="G142" s="15">
        <f t="shared" si="54"/>
        <v>0</v>
      </c>
      <c r="H142" s="18">
        <f t="shared" si="54"/>
        <v>0</v>
      </c>
      <c r="I142" s="17">
        <f t="shared" si="54"/>
        <v>0</v>
      </c>
      <c r="J142" s="15">
        <f t="shared" si="54"/>
        <v>5</v>
      </c>
      <c r="K142" s="18">
        <f t="shared" si="54"/>
        <v>0</v>
      </c>
      <c r="M142" s="150" t="b">
        <f t="shared" si="47"/>
        <v>1</v>
      </c>
    </row>
    <row r="143" spans="1:13" ht="15" x14ac:dyDescent="0.2">
      <c r="A143" s="33"/>
      <c r="B143" s="34" t="s">
        <v>49</v>
      </c>
      <c r="C143" s="35"/>
      <c r="D143" s="36">
        <f>SUM(E143:H143)</f>
        <v>5</v>
      </c>
      <c r="E143" s="37">
        <v>5</v>
      </c>
      <c r="F143" s="35"/>
      <c r="G143" s="35"/>
      <c r="H143" s="38"/>
      <c r="I143" s="37"/>
      <c r="J143" s="35">
        <v>5</v>
      </c>
      <c r="K143" s="38"/>
      <c r="M143" s="150" t="b">
        <f t="shared" si="47"/>
        <v>1</v>
      </c>
    </row>
    <row r="144" spans="1:13" s="150" customFormat="1" ht="15" x14ac:dyDescent="0.2">
      <c r="A144" s="12">
        <v>25</v>
      </c>
      <c r="B144" s="81" t="s">
        <v>22</v>
      </c>
      <c r="C144" s="15">
        <f>SUM(C145:C150)</f>
        <v>0</v>
      </c>
      <c r="D144" s="48">
        <f t="shared" si="25"/>
        <v>217</v>
      </c>
      <c r="E144" s="17">
        <f t="shared" ref="E144:K144" si="55">SUM(E145:E150)</f>
        <v>217</v>
      </c>
      <c r="F144" s="15">
        <f t="shared" si="55"/>
        <v>0</v>
      </c>
      <c r="G144" s="15">
        <f t="shared" si="55"/>
        <v>0</v>
      </c>
      <c r="H144" s="18">
        <f t="shared" si="55"/>
        <v>0</v>
      </c>
      <c r="I144" s="17">
        <f t="shared" si="55"/>
        <v>0</v>
      </c>
      <c r="J144" s="15">
        <f t="shared" si="55"/>
        <v>211</v>
      </c>
      <c r="K144" s="18">
        <f t="shared" si="55"/>
        <v>6</v>
      </c>
      <c r="M144" s="150" t="b">
        <f t="shared" si="47"/>
        <v>1</v>
      </c>
    </row>
    <row r="145" spans="1:13" ht="15" x14ac:dyDescent="0.2">
      <c r="A145" s="27"/>
      <c r="B145" s="28" t="s">
        <v>46</v>
      </c>
      <c r="C145" s="29"/>
      <c r="D145" s="23">
        <f t="shared" si="25"/>
        <v>1.5</v>
      </c>
      <c r="E145" s="30">
        <v>1.5</v>
      </c>
      <c r="F145" s="29"/>
      <c r="G145" s="29"/>
      <c r="H145" s="31"/>
      <c r="I145" s="30"/>
      <c r="J145" s="29">
        <v>1.5</v>
      </c>
      <c r="K145" s="31"/>
      <c r="M145" s="150" t="b">
        <f t="shared" si="47"/>
        <v>1</v>
      </c>
    </row>
    <row r="146" spans="1:13" ht="15" x14ac:dyDescent="0.2">
      <c r="A146" s="27"/>
      <c r="B146" s="28" t="s">
        <v>48</v>
      </c>
      <c r="C146" s="29"/>
      <c r="D146" s="23">
        <f t="shared" si="25"/>
        <v>79</v>
      </c>
      <c r="E146" s="30">
        <v>79</v>
      </c>
      <c r="F146" s="29"/>
      <c r="G146" s="29"/>
      <c r="H146" s="31"/>
      <c r="I146" s="30"/>
      <c r="J146" s="29">
        <v>79</v>
      </c>
      <c r="K146" s="31"/>
      <c r="M146" s="150" t="b">
        <f t="shared" si="47"/>
        <v>1</v>
      </c>
    </row>
    <row r="147" spans="1:13" ht="15" x14ac:dyDescent="0.2">
      <c r="A147" s="27"/>
      <c r="B147" s="28" t="s">
        <v>47</v>
      </c>
      <c r="C147" s="29"/>
      <c r="D147" s="23">
        <f t="shared" si="25"/>
        <v>6</v>
      </c>
      <c r="E147" s="30">
        <v>6</v>
      </c>
      <c r="F147" s="29"/>
      <c r="G147" s="29"/>
      <c r="H147" s="31"/>
      <c r="I147" s="30"/>
      <c r="J147" s="29"/>
      <c r="K147" s="31">
        <v>6</v>
      </c>
      <c r="M147" s="150" t="b">
        <f t="shared" si="47"/>
        <v>1</v>
      </c>
    </row>
    <row r="148" spans="1:13" ht="15" x14ac:dyDescent="0.2">
      <c r="A148" s="27"/>
      <c r="B148" s="28" t="s">
        <v>49</v>
      </c>
      <c r="C148" s="29"/>
      <c r="D148" s="23">
        <f t="shared" si="25"/>
        <v>2.5</v>
      </c>
      <c r="E148" s="30">
        <v>2.5</v>
      </c>
      <c r="F148" s="29"/>
      <c r="G148" s="29"/>
      <c r="H148" s="31"/>
      <c r="I148" s="30"/>
      <c r="J148" s="29">
        <v>2.5</v>
      </c>
      <c r="K148" s="31"/>
      <c r="M148" s="150" t="b">
        <f t="shared" si="47"/>
        <v>1</v>
      </c>
    </row>
    <row r="149" spans="1:13" ht="15" x14ac:dyDescent="0.2">
      <c r="A149" s="27"/>
      <c r="B149" s="80" t="s">
        <v>50</v>
      </c>
      <c r="C149" s="29"/>
      <c r="D149" s="23">
        <v>13</v>
      </c>
      <c r="E149" s="30">
        <v>13</v>
      </c>
      <c r="F149" s="29">
        <v>0</v>
      </c>
      <c r="G149" s="29">
        <v>0</v>
      </c>
      <c r="H149" s="31">
        <v>0</v>
      </c>
      <c r="I149" s="30">
        <v>0</v>
      </c>
      <c r="J149" s="29">
        <v>13</v>
      </c>
      <c r="K149" s="31">
        <v>0</v>
      </c>
      <c r="M149" s="150" t="b">
        <f t="shared" si="47"/>
        <v>1</v>
      </c>
    </row>
    <row r="150" spans="1:13" ht="15" x14ac:dyDescent="0.2">
      <c r="A150" s="33"/>
      <c r="B150" s="82" t="s">
        <v>51</v>
      </c>
      <c r="C150" s="35"/>
      <c r="D150" s="36">
        <f t="shared" si="25"/>
        <v>115</v>
      </c>
      <c r="E150" s="37">
        <v>115</v>
      </c>
      <c r="F150" s="35"/>
      <c r="G150" s="35"/>
      <c r="H150" s="38"/>
      <c r="I150" s="37"/>
      <c r="J150" s="35">
        <v>115</v>
      </c>
      <c r="K150" s="38"/>
      <c r="M150" s="150" t="b">
        <f t="shared" si="47"/>
        <v>1</v>
      </c>
    </row>
    <row r="151" spans="1:13" ht="15" x14ac:dyDescent="0.2">
      <c r="A151" s="12">
        <v>26</v>
      </c>
      <c r="B151" s="81" t="s">
        <v>74</v>
      </c>
      <c r="C151" s="13"/>
      <c r="D151" s="48">
        <f t="shared" si="25"/>
        <v>0.2</v>
      </c>
      <c r="E151" s="17">
        <f>SUM(E152)</f>
        <v>0.2</v>
      </c>
      <c r="F151" s="15">
        <f t="shared" ref="F151:K153" si="56">SUM(F152)</f>
        <v>0</v>
      </c>
      <c r="G151" s="15">
        <f t="shared" si="56"/>
        <v>0</v>
      </c>
      <c r="H151" s="18">
        <f t="shared" si="56"/>
        <v>0</v>
      </c>
      <c r="I151" s="17">
        <f t="shared" si="56"/>
        <v>0</v>
      </c>
      <c r="J151" s="15">
        <f t="shared" si="56"/>
        <v>0.2</v>
      </c>
      <c r="K151" s="18">
        <f t="shared" si="56"/>
        <v>0</v>
      </c>
      <c r="M151" s="150" t="b">
        <f t="shared" si="47"/>
        <v>1</v>
      </c>
    </row>
    <row r="152" spans="1:13" ht="15" x14ac:dyDescent="0.2">
      <c r="A152" s="33"/>
      <c r="B152" s="82" t="s">
        <v>50</v>
      </c>
      <c r="C152" s="35"/>
      <c r="D152" s="36">
        <v>0.2</v>
      </c>
      <c r="E152" s="37">
        <v>0.2</v>
      </c>
      <c r="F152" s="35">
        <v>0</v>
      </c>
      <c r="G152" s="35">
        <v>0</v>
      </c>
      <c r="H152" s="38">
        <v>0</v>
      </c>
      <c r="I152" s="37">
        <v>0</v>
      </c>
      <c r="J152" s="35">
        <v>0.2</v>
      </c>
      <c r="K152" s="38">
        <v>0</v>
      </c>
      <c r="M152" s="150" t="b">
        <f t="shared" si="47"/>
        <v>1</v>
      </c>
    </row>
    <row r="153" spans="1:13" ht="15" x14ac:dyDescent="0.2">
      <c r="A153" s="12">
        <v>27</v>
      </c>
      <c r="B153" s="81" t="s">
        <v>83</v>
      </c>
      <c r="C153" s="13"/>
      <c r="D153" s="48">
        <f t="shared" ref="D153:D154" si="57">SUM(E153:H153)</f>
        <v>23</v>
      </c>
      <c r="E153" s="17">
        <f>SUM(E154)</f>
        <v>23</v>
      </c>
      <c r="F153" s="15">
        <f t="shared" si="56"/>
        <v>0</v>
      </c>
      <c r="G153" s="15">
        <f t="shared" si="56"/>
        <v>0</v>
      </c>
      <c r="H153" s="18">
        <f t="shared" si="56"/>
        <v>0</v>
      </c>
      <c r="I153" s="17">
        <f t="shared" si="56"/>
        <v>0</v>
      </c>
      <c r="J153" s="15">
        <f t="shared" si="56"/>
        <v>23</v>
      </c>
      <c r="K153" s="18">
        <f t="shared" si="56"/>
        <v>0</v>
      </c>
      <c r="M153" s="184"/>
    </row>
    <row r="154" spans="1:13" ht="15" x14ac:dyDescent="0.2">
      <c r="A154" s="33"/>
      <c r="B154" s="82" t="s">
        <v>51</v>
      </c>
      <c r="C154" s="35"/>
      <c r="D154" s="36">
        <f t="shared" si="57"/>
        <v>23</v>
      </c>
      <c r="E154" s="37">
        <v>23</v>
      </c>
      <c r="F154" s="35"/>
      <c r="G154" s="35"/>
      <c r="H154" s="38"/>
      <c r="I154" s="37"/>
      <c r="J154" s="35">
        <v>23</v>
      </c>
      <c r="K154" s="38"/>
      <c r="M154" s="184"/>
    </row>
    <row r="155" spans="1:13" ht="15" x14ac:dyDescent="0.2">
      <c r="A155" s="12">
        <v>28</v>
      </c>
      <c r="B155" s="14" t="s">
        <v>77</v>
      </c>
      <c r="C155" s="15">
        <f>SUM(C156)</f>
        <v>0</v>
      </c>
      <c r="D155" s="48">
        <f t="shared" ref="D155:D156" si="58">SUM(E155:H155)</f>
        <v>24.5</v>
      </c>
      <c r="E155" s="17">
        <f t="shared" ref="E155" si="59">SUM(E156)</f>
        <v>10</v>
      </c>
      <c r="F155" s="15">
        <f t="shared" ref="F155" si="60">SUM(F156)</f>
        <v>0</v>
      </c>
      <c r="G155" s="15">
        <f t="shared" ref="G155" si="61">SUM(G156)</f>
        <v>0</v>
      </c>
      <c r="H155" s="18">
        <f t="shared" ref="H155" si="62">SUM(H156)</f>
        <v>14.5</v>
      </c>
      <c r="I155" s="19">
        <f t="shared" ref="I155" si="63">SUM(I156)</f>
        <v>0</v>
      </c>
      <c r="J155" s="15">
        <f t="shared" ref="J155" si="64">SUM(J156)</f>
        <v>24.5</v>
      </c>
      <c r="K155" s="18">
        <f t="shared" ref="K155" si="65">SUM(K156)</f>
        <v>0</v>
      </c>
      <c r="M155" s="150" t="b">
        <f t="shared" si="47"/>
        <v>1</v>
      </c>
    </row>
    <row r="156" spans="1:13" ht="15" x14ac:dyDescent="0.2">
      <c r="A156" s="33"/>
      <c r="B156" s="34" t="s">
        <v>49</v>
      </c>
      <c r="C156" s="35"/>
      <c r="D156" s="36">
        <f t="shared" si="58"/>
        <v>24.5</v>
      </c>
      <c r="E156" s="37">
        <v>10</v>
      </c>
      <c r="F156" s="35"/>
      <c r="G156" s="35"/>
      <c r="H156" s="38">
        <v>14.5</v>
      </c>
      <c r="I156" s="39"/>
      <c r="J156" s="35">
        <v>24.5</v>
      </c>
      <c r="K156" s="38"/>
      <c r="M156" s="150" t="b">
        <f t="shared" si="47"/>
        <v>1</v>
      </c>
    </row>
    <row r="157" spans="1:13" s="150" customFormat="1" ht="15" x14ac:dyDescent="0.2">
      <c r="A157" s="12">
        <v>29</v>
      </c>
      <c r="B157" s="81" t="s">
        <v>23</v>
      </c>
      <c r="C157" s="15">
        <f t="shared" ref="C157:K157" si="66">SUM(C158:C159)</f>
        <v>0</v>
      </c>
      <c r="D157" s="48">
        <f t="shared" si="66"/>
        <v>70</v>
      </c>
      <c r="E157" s="17">
        <f t="shared" si="66"/>
        <v>70</v>
      </c>
      <c r="F157" s="15">
        <f t="shared" si="66"/>
        <v>0</v>
      </c>
      <c r="G157" s="15">
        <f t="shared" si="66"/>
        <v>0</v>
      </c>
      <c r="H157" s="18">
        <f t="shared" si="66"/>
        <v>0</v>
      </c>
      <c r="I157" s="17">
        <f t="shared" si="66"/>
        <v>0</v>
      </c>
      <c r="J157" s="15">
        <f t="shared" si="66"/>
        <v>70</v>
      </c>
      <c r="K157" s="18">
        <f t="shared" si="66"/>
        <v>0</v>
      </c>
      <c r="M157" s="150" t="b">
        <f t="shared" si="47"/>
        <v>1</v>
      </c>
    </row>
    <row r="158" spans="1:13" ht="15" x14ac:dyDescent="0.2">
      <c r="A158" s="20"/>
      <c r="B158" s="83" t="s">
        <v>47</v>
      </c>
      <c r="C158" s="22"/>
      <c r="D158" s="51">
        <f t="shared" si="25"/>
        <v>20</v>
      </c>
      <c r="E158" s="24">
        <v>20</v>
      </c>
      <c r="F158" s="22"/>
      <c r="G158" s="22"/>
      <c r="H158" s="25"/>
      <c r="I158" s="24"/>
      <c r="J158" s="22">
        <v>20</v>
      </c>
      <c r="K158" s="25"/>
      <c r="M158" s="150" t="b">
        <f t="shared" si="47"/>
        <v>1</v>
      </c>
    </row>
    <row r="159" spans="1:13" ht="15" x14ac:dyDescent="0.2">
      <c r="A159" s="27"/>
      <c r="B159" s="80" t="s">
        <v>50</v>
      </c>
      <c r="C159" s="29"/>
      <c r="D159" s="23">
        <v>50</v>
      </c>
      <c r="E159" s="30">
        <v>50</v>
      </c>
      <c r="F159" s="29">
        <v>0</v>
      </c>
      <c r="G159" s="29">
        <v>0</v>
      </c>
      <c r="H159" s="31">
        <v>0</v>
      </c>
      <c r="I159" s="30">
        <v>0</v>
      </c>
      <c r="J159" s="29">
        <v>50</v>
      </c>
      <c r="K159" s="31">
        <v>0</v>
      </c>
      <c r="M159" s="150" t="b">
        <f t="shared" si="47"/>
        <v>1</v>
      </c>
    </row>
    <row r="160" spans="1:13" s="150" customFormat="1" ht="15" x14ac:dyDescent="0.2">
      <c r="A160" s="12">
        <v>30</v>
      </c>
      <c r="B160" s="81" t="s">
        <v>57</v>
      </c>
      <c r="C160" s="15">
        <f>SUM(C161:C162)</f>
        <v>0</v>
      </c>
      <c r="D160" s="48">
        <f t="shared" si="25"/>
        <v>0.30000000000000004</v>
      </c>
      <c r="E160" s="17">
        <f t="shared" ref="E160:K160" si="67">SUM(E161:E162)</f>
        <v>0.30000000000000004</v>
      </c>
      <c r="F160" s="15">
        <f t="shared" si="67"/>
        <v>0</v>
      </c>
      <c r="G160" s="15">
        <f t="shared" si="67"/>
        <v>0</v>
      </c>
      <c r="H160" s="18">
        <f t="shared" si="67"/>
        <v>0</v>
      </c>
      <c r="I160" s="17">
        <f t="shared" si="67"/>
        <v>0</v>
      </c>
      <c r="J160" s="15">
        <f t="shared" si="67"/>
        <v>0.30000000000000004</v>
      </c>
      <c r="K160" s="18">
        <f t="shared" si="67"/>
        <v>0</v>
      </c>
      <c r="M160" s="150" t="b">
        <f t="shared" si="47"/>
        <v>1</v>
      </c>
    </row>
    <row r="161" spans="1:13" ht="15" x14ac:dyDescent="0.2">
      <c r="A161" s="27"/>
      <c r="B161" s="28" t="s">
        <v>49</v>
      </c>
      <c r="C161" s="29"/>
      <c r="D161" s="23">
        <f t="shared" si="25"/>
        <v>0.2</v>
      </c>
      <c r="E161" s="30">
        <v>0.2</v>
      </c>
      <c r="F161" s="29"/>
      <c r="G161" s="29"/>
      <c r="H161" s="31"/>
      <c r="I161" s="30"/>
      <c r="J161" s="29">
        <v>0.2</v>
      </c>
      <c r="K161" s="31"/>
      <c r="M161" s="150" t="b">
        <f t="shared" si="47"/>
        <v>1</v>
      </c>
    </row>
    <row r="162" spans="1:13" ht="15" x14ac:dyDescent="0.2">
      <c r="A162" s="33"/>
      <c r="B162" s="82" t="s">
        <v>50</v>
      </c>
      <c r="C162" s="35"/>
      <c r="D162" s="36">
        <f t="shared" si="25"/>
        <v>0.1</v>
      </c>
      <c r="E162" s="37">
        <v>0.1</v>
      </c>
      <c r="F162" s="35"/>
      <c r="G162" s="35"/>
      <c r="H162" s="38"/>
      <c r="I162" s="37"/>
      <c r="J162" s="35">
        <v>0.1</v>
      </c>
      <c r="K162" s="38"/>
      <c r="M162" s="150" t="b">
        <f t="shared" si="47"/>
        <v>1</v>
      </c>
    </row>
    <row r="163" spans="1:13" s="150" customFormat="1" ht="15" x14ac:dyDescent="0.2">
      <c r="A163" s="12">
        <v>31</v>
      </c>
      <c r="B163" s="81" t="s">
        <v>58</v>
      </c>
      <c r="C163" s="15">
        <f>SUM(C164)</f>
        <v>1</v>
      </c>
      <c r="D163" s="48">
        <f>SUM(E163:H163)</f>
        <v>0</v>
      </c>
      <c r="E163" s="17">
        <f t="shared" ref="E163:K163" si="68">SUM(E164)</f>
        <v>0</v>
      </c>
      <c r="F163" s="15">
        <f t="shared" si="68"/>
        <v>0</v>
      </c>
      <c r="G163" s="15">
        <f t="shared" si="68"/>
        <v>0</v>
      </c>
      <c r="H163" s="18">
        <f t="shared" si="68"/>
        <v>0</v>
      </c>
      <c r="I163" s="17">
        <f t="shared" si="68"/>
        <v>0</v>
      </c>
      <c r="J163" s="15">
        <f t="shared" si="68"/>
        <v>0</v>
      </c>
      <c r="K163" s="18">
        <f t="shared" si="68"/>
        <v>0</v>
      </c>
      <c r="M163" s="150" t="b">
        <f t="shared" si="47"/>
        <v>1</v>
      </c>
    </row>
    <row r="164" spans="1:13" ht="15" x14ac:dyDescent="0.2">
      <c r="A164" s="33"/>
      <c r="B164" s="82" t="s">
        <v>50</v>
      </c>
      <c r="C164" s="35">
        <v>1</v>
      </c>
      <c r="D164" s="36">
        <f t="shared" si="25"/>
        <v>0</v>
      </c>
      <c r="E164" s="37"/>
      <c r="F164" s="35"/>
      <c r="G164" s="35"/>
      <c r="H164" s="38"/>
      <c r="I164" s="37"/>
      <c r="J164" s="35"/>
      <c r="K164" s="38"/>
      <c r="M164" s="150" t="b">
        <f t="shared" si="47"/>
        <v>1</v>
      </c>
    </row>
    <row r="165" spans="1:13" ht="15" x14ac:dyDescent="0.2">
      <c r="A165" s="12">
        <v>32</v>
      </c>
      <c r="B165" s="81" t="s">
        <v>71</v>
      </c>
      <c r="C165" s="15">
        <f>SUM(C168:C168)</f>
        <v>0</v>
      </c>
      <c r="D165" s="48">
        <f t="shared" si="25"/>
        <v>4.2</v>
      </c>
      <c r="E165" s="17">
        <f t="shared" ref="E165:K165" si="69">SUM(E166:E168)</f>
        <v>1.7</v>
      </c>
      <c r="F165" s="15">
        <f t="shared" si="69"/>
        <v>0</v>
      </c>
      <c r="G165" s="15">
        <f t="shared" si="69"/>
        <v>0</v>
      </c>
      <c r="H165" s="18">
        <f t="shared" si="69"/>
        <v>2.5</v>
      </c>
      <c r="I165" s="17">
        <f t="shared" si="69"/>
        <v>0</v>
      </c>
      <c r="J165" s="15">
        <f t="shared" si="69"/>
        <v>4.2</v>
      </c>
      <c r="K165" s="18">
        <f t="shared" si="69"/>
        <v>0</v>
      </c>
      <c r="M165" s="150" t="b">
        <f t="shared" si="47"/>
        <v>1</v>
      </c>
    </row>
    <row r="166" spans="1:13" ht="15" x14ac:dyDescent="0.2">
      <c r="A166" s="27"/>
      <c r="B166" s="80" t="s">
        <v>46</v>
      </c>
      <c r="C166" s="29"/>
      <c r="D166" s="23">
        <f t="shared" si="25"/>
        <v>0.2</v>
      </c>
      <c r="E166" s="30">
        <v>0.2</v>
      </c>
      <c r="F166" s="29"/>
      <c r="G166" s="29"/>
      <c r="H166" s="31"/>
      <c r="I166" s="30"/>
      <c r="J166" s="29">
        <v>0.2</v>
      </c>
      <c r="K166" s="31"/>
      <c r="M166" s="150" t="b">
        <f t="shared" si="47"/>
        <v>1</v>
      </c>
    </row>
    <row r="167" spans="1:13" ht="15" x14ac:dyDescent="0.2">
      <c r="A167" s="27"/>
      <c r="B167" s="80" t="s">
        <v>50</v>
      </c>
      <c r="C167" s="29"/>
      <c r="D167" s="23">
        <v>0.5</v>
      </c>
      <c r="E167" s="30">
        <v>0.5</v>
      </c>
      <c r="F167" s="29">
        <v>0</v>
      </c>
      <c r="G167" s="29">
        <v>0</v>
      </c>
      <c r="H167" s="31">
        <v>0</v>
      </c>
      <c r="I167" s="30">
        <v>0</v>
      </c>
      <c r="J167" s="29">
        <v>0.5</v>
      </c>
      <c r="K167" s="31">
        <v>0</v>
      </c>
      <c r="M167" s="150" t="b">
        <f t="shared" si="47"/>
        <v>1</v>
      </c>
    </row>
    <row r="168" spans="1:13" ht="15.75" customHeight="1" x14ac:dyDescent="0.2">
      <c r="A168" s="33"/>
      <c r="B168" s="82" t="s">
        <v>49</v>
      </c>
      <c r="C168" s="35"/>
      <c r="D168" s="36">
        <f>SUM(E168:H168)</f>
        <v>3.5</v>
      </c>
      <c r="E168" s="37">
        <v>1</v>
      </c>
      <c r="F168" s="35"/>
      <c r="G168" s="35"/>
      <c r="H168" s="38">
        <v>2.5</v>
      </c>
      <c r="I168" s="37"/>
      <c r="J168" s="35">
        <v>3.5</v>
      </c>
      <c r="K168" s="38"/>
      <c r="M168" s="150" t="b">
        <f t="shared" si="47"/>
        <v>1</v>
      </c>
    </row>
    <row r="169" spans="1:13" ht="15.75" customHeight="1" x14ac:dyDescent="0.2">
      <c r="A169" s="12">
        <v>33</v>
      </c>
      <c r="B169" s="81" t="s">
        <v>89</v>
      </c>
      <c r="C169" s="15">
        <f>SUM(C170:C174)</f>
        <v>0</v>
      </c>
      <c r="D169" s="48">
        <f>SUM(D170)</f>
        <v>8</v>
      </c>
      <c r="E169" s="17">
        <f t="shared" ref="E169:K171" si="70">SUM(E170)</f>
        <v>0</v>
      </c>
      <c r="F169" s="15">
        <f t="shared" si="70"/>
        <v>0</v>
      </c>
      <c r="G169" s="15">
        <f t="shared" si="70"/>
        <v>2</v>
      </c>
      <c r="H169" s="18">
        <f t="shared" si="70"/>
        <v>6</v>
      </c>
      <c r="I169" s="17">
        <f t="shared" si="70"/>
        <v>0</v>
      </c>
      <c r="J169" s="15">
        <f t="shared" si="70"/>
        <v>8</v>
      </c>
      <c r="K169" s="18">
        <f t="shared" si="70"/>
        <v>0</v>
      </c>
      <c r="M169" s="190" t="b">
        <f t="shared" si="47"/>
        <v>1</v>
      </c>
    </row>
    <row r="170" spans="1:13" ht="15.75" customHeight="1" x14ac:dyDescent="0.2">
      <c r="A170" s="193"/>
      <c r="B170" s="104" t="s">
        <v>49</v>
      </c>
      <c r="C170" s="106"/>
      <c r="D170" s="119">
        <f>SUM(E170:H170)</f>
        <v>8</v>
      </c>
      <c r="E170" s="105"/>
      <c r="F170" s="106"/>
      <c r="G170" s="106">
        <v>2</v>
      </c>
      <c r="H170" s="98">
        <v>6</v>
      </c>
      <c r="I170" s="105"/>
      <c r="J170" s="106">
        <v>8</v>
      </c>
      <c r="K170" s="98"/>
      <c r="M170" s="190" t="b">
        <f t="shared" si="47"/>
        <v>1</v>
      </c>
    </row>
    <row r="171" spans="1:13" s="190" customFormat="1" ht="15.75" customHeight="1" x14ac:dyDescent="0.2">
      <c r="A171" s="20">
        <v>34</v>
      </c>
      <c r="B171" s="77" t="s">
        <v>86</v>
      </c>
      <c r="C171" s="65">
        <f>SUM(C172:C176)</f>
        <v>0</v>
      </c>
      <c r="D171" s="78">
        <f>SUM(D172)</f>
        <v>60</v>
      </c>
      <c r="E171" s="79">
        <f t="shared" si="70"/>
        <v>0</v>
      </c>
      <c r="F171" s="65">
        <f t="shared" si="70"/>
        <v>0</v>
      </c>
      <c r="G171" s="65">
        <f t="shared" si="70"/>
        <v>0</v>
      </c>
      <c r="H171" s="63">
        <f t="shared" si="70"/>
        <v>60</v>
      </c>
      <c r="I171" s="79">
        <f t="shared" si="70"/>
        <v>0</v>
      </c>
      <c r="J171" s="65">
        <f t="shared" si="70"/>
        <v>60</v>
      </c>
      <c r="K171" s="63">
        <f t="shared" si="70"/>
        <v>0</v>
      </c>
      <c r="M171" s="190" t="b">
        <f t="shared" si="47"/>
        <v>1</v>
      </c>
    </row>
    <row r="172" spans="1:13" ht="15.75" customHeight="1" x14ac:dyDescent="0.2">
      <c r="A172" s="20"/>
      <c r="B172" s="83" t="s">
        <v>49</v>
      </c>
      <c r="C172" s="22"/>
      <c r="D172" s="51">
        <f>SUM(E172:H172)</f>
        <v>60</v>
      </c>
      <c r="E172" s="24"/>
      <c r="F172" s="22"/>
      <c r="G172" s="22"/>
      <c r="H172" s="25">
        <v>60</v>
      </c>
      <c r="I172" s="24"/>
      <c r="J172" s="22">
        <v>60</v>
      </c>
      <c r="K172" s="25"/>
      <c r="M172" s="190" t="b">
        <f t="shared" si="47"/>
        <v>1</v>
      </c>
    </row>
    <row r="173" spans="1:13" ht="15.75" customHeight="1" x14ac:dyDescent="0.2">
      <c r="A173" s="12">
        <v>35</v>
      </c>
      <c r="B173" s="81" t="s">
        <v>84</v>
      </c>
      <c r="C173" s="15">
        <f>SUM(C174:C178)</f>
        <v>0</v>
      </c>
      <c r="D173" s="48">
        <f>SUM(D174)</f>
        <v>30</v>
      </c>
      <c r="E173" s="17">
        <f t="shared" ref="E173:K173" si="71">SUM(E174)</f>
        <v>30</v>
      </c>
      <c r="F173" s="15">
        <f t="shared" si="71"/>
        <v>0</v>
      </c>
      <c r="G173" s="15">
        <f t="shared" si="71"/>
        <v>0</v>
      </c>
      <c r="H173" s="18">
        <f t="shared" si="71"/>
        <v>0</v>
      </c>
      <c r="I173" s="17">
        <f t="shared" si="71"/>
        <v>0</v>
      </c>
      <c r="J173" s="15">
        <f t="shared" si="71"/>
        <v>0</v>
      </c>
      <c r="K173" s="18">
        <f t="shared" si="71"/>
        <v>30</v>
      </c>
      <c r="M173" s="184"/>
    </row>
    <row r="174" spans="1:13" ht="15.75" customHeight="1" x14ac:dyDescent="0.2">
      <c r="A174" s="55"/>
      <c r="B174" s="85" t="s">
        <v>51</v>
      </c>
      <c r="C174" s="56"/>
      <c r="D174" s="57">
        <f>SUM(E174:H174)</f>
        <v>30</v>
      </c>
      <c r="E174" s="58">
        <v>30</v>
      </c>
      <c r="F174" s="56"/>
      <c r="G174" s="56"/>
      <c r="H174" s="59"/>
      <c r="I174" s="58"/>
      <c r="J174" s="56"/>
      <c r="K174" s="59">
        <v>30</v>
      </c>
      <c r="M174" s="184"/>
    </row>
    <row r="175" spans="1:13" s="150" customFormat="1" ht="15" x14ac:dyDescent="0.2">
      <c r="A175" s="12">
        <v>36</v>
      </c>
      <c r="B175" s="81" t="s">
        <v>93</v>
      </c>
      <c r="C175" s="15">
        <f t="shared" ref="C175:K175" si="72">SUM(C176:C177)</f>
        <v>0</v>
      </c>
      <c r="D175" s="48">
        <f t="shared" si="72"/>
        <v>1</v>
      </c>
      <c r="E175" s="17">
        <f t="shared" si="72"/>
        <v>1</v>
      </c>
      <c r="F175" s="15">
        <f t="shared" si="72"/>
        <v>0</v>
      </c>
      <c r="G175" s="15">
        <f t="shared" si="72"/>
        <v>0</v>
      </c>
      <c r="H175" s="18">
        <f t="shared" si="72"/>
        <v>0</v>
      </c>
      <c r="I175" s="17">
        <f t="shared" si="72"/>
        <v>0</v>
      </c>
      <c r="J175" s="15">
        <f t="shared" si="72"/>
        <v>1</v>
      </c>
      <c r="K175" s="18">
        <f t="shared" si="72"/>
        <v>0</v>
      </c>
      <c r="M175" s="150" t="b">
        <f t="shared" si="47"/>
        <v>1</v>
      </c>
    </row>
    <row r="176" spans="1:13" ht="15" x14ac:dyDescent="0.2">
      <c r="A176" s="55"/>
      <c r="B176" s="85" t="s">
        <v>50</v>
      </c>
      <c r="C176" s="56"/>
      <c r="D176" s="57">
        <v>1</v>
      </c>
      <c r="E176" s="58">
        <v>1</v>
      </c>
      <c r="F176" s="56">
        <v>0</v>
      </c>
      <c r="G176" s="56">
        <v>0</v>
      </c>
      <c r="H176" s="59">
        <v>0</v>
      </c>
      <c r="I176" s="58">
        <v>0</v>
      </c>
      <c r="J176" s="56">
        <v>1</v>
      </c>
      <c r="K176" s="59">
        <v>0</v>
      </c>
      <c r="M176" s="150" t="b">
        <f t="shared" si="47"/>
        <v>1</v>
      </c>
    </row>
    <row r="177" spans="1:14" ht="15" x14ac:dyDescent="0.2">
      <c r="A177" s="33"/>
      <c r="B177" s="82" t="s">
        <v>51</v>
      </c>
      <c r="C177" s="35"/>
      <c r="D177" s="36">
        <f t="shared" si="25"/>
        <v>0</v>
      </c>
      <c r="E177" s="37"/>
      <c r="F177" s="35"/>
      <c r="G177" s="35"/>
      <c r="H177" s="38"/>
      <c r="I177" s="37"/>
      <c r="J177" s="35"/>
      <c r="K177" s="38"/>
      <c r="M177" s="150" t="b">
        <f t="shared" si="47"/>
        <v>1</v>
      </c>
    </row>
    <row r="178" spans="1:14" s="150" customFormat="1" ht="15" x14ac:dyDescent="0.2">
      <c r="A178" s="12">
        <v>37</v>
      </c>
      <c r="B178" s="81" t="s">
        <v>24</v>
      </c>
      <c r="C178" s="15">
        <f t="shared" ref="C178:K178" si="73">SUM(C179:C180)</f>
        <v>0</v>
      </c>
      <c r="D178" s="48">
        <f t="shared" si="73"/>
        <v>6.2</v>
      </c>
      <c r="E178" s="17">
        <f t="shared" si="73"/>
        <v>6.2</v>
      </c>
      <c r="F178" s="15">
        <f t="shared" si="73"/>
        <v>0</v>
      </c>
      <c r="G178" s="15">
        <f t="shared" si="73"/>
        <v>0</v>
      </c>
      <c r="H178" s="18">
        <f t="shared" si="73"/>
        <v>0</v>
      </c>
      <c r="I178" s="17">
        <f t="shared" si="73"/>
        <v>0</v>
      </c>
      <c r="J178" s="15">
        <f t="shared" si="73"/>
        <v>6.2</v>
      </c>
      <c r="K178" s="18">
        <f t="shared" si="73"/>
        <v>0</v>
      </c>
      <c r="M178" s="150" t="b">
        <f t="shared" si="47"/>
        <v>1</v>
      </c>
    </row>
    <row r="179" spans="1:14" ht="15" x14ac:dyDescent="0.2">
      <c r="A179" s="127"/>
      <c r="B179" s="87" t="s">
        <v>46</v>
      </c>
      <c r="C179" s="53"/>
      <c r="D179" s="51">
        <f t="shared" si="25"/>
        <v>0</v>
      </c>
      <c r="E179" s="52"/>
      <c r="F179" s="53"/>
      <c r="G179" s="53"/>
      <c r="H179" s="54"/>
      <c r="I179" s="52"/>
      <c r="J179" s="53"/>
      <c r="K179" s="54"/>
      <c r="M179" s="150" t="b">
        <f t="shared" si="47"/>
        <v>1</v>
      </c>
    </row>
    <row r="180" spans="1:14" ht="15" x14ac:dyDescent="0.2">
      <c r="A180" s="33"/>
      <c r="B180" s="34" t="s">
        <v>49</v>
      </c>
      <c r="C180" s="35"/>
      <c r="D180" s="36">
        <f t="shared" si="25"/>
        <v>6.2</v>
      </c>
      <c r="E180" s="37">
        <v>6.2</v>
      </c>
      <c r="F180" s="35"/>
      <c r="G180" s="35"/>
      <c r="H180" s="38"/>
      <c r="I180" s="37"/>
      <c r="J180" s="35">
        <v>6.2</v>
      </c>
      <c r="K180" s="38"/>
      <c r="M180" s="150" t="b">
        <f t="shared" si="47"/>
        <v>1</v>
      </c>
    </row>
    <row r="181" spans="1:14" s="150" customFormat="1" ht="15" x14ac:dyDescent="0.2">
      <c r="A181" s="12">
        <v>38</v>
      </c>
      <c r="B181" s="81" t="s">
        <v>25</v>
      </c>
      <c r="C181" s="15">
        <f t="shared" ref="C181:K181" si="74">SUM(C182:C186)</f>
        <v>0</v>
      </c>
      <c r="D181" s="48">
        <f t="shared" si="74"/>
        <v>72.8</v>
      </c>
      <c r="E181" s="17">
        <f t="shared" si="74"/>
        <v>72.8</v>
      </c>
      <c r="F181" s="15">
        <f t="shared" si="74"/>
        <v>0</v>
      </c>
      <c r="G181" s="15">
        <f t="shared" si="74"/>
        <v>0</v>
      </c>
      <c r="H181" s="18">
        <f t="shared" si="74"/>
        <v>0</v>
      </c>
      <c r="I181" s="17">
        <f t="shared" si="74"/>
        <v>0</v>
      </c>
      <c r="J181" s="15">
        <f t="shared" si="74"/>
        <v>72.8</v>
      </c>
      <c r="K181" s="18">
        <f t="shared" si="74"/>
        <v>0</v>
      </c>
      <c r="M181" s="150" t="b">
        <f t="shared" si="47"/>
        <v>1</v>
      </c>
    </row>
    <row r="182" spans="1:14" ht="15" x14ac:dyDescent="0.2">
      <c r="A182" s="102"/>
      <c r="B182" s="83" t="s">
        <v>46</v>
      </c>
      <c r="C182" s="22"/>
      <c r="D182" s="51">
        <f t="shared" si="25"/>
        <v>1.5</v>
      </c>
      <c r="E182" s="24">
        <v>1.5</v>
      </c>
      <c r="F182" s="22"/>
      <c r="G182" s="22"/>
      <c r="H182" s="25"/>
      <c r="I182" s="24"/>
      <c r="J182" s="22">
        <v>1.5</v>
      </c>
      <c r="K182" s="25"/>
      <c r="M182" s="185" t="b">
        <f t="shared" si="47"/>
        <v>1</v>
      </c>
    </row>
    <row r="183" spans="1:14" ht="15" x14ac:dyDescent="0.2">
      <c r="A183" s="27"/>
      <c r="B183" s="28" t="s">
        <v>47</v>
      </c>
      <c r="C183" s="29"/>
      <c r="D183" s="23">
        <f t="shared" si="25"/>
        <v>2</v>
      </c>
      <c r="E183" s="30">
        <v>2</v>
      </c>
      <c r="F183" s="29"/>
      <c r="G183" s="29"/>
      <c r="H183" s="31"/>
      <c r="I183" s="30"/>
      <c r="J183" s="29">
        <v>2</v>
      </c>
      <c r="K183" s="31"/>
      <c r="M183" s="150" t="b">
        <f t="shared" si="47"/>
        <v>1</v>
      </c>
    </row>
    <row r="184" spans="1:14" ht="15" x14ac:dyDescent="0.2">
      <c r="A184" s="27"/>
      <c r="B184" s="28" t="s">
        <v>48</v>
      </c>
      <c r="C184" s="29"/>
      <c r="D184" s="23">
        <f t="shared" si="25"/>
        <v>15</v>
      </c>
      <c r="E184" s="30">
        <v>15</v>
      </c>
      <c r="F184" s="29"/>
      <c r="G184" s="29"/>
      <c r="H184" s="31"/>
      <c r="I184" s="30"/>
      <c r="J184" s="29">
        <v>15</v>
      </c>
      <c r="K184" s="31"/>
      <c r="M184" s="150" t="b">
        <f t="shared" si="47"/>
        <v>1</v>
      </c>
    </row>
    <row r="185" spans="1:14" ht="15" x14ac:dyDescent="0.2">
      <c r="A185" s="55"/>
      <c r="B185" s="85" t="s">
        <v>49</v>
      </c>
      <c r="C185" s="56"/>
      <c r="D185" s="57">
        <f t="shared" si="25"/>
        <v>29.3</v>
      </c>
      <c r="E185" s="58">
        <v>29.3</v>
      </c>
      <c r="F185" s="56"/>
      <c r="G185" s="56"/>
      <c r="H185" s="59"/>
      <c r="I185" s="58"/>
      <c r="J185" s="56">
        <v>29.3</v>
      </c>
      <c r="K185" s="59"/>
      <c r="M185" s="190" t="b">
        <f t="shared" si="47"/>
        <v>1</v>
      </c>
    </row>
    <row r="186" spans="1:14" ht="15" x14ac:dyDescent="0.2">
      <c r="A186" s="33"/>
      <c r="B186" s="82" t="s">
        <v>51</v>
      </c>
      <c r="C186" s="35"/>
      <c r="D186" s="36">
        <f t="shared" si="25"/>
        <v>25</v>
      </c>
      <c r="E186" s="37">
        <v>25</v>
      </c>
      <c r="F186" s="35"/>
      <c r="G186" s="35"/>
      <c r="H186" s="38"/>
      <c r="I186" s="37"/>
      <c r="J186" s="35">
        <v>25</v>
      </c>
      <c r="K186" s="38"/>
      <c r="M186" s="150" t="b">
        <f t="shared" si="47"/>
        <v>1</v>
      </c>
    </row>
    <row r="187" spans="1:14" ht="15" x14ac:dyDescent="0.2">
      <c r="A187" s="12">
        <v>39</v>
      </c>
      <c r="B187" s="81" t="s">
        <v>75</v>
      </c>
      <c r="C187" s="15">
        <f>SUM(C188)</f>
        <v>0</v>
      </c>
      <c r="D187" s="48">
        <f t="shared" si="25"/>
        <v>0.2</v>
      </c>
      <c r="E187" s="17">
        <f t="shared" ref="E187:K187" si="75">SUM(E188)</f>
        <v>0.2</v>
      </c>
      <c r="F187" s="15">
        <f t="shared" si="75"/>
        <v>0</v>
      </c>
      <c r="G187" s="15">
        <f t="shared" si="75"/>
        <v>0</v>
      </c>
      <c r="H187" s="18">
        <f t="shared" si="75"/>
        <v>0</v>
      </c>
      <c r="I187" s="17">
        <f t="shared" si="75"/>
        <v>0</v>
      </c>
      <c r="J187" s="15">
        <f t="shared" si="75"/>
        <v>0.2</v>
      </c>
      <c r="K187" s="18">
        <f t="shared" si="75"/>
        <v>0</v>
      </c>
      <c r="M187" s="150" t="b">
        <f t="shared" si="47"/>
        <v>1</v>
      </c>
    </row>
    <row r="188" spans="1:14" ht="15" x14ac:dyDescent="0.2">
      <c r="A188" s="33"/>
      <c r="B188" s="82" t="s">
        <v>49</v>
      </c>
      <c r="C188" s="35"/>
      <c r="D188" s="36">
        <f t="shared" si="25"/>
        <v>0.2</v>
      </c>
      <c r="E188" s="37">
        <v>0.2</v>
      </c>
      <c r="F188" s="35"/>
      <c r="G188" s="35"/>
      <c r="H188" s="38"/>
      <c r="I188" s="37"/>
      <c r="J188" s="35">
        <v>0.2</v>
      </c>
      <c r="K188" s="38"/>
      <c r="M188" s="150" t="b">
        <f t="shared" si="47"/>
        <v>1</v>
      </c>
    </row>
    <row r="189" spans="1:14" s="150" customFormat="1" ht="15" x14ac:dyDescent="0.2">
      <c r="A189" s="12">
        <v>40</v>
      </c>
      <c r="B189" s="81" t="s">
        <v>78</v>
      </c>
      <c r="C189" s="15">
        <f t="shared" ref="C189:K189" si="76">SUM(C190:C191)</f>
        <v>0</v>
      </c>
      <c r="D189" s="48">
        <f t="shared" si="76"/>
        <v>17</v>
      </c>
      <c r="E189" s="17">
        <f t="shared" si="76"/>
        <v>17</v>
      </c>
      <c r="F189" s="15">
        <f t="shared" si="76"/>
        <v>0</v>
      </c>
      <c r="G189" s="15">
        <f t="shared" si="76"/>
        <v>0</v>
      </c>
      <c r="H189" s="18">
        <f t="shared" si="76"/>
        <v>0</v>
      </c>
      <c r="I189" s="17">
        <f t="shared" si="76"/>
        <v>0</v>
      </c>
      <c r="J189" s="15">
        <f t="shared" si="76"/>
        <v>7</v>
      </c>
      <c r="K189" s="18">
        <f t="shared" si="76"/>
        <v>10</v>
      </c>
      <c r="M189" s="150" t="b">
        <f t="shared" si="47"/>
        <v>1</v>
      </c>
    </row>
    <row r="190" spans="1:14" ht="15" x14ac:dyDescent="0.2">
      <c r="A190" s="50"/>
      <c r="B190" s="87" t="s">
        <v>48</v>
      </c>
      <c r="C190" s="53"/>
      <c r="D190" s="51">
        <f>SUM(E190:H190)</f>
        <v>10</v>
      </c>
      <c r="E190" s="52">
        <v>10</v>
      </c>
      <c r="F190" s="53"/>
      <c r="G190" s="53"/>
      <c r="H190" s="54"/>
      <c r="I190" s="52"/>
      <c r="J190" s="53"/>
      <c r="K190" s="54">
        <v>10</v>
      </c>
      <c r="M190" s="150" t="b">
        <f t="shared" ref="M190:M196" si="77">IF((E190+F190+G190+H190)=(I190+J190+K190),TRUE,FALSE)</f>
        <v>1</v>
      </c>
    </row>
    <row r="191" spans="1:14" ht="15" x14ac:dyDescent="0.2">
      <c r="A191" s="33"/>
      <c r="B191" s="34" t="s">
        <v>49</v>
      </c>
      <c r="C191" s="35"/>
      <c r="D191" s="36">
        <f>SUM(E191:H191)</f>
        <v>7</v>
      </c>
      <c r="E191" s="37">
        <v>7</v>
      </c>
      <c r="F191" s="35"/>
      <c r="G191" s="35"/>
      <c r="H191" s="38"/>
      <c r="I191" s="37"/>
      <c r="J191" s="35">
        <v>7</v>
      </c>
      <c r="K191" s="38"/>
      <c r="M191" s="150" t="b">
        <f t="shared" si="77"/>
        <v>1</v>
      </c>
      <c r="N191" s="91"/>
    </row>
    <row r="192" spans="1:14" s="150" customFormat="1" ht="15" x14ac:dyDescent="0.2">
      <c r="A192" s="12">
        <v>41</v>
      </c>
      <c r="B192" s="81" t="s">
        <v>26</v>
      </c>
      <c r="C192" s="15">
        <f t="shared" ref="C192:K192" si="78">SUM(C193:C196)</f>
        <v>0</v>
      </c>
      <c r="D192" s="48">
        <f t="shared" si="78"/>
        <v>78</v>
      </c>
      <c r="E192" s="17">
        <f t="shared" si="78"/>
        <v>73</v>
      </c>
      <c r="F192" s="15">
        <f t="shared" si="78"/>
        <v>0</v>
      </c>
      <c r="G192" s="15">
        <f t="shared" si="78"/>
        <v>0</v>
      </c>
      <c r="H192" s="18">
        <f t="shared" si="78"/>
        <v>5</v>
      </c>
      <c r="I192" s="17">
        <f t="shared" si="78"/>
        <v>0</v>
      </c>
      <c r="J192" s="15">
        <f t="shared" si="78"/>
        <v>78</v>
      </c>
      <c r="K192" s="18">
        <f t="shared" si="78"/>
        <v>0</v>
      </c>
      <c r="M192" s="150" t="b">
        <f t="shared" si="77"/>
        <v>1</v>
      </c>
    </row>
    <row r="193" spans="1:23" s="150" customFormat="1" ht="15" x14ac:dyDescent="0.2">
      <c r="A193" s="88"/>
      <c r="B193" s="83" t="s">
        <v>47</v>
      </c>
      <c r="C193" s="65"/>
      <c r="D193" s="51">
        <f>SUM(E193:H193)</f>
        <v>4</v>
      </c>
      <c r="E193" s="24">
        <v>4</v>
      </c>
      <c r="F193" s="22"/>
      <c r="G193" s="22"/>
      <c r="H193" s="25"/>
      <c r="I193" s="24"/>
      <c r="J193" s="22">
        <v>4</v>
      </c>
      <c r="K193" s="25"/>
      <c r="M193" s="150" t="b">
        <f t="shared" si="77"/>
        <v>1</v>
      </c>
    </row>
    <row r="194" spans="1:23" ht="15" x14ac:dyDescent="0.2">
      <c r="A194" s="89"/>
      <c r="B194" s="28" t="s">
        <v>48</v>
      </c>
      <c r="C194" s="29"/>
      <c r="D194" s="23">
        <f t="shared" si="25"/>
        <v>52</v>
      </c>
      <c r="E194" s="30">
        <v>52</v>
      </c>
      <c r="F194" s="29"/>
      <c r="G194" s="29"/>
      <c r="H194" s="31"/>
      <c r="I194" s="30"/>
      <c r="J194" s="29">
        <v>52</v>
      </c>
      <c r="K194" s="31"/>
      <c r="M194" s="150" t="b">
        <f t="shared" si="77"/>
        <v>1</v>
      </c>
    </row>
    <row r="195" spans="1:23" ht="15" x14ac:dyDescent="0.2">
      <c r="A195" s="89"/>
      <c r="B195" s="80" t="s">
        <v>49</v>
      </c>
      <c r="C195" s="29"/>
      <c r="D195" s="23">
        <f t="shared" si="25"/>
        <v>15</v>
      </c>
      <c r="E195" s="30">
        <v>10</v>
      </c>
      <c r="F195" s="29"/>
      <c r="G195" s="29"/>
      <c r="H195" s="31">
        <v>5</v>
      </c>
      <c r="I195" s="30"/>
      <c r="J195" s="29">
        <v>15</v>
      </c>
      <c r="K195" s="31"/>
      <c r="M195" s="150" t="b">
        <f t="shared" si="77"/>
        <v>1</v>
      </c>
    </row>
    <row r="196" spans="1:23" ht="15.75" thickBot="1" x14ac:dyDescent="0.25">
      <c r="A196" s="188"/>
      <c r="B196" s="134" t="s">
        <v>51</v>
      </c>
      <c r="C196" s="130"/>
      <c r="D196" s="131">
        <f t="shared" si="25"/>
        <v>7</v>
      </c>
      <c r="E196" s="132">
        <v>7</v>
      </c>
      <c r="F196" s="130"/>
      <c r="G196" s="130"/>
      <c r="H196" s="133"/>
      <c r="I196" s="189"/>
      <c r="J196" s="130">
        <v>7</v>
      </c>
      <c r="K196" s="133"/>
      <c r="M196" s="184" t="b">
        <f t="shared" si="77"/>
        <v>1</v>
      </c>
    </row>
    <row r="197" spans="1:23" s="150" customFormat="1" ht="15.75" thickBot="1" x14ac:dyDescent="0.25">
      <c r="A197" s="204" t="s">
        <v>63</v>
      </c>
      <c r="B197" s="205"/>
      <c r="C197" s="162">
        <f t="shared" ref="C197:K197" si="79">C57+C63+C65+C67+C69+C71+C77+C80+C82+C88+C91+C97+C99+C105+C112+C119+C124+C126+C128+C132+C135+C139+C137+C142+C144+C151+C153+C155+C157+C160+C163+C165+C169+C171+C173+C175+C178+C181+C187+C189+C192</f>
        <v>147.19999999999999</v>
      </c>
      <c r="D197" s="163">
        <f t="shared" si="79"/>
        <v>58150.999999999993</v>
      </c>
      <c r="E197" s="164">
        <f t="shared" si="79"/>
        <v>42279.999999999993</v>
      </c>
      <c r="F197" s="165">
        <f t="shared" si="79"/>
        <v>10735</v>
      </c>
      <c r="G197" s="165">
        <f t="shared" si="79"/>
        <v>2</v>
      </c>
      <c r="H197" s="163">
        <f t="shared" si="79"/>
        <v>5134</v>
      </c>
      <c r="I197" s="164">
        <f t="shared" si="79"/>
        <v>19</v>
      </c>
      <c r="J197" s="165">
        <f t="shared" si="79"/>
        <v>52357.999999999993</v>
      </c>
      <c r="K197" s="163">
        <f t="shared" si="79"/>
        <v>5774</v>
      </c>
      <c r="M197" s="150" t="b">
        <f>IF((E197+F197+G197+H197)=(I197+J197+K197),TRUE,FALSE)</f>
        <v>1</v>
      </c>
      <c r="P197" s="166"/>
    </row>
    <row r="198" spans="1:23" ht="15" x14ac:dyDescent="0.2">
      <c r="A198" s="103"/>
      <c r="B198" s="104" t="s">
        <v>46</v>
      </c>
      <c r="C198" s="135">
        <f t="shared" ref="C198:K198" si="80">C58+C83+C92+C113+C129+C145+C166+C78+C106+C179+C182+C72</f>
        <v>19</v>
      </c>
      <c r="D198" s="136">
        <f t="shared" si="80"/>
        <v>1030.2</v>
      </c>
      <c r="E198" s="137">
        <f t="shared" si="80"/>
        <v>370.2</v>
      </c>
      <c r="F198" s="138">
        <f t="shared" si="80"/>
        <v>660</v>
      </c>
      <c r="G198" s="138">
        <f t="shared" si="80"/>
        <v>0</v>
      </c>
      <c r="H198" s="136">
        <f t="shared" si="80"/>
        <v>0</v>
      </c>
      <c r="I198" s="137">
        <f t="shared" si="80"/>
        <v>19</v>
      </c>
      <c r="J198" s="138">
        <f t="shared" si="80"/>
        <v>1008.2</v>
      </c>
      <c r="K198" s="136">
        <f t="shared" si="80"/>
        <v>3</v>
      </c>
      <c r="M198" s="150" t="b">
        <f t="shared" ref="M198:M245" si="81">IF((E198+F198+G198+H198)=(I198+J198+K198),TRUE,FALSE)</f>
        <v>1</v>
      </c>
      <c r="O198" s="167"/>
    </row>
    <row r="199" spans="1:23" ht="15" x14ac:dyDescent="0.2">
      <c r="A199" s="4"/>
      <c r="B199" s="90" t="s">
        <v>47</v>
      </c>
      <c r="C199" s="139">
        <f t="shared" ref="C199:K199" si="82">C59+C73+C93+C114+C120+C147+C183+C193+C89+C107+C158+C101+C130</f>
        <v>0</v>
      </c>
      <c r="D199" s="140">
        <f t="shared" si="82"/>
        <v>10692</v>
      </c>
      <c r="E199" s="141">
        <f t="shared" si="82"/>
        <v>4567</v>
      </c>
      <c r="F199" s="142">
        <f t="shared" si="82"/>
        <v>6125</v>
      </c>
      <c r="G199" s="142">
        <f t="shared" si="82"/>
        <v>0</v>
      </c>
      <c r="H199" s="143">
        <f t="shared" si="82"/>
        <v>0</v>
      </c>
      <c r="I199" s="141">
        <f t="shared" si="82"/>
        <v>0</v>
      </c>
      <c r="J199" s="142">
        <f t="shared" si="82"/>
        <v>10686</v>
      </c>
      <c r="K199" s="140">
        <f t="shared" si="82"/>
        <v>6</v>
      </c>
      <c r="M199" s="150" t="b">
        <f t="shared" si="81"/>
        <v>1</v>
      </c>
    </row>
    <row r="200" spans="1:23" ht="15" x14ac:dyDescent="0.2">
      <c r="A200" s="4"/>
      <c r="B200" s="90" t="s">
        <v>48</v>
      </c>
      <c r="C200" s="139">
        <f t="shared" ref="C200:K200" si="83">C79+C108+C115+C121+C146+C194+C100+C184+C190+C84+C90</f>
        <v>0</v>
      </c>
      <c r="D200" s="140">
        <f t="shared" si="83"/>
        <v>9661</v>
      </c>
      <c r="E200" s="141">
        <f t="shared" si="83"/>
        <v>5711</v>
      </c>
      <c r="F200" s="142">
        <f t="shared" si="83"/>
        <v>3950</v>
      </c>
      <c r="G200" s="142">
        <f t="shared" si="83"/>
        <v>0</v>
      </c>
      <c r="H200" s="140">
        <f t="shared" si="83"/>
        <v>0</v>
      </c>
      <c r="I200" s="141">
        <f t="shared" si="83"/>
        <v>0</v>
      </c>
      <c r="J200" s="142">
        <f t="shared" si="83"/>
        <v>7426</v>
      </c>
      <c r="K200" s="140">
        <f t="shared" si="83"/>
        <v>2235</v>
      </c>
      <c r="M200" s="150" t="b">
        <f t="shared" si="81"/>
        <v>1</v>
      </c>
      <c r="O200" s="194"/>
      <c r="P200" s="194"/>
      <c r="Q200" s="194"/>
      <c r="R200" s="194"/>
      <c r="S200" s="194"/>
      <c r="T200" s="194"/>
      <c r="U200" s="194"/>
      <c r="V200" s="194"/>
      <c r="W200" s="194"/>
    </row>
    <row r="201" spans="1:23" ht="15" x14ac:dyDescent="0.2">
      <c r="A201" s="4"/>
      <c r="B201" s="90" t="s">
        <v>49</v>
      </c>
      <c r="C201" s="141">
        <f t="shared" ref="C201:K201" si="84">C195+C191+C188+C180+C172+C170+C168+C161+C156+C148+C140+C143+C138+C136+C134+C131+C125+C127+C122+C116+C109+C102+C98+C94+C85+C74+C68+C66+C64+C60+C185</f>
        <v>0</v>
      </c>
      <c r="D201" s="140">
        <f t="shared" si="84"/>
        <v>11588.800000000001</v>
      </c>
      <c r="E201" s="141">
        <f t="shared" si="84"/>
        <v>6452.8</v>
      </c>
      <c r="F201" s="142">
        <f t="shared" si="84"/>
        <v>0</v>
      </c>
      <c r="G201" s="142">
        <f t="shared" si="84"/>
        <v>2</v>
      </c>
      <c r="H201" s="140">
        <f t="shared" si="84"/>
        <v>5134</v>
      </c>
      <c r="I201" s="141">
        <f t="shared" si="84"/>
        <v>0</v>
      </c>
      <c r="J201" s="142">
        <f t="shared" si="84"/>
        <v>11588.800000000001</v>
      </c>
      <c r="K201" s="142">
        <f t="shared" si="84"/>
        <v>0</v>
      </c>
      <c r="M201" s="150" t="b">
        <f t="shared" si="81"/>
        <v>1</v>
      </c>
      <c r="O201" s="194"/>
    </row>
    <row r="202" spans="1:23" ht="15" x14ac:dyDescent="0.2">
      <c r="A202" s="4"/>
      <c r="B202" s="90" t="s">
        <v>50</v>
      </c>
      <c r="C202" s="141">
        <f>C61+C75+C86+C95+C110+C117+C141+C149+C162+C176+C133+C164+C81+C152+C103+C159+C167</f>
        <v>128.19999999999999</v>
      </c>
      <c r="D202" s="141">
        <f t="shared" ref="D202:K202" si="85">D61+D75+D86+D95+D110+D117+D141+D149+D162+D176+D133+D164+D81+D152+D103+D159+D167</f>
        <v>1308</v>
      </c>
      <c r="E202" s="141">
        <f t="shared" si="85"/>
        <v>1308</v>
      </c>
      <c r="F202" s="141">
        <f t="shared" si="85"/>
        <v>0</v>
      </c>
      <c r="G202" s="141">
        <f t="shared" si="85"/>
        <v>0</v>
      </c>
      <c r="H202" s="141">
        <f t="shared" si="85"/>
        <v>0</v>
      </c>
      <c r="I202" s="141">
        <f t="shared" si="85"/>
        <v>0</v>
      </c>
      <c r="J202" s="141">
        <f t="shared" si="85"/>
        <v>1308</v>
      </c>
      <c r="K202" s="141">
        <f t="shared" si="85"/>
        <v>0</v>
      </c>
      <c r="M202" s="150" t="b">
        <f t="shared" si="81"/>
        <v>1</v>
      </c>
    </row>
    <row r="203" spans="1:23" ht="15.75" thickBot="1" x14ac:dyDescent="0.25">
      <c r="A203" s="5"/>
      <c r="B203" s="148" t="s">
        <v>51</v>
      </c>
      <c r="C203" s="144">
        <f t="shared" ref="C203:K203" si="86">C186+C177+C150+C123+C118+C104+C96+C87+C62+C70+C111+C76+C154+C174+C196</f>
        <v>0</v>
      </c>
      <c r="D203" s="145">
        <f t="shared" si="86"/>
        <v>23871</v>
      </c>
      <c r="E203" s="146">
        <f t="shared" si="86"/>
        <v>23871</v>
      </c>
      <c r="F203" s="147">
        <f t="shared" si="86"/>
        <v>0</v>
      </c>
      <c r="G203" s="147">
        <f t="shared" si="86"/>
        <v>0</v>
      </c>
      <c r="H203" s="145">
        <f t="shared" si="86"/>
        <v>0</v>
      </c>
      <c r="I203" s="146">
        <f t="shared" si="86"/>
        <v>0</v>
      </c>
      <c r="J203" s="147">
        <f t="shared" si="86"/>
        <v>20341</v>
      </c>
      <c r="K203" s="145">
        <f t="shared" si="86"/>
        <v>3530</v>
      </c>
      <c r="M203" s="150" t="b">
        <f>IF((E203+F203+G203+H203)=(I203+J203+K203),TRUE,FALSE)</f>
        <v>1</v>
      </c>
    </row>
    <row r="204" spans="1:23" ht="15" x14ac:dyDescent="0.2">
      <c r="A204" s="206" t="s">
        <v>27</v>
      </c>
      <c r="B204" s="207"/>
      <c r="C204" s="207"/>
      <c r="D204" s="207"/>
      <c r="E204" s="207"/>
      <c r="F204" s="207"/>
      <c r="G204" s="207"/>
      <c r="H204" s="207"/>
      <c r="I204" s="207"/>
      <c r="J204" s="207"/>
      <c r="K204" s="208"/>
      <c r="M204" s="150" t="b">
        <f t="shared" si="81"/>
        <v>1</v>
      </c>
    </row>
    <row r="205" spans="1:23" ht="15" x14ac:dyDescent="0.2">
      <c r="A205" s="92">
        <v>1</v>
      </c>
      <c r="B205" s="14" t="s">
        <v>79</v>
      </c>
      <c r="C205" s="13"/>
      <c r="D205" s="48">
        <f t="shared" ref="D205" si="87">SUM(E205:H205)</f>
        <v>0.3</v>
      </c>
      <c r="E205" s="94">
        <f>SUM(E206)</f>
        <v>0.3</v>
      </c>
      <c r="F205" s="48">
        <f t="shared" ref="F205:K205" si="88">SUM(F206)</f>
        <v>0</v>
      </c>
      <c r="G205" s="48">
        <f t="shared" si="88"/>
        <v>0</v>
      </c>
      <c r="H205" s="18">
        <f t="shared" si="88"/>
        <v>0</v>
      </c>
      <c r="I205" s="94">
        <f t="shared" si="88"/>
        <v>0</v>
      </c>
      <c r="J205" s="48">
        <f t="shared" si="88"/>
        <v>0.3</v>
      </c>
      <c r="K205" s="18">
        <f t="shared" si="88"/>
        <v>0</v>
      </c>
      <c r="M205" s="150"/>
    </row>
    <row r="206" spans="1:23" ht="15" x14ac:dyDescent="0.2">
      <c r="A206" s="93"/>
      <c r="B206" s="34" t="s">
        <v>50</v>
      </c>
      <c r="C206" s="35"/>
      <c r="D206" s="36">
        <v>0.3</v>
      </c>
      <c r="E206" s="101">
        <v>0.3</v>
      </c>
      <c r="F206" s="36">
        <v>0</v>
      </c>
      <c r="G206" s="36">
        <v>0</v>
      </c>
      <c r="H206" s="38">
        <v>0</v>
      </c>
      <c r="I206" s="101">
        <v>0</v>
      </c>
      <c r="J206" s="36">
        <v>0.3</v>
      </c>
      <c r="K206" s="38">
        <v>0</v>
      </c>
      <c r="M206" s="150"/>
    </row>
    <row r="207" spans="1:23" ht="15" x14ac:dyDescent="0.2">
      <c r="A207" s="92">
        <v>2</v>
      </c>
      <c r="B207" s="14" t="s">
        <v>92</v>
      </c>
      <c r="C207" s="15">
        <f>SUM(C208)</f>
        <v>0</v>
      </c>
      <c r="D207" s="48">
        <f t="shared" ref="D207:D208" si="89">SUM(E207:H207)</f>
        <v>3</v>
      </c>
      <c r="E207" s="94">
        <f t="shared" ref="E207:K207" si="90">SUM(E208)</f>
        <v>0</v>
      </c>
      <c r="F207" s="48">
        <f t="shared" si="90"/>
        <v>0</v>
      </c>
      <c r="G207" s="48">
        <f t="shared" si="90"/>
        <v>0</v>
      </c>
      <c r="H207" s="18">
        <f t="shared" si="90"/>
        <v>3</v>
      </c>
      <c r="I207" s="94">
        <f t="shared" si="90"/>
        <v>0</v>
      </c>
      <c r="J207" s="48">
        <f t="shared" si="90"/>
        <v>3</v>
      </c>
      <c r="K207" s="18">
        <f t="shared" si="90"/>
        <v>0</v>
      </c>
      <c r="M207" s="190"/>
    </row>
    <row r="208" spans="1:23" ht="15" x14ac:dyDescent="0.2">
      <c r="A208" s="93"/>
      <c r="B208" s="82" t="s">
        <v>49</v>
      </c>
      <c r="C208" s="62"/>
      <c r="D208" s="36">
        <f t="shared" si="89"/>
        <v>3</v>
      </c>
      <c r="E208" s="37"/>
      <c r="F208" s="35"/>
      <c r="G208" s="35"/>
      <c r="H208" s="38">
        <v>3</v>
      </c>
      <c r="I208" s="37"/>
      <c r="J208" s="35">
        <v>3</v>
      </c>
      <c r="K208" s="38"/>
      <c r="M208" s="190"/>
    </row>
    <row r="209" spans="1:13" ht="15" x14ac:dyDescent="0.2">
      <c r="A209" s="92">
        <v>3</v>
      </c>
      <c r="B209" s="14" t="s">
        <v>72</v>
      </c>
      <c r="C209" s="13">
        <f>SUM(C210:C211)</f>
        <v>0</v>
      </c>
      <c r="D209" s="48">
        <f t="shared" ref="D209:K209" si="91">SUM(D210:D211)</f>
        <v>13</v>
      </c>
      <c r="E209" s="94">
        <f t="shared" si="91"/>
        <v>2</v>
      </c>
      <c r="F209" s="48">
        <f t="shared" si="91"/>
        <v>0</v>
      </c>
      <c r="G209" s="48">
        <f t="shared" si="91"/>
        <v>0</v>
      </c>
      <c r="H209" s="18">
        <f t="shared" si="91"/>
        <v>11</v>
      </c>
      <c r="I209" s="94">
        <f t="shared" si="91"/>
        <v>0</v>
      </c>
      <c r="J209" s="48">
        <f t="shared" si="91"/>
        <v>13</v>
      </c>
      <c r="K209" s="18">
        <f t="shared" si="91"/>
        <v>0</v>
      </c>
      <c r="M209" s="150" t="b">
        <f t="shared" si="81"/>
        <v>1</v>
      </c>
    </row>
    <row r="210" spans="1:13" ht="15" x14ac:dyDescent="0.2">
      <c r="A210" s="195"/>
      <c r="B210" s="191" t="s">
        <v>49</v>
      </c>
      <c r="C210" s="53"/>
      <c r="D210" s="64">
        <f>SUM(E210:H210)</f>
        <v>11</v>
      </c>
      <c r="E210" s="196"/>
      <c r="F210" s="64"/>
      <c r="G210" s="64"/>
      <c r="H210" s="54">
        <v>11</v>
      </c>
      <c r="I210" s="196"/>
      <c r="J210" s="64">
        <v>11</v>
      </c>
      <c r="K210" s="54"/>
    </row>
    <row r="211" spans="1:13" ht="15" x14ac:dyDescent="0.2">
      <c r="A211" s="93"/>
      <c r="B211" s="34" t="s">
        <v>50</v>
      </c>
      <c r="C211" s="35"/>
      <c r="D211" s="36">
        <v>2</v>
      </c>
      <c r="E211" s="101">
        <v>2</v>
      </c>
      <c r="F211" s="36">
        <v>0</v>
      </c>
      <c r="G211" s="36">
        <v>0</v>
      </c>
      <c r="H211" s="38">
        <v>0</v>
      </c>
      <c r="I211" s="101">
        <v>0</v>
      </c>
      <c r="J211" s="36">
        <v>2</v>
      </c>
      <c r="K211" s="38">
        <v>0</v>
      </c>
      <c r="M211" s="150" t="b">
        <f t="shared" si="81"/>
        <v>1</v>
      </c>
    </row>
    <row r="212" spans="1:13" ht="15" x14ac:dyDescent="0.2">
      <c r="A212" s="92">
        <v>4</v>
      </c>
      <c r="B212" s="14" t="s">
        <v>67</v>
      </c>
      <c r="C212" s="15">
        <f>SUM(C213)</f>
        <v>0</v>
      </c>
      <c r="D212" s="48">
        <f t="shared" ref="D212:D245" si="92">SUM(E212:H212)</f>
        <v>0.2</v>
      </c>
      <c r="E212" s="94">
        <f t="shared" ref="E212:K212" si="93">SUM(E213)</f>
        <v>0.2</v>
      </c>
      <c r="F212" s="48">
        <f t="shared" si="93"/>
        <v>0</v>
      </c>
      <c r="G212" s="48">
        <f t="shared" si="93"/>
        <v>0</v>
      </c>
      <c r="H212" s="18">
        <f t="shared" si="93"/>
        <v>0</v>
      </c>
      <c r="I212" s="94">
        <f t="shared" si="93"/>
        <v>0</v>
      </c>
      <c r="J212" s="48">
        <f t="shared" si="93"/>
        <v>0.2</v>
      </c>
      <c r="K212" s="18">
        <f t="shared" si="93"/>
        <v>0</v>
      </c>
      <c r="M212" s="150" t="b">
        <f t="shared" si="81"/>
        <v>1</v>
      </c>
    </row>
    <row r="213" spans="1:13" ht="15" x14ac:dyDescent="0.2">
      <c r="A213" s="93"/>
      <c r="B213" s="82" t="s">
        <v>49</v>
      </c>
      <c r="C213" s="62"/>
      <c r="D213" s="36">
        <f t="shared" si="92"/>
        <v>0.2</v>
      </c>
      <c r="E213" s="37">
        <v>0.2</v>
      </c>
      <c r="F213" s="35"/>
      <c r="G213" s="35"/>
      <c r="H213" s="38"/>
      <c r="I213" s="37"/>
      <c r="J213" s="35">
        <v>0.2</v>
      </c>
      <c r="K213" s="38"/>
      <c r="M213" s="150" t="b">
        <f t="shared" si="81"/>
        <v>1</v>
      </c>
    </row>
    <row r="214" spans="1:13" ht="15" x14ac:dyDescent="0.2">
      <c r="A214" s="92">
        <v>5</v>
      </c>
      <c r="B214" s="14" t="s">
        <v>66</v>
      </c>
      <c r="C214" s="15"/>
      <c r="D214" s="48">
        <f t="shared" ref="D214:K214" si="94">SUM(D215:D215)</f>
        <v>1</v>
      </c>
      <c r="E214" s="94">
        <f t="shared" si="94"/>
        <v>1</v>
      </c>
      <c r="F214" s="48">
        <f t="shared" si="94"/>
        <v>0</v>
      </c>
      <c r="G214" s="48">
        <f t="shared" si="94"/>
        <v>0</v>
      </c>
      <c r="H214" s="18">
        <f t="shared" si="94"/>
        <v>0</v>
      </c>
      <c r="I214" s="94">
        <f t="shared" si="94"/>
        <v>0</v>
      </c>
      <c r="J214" s="48">
        <f t="shared" si="94"/>
        <v>1</v>
      </c>
      <c r="K214" s="18">
        <f t="shared" si="94"/>
        <v>0</v>
      </c>
      <c r="M214" s="150" t="b">
        <f t="shared" si="81"/>
        <v>1</v>
      </c>
    </row>
    <row r="215" spans="1:13" ht="15" x14ac:dyDescent="0.2">
      <c r="A215" s="89"/>
      <c r="B215" s="80" t="s">
        <v>49</v>
      </c>
      <c r="C215" s="29"/>
      <c r="D215" s="23">
        <f t="shared" si="92"/>
        <v>1</v>
      </c>
      <c r="E215" s="100">
        <v>1</v>
      </c>
      <c r="F215" s="23"/>
      <c r="G215" s="23"/>
      <c r="H215" s="31"/>
      <c r="I215" s="100"/>
      <c r="J215" s="23">
        <v>1</v>
      </c>
      <c r="K215" s="31"/>
      <c r="M215" s="150" t="b">
        <f t="shared" si="81"/>
        <v>1</v>
      </c>
    </row>
    <row r="216" spans="1:13" ht="15" x14ac:dyDescent="0.2">
      <c r="A216" s="92">
        <v>6</v>
      </c>
      <c r="B216" s="81" t="s">
        <v>68</v>
      </c>
      <c r="C216" s="48">
        <f>SUM(C217)</f>
        <v>0</v>
      </c>
      <c r="D216" s="48">
        <f t="shared" si="92"/>
        <v>0.2</v>
      </c>
      <c r="E216" s="94">
        <f t="shared" ref="E216:K216" si="95">SUM(E217)</f>
        <v>0.2</v>
      </c>
      <c r="F216" s="48">
        <f t="shared" si="95"/>
        <v>0</v>
      </c>
      <c r="G216" s="48">
        <f t="shared" si="95"/>
        <v>0</v>
      </c>
      <c r="H216" s="18">
        <f t="shared" si="95"/>
        <v>0</v>
      </c>
      <c r="I216" s="94">
        <f t="shared" si="95"/>
        <v>0</v>
      </c>
      <c r="J216" s="48">
        <f t="shared" si="95"/>
        <v>0.2</v>
      </c>
      <c r="K216" s="18">
        <f t="shared" si="95"/>
        <v>0</v>
      </c>
      <c r="M216" s="150" t="b">
        <f t="shared" si="81"/>
        <v>1</v>
      </c>
    </row>
    <row r="217" spans="1:13" ht="15" x14ac:dyDescent="0.2">
      <c r="A217" s="93"/>
      <c r="B217" s="82" t="s">
        <v>49</v>
      </c>
      <c r="C217" s="62"/>
      <c r="D217" s="36">
        <f t="shared" si="92"/>
        <v>0.2</v>
      </c>
      <c r="E217" s="37">
        <v>0.2</v>
      </c>
      <c r="F217" s="35"/>
      <c r="G217" s="35"/>
      <c r="H217" s="38"/>
      <c r="I217" s="37"/>
      <c r="J217" s="35">
        <v>0.2</v>
      </c>
      <c r="K217" s="38"/>
      <c r="M217" s="150" t="b">
        <f t="shared" si="81"/>
        <v>1</v>
      </c>
    </row>
    <row r="218" spans="1:13" ht="15" x14ac:dyDescent="0.2">
      <c r="A218" s="92">
        <v>7</v>
      </c>
      <c r="B218" s="14" t="s">
        <v>65</v>
      </c>
      <c r="C218" s="48">
        <f>SUM(C219:C221)</f>
        <v>0</v>
      </c>
      <c r="D218" s="48">
        <f t="shared" si="92"/>
        <v>2.4000000000000004</v>
      </c>
      <c r="E218" s="94">
        <f t="shared" ref="E218:K218" si="96">SUM(E219:E221)</f>
        <v>2.4000000000000004</v>
      </c>
      <c r="F218" s="48">
        <f t="shared" si="96"/>
        <v>0</v>
      </c>
      <c r="G218" s="48">
        <f t="shared" si="96"/>
        <v>0</v>
      </c>
      <c r="H218" s="18">
        <f t="shared" si="96"/>
        <v>0</v>
      </c>
      <c r="I218" s="94">
        <f t="shared" si="96"/>
        <v>0</v>
      </c>
      <c r="J218" s="48">
        <f t="shared" si="96"/>
        <v>2.4000000000000004</v>
      </c>
      <c r="K218" s="18">
        <f t="shared" si="96"/>
        <v>0</v>
      </c>
      <c r="M218" s="150" t="b">
        <f t="shared" si="81"/>
        <v>1</v>
      </c>
    </row>
    <row r="219" spans="1:13" ht="15" x14ac:dyDescent="0.2">
      <c r="A219" s="186"/>
      <c r="B219" s="83" t="s">
        <v>47</v>
      </c>
      <c r="C219" s="51"/>
      <c r="D219" s="51">
        <f t="shared" si="92"/>
        <v>2</v>
      </c>
      <c r="E219" s="187">
        <v>2</v>
      </c>
      <c r="F219" s="51"/>
      <c r="G219" s="51"/>
      <c r="H219" s="25"/>
      <c r="I219" s="187"/>
      <c r="J219" s="51">
        <v>2</v>
      </c>
      <c r="K219" s="25"/>
      <c r="M219" s="184" t="b">
        <f t="shared" si="81"/>
        <v>1</v>
      </c>
    </row>
    <row r="220" spans="1:13" ht="15" x14ac:dyDescent="0.2">
      <c r="A220" s="89"/>
      <c r="B220" s="80" t="s">
        <v>49</v>
      </c>
      <c r="C220" s="49"/>
      <c r="D220" s="23">
        <f t="shared" si="92"/>
        <v>0.2</v>
      </c>
      <c r="E220" s="30">
        <v>0.2</v>
      </c>
      <c r="F220" s="29"/>
      <c r="G220" s="29"/>
      <c r="H220" s="31"/>
      <c r="I220" s="30"/>
      <c r="J220" s="29">
        <v>0.2</v>
      </c>
      <c r="K220" s="31"/>
      <c r="M220" s="150" t="b">
        <f t="shared" si="81"/>
        <v>1</v>
      </c>
    </row>
    <row r="221" spans="1:13" ht="15" x14ac:dyDescent="0.2">
      <c r="A221" s="95"/>
      <c r="B221" s="61" t="s">
        <v>50</v>
      </c>
      <c r="C221" s="96"/>
      <c r="D221" s="57">
        <v>0.2</v>
      </c>
      <c r="E221" s="58">
        <v>0.2</v>
      </c>
      <c r="F221" s="56">
        <v>0</v>
      </c>
      <c r="G221" s="56">
        <v>0</v>
      </c>
      <c r="H221" s="59">
        <v>0</v>
      </c>
      <c r="I221" s="58">
        <v>0</v>
      </c>
      <c r="J221" s="56">
        <v>0.2</v>
      </c>
      <c r="K221" s="59">
        <v>0</v>
      </c>
      <c r="M221" s="150" t="b">
        <f t="shared" si="81"/>
        <v>1</v>
      </c>
    </row>
    <row r="222" spans="1:13" s="150" customFormat="1" ht="15" x14ac:dyDescent="0.2">
      <c r="A222" s="92">
        <v>8</v>
      </c>
      <c r="B222" s="14" t="s">
        <v>59</v>
      </c>
      <c r="C222" s="48">
        <f>SUM(C223:C223)</f>
        <v>0</v>
      </c>
      <c r="D222" s="48">
        <f t="shared" si="92"/>
        <v>0.2</v>
      </c>
      <c r="E222" s="94">
        <f t="shared" ref="E222:K222" si="97">SUM(E223:E223)</f>
        <v>0.2</v>
      </c>
      <c r="F222" s="48">
        <f t="shared" si="97"/>
        <v>0</v>
      </c>
      <c r="G222" s="48">
        <f t="shared" si="97"/>
        <v>0</v>
      </c>
      <c r="H222" s="18">
        <f t="shared" si="97"/>
        <v>0</v>
      </c>
      <c r="I222" s="94">
        <f t="shared" si="97"/>
        <v>0</v>
      </c>
      <c r="J222" s="48">
        <f t="shared" si="97"/>
        <v>0.2</v>
      </c>
      <c r="K222" s="18">
        <f t="shared" si="97"/>
        <v>0</v>
      </c>
      <c r="M222" s="150" t="b">
        <f t="shared" si="81"/>
        <v>1</v>
      </c>
    </row>
    <row r="223" spans="1:13" ht="15" x14ac:dyDescent="0.2">
      <c r="A223" s="89"/>
      <c r="B223" s="80" t="s">
        <v>49</v>
      </c>
      <c r="C223" s="49"/>
      <c r="D223" s="23">
        <f t="shared" si="92"/>
        <v>0.2</v>
      </c>
      <c r="E223" s="30">
        <v>0.2</v>
      </c>
      <c r="F223" s="29"/>
      <c r="G223" s="29"/>
      <c r="H223" s="31"/>
      <c r="I223" s="30"/>
      <c r="J223" s="29">
        <v>0.2</v>
      </c>
      <c r="K223" s="31"/>
      <c r="M223" s="150" t="b">
        <f t="shared" si="81"/>
        <v>1</v>
      </c>
    </row>
    <row r="224" spans="1:13" ht="15" x14ac:dyDescent="0.2">
      <c r="A224" s="92">
        <v>9</v>
      </c>
      <c r="B224" s="14" t="s">
        <v>60</v>
      </c>
      <c r="C224" s="48">
        <f>SUM(C225:C226)</f>
        <v>0</v>
      </c>
      <c r="D224" s="48">
        <f t="shared" si="92"/>
        <v>1.3</v>
      </c>
      <c r="E224" s="94">
        <f t="shared" ref="E224:K224" si="98">SUM(E225:E226)</f>
        <v>1.3</v>
      </c>
      <c r="F224" s="48">
        <f t="shared" si="98"/>
        <v>0</v>
      </c>
      <c r="G224" s="48">
        <f t="shared" si="98"/>
        <v>0</v>
      </c>
      <c r="H224" s="18">
        <f t="shared" si="98"/>
        <v>0</v>
      </c>
      <c r="I224" s="94">
        <f t="shared" si="98"/>
        <v>0</v>
      </c>
      <c r="J224" s="48">
        <f t="shared" si="98"/>
        <v>1.3</v>
      </c>
      <c r="K224" s="18">
        <f t="shared" si="98"/>
        <v>0</v>
      </c>
      <c r="M224" s="150" t="b">
        <f t="shared" si="81"/>
        <v>1</v>
      </c>
    </row>
    <row r="225" spans="1:13" ht="15" x14ac:dyDescent="0.2">
      <c r="A225" s="186"/>
      <c r="B225" s="83" t="s">
        <v>47</v>
      </c>
      <c r="C225" s="51"/>
      <c r="D225" s="51">
        <f t="shared" si="92"/>
        <v>1</v>
      </c>
      <c r="E225" s="187">
        <v>1</v>
      </c>
      <c r="F225" s="51"/>
      <c r="G225" s="51"/>
      <c r="H225" s="25"/>
      <c r="I225" s="187"/>
      <c r="J225" s="51">
        <v>1</v>
      </c>
      <c r="K225" s="25"/>
      <c r="M225" s="184" t="b">
        <f t="shared" si="81"/>
        <v>1</v>
      </c>
    </row>
    <row r="226" spans="1:13" ht="15" x14ac:dyDescent="0.2">
      <c r="A226" s="89"/>
      <c r="B226" s="80" t="s">
        <v>49</v>
      </c>
      <c r="C226" s="49"/>
      <c r="D226" s="23">
        <f t="shared" si="92"/>
        <v>0.3</v>
      </c>
      <c r="E226" s="30">
        <v>0.3</v>
      </c>
      <c r="F226" s="29"/>
      <c r="G226" s="29"/>
      <c r="H226" s="31"/>
      <c r="I226" s="30"/>
      <c r="J226" s="29">
        <v>0.3</v>
      </c>
      <c r="K226" s="31"/>
      <c r="M226" s="150" t="b">
        <f t="shared" si="81"/>
        <v>1</v>
      </c>
    </row>
    <row r="227" spans="1:13" ht="15" x14ac:dyDescent="0.2">
      <c r="A227" s="92">
        <v>10</v>
      </c>
      <c r="B227" s="14" t="s">
        <v>81</v>
      </c>
      <c r="C227" s="13"/>
      <c r="D227" s="48">
        <f t="shared" ref="D227" si="99">SUM(E227:H227)</f>
        <v>0.1</v>
      </c>
      <c r="E227" s="94">
        <f>SUM(E228)</f>
        <v>0.1</v>
      </c>
      <c r="F227" s="48">
        <f t="shared" ref="F227:K227" si="100">SUM(F228)</f>
        <v>0</v>
      </c>
      <c r="G227" s="48">
        <f t="shared" si="100"/>
        <v>0</v>
      </c>
      <c r="H227" s="18">
        <f t="shared" si="100"/>
        <v>0</v>
      </c>
      <c r="I227" s="94">
        <f t="shared" si="100"/>
        <v>0</v>
      </c>
      <c r="J227" s="48">
        <f t="shared" si="100"/>
        <v>0.1</v>
      </c>
      <c r="K227" s="18">
        <f t="shared" si="100"/>
        <v>0</v>
      </c>
      <c r="M227" s="184"/>
    </row>
    <row r="228" spans="1:13" ht="15" x14ac:dyDescent="0.2">
      <c r="A228" s="93"/>
      <c r="B228" s="34" t="s">
        <v>50</v>
      </c>
      <c r="C228" s="35"/>
      <c r="D228" s="36">
        <v>0.1</v>
      </c>
      <c r="E228" s="101">
        <v>0.1</v>
      </c>
      <c r="F228" s="36">
        <v>0</v>
      </c>
      <c r="G228" s="36">
        <v>0</v>
      </c>
      <c r="H228" s="38">
        <v>0</v>
      </c>
      <c r="I228" s="101">
        <v>0</v>
      </c>
      <c r="J228" s="36">
        <v>0.1</v>
      </c>
      <c r="K228" s="38">
        <v>0</v>
      </c>
      <c r="M228" s="184"/>
    </row>
    <row r="229" spans="1:13" ht="15" x14ac:dyDescent="0.2">
      <c r="A229" s="92">
        <v>11</v>
      </c>
      <c r="B229" s="14" t="s">
        <v>61</v>
      </c>
      <c r="C229" s="48">
        <f>SUM(C230:C230)</f>
        <v>0</v>
      </c>
      <c r="D229" s="48">
        <f t="shared" si="92"/>
        <v>0.2</v>
      </c>
      <c r="E229" s="94">
        <f t="shared" ref="E229:K229" si="101">SUM(E230:E230)</f>
        <v>0.2</v>
      </c>
      <c r="F229" s="48">
        <f t="shared" si="101"/>
        <v>0</v>
      </c>
      <c r="G229" s="48">
        <f t="shared" si="101"/>
        <v>0</v>
      </c>
      <c r="H229" s="18">
        <f t="shared" si="101"/>
        <v>0</v>
      </c>
      <c r="I229" s="94">
        <f t="shared" si="101"/>
        <v>0</v>
      </c>
      <c r="J229" s="48">
        <f t="shared" si="101"/>
        <v>0.2</v>
      </c>
      <c r="K229" s="18">
        <f t="shared" si="101"/>
        <v>0</v>
      </c>
      <c r="M229" s="150" t="b">
        <f t="shared" si="81"/>
        <v>1</v>
      </c>
    </row>
    <row r="230" spans="1:13" ht="15" x14ac:dyDescent="0.2">
      <c r="A230" s="95"/>
      <c r="B230" s="61" t="s">
        <v>49</v>
      </c>
      <c r="C230" s="96"/>
      <c r="D230" s="57">
        <f t="shared" si="92"/>
        <v>0.2</v>
      </c>
      <c r="E230" s="58">
        <v>0.2</v>
      </c>
      <c r="F230" s="56"/>
      <c r="G230" s="56"/>
      <c r="H230" s="59"/>
      <c r="I230" s="58"/>
      <c r="J230" s="56">
        <v>0.2</v>
      </c>
      <c r="K230" s="59"/>
      <c r="M230" s="150" t="b">
        <f t="shared" si="81"/>
        <v>1</v>
      </c>
    </row>
    <row r="231" spans="1:13" ht="15" x14ac:dyDescent="0.2">
      <c r="A231" s="92">
        <v>12</v>
      </c>
      <c r="B231" s="14" t="s">
        <v>91</v>
      </c>
      <c r="C231" s="15">
        <f>SUM(C232)</f>
        <v>0</v>
      </c>
      <c r="D231" s="48">
        <f t="shared" ref="D231:D232" si="102">SUM(E231:H231)</f>
        <v>12</v>
      </c>
      <c r="E231" s="94">
        <f t="shared" ref="E231:K231" si="103">SUM(E232)</f>
        <v>0</v>
      </c>
      <c r="F231" s="48">
        <f t="shared" si="103"/>
        <v>0</v>
      </c>
      <c r="G231" s="48">
        <f t="shared" si="103"/>
        <v>0</v>
      </c>
      <c r="H231" s="18">
        <f t="shared" si="103"/>
        <v>12</v>
      </c>
      <c r="I231" s="94">
        <f t="shared" si="103"/>
        <v>0</v>
      </c>
      <c r="J231" s="48">
        <f t="shared" si="103"/>
        <v>12</v>
      </c>
      <c r="K231" s="18">
        <f t="shared" si="103"/>
        <v>0</v>
      </c>
      <c r="M231" s="190"/>
    </row>
    <row r="232" spans="1:13" ht="15.75" thickBot="1" x14ac:dyDescent="0.25">
      <c r="A232" s="93"/>
      <c r="B232" s="82" t="s">
        <v>49</v>
      </c>
      <c r="C232" s="62"/>
      <c r="D232" s="36">
        <f t="shared" si="102"/>
        <v>12</v>
      </c>
      <c r="E232" s="37"/>
      <c r="F232" s="35"/>
      <c r="G232" s="35"/>
      <c r="H232" s="38">
        <v>12</v>
      </c>
      <c r="I232" s="37"/>
      <c r="J232" s="35">
        <v>12</v>
      </c>
      <c r="K232" s="38"/>
      <c r="M232" s="190"/>
    </row>
    <row r="233" spans="1:13" ht="15.75" thickBot="1" x14ac:dyDescent="0.25">
      <c r="A233" s="204" t="s">
        <v>62</v>
      </c>
      <c r="B233" s="209"/>
      <c r="C233" s="168">
        <f>C212+C216+C218+C222+C224+C229+C214+C209+C205+C227+C231+C207</f>
        <v>0</v>
      </c>
      <c r="D233" s="168">
        <f t="shared" ref="D233:K233" si="104">D212+D216+D218+D222+D224+D229+D214+D209+D205+D227+D231+D207</f>
        <v>33.900000000000006</v>
      </c>
      <c r="E233" s="168">
        <f t="shared" si="104"/>
        <v>7.9</v>
      </c>
      <c r="F233" s="168">
        <f t="shared" si="104"/>
        <v>0</v>
      </c>
      <c r="G233" s="168">
        <f t="shared" si="104"/>
        <v>0</v>
      </c>
      <c r="H233" s="168">
        <f t="shared" si="104"/>
        <v>26</v>
      </c>
      <c r="I233" s="168">
        <f t="shared" si="104"/>
        <v>0</v>
      </c>
      <c r="J233" s="168">
        <f t="shared" si="104"/>
        <v>33.900000000000006</v>
      </c>
      <c r="K233" s="168">
        <f t="shared" si="104"/>
        <v>0</v>
      </c>
      <c r="M233" s="150" t="b">
        <f t="shared" si="81"/>
        <v>1</v>
      </c>
    </row>
    <row r="234" spans="1:13" ht="15" x14ac:dyDescent="0.2">
      <c r="A234" s="116"/>
      <c r="B234" s="117" t="s">
        <v>46</v>
      </c>
      <c r="C234" s="106">
        <v>0</v>
      </c>
      <c r="D234" s="119">
        <v>0</v>
      </c>
      <c r="E234" s="124">
        <v>0</v>
      </c>
      <c r="F234" s="125">
        <v>0</v>
      </c>
      <c r="G234" s="125">
        <v>0</v>
      </c>
      <c r="H234" s="126">
        <v>0</v>
      </c>
      <c r="I234" s="105">
        <v>0</v>
      </c>
      <c r="J234" s="106">
        <v>0</v>
      </c>
      <c r="K234" s="98">
        <v>0</v>
      </c>
      <c r="M234" s="150" t="b">
        <f t="shared" si="81"/>
        <v>1</v>
      </c>
    </row>
    <row r="235" spans="1:13" ht="15" x14ac:dyDescent="0.2">
      <c r="A235" s="6"/>
      <c r="B235" s="66" t="s">
        <v>47</v>
      </c>
      <c r="C235" s="106">
        <f>C225+C219</f>
        <v>0</v>
      </c>
      <c r="D235" s="68">
        <f>D225+D219</f>
        <v>3</v>
      </c>
      <c r="E235" s="69">
        <f t="shared" ref="E235:K235" si="105">E225+E219</f>
        <v>3</v>
      </c>
      <c r="F235" s="70">
        <f t="shared" si="105"/>
        <v>0</v>
      </c>
      <c r="G235" s="70">
        <f t="shared" si="105"/>
        <v>0</v>
      </c>
      <c r="H235" s="71">
        <f t="shared" si="105"/>
        <v>0</v>
      </c>
      <c r="I235" s="69">
        <f t="shared" si="105"/>
        <v>0</v>
      </c>
      <c r="J235" s="70">
        <f t="shared" si="105"/>
        <v>3</v>
      </c>
      <c r="K235" s="71">
        <f t="shared" si="105"/>
        <v>0</v>
      </c>
      <c r="M235" s="150" t="b">
        <f t="shared" si="81"/>
        <v>1</v>
      </c>
    </row>
    <row r="236" spans="1:13" ht="15" x14ac:dyDescent="0.2">
      <c r="A236" s="6"/>
      <c r="B236" s="66" t="s">
        <v>49</v>
      </c>
      <c r="C236" s="70">
        <f>C213+C215+C220+C223+C226+C230+C217+C208+C210+C232</f>
        <v>0</v>
      </c>
      <c r="D236" s="68">
        <f t="shared" ref="D236:K236" si="106">D213+D215+D220+D223+D226+D230+D217+D208+D210+D232</f>
        <v>28.3</v>
      </c>
      <c r="E236" s="69">
        <f t="shared" si="106"/>
        <v>2.3000000000000003</v>
      </c>
      <c r="F236" s="70">
        <f t="shared" si="106"/>
        <v>0</v>
      </c>
      <c r="G236" s="70">
        <f t="shared" si="106"/>
        <v>0</v>
      </c>
      <c r="H236" s="71">
        <f t="shared" si="106"/>
        <v>26</v>
      </c>
      <c r="I236" s="69">
        <f t="shared" si="106"/>
        <v>0</v>
      </c>
      <c r="J236" s="70">
        <f t="shared" si="106"/>
        <v>28.3</v>
      </c>
      <c r="K236" s="71">
        <f t="shared" si="106"/>
        <v>0</v>
      </c>
      <c r="M236" s="150" t="b">
        <f t="shared" si="81"/>
        <v>1</v>
      </c>
    </row>
    <row r="237" spans="1:13" ht="15" x14ac:dyDescent="0.2">
      <c r="A237" s="6"/>
      <c r="B237" s="66" t="s">
        <v>50</v>
      </c>
      <c r="C237" s="70">
        <f>C211+C221+C206+C228</f>
        <v>0</v>
      </c>
      <c r="D237" s="68">
        <f t="shared" ref="D237:K237" si="107">D211+D221+D206+D228</f>
        <v>2.6</v>
      </c>
      <c r="E237" s="69">
        <f t="shared" si="107"/>
        <v>2.6</v>
      </c>
      <c r="F237" s="70">
        <f t="shared" si="107"/>
        <v>0</v>
      </c>
      <c r="G237" s="70">
        <f t="shared" si="107"/>
        <v>0</v>
      </c>
      <c r="H237" s="71">
        <f t="shared" si="107"/>
        <v>0</v>
      </c>
      <c r="I237" s="69">
        <f t="shared" si="107"/>
        <v>0</v>
      </c>
      <c r="J237" s="70">
        <f t="shared" si="107"/>
        <v>2.6</v>
      </c>
      <c r="K237" s="71">
        <f t="shared" si="107"/>
        <v>0</v>
      </c>
      <c r="M237" s="150" t="b">
        <f t="shared" si="81"/>
        <v>1</v>
      </c>
    </row>
    <row r="238" spans="1:13" ht="15.75" thickBot="1" x14ac:dyDescent="0.25">
      <c r="A238" s="7"/>
      <c r="B238" s="169" t="s">
        <v>51</v>
      </c>
      <c r="C238" s="75">
        <v>0</v>
      </c>
      <c r="D238" s="170">
        <v>0</v>
      </c>
      <c r="E238" s="74">
        <v>0</v>
      </c>
      <c r="F238" s="75">
        <v>0</v>
      </c>
      <c r="G238" s="75">
        <v>0</v>
      </c>
      <c r="H238" s="76">
        <v>0</v>
      </c>
      <c r="I238" s="74">
        <v>0</v>
      </c>
      <c r="J238" s="75">
        <v>0</v>
      </c>
      <c r="K238" s="76">
        <v>0</v>
      </c>
      <c r="M238" s="150" t="b">
        <f t="shared" si="81"/>
        <v>1</v>
      </c>
    </row>
    <row r="239" spans="1:13" ht="15.75" thickBot="1" x14ac:dyDescent="0.25">
      <c r="A239" s="204" t="s">
        <v>28</v>
      </c>
      <c r="B239" s="205"/>
      <c r="C239" s="165">
        <f>C49+C197+C233</f>
        <v>1084.49</v>
      </c>
      <c r="D239" s="171">
        <f>SUM(E239:H239)</f>
        <v>58509.649999999994</v>
      </c>
      <c r="E239" s="164">
        <f t="shared" ref="E239:K241" si="108">E49+E197+E233</f>
        <v>42418.95</v>
      </c>
      <c r="F239" s="165">
        <f t="shared" si="108"/>
        <v>10735</v>
      </c>
      <c r="G239" s="165">
        <f t="shared" si="108"/>
        <v>164.7</v>
      </c>
      <c r="H239" s="163">
        <f t="shared" si="108"/>
        <v>5191</v>
      </c>
      <c r="I239" s="164">
        <f t="shared" si="108"/>
        <v>64.349999999999994</v>
      </c>
      <c r="J239" s="165">
        <f t="shared" si="108"/>
        <v>52623.299999999996</v>
      </c>
      <c r="K239" s="163">
        <f t="shared" si="108"/>
        <v>5822</v>
      </c>
      <c r="M239" s="150" t="b">
        <f t="shared" si="81"/>
        <v>1</v>
      </c>
    </row>
    <row r="240" spans="1:13" ht="15" x14ac:dyDescent="0.2">
      <c r="A240" s="118"/>
      <c r="B240" s="108" t="s">
        <v>46</v>
      </c>
      <c r="C240" s="138">
        <f>C50+C198+C234</f>
        <v>19</v>
      </c>
      <c r="D240" s="172">
        <f>SUM(E240:H240)</f>
        <v>1036.7</v>
      </c>
      <c r="E240" s="137">
        <f t="shared" si="108"/>
        <v>376.7</v>
      </c>
      <c r="F240" s="138">
        <f t="shared" si="108"/>
        <v>660</v>
      </c>
      <c r="G240" s="138">
        <f t="shared" si="108"/>
        <v>0</v>
      </c>
      <c r="H240" s="136">
        <f t="shared" si="108"/>
        <v>0</v>
      </c>
      <c r="I240" s="137">
        <f t="shared" si="108"/>
        <v>19</v>
      </c>
      <c r="J240" s="172">
        <f t="shared" si="108"/>
        <v>1009.2</v>
      </c>
      <c r="K240" s="136">
        <f t="shared" si="108"/>
        <v>8.5</v>
      </c>
      <c r="M240" s="150" t="b">
        <f t="shared" si="81"/>
        <v>1</v>
      </c>
    </row>
    <row r="241" spans="1:13" ht="15" x14ac:dyDescent="0.2">
      <c r="A241" s="8"/>
      <c r="B241" s="66" t="s">
        <v>47</v>
      </c>
      <c r="C241" s="142">
        <f>C51+C199+C235</f>
        <v>0</v>
      </c>
      <c r="D241" s="143">
        <f t="shared" si="92"/>
        <v>10700</v>
      </c>
      <c r="E241" s="141">
        <f t="shared" si="108"/>
        <v>4575</v>
      </c>
      <c r="F241" s="142">
        <f t="shared" si="108"/>
        <v>6125</v>
      </c>
      <c r="G241" s="142">
        <f t="shared" si="108"/>
        <v>0</v>
      </c>
      <c r="H241" s="140">
        <f t="shared" si="108"/>
        <v>0</v>
      </c>
      <c r="I241" s="141">
        <f t="shared" si="108"/>
        <v>0</v>
      </c>
      <c r="J241" s="142">
        <f t="shared" si="108"/>
        <v>10691</v>
      </c>
      <c r="K241" s="140">
        <f t="shared" si="108"/>
        <v>9</v>
      </c>
      <c r="M241" s="150" t="b">
        <f t="shared" si="81"/>
        <v>1</v>
      </c>
    </row>
    <row r="242" spans="1:13" ht="15" x14ac:dyDescent="0.2">
      <c r="A242" s="8"/>
      <c r="B242" s="66" t="s">
        <v>48</v>
      </c>
      <c r="C242" s="142">
        <f t="shared" ref="C242:K242" si="109">C200+C52</f>
        <v>0</v>
      </c>
      <c r="D242" s="143">
        <f t="shared" si="109"/>
        <v>9661</v>
      </c>
      <c r="E242" s="141">
        <f t="shared" si="109"/>
        <v>5711</v>
      </c>
      <c r="F242" s="142">
        <f t="shared" si="109"/>
        <v>3950</v>
      </c>
      <c r="G242" s="142">
        <f t="shared" si="109"/>
        <v>0</v>
      </c>
      <c r="H242" s="140">
        <f t="shared" si="109"/>
        <v>0</v>
      </c>
      <c r="I242" s="141">
        <f t="shared" si="109"/>
        <v>0</v>
      </c>
      <c r="J242" s="142">
        <f t="shared" si="109"/>
        <v>7426</v>
      </c>
      <c r="K242" s="140">
        <f t="shared" si="109"/>
        <v>2235</v>
      </c>
      <c r="M242" s="150" t="b">
        <f t="shared" si="81"/>
        <v>1</v>
      </c>
    </row>
    <row r="243" spans="1:13" ht="15" x14ac:dyDescent="0.2">
      <c r="A243" s="8"/>
      <c r="B243" s="66" t="s">
        <v>49</v>
      </c>
      <c r="C243" s="173">
        <f>C201+C53+C236</f>
        <v>102.9</v>
      </c>
      <c r="D243" s="173">
        <f t="shared" si="92"/>
        <v>11817.7</v>
      </c>
      <c r="E243" s="174">
        <f t="shared" ref="E243:K243" si="110">E201+E53+E236</f>
        <v>6529</v>
      </c>
      <c r="F243" s="173">
        <f t="shared" si="110"/>
        <v>0</v>
      </c>
      <c r="G243" s="173">
        <f t="shared" si="110"/>
        <v>97.699999999999989</v>
      </c>
      <c r="H243" s="175">
        <f t="shared" si="110"/>
        <v>5191</v>
      </c>
      <c r="I243" s="174">
        <f t="shared" si="110"/>
        <v>32.200000000000003</v>
      </c>
      <c r="J243" s="173">
        <f t="shared" si="110"/>
        <v>11776</v>
      </c>
      <c r="K243" s="175">
        <f t="shared" si="110"/>
        <v>9.5</v>
      </c>
      <c r="M243" s="150" t="b">
        <f t="shared" si="81"/>
        <v>1</v>
      </c>
    </row>
    <row r="244" spans="1:13" ht="15" x14ac:dyDescent="0.2">
      <c r="A244" s="8"/>
      <c r="B244" s="66" t="s">
        <v>50</v>
      </c>
      <c r="C244" s="142">
        <f t="shared" ref="C244:K244" si="111">C237+C202+C54</f>
        <v>955.68999999999983</v>
      </c>
      <c r="D244" s="143">
        <f t="shared" si="111"/>
        <v>1391.25</v>
      </c>
      <c r="E244" s="141">
        <f t="shared" si="111"/>
        <v>1324.25</v>
      </c>
      <c r="F244" s="142">
        <f t="shared" si="111"/>
        <v>0</v>
      </c>
      <c r="G244" s="142">
        <f t="shared" si="111"/>
        <v>67</v>
      </c>
      <c r="H244" s="140">
        <f t="shared" si="111"/>
        <v>0</v>
      </c>
      <c r="I244" s="141">
        <f t="shared" si="111"/>
        <v>13.15</v>
      </c>
      <c r="J244" s="142">
        <f t="shared" si="111"/>
        <v>1378.1</v>
      </c>
      <c r="K244" s="140">
        <f t="shared" si="111"/>
        <v>0</v>
      </c>
      <c r="M244" s="150" t="b">
        <f t="shared" si="81"/>
        <v>1</v>
      </c>
    </row>
    <row r="245" spans="1:13" ht="15.75" thickBot="1" x14ac:dyDescent="0.25">
      <c r="A245" s="9"/>
      <c r="B245" s="169" t="s">
        <v>51</v>
      </c>
      <c r="C245" s="147">
        <f>C238+C203+C55</f>
        <v>6.9</v>
      </c>
      <c r="D245" s="176">
        <f t="shared" si="92"/>
        <v>23903</v>
      </c>
      <c r="E245" s="146">
        <f t="shared" ref="E245:K245" si="112">E238+E203+E55</f>
        <v>23903</v>
      </c>
      <c r="F245" s="147">
        <f t="shared" si="112"/>
        <v>0</v>
      </c>
      <c r="G245" s="147">
        <f t="shared" si="112"/>
        <v>0</v>
      </c>
      <c r="H245" s="145">
        <f t="shared" si="112"/>
        <v>0</v>
      </c>
      <c r="I245" s="146">
        <f t="shared" si="112"/>
        <v>0</v>
      </c>
      <c r="J245" s="147">
        <f t="shared" si="112"/>
        <v>20343</v>
      </c>
      <c r="K245" s="145">
        <f t="shared" si="112"/>
        <v>3560</v>
      </c>
      <c r="M245" s="150" t="b">
        <f t="shared" si="81"/>
        <v>1</v>
      </c>
    </row>
    <row r="246" spans="1:13" ht="15" x14ac:dyDescent="0.2">
      <c r="A246" s="10"/>
      <c r="B246" s="177"/>
      <c r="C246" s="166"/>
      <c r="D246" s="166"/>
      <c r="E246" s="166"/>
      <c r="F246" s="166"/>
      <c r="G246" s="166"/>
      <c r="H246" s="166"/>
      <c r="I246" s="166"/>
      <c r="J246" s="166"/>
      <c r="K246" s="166"/>
    </row>
    <row r="247" spans="1:13" ht="15" x14ac:dyDescent="0.2">
      <c r="A247" s="10"/>
      <c r="B247" s="166"/>
      <c r="C247" s="166"/>
      <c r="D247" s="166"/>
      <c r="E247" s="166"/>
      <c r="F247" s="166"/>
      <c r="G247" s="166"/>
      <c r="H247" s="166"/>
      <c r="I247" s="166"/>
      <c r="J247" s="166"/>
    </row>
    <row r="248" spans="1:13" x14ac:dyDescent="0.2">
      <c r="A248" s="11"/>
      <c r="B248" s="166"/>
      <c r="C248" s="166"/>
      <c r="D248" s="166"/>
      <c r="E248" s="166"/>
      <c r="F248" s="166"/>
      <c r="G248" s="166"/>
      <c r="H248" s="166"/>
      <c r="I248" s="166"/>
      <c r="J248" s="166"/>
    </row>
    <row r="249" spans="1:13" ht="15.75" x14ac:dyDescent="0.2">
      <c r="A249" s="178"/>
      <c r="B249" s="179"/>
    </row>
    <row r="250" spans="1:13" s="180" customFormat="1" ht="15.75" x14ac:dyDescent="0.2">
      <c r="A250" s="178"/>
      <c r="B250" s="149"/>
      <c r="F250" s="181"/>
    </row>
    <row r="251" spans="1:13" s="180" customFormat="1" ht="15.75" x14ac:dyDescent="0.2">
      <c r="A251" s="182"/>
    </row>
    <row r="252" spans="1:13" x14ac:dyDescent="0.2">
      <c r="A252" s="183"/>
    </row>
    <row r="253" spans="1:13" x14ac:dyDescent="0.2">
      <c r="A253" s="197"/>
      <c r="B253" s="198"/>
      <c r="C253" s="198"/>
      <c r="D253" s="198"/>
      <c r="E253" s="198"/>
    </row>
  </sheetData>
  <autoFilter ref="B1:B253"/>
  <mergeCells count="23">
    <mergeCell ref="A9:K9"/>
    <mergeCell ref="E4:H4"/>
    <mergeCell ref="E5:F5"/>
    <mergeCell ref="E6:E7"/>
    <mergeCell ref="G5:G7"/>
    <mergeCell ref="H5:H7"/>
    <mergeCell ref="I4:K4"/>
    <mergeCell ref="I5:I7"/>
    <mergeCell ref="J5:J7"/>
    <mergeCell ref="K5:K7"/>
    <mergeCell ref="A1:K1"/>
    <mergeCell ref="A2:K2"/>
    <mergeCell ref="A4:A7"/>
    <mergeCell ref="C4:C7"/>
    <mergeCell ref="D4:D7"/>
    <mergeCell ref="B4:B7"/>
    <mergeCell ref="A253:E253"/>
    <mergeCell ref="A56:K56"/>
    <mergeCell ref="A49:B49"/>
    <mergeCell ref="A197:B197"/>
    <mergeCell ref="A204:K204"/>
    <mergeCell ref="A239:B239"/>
    <mergeCell ref="A233:B233"/>
  </mergeCells>
  <phoneticPr fontId="2" type="noConversion"/>
  <pageMargins left="1.3779527559055118" right="0.39370078740157483" top="0.59055118110236227" bottom="0.39370078740157483" header="0.51181102362204722" footer="0.51181102362204722"/>
  <pageSetup paperSize="9" scale="76" orientation="landscape" horizontalDpi="4294967294" verticalDpi="4294967294" r:id="rId1"/>
  <headerFooter alignWithMargins="0"/>
  <rowBreaks count="5" manualBreakCount="5">
    <brk id="44" max="10" man="1"/>
    <brk id="90" max="10" man="1"/>
    <brk id="123" max="10" man="1"/>
    <brk id="159" max="10" man="1"/>
    <brk id="20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268" sqref="G268"/>
    </sheetView>
  </sheetViews>
  <sheetFormatPr defaultColWidth="9.140625" defaultRowHeight="12.75" x14ac:dyDescent="0.2"/>
  <cols>
    <col min="1" max="1" width="9.140625" style="2"/>
    <col min="2" max="16384" width="9.140625" style="1"/>
  </cols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DAG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Deyan Stoynev</cp:lastModifiedBy>
  <cp:lastPrinted>2022-09-19T11:57:40Z</cp:lastPrinted>
  <dcterms:created xsi:type="dcterms:W3CDTF">2011-07-29T12:08:17Z</dcterms:created>
  <dcterms:modified xsi:type="dcterms:W3CDTF">2023-06-23T07:25:33Z</dcterms:modified>
</cp:coreProperties>
</file>