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G50" i="6" l="1"/>
  <c r="C50" i="6"/>
  <c r="C68" i="25" l="1"/>
  <c r="C14" i="2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2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E16" i="19" s="1"/>
  <c r="E66" i="19" s="1"/>
  <c r="F35" i="2" s="1"/>
  <c r="D17" i="19"/>
  <c r="D16" i="19" s="1"/>
  <c r="C17" i="19"/>
  <c r="B17" i="19"/>
  <c r="G16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E16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F16" i="16" s="1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F16" i="14" s="1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E16" i="14" s="1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B66" i="10" s="1"/>
  <c r="C21" i="2" s="1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F16" i="8" s="1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D17" i="8"/>
  <c r="D16" i="8" s="1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B16" i="7" s="1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G66" i="6" s="1"/>
  <c r="H17" i="2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G66" i="5" s="1"/>
  <c r="H16" i="2" s="1"/>
  <c r="F17" i="5"/>
  <c r="F16" i="5" s="1"/>
  <c r="F66" i="5" s="1"/>
  <c r="G16" i="2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66" i="18" l="1"/>
  <c r="H33" i="2" s="1"/>
  <c r="G66" i="17"/>
  <c r="H32" i="2" s="1"/>
  <c r="H31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4"/>
  <c r="F25" i="2" s="1"/>
  <c r="E66" i="13"/>
  <c r="F24" i="2" s="1"/>
  <c r="E66" i="12"/>
  <c r="F23" i="2" s="1"/>
  <c r="E66" i="9"/>
  <c r="F20" i="2" s="1"/>
  <c r="E16" i="8"/>
  <c r="E66" i="8" s="1"/>
  <c r="F19" i="2" s="1"/>
  <c r="E16" i="7"/>
  <c r="E66" i="7"/>
  <c r="F18" i="2" s="1"/>
  <c r="E16" i="6"/>
  <c r="E66" i="5"/>
  <c r="F16" i="2" s="1"/>
  <c r="C66" i="18"/>
  <c r="D33" i="2" s="1"/>
  <c r="C66" i="17"/>
  <c r="D32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 s="1"/>
  <c r="D17" i="2" s="1"/>
  <c r="D66" i="18"/>
  <c r="E33" i="2" s="1"/>
  <c r="D16" i="14"/>
  <c r="E66" i="6"/>
  <c r="F17" i="2" s="1"/>
  <c r="G66" i="7"/>
  <c r="H18" i="2" s="1"/>
  <c r="G66" i="8"/>
  <c r="H19" i="2" s="1"/>
  <c r="E66" i="16"/>
  <c r="F29" i="2" s="1"/>
  <c r="F28" i="2" s="1"/>
  <c r="E66" i="17"/>
  <c r="F32" i="2" s="1"/>
  <c r="F31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6"/>
  <c r="C29" i="2" s="1"/>
  <c r="C28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G66" i="25" l="1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36" i="2" s="1"/>
  <c r="C66" i="4"/>
  <c r="D15" i="2" s="1"/>
  <c r="D14" i="2" s="1"/>
  <c r="D66" i="4"/>
  <c r="E15" i="2" s="1"/>
  <c r="D36" i="2" l="1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<sst xmlns="http://schemas.openxmlformats.org/spreadsheetml/2006/main" count="1154" uniqueCount="116">
  <si>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</si>
  <si>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</si>
  <si>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</si>
  <si>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</si>
  <si>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</si>
  <si>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</si>
  <si>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</si>
  <si>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</si>
  <si>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</si>
  <si>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</si>
  <si>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</si>
  <si>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</si>
  <si>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</si>
  <si>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</si>
  <si>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</si>
  <si>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</si>
  <si>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</si>
  <si>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</si>
  <si>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</si>
  <si>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</si>
  <si>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</si>
  <si>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</si>
  <si>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</si>
  <si>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</si>
  <si>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</si>
  <si>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</si>
  <si>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</si>
  <si>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</si>
  <si>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</si>
  <si>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</si>
  <si>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</si>
  <si>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</si>
  <si>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</si>
  <si>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</si>
  <si>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</si>
  <si>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</si>
  <si>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</si>
  <si>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</si>
  <si>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</si>
  <si>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</si>
  <si>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</si>
  <si>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</si>
  <si>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</si>
  <si>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</si>
  <si>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</si>
  <si>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</si>
  <si>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</si>
  <si>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</si>
  <si>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</si>
  <si>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</si>
  <si>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</si>
  <si>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</si>
  <si>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</si>
  <si>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</si>
  <si>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</si>
  <si>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</si>
  <si>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</si>
  <si>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</si>
  <si>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</si>
  <si>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</si>
  <si>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</si>
  <si>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</si>
  <si>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</si>
  <si>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</si>
  <si>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</si>
  <si>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</si>
  <si>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</si>
  <si>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</si>
  <si>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</si>
  <si>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</si>
  <si>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</si>
  <si>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</si>
  <si>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</si>
  <si>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</si>
  <si>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</si>
  <si>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</si>
  <si>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</si>
  <si>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</si>
  <si>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</si>
  <si>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</si>
  <si>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</si>
  <si>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</si>
  <si>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</si>
  <si>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</si>
  <si>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</si>
  <si>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</si>
  <si>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</si>
  <si>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</si>
  <si>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</si>
  <si>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</si>
  <si>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</si>
  <si>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</si>
  <si>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</si>
  <si>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</si>
  <si>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</si>
  <si>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</si>
  <si>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</si>
  <si>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</si>
  <si>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</si>
  <si>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</si>
  <si>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</si>
  <si>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</si>
  <si>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Закон 2022</t>
  </si>
  <si>
    <t>31 март 2022 г.</t>
  </si>
  <si>
    <t>30 юни 2022 г.</t>
  </si>
  <si>
    <t>30 септември 2022 г.</t>
  </si>
  <si>
    <t>31 декември 2022 г.</t>
  </si>
  <si>
    <t>Уточнен план 2022 г.</t>
  </si>
  <si>
    <t>* Класификационен код съгласно Решение № 52 на Министерския съвет от 2022 г.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</si>
  <si>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</si>
  <si>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</si>
  <si>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</si>
  <si>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</si>
  <si>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</si>
  <si>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към 31.12.2022 г.</t>
  </si>
  <si>
    <t>на : Министерство на земеделието към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</si>
</sst>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u/>
      <sz val="10"/>
      <color theme="1"/>
      <name val="Times New Roman"/>
      <family val="2"/>
    </font>
    <font>
      <u/>
      <sz val="10"/>
      <color rgb="FFFF0000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abSelected="1" topLeftCell="A4" zoomScale="85" zoomScaleNormal="85" workbookViewId="0">
      <selection activeCell="H36" sqref="H3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6384" width="9.33203125" style="1"/>
  </cols>
  <sheetData>
    <row r="3" spans="1:14" ht="42" customHeight="1" x14ac:dyDescent="0.2">
      <c r="A3" s="80" t="s">
        <v>14</v>
      </c>
      <c r="B3" s="80"/>
      <c r="C3" s="80"/>
      <c r="D3" s="80"/>
      <c r="E3" s="80"/>
      <c r="F3" s="80"/>
      <c r="G3" s="80"/>
      <c r="H3" s="80"/>
    </row>
    <row r="4" spans="1:14" x14ac:dyDescent="0.2">
      <c r="A4" s="81" t="s">
        <v>115</v>
      </c>
      <c r="B4" s="81"/>
      <c r="C4" s="81"/>
      <c r="D4" s="81"/>
      <c r="E4" s="81"/>
      <c r="F4" s="81"/>
      <c r="G4" s="81"/>
      <c r="H4" s="81"/>
    </row>
    <row r="5" spans="1:14" x14ac:dyDescent="0.2">
      <c r="A5" s="82" t="s">
        <v>20</v>
      </c>
      <c r="B5" s="83"/>
      <c r="C5" s="83"/>
      <c r="D5" s="83"/>
      <c r="E5" s="83"/>
      <c r="F5" s="83"/>
      <c r="G5" s="83"/>
      <c r="H5" s="83"/>
    </row>
    <row r="6" spans="1:14" x14ac:dyDescent="0.2">
      <c r="A6" s="44"/>
    </row>
    <row r="7" spans="1:14" x14ac:dyDescent="0.2">
      <c r="A7" s="81" t="s">
        <v>22</v>
      </c>
      <c r="B7" s="81"/>
      <c r="C7" s="81"/>
      <c r="D7" s="81"/>
      <c r="E7" s="81"/>
      <c r="F7" s="81"/>
      <c r="G7" s="81"/>
      <c r="H7" s="81"/>
    </row>
    <row r="8" spans="1:14" x14ac:dyDescent="0.2">
      <c r="A8" s="81" t="s">
        <v>114</v>
      </c>
      <c r="B8" s="81"/>
      <c r="C8" s="81"/>
      <c r="D8" s="81"/>
      <c r="E8" s="81"/>
      <c r="F8" s="81"/>
      <c r="G8" s="81"/>
      <c r="H8" s="81"/>
    </row>
    <row r="9" spans="1:14" x14ac:dyDescent="0.2">
      <c r="A9" s="83" t="s">
        <v>21</v>
      </c>
      <c r="B9" s="83"/>
      <c r="C9" s="83"/>
      <c r="D9" s="83"/>
      <c r="E9" s="83"/>
      <c r="F9" s="83"/>
      <c r="G9" s="83"/>
      <c r="H9" s="83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77" t="s">
        <v>15</v>
      </c>
      <c r="B11" s="77" t="s">
        <v>23</v>
      </c>
      <c r="C11" s="87" t="s">
        <v>102</v>
      </c>
      <c r="D11" s="84" t="s">
        <v>107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78"/>
      <c r="B12" s="78"/>
      <c r="C12" s="88"/>
      <c r="D12" s="85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79"/>
      <c r="B13" s="79"/>
      <c r="C13" s="89"/>
      <c r="D13" s="86"/>
      <c r="E13" s="29" t="s">
        <v>103</v>
      </c>
      <c r="F13" s="30" t="s">
        <v>104</v>
      </c>
      <c r="G13" s="30" t="s">
        <v>105</v>
      </c>
      <c r="H13" s="30" t="s">
        <v>106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51</v>
      </c>
      <c r="B14" s="32" t="s">
        <v>50</v>
      </c>
      <c r="C14" s="47">
        <f>SUM(C15:C26)</f>
        <v>127738300</v>
      </c>
      <c r="D14" s="47">
        <f t="shared" ref="D14:H14" si="0">SUM(D15:D26)</f>
        <v>238716735</v>
      </c>
      <c r="E14" s="47">
        <f t="shared" si="0"/>
        <v>42630732</v>
      </c>
      <c r="F14" s="47">
        <f t="shared" si="0"/>
        <v>94918049</v>
      </c>
      <c r="G14" s="47">
        <f t="shared" si="0"/>
        <v>152337912</v>
      </c>
      <c r="H14" s="47">
        <f t="shared" si="0"/>
        <v>238701921</v>
      </c>
      <c r="I14" s="10"/>
      <c r="J14" s="57"/>
      <c r="K14" s="9"/>
      <c r="L14" s="10"/>
      <c r="M14" s="10"/>
      <c r="N14" s="10"/>
    </row>
    <row r="15" spans="1:14" ht="13.5" thickBot="1" x14ac:dyDescent="0.25">
      <c r="A15" s="33" t="s">
        <v>53</v>
      </c>
      <c r="B15" s="34" t="s">
        <v>52</v>
      </c>
      <c r="C15" s="48">
        <f>'1'!B66</f>
        <v>48528500</v>
      </c>
      <c r="D15" s="48">
        <f>'1'!C66</f>
        <v>54353945</v>
      </c>
      <c r="E15" s="48">
        <f>'1'!D66</f>
        <v>10528056</v>
      </c>
      <c r="F15" s="48">
        <f>'1'!E66</f>
        <v>22186707</v>
      </c>
      <c r="G15" s="48">
        <f>'1'!F66</f>
        <v>35468416</v>
      </c>
      <c r="H15" s="48">
        <f>'1'!G66</f>
        <v>54353264</v>
      </c>
      <c r="I15" s="10"/>
      <c r="J15" s="10"/>
      <c r="K15" s="9"/>
      <c r="L15" s="10"/>
      <c r="M15" s="10"/>
      <c r="N15" s="10"/>
    </row>
    <row r="16" spans="1:14" ht="26.25" thickBot="1" x14ac:dyDescent="0.25">
      <c r="A16" s="33" t="s">
        <v>54</v>
      </c>
      <c r="B16" s="34" t="s">
        <v>55</v>
      </c>
      <c r="C16" s="48">
        <f>'2'!B66</f>
        <v>79000</v>
      </c>
      <c r="D16" s="48">
        <f>'2'!C66</f>
        <v>103230</v>
      </c>
      <c r="E16" s="48">
        <f>'2'!D66</f>
        <v>24259</v>
      </c>
      <c r="F16" s="48">
        <f>'2'!E66</f>
        <v>47793</v>
      </c>
      <c r="G16" s="48">
        <f>'2'!F66</f>
        <v>81131</v>
      </c>
      <c r="H16" s="48">
        <f>'2'!G66</f>
        <v>103222</v>
      </c>
      <c r="I16" s="10"/>
      <c r="J16" s="10"/>
      <c r="K16" s="9"/>
      <c r="L16" s="10"/>
      <c r="M16" s="10"/>
      <c r="N16" s="10"/>
    </row>
    <row r="17" spans="1:14" ht="13.5" thickBot="1" x14ac:dyDescent="0.25">
      <c r="A17" s="33" t="s">
        <v>56</v>
      </c>
      <c r="B17" s="34" t="s">
        <v>57</v>
      </c>
      <c r="C17" s="48">
        <f>'3'!B66</f>
        <v>30545900</v>
      </c>
      <c r="D17" s="48">
        <f>'3'!C66</f>
        <v>45350281</v>
      </c>
      <c r="E17" s="48">
        <f>'3'!D66</f>
        <v>8865663</v>
      </c>
      <c r="F17" s="48">
        <f>'3'!E66</f>
        <v>18657650</v>
      </c>
      <c r="G17" s="48">
        <f>'3'!F66</f>
        <v>33211278</v>
      </c>
      <c r="H17" s="48">
        <f>'3'!G66</f>
        <v>45350248</v>
      </c>
      <c r="I17" s="10"/>
      <c r="J17" s="10"/>
      <c r="K17" s="9"/>
      <c r="L17" s="10"/>
      <c r="M17" s="10"/>
      <c r="N17" s="10"/>
    </row>
    <row r="18" spans="1:14" ht="13.5" thickBot="1" x14ac:dyDescent="0.25">
      <c r="A18" s="33" t="s">
        <v>58</v>
      </c>
      <c r="B18" s="34" t="s">
        <v>59</v>
      </c>
      <c r="C18" s="48">
        <f>'4'!B66</f>
        <v>34145000</v>
      </c>
      <c r="D18" s="48">
        <f>'4'!C66</f>
        <v>31863520</v>
      </c>
      <c r="E18" s="48">
        <f>'4'!D66</f>
        <v>5223895</v>
      </c>
      <c r="F18" s="48">
        <f>'4'!E66</f>
        <v>15997107</v>
      </c>
      <c r="G18" s="48">
        <f>'4'!F66</f>
        <v>23188949</v>
      </c>
      <c r="H18" s="48">
        <f>'4'!G66</f>
        <v>31863475</v>
      </c>
      <c r="I18" s="10"/>
      <c r="J18" s="10"/>
      <c r="K18" s="9"/>
      <c r="L18" s="10"/>
      <c r="M18" s="10"/>
      <c r="N18" s="10"/>
    </row>
    <row r="19" spans="1:14" ht="13.5" thickBot="1" x14ac:dyDescent="0.25">
      <c r="A19" s="33" t="s">
        <v>60</v>
      </c>
      <c r="B19" s="34" t="s">
        <v>61</v>
      </c>
      <c r="C19" s="48">
        <f>'5'!B66</f>
        <v>3277200</v>
      </c>
      <c r="D19" s="48">
        <f>'5'!C66</f>
        <v>7087022</v>
      </c>
      <c r="E19" s="48">
        <f>'5'!D66</f>
        <v>807393</v>
      </c>
      <c r="F19" s="48">
        <f>'5'!E66</f>
        <v>2279282</v>
      </c>
      <c r="G19" s="48">
        <f>'5'!F66</f>
        <v>3836652</v>
      </c>
      <c r="H19" s="48">
        <f>'5'!G66</f>
        <v>7086890</v>
      </c>
      <c r="I19" s="10"/>
      <c r="J19" s="10"/>
      <c r="K19" s="9"/>
      <c r="L19" s="10"/>
      <c r="M19" s="10"/>
      <c r="N19" s="10"/>
    </row>
    <row r="20" spans="1:14" ht="26.25" thickBot="1" x14ac:dyDescent="0.25">
      <c r="A20" s="33" t="s">
        <v>62</v>
      </c>
      <c r="B20" s="34" t="s">
        <v>63</v>
      </c>
      <c r="C20" s="48">
        <f>'6'!B66</f>
        <v>2319600</v>
      </c>
      <c r="D20" s="48">
        <f>'6'!C66</f>
        <v>1919395</v>
      </c>
      <c r="E20" s="48">
        <f>'6'!D66</f>
        <v>436707</v>
      </c>
      <c r="F20" s="48">
        <f>'6'!E66</f>
        <v>942858</v>
      </c>
      <c r="G20" s="48">
        <f>'6'!F66</f>
        <v>1474085</v>
      </c>
      <c r="H20" s="48">
        <f>'6'!G66</f>
        <v>1919380</v>
      </c>
      <c r="I20" s="10"/>
      <c r="J20" s="10"/>
      <c r="K20" s="9"/>
      <c r="L20" s="10"/>
      <c r="M20" s="10"/>
      <c r="N20" s="10"/>
    </row>
    <row r="21" spans="1:14" ht="26.25" thickBot="1" x14ac:dyDescent="0.25">
      <c r="A21" s="33" t="s">
        <v>64</v>
      </c>
      <c r="B21" s="34" t="s">
        <v>65</v>
      </c>
      <c r="C21" s="48">
        <f>'7'!B66</f>
        <v>1070000</v>
      </c>
      <c r="D21" s="48">
        <f>'7'!C66</f>
        <v>792300</v>
      </c>
      <c r="E21" s="48">
        <f>'7'!D66</f>
        <v>182804</v>
      </c>
      <c r="F21" s="48">
        <f>'7'!E66</f>
        <v>363486</v>
      </c>
      <c r="G21" s="48">
        <f>'7'!F66</f>
        <v>562179</v>
      </c>
      <c r="H21" s="48">
        <f>'7'!G66</f>
        <v>792277</v>
      </c>
      <c r="I21" s="10"/>
      <c r="J21" s="10"/>
      <c r="K21" s="9"/>
      <c r="L21" s="10"/>
      <c r="M21" s="10"/>
      <c r="N21" s="10"/>
    </row>
    <row r="22" spans="1:14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10"/>
    </row>
    <row r="23" spans="1:14" ht="13.5" thickBot="1" x14ac:dyDescent="0.25">
      <c r="A23" s="33" t="s">
        <v>68</v>
      </c>
      <c r="B23" s="34" t="s">
        <v>69</v>
      </c>
      <c r="C23" s="48">
        <f>'9'!B66</f>
        <v>1225000</v>
      </c>
      <c r="D23" s="48">
        <f>'9'!C66</f>
        <v>1419562</v>
      </c>
      <c r="E23" s="48">
        <f>'9'!D66</f>
        <v>328400</v>
      </c>
      <c r="F23" s="48">
        <f>'9'!E66</f>
        <v>648737</v>
      </c>
      <c r="G23" s="48">
        <f>'9'!F66</f>
        <v>1003064</v>
      </c>
      <c r="H23" s="48">
        <f>'9'!G66</f>
        <v>1419548</v>
      </c>
      <c r="I23" s="10"/>
      <c r="J23" s="10"/>
      <c r="K23" s="9"/>
      <c r="L23" s="10"/>
      <c r="M23" s="10"/>
      <c r="N23" s="10"/>
    </row>
    <row r="24" spans="1:14" ht="13.5" thickBot="1" x14ac:dyDescent="0.25">
      <c r="A24" s="33" t="s">
        <v>70</v>
      </c>
      <c r="B24" s="34" t="s">
        <v>71</v>
      </c>
      <c r="C24" s="48">
        <f>'10'!B66</f>
        <v>1096000</v>
      </c>
      <c r="D24" s="48">
        <f>'10'!C66</f>
        <v>651030</v>
      </c>
      <c r="E24" s="48">
        <f>'10'!D66</f>
        <v>162850</v>
      </c>
      <c r="F24" s="48">
        <f>'10'!E66</f>
        <v>325545</v>
      </c>
      <c r="G24" s="48">
        <f>'10'!F66</f>
        <v>489086</v>
      </c>
      <c r="H24" s="48">
        <f>'10'!G66</f>
        <v>651003</v>
      </c>
      <c r="I24" s="10"/>
      <c r="J24" s="10"/>
      <c r="K24" s="9"/>
      <c r="L24" s="10"/>
      <c r="M24" s="10"/>
      <c r="N24" s="10"/>
    </row>
    <row r="25" spans="1:14" ht="26.25" thickBot="1" x14ac:dyDescent="0.25">
      <c r="A25" s="33" t="s">
        <v>72</v>
      </c>
      <c r="B25" s="34" t="s">
        <v>73</v>
      </c>
      <c r="C25" s="48">
        <f>'11'!B66</f>
        <v>4514100</v>
      </c>
      <c r="D25" s="48">
        <f>'11'!C66</f>
        <v>94789933</v>
      </c>
      <c r="E25" s="48">
        <f>'11'!D66</f>
        <v>15962922</v>
      </c>
      <c r="F25" s="48">
        <f>'11'!E66</f>
        <v>33269983</v>
      </c>
      <c r="G25" s="48">
        <f>'11'!F66</f>
        <v>52726878</v>
      </c>
      <c r="H25" s="48">
        <f>'11'!G66</f>
        <v>94776112</v>
      </c>
      <c r="I25" s="10"/>
      <c r="J25" s="10"/>
      <c r="K25" s="9"/>
      <c r="L25" s="10"/>
      <c r="M25" s="10"/>
      <c r="N25" s="10"/>
    </row>
    <row r="26" spans="1:14" ht="26.25" thickBot="1" x14ac:dyDescent="0.25">
      <c r="A26" s="33" t="s">
        <v>74</v>
      </c>
      <c r="B26" s="34" t="s">
        <v>75</v>
      </c>
      <c r="C26" s="48">
        <f>'12'!B66</f>
        <v>938000</v>
      </c>
      <c r="D26" s="48">
        <f>'12'!C66</f>
        <v>386517</v>
      </c>
      <c r="E26" s="48">
        <f>'12'!D66</f>
        <v>107783</v>
      </c>
      <c r="F26" s="48">
        <f>'12'!E66</f>
        <v>198901</v>
      </c>
      <c r="G26" s="48">
        <f>'12'!F66</f>
        <v>296194</v>
      </c>
      <c r="H26" s="48">
        <f>'12'!G66</f>
        <v>386502</v>
      </c>
      <c r="I26" s="10"/>
      <c r="J26" s="10"/>
      <c r="K26" s="9"/>
      <c r="L26" s="10"/>
      <c r="M26" s="10"/>
      <c r="N26" s="10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</row>
    <row r="28" spans="1:14" ht="26.25" thickBot="1" x14ac:dyDescent="0.25">
      <c r="A28" s="31" t="s">
        <v>76</v>
      </c>
      <c r="B28" s="32" t="s">
        <v>77</v>
      </c>
      <c r="C28" s="47">
        <f>+C29</f>
        <v>6724200</v>
      </c>
      <c r="D28" s="47">
        <f t="shared" ref="D28:H28" si="1">+D29</f>
        <v>7242011</v>
      </c>
      <c r="E28" s="47">
        <f t="shared" si="1"/>
        <v>1440107</v>
      </c>
      <c r="F28" s="47">
        <f t="shared" si="1"/>
        <v>3018652</v>
      </c>
      <c r="G28" s="47">
        <f t="shared" si="1"/>
        <v>4815007</v>
      </c>
      <c r="H28" s="47">
        <f t="shared" si="1"/>
        <v>7231074</v>
      </c>
      <c r="I28" s="10"/>
      <c r="J28" s="10"/>
      <c r="K28" s="9"/>
      <c r="L28" s="10"/>
      <c r="M28" s="10"/>
      <c r="N28" s="10"/>
    </row>
    <row r="29" spans="1:14" ht="13.5" thickBot="1" x14ac:dyDescent="0.25">
      <c r="A29" s="33" t="s">
        <v>78</v>
      </c>
      <c r="B29" s="34" t="s">
        <v>79</v>
      </c>
      <c r="C29" s="48">
        <f>'13'!B66</f>
        <v>6724200</v>
      </c>
      <c r="D29" s="48">
        <f>'13'!C66</f>
        <v>7242011</v>
      </c>
      <c r="E29" s="48">
        <f>'13'!D66</f>
        <v>1440107</v>
      </c>
      <c r="F29" s="48">
        <f>'13'!E66</f>
        <v>3018652</v>
      </c>
      <c r="G29" s="48">
        <f>'13'!F66</f>
        <v>4815007</v>
      </c>
      <c r="H29" s="48">
        <f>'13'!G66</f>
        <v>7231074</v>
      </c>
      <c r="I29" s="10"/>
      <c r="J29" s="10"/>
      <c r="K29" s="9"/>
      <c r="L29" s="10"/>
      <c r="M29" s="10"/>
      <c r="N29" s="10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</row>
    <row r="31" spans="1:14" ht="26.25" thickBot="1" x14ac:dyDescent="0.25">
      <c r="A31" s="31" t="s">
        <v>80</v>
      </c>
      <c r="B31" s="32" t="s">
        <v>81</v>
      </c>
      <c r="C31" s="47">
        <f>+C32+C33</f>
        <v>607100</v>
      </c>
      <c r="D31" s="47">
        <f t="shared" ref="D31:H31" si="2">+D32+D33</f>
        <v>36367043</v>
      </c>
      <c r="E31" s="47">
        <f t="shared" si="2"/>
        <v>7218199</v>
      </c>
      <c r="F31" s="47">
        <f t="shared" si="2"/>
        <v>15318819</v>
      </c>
      <c r="G31" s="47">
        <f t="shared" si="2"/>
        <v>24280478</v>
      </c>
      <c r="H31" s="47">
        <f t="shared" si="2"/>
        <v>36366671</v>
      </c>
      <c r="I31" s="10"/>
      <c r="J31" s="57"/>
      <c r="K31" s="9"/>
      <c r="L31" s="10"/>
      <c r="M31" s="10"/>
      <c r="N31" s="10"/>
    </row>
    <row r="32" spans="1:14" ht="26.25" thickBot="1" x14ac:dyDescent="0.25">
      <c r="A32" s="33" t="s">
        <v>82</v>
      </c>
      <c r="B32" s="34" t="s">
        <v>83</v>
      </c>
      <c r="C32" s="48">
        <f>'14'!B66</f>
        <v>607100</v>
      </c>
      <c r="D32" s="48">
        <f>'14'!C66</f>
        <v>30262568</v>
      </c>
      <c r="E32" s="48">
        <f>'14'!D66</f>
        <v>5988543</v>
      </c>
      <c r="F32" s="48">
        <f>'14'!E66</f>
        <v>12483365</v>
      </c>
      <c r="G32" s="48">
        <f>'14'!F66</f>
        <v>20600167</v>
      </c>
      <c r="H32" s="48">
        <f>'14'!G66</f>
        <v>30262196</v>
      </c>
      <c r="I32" s="10"/>
      <c r="J32" s="10"/>
      <c r="K32" s="9"/>
      <c r="L32" s="10"/>
      <c r="M32" s="10"/>
      <c r="N32" s="10"/>
    </row>
    <row r="33" spans="1:14" ht="26.25" thickBot="1" x14ac:dyDescent="0.25">
      <c r="A33" s="33" t="s">
        <v>84</v>
      </c>
      <c r="B33" s="34" t="s">
        <v>85</v>
      </c>
      <c r="C33" s="48">
        <f>'15'!B66</f>
        <v>0</v>
      </c>
      <c r="D33" s="48">
        <f>'15'!C66</f>
        <v>6104475</v>
      </c>
      <c r="E33" s="48">
        <f>'15'!D66</f>
        <v>1229656</v>
      </c>
      <c r="F33" s="48">
        <f>'15'!E66</f>
        <v>2835454</v>
      </c>
      <c r="G33" s="48">
        <f>'15'!F66</f>
        <v>3680311</v>
      </c>
      <c r="H33" s="48">
        <f>'15'!G66</f>
        <v>6104475</v>
      </c>
      <c r="I33" s="10"/>
      <c r="J33" s="10"/>
      <c r="K33" s="9"/>
      <c r="L33" s="10"/>
      <c r="M33" s="10"/>
      <c r="N33" s="10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10"/>
    </row>
    <row r="35" spans="1:14" ht="13.5" thickBot="1" x14ac:dyDescent="0.25">
      <c r="A35" s="31" t="s">
        <v>86</v>
      </c>
      <c r="B35" s="32" t="s">
        <v>16</v>
      </c>
      <c r="C35" s="50">
        <f>'16'!B66</f>
        <v>18313300</v>
      </c>
      <c r="D35" s="50">
        <f>'16'!C66</f>
        <v>20874637</v>
      </c>
      <c r="E35" s="50">
        <f>'16'!D66</f>
        <v>4396034</v>
      </c>
      <c r="F35" s="50">
        <f>'16'!E66</f>
        <v>9494663</v>
      </c>
      <c r="G35" s="50">
        <f>'16'!F66</f>
        <v>13790594</v>
      </c>
      <c r="H35" s="50">
        <f>'16'!G66</f>
        <v>20893699</v>
      </c>
      <c r="I35" s="10"/>
      <c r="J35" s="10"/>
      <c r="K35" s="9"/>
      <c r="L35" s="10"/>
      <c r="M35" s="10"/>
      <c r="N35" s="10"/>
    </row>
    <row r="36" spans="1:14" ht="13.5" thickBot="1" x14ac:dyDescent="0.25">
      <c r="A36" s="41"/>
      <c r="B36" s="42" t="s">
        <v>17</v>
      </c>
      <c r="C36" s="51">
        <f>+C14+C28+C31+C35</f>
        <v>153382900</v>
      </c>
      <c r="D36" s="51">
        <f t="shared" ref="D36:H36" si="3">+D14+D28+D31+D35</f>
        <v>303200426</v>
      </c>
      <c r="E36" s="51">
        <f t="shared" si="3"/>
        <v>55685072</v>
      </c>
      <c r="F36" s="51">
        <f t="shared" si="3"/>
        <v>122750183</v>
      </c>
      <c r="G36" s="51">
        <f t="shared" si="3"/>
        <v>195223991</v>
      </c>
      <c r="H36" s="51">
        <f t="shared" si="3"/>
        <v>303193365</v>
      </c>
      <c r="I36" s="10"/>
      <c r="J36" s="10"/>
      <c r="K36" s="9"/>
      <c r="L36" s="10"/>
      <c r="M36" s="10"/>
      <c r="N36" s="10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76" t="s">
        <v>108</v>
      </c>
      <c r="B38" s="76"/>
      <c r="C38" s="76"/>
      <c r="D38" s="76"/>
      <c r="E38" s="76"/>
      <c r="F38" s="76"/>
      <c r="G38" s="76"/>
      <c r="H38" s="76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41" sqref="A4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80" t="s">
        <v>0</v>
      </c>
      <c r="B3" s="80"/>
      <c r="C3" s="80"/>
      <c r="D3" s="80"/>
      <c r="E3" s="80"/>
      <c r="F3" s="80"/>
      <c r="G3" s="80"/>
    </row>
    <row r="4" spans="1:7" x14ac:dyDescent="0.2">
      <c r="A4" s="81" t="s">
        <v>114</v>
      </c>
      <c r="B4" s="81"/>
      <c r="C4" s="81"/>
      <c r="D4" s="81"/>
      <c r="E4" s="81"/>
      <c r="F4" s="81"/>
      <c r="G4" s="81"/>
    </row>
    <row r="5" spans="1:7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7" ht="13.5" thickBot="1" x14ac:dyDescent="0.25">
      <c r="A6" s="100" t="s">
        <v>93</v>
      </c>
      <c r="B6" s="101"/>
      <c r="C6" s="101"/>
      <c r="D6" s="101"/>
      <c r="E6" s="101"/>
      <c r="F6" s="101"/>
      <c r="G6" s="102"/>
    </row>
    <row r="7" spans="1:7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7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7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94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1225000</v>
      </c>
      <c r="C10" s="19">
        <f t="shared" ref="C10:G10" si="0">+C12+C13+C14</f>
        <v>1419562</v>
      </c>
      <c r="D10" s="19">
        <f t="shared" si="0"/>
        <v>328400</v>
      </c>
      <c r="E10" s="19">
        <f t="shared" si="0"/>
        <v>648737</v>
      </c>
      <c r="F10" s="19">
        <f t="shared" si="0"/>
        <v>1003064</v>
      </c>
      <c r="G10" s="19">
        <f t="shared" si="0"/>
        <v>1419548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1085000</v>
      </c>
      <c r="C12" s="20">
        <v>1322391</v>
      </c>
      <c r="D12" s="20">
        <v>318435</v>
      </c>
      <c r="E12" s="20">
        <v>633090</v>
      </c>
      <c r="F12" s="20">
        <v>986482</v>
      </c>
      <c r="G12" s="20">
        <v>1322384</v>
      </c>
      <c r="J12" s="55"/>
    </row>
    <row r="13" spans="1:10" ht="13.5" thickBot="1" x14ac:dyDescent="0.25">
      <c r="A13" s="6" t="s">
        <v>9</v>
      </c>
      <c r="B13" s="20">
        <v>140000</v>
      </c>
      <c r="C13" s="20">
        <v>97171</v>
      </c>
      <c r="D13" s="20">
        <v>9965</v>
      </c>
      <c r="E13" s="20">
        <v>15647</v>
      </c>
      <c r="F13" s="20">
        <v>16582</v>
      </c>
      <c r="G13" s="20">
        <v>97164</v>
      </c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1225000</v>
      </c>
      <c r="C66" s="19">
        <f t="shared" si="9"/>
        <v>1419562</v>
      </c>
      <c r="D66" s="19">
        <f t="shared" si="9"/>
        <v>328400</v>
      </c>
      <c r="E66" s="19">
        <f t="shared" si="9"/>
        <v>648737</v>
      </c>
      <c r="F66" s="19">
        <f t="shared" si="9"/>
        <v>1003064</v>
      </c>
      <c r="G66" s="19">
        <f t="shared" si="9"/>
        <v>1419548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53</v>
      </c>
      <c r="E68" s="23">
        <v>54</v>
      </c>
      <c r="F68" s="23">
        <v>54</v>
      </c>
      <c r="G68" s="23">
        <v>54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95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1096000</v>
      </c>
      <c r="C10" s="19">
        <f t="shared" ref="C10:G10" si="0">+C12+C13+C14</f>
        <v>651030</v>
      </c>
      <c r="D10" s="19">
        <f t="shared" si="0"/>
        <v>162850</v>
      </c>
      <c r="E10" s="19">
        <f t="shared" si="0"/>
        <v>325545</v>
      </c>
      <c r="F10" s="19">
        <f t="shared" si="0"/>
        <v>489086</v>
      </c>
      <c r="G10" s="19">
        <f t="shared" si="0"/>
        <v>651003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576000</v>
      </c>
      <c r="C12" s="20">
        <v>594940</v>
      </c>
      <c r="D12" s="20">
        <v>133407</v>
      </c>
      <c r="E12" s="20">
        <v>288970</v>
      </c>
      <c r="F12" s="20">
        <v>446809</v>
      </c>
      <c r="G12" s="20">
        <v>594933</v>
      </c>
      <c r="J12" s="55"/>
    </row>
    <row r="13" spans="1:10" ht="13.5" thickBot="1" x14ac:dyDescent="0.25">
      <c r="A13" s="6" t="s">
        <v>9</v>
      </c>
      <c r="B13" s="20">
        <v>520000</v>
      </c>
      <c r="C13" s="20">
        <v>52370</v>
      </c>
      <c r="D13" s="20">
        <v>29443</v>
      </c>
      <c r="E13" s="20">
        <v>36575</v>
      </c>
      <c r="F13" s="20">
        <v>42277</v>
      </c>
      <c r="G13" s="20">
        <v>52356</v>
      </c>
      <c r="J13" s="55"/>
    </row>
    <row r="14" spans="1:10" ht="13.5" thickBot="1" x14ac:dyDescent="0.25">
      <c r="A14" s="6" t="s">
        <v>10</v>
      </c>
      <c r="B14" s="20"/>
      <c r="C14" s="20">
        <v>3720</v>
      </c>
      <c r="D14" s="20"/>
      <c r="E14" s="20"/>
      <c r="F14" s="20"/>
      <c r="G14" s="20">
        <v>3714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1096000</v>
      </c>
      <c r="C66" s="19">
        <f t="shared" si="9"/>
        <v>651030</v>
      </c>
      <c r="D66" s="19">
        <f t="shared" si="9"/>
        <v>162850</v>
      </c>
      <c r="E66" s="19">
        <f t="shared" si="9"/>
        <v>325545</v>
      </c>
      <c r="F66" s="19">
        <f t="shared" si="9"/>
        <v>489086</v>
      </c>
      <c r="G66" s="19">
        <f t="shared" si="9"/>
        <v>651003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25</v>
      </c>
      <c r="C68" s="23">
        <v>25</v>
      </c>
      <c r="D68" s="23">
        <v>21</v>
      </c>
      <c r="E68" s="23">
        <v>21</v>
      </c>
      <c r="F68" s="23">
        <v>20</v>
      </c>
      <c r="G68" s="23">
        <v>20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="80" zoomScaleNormal="80" zoomScaleSheetLayoutView="100" workbookViewId="0">
      <selection activeCell="O51" sqref="O5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0" t="s">
        <v>0</v>
      </c>
      <c r="B3" s="80"/>
      <c r="C3" s="80"/>
      <c r="D3" s="80"/>
      <c r="E3" s="80"/>
      <c r="F3" s="80"/>
      <c r="G3" s="80"/>
    </row>
    <row r="4" spans="1:12" x14ac:dyDescent="0.2">
      <c r="A4" s="81" t="s">
        <v>114</v>
      </c>
      <c r="B4" s="81"/>
      <c r="C4" s="81"/>
      <c r="D4" s="81"/>
      <c r="E4" s="81"/>
      <c r="F4" s="81"/>
      <c r="G4" s="81"/>
    </row>
    <row r="5" spans="1:12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2" ht="13.5" thickBot="1" x14ac:dyDescent="0.25">
      <c r="A6" s="100" t="s">
        <v>96</v>
      </c>
      <c r="B6" s="101"/>
      <c r="C6" s="101"/>
      <c r="D6" s="101"/>
      <c r="E6" s="101"/>
      <c r="F6" s="101"/>
      <c r="G6" s="102"/>
    </row>
    <row r="7" spans="1:12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2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2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2" ht="13.5" thickBot="1" x14ac:dyDescent="0.25">
      <c r="A10" s="4" t="s">
        <v>6</v>
      </c>
      <c r="B10" s="19">
        <f>+B12+B13+B14</f>
        <v>4514100</v>
      </c>
      <c r="C10" s="19">
        <f t="shared" ref="C10:G10" si="0">+C12+C13+C14</f>
        <v>82917799</v>
      </c>
      <c r="D10" s="19">
        <f t="shared" si="0"/>
        <v>15920490</v>
      </c>
      <c r="E10" s="19">
        <f t="shared" si="0"/>
        <v>33225239</v>
      </c>
      <c r="F10" s="19">
        <f t="shared" si="0"/>
        <v>52643211</v>
      </c>
      <c r="G10" s="19">
        <f t="shared" si="0"/>
        <v>82727632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2729000</v>
      </c>
      <c r="C12" s="20">
        <v>64323186</v>
      </c>
      <c r="D12" s="20">
        <v>12857272</v>
      </c>
      <c r="E12" s="20">
        <v>26796585</v>
      </c>
      <c r="F12" s="20">
        <v>43942791</v>
      </c>
      <c r="G12" s="20">
        <v>64320462</v>
      </c>
      <c r="L12" s="55"/>
    </row>
    <row r="13" spans="1:12" ht="13.5" thickBot="1" x14ac:dyDescent="0.25">
      <c r="A13" s="6" t="s">
        <v>9</v>
      </c>
      <c r="B13" s="20">
        <v>1785100</v>
      </c>
      <c r="C13" s="20">
        <v>17182233</v>
      </c>
      <c r="D13" s="20">
        <v>3063218</v>
      </c>
      <c r="E13" s="20">
        <v>6428654</v>
      </c>
      <c r="F13" s="20">
        <v>8700420</v>
      </c>
      <c r="G13" s="20">
        <v>16994796</v>
      </c>
      <c r="I13" s="10"/>
      <c r="J13" s="10"/>
      <c r="L13" s="55"/>
    </row>
    <row r="14" spans="1:12" ht="13.5" thickBot="1" x14ac:dyDescent="0.25">
      <c r="A14" s="6" t="s">
        <v>10</v>
      </c>
      <c r="B14" s="20"/>
      <c r="C14" s="20">
        <v>1412380</v>
      </c>
      <c r="D14" s="20"/>
      <c r="E14" s="20"/>
      <c r="F14" s="20"/>
      <c r="G14" s="20">
        <v>1412374</v>
      </c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11872134</v>
      </c>
      <c r="D16" s="19">
        <f t="shared" si="1"/>
        <v>42432</v>
      </c>
      <c r="E16" s="19">
        <f t="shared" si="1"/>
        <v>44744</v>
      </c>
      <c r="F16" s="19">
        <f t="shared" si="1"/>
        <v>83667</v>
      </c>
      <c r="G16" s="19">
        <f t="shared" si="1"/>
        <v>12048480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11607384</v>
      </c>
      <c r="D20" s="24">
        <f t="shared" si="3"/>
        <v>42432</v>
      </c>
      <c r="E20" s="24">
        <f t="shared" si="3"/>
        <v>42432</v>
      </c>
      <c r="F20" s="24">
        <f t="shared" si="3"/>
        <v>42432</v>
      </c>
      <c r="G20" s="24">
        <f t="shared" si="3"/>
        <v>11794546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/>
      <c r="C22" s="20">
        <v>211250</v>
      </c>
      <c r="D22" s="20">
        <v>42432</v>
      </c>
      <c r="E22" s="20">
        <v>42432</v>
      </c>
      <c r="F22" s="20">
        <v>42432</v>
      </c>
      <c r="G22" s="54">
        <v>211231</v>
      </c>
      <c r="L22" s="55"/>
    </row>
    <row r="23" spans="1:18" ht="64.5" thickBot="1" x14ac:dyDescent="0.25">
      <c r="A23" s="8" t="s">
        <v>35</v>
      </c>
      <c r="B23" s="20"/>
      <c r="C23" s="54">
        <v>11155654</v>
      </c>
      <c r="D23" s="54"/>
      <c r="E23" s="20"/>
      <c r="F23" s="20"/>
      <c r="G23" s="20">
        <v>11155635</v>
      </c>
      <c r="L23" s="55"/>
    </row>
    <row r="24" spans="1:18" ht="54.75" customHeight="1" thickBot="1" x14ac:dyDescent="0.25">
      <c r="A24" s="8" t="s">
        <v>26</v>
      </c>
      <c r="B24" s="20"/>
      <c r="C24" s="20">
        <v>240480</v>
      </c>
      <c r="D24" s="20"/>
      <c r="E24" s="20"/>
      <c r="F24" s="20"/>
      <c r="G24" s="54">
        <v>427680</v>
      </c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7470</v>
      </c>
      <c r="D32" s="21">
        <f t="shared" si="6"/>
        <v>0</v>
      </c>
      <c r="E32" s="21">
        <f t="shared" si="6"/>
        <v>1050</v>
      </c>
      <c r="F32" s="21">
        <f t="shared" si="6"/>
        <v>4863</v>
      </c>
      <c r="G32" s="21">
        <f t="shared" si="6"/>
        <v>7466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112</v>
      </c>
      <c r="B34" s="22"/>
      <c r="C34" s="22">
        <v>7470</v>
      </c>
      <c r="D34" s="22"/>
      <c r="E34" s="22">
        <v>1050</v>
      </c>
      <c r="F34" s="22">
        <v>4863</v>
      </c>
      <c r="G34" s="53">
        <v>7466</v>
      </c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78070</v>
      </c>
      <c r="D39" s="21">
        <f t="shared" si="7"/>
        <v>0</v>
      </c>
      <c r="E39" s="21">
        <f t="shared" si="7"/>
        <v>1262</v>
      </c>
      <c r="F39" s="21">
        <f t="shared" si="7"/>
        <v>36372</v>
      </c>
      <c r="G39" s="21">
        <f t="shared" si="7"/>
        <v>78064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74" customFormat="1" ht="20.25" customHeight="1" thickBot="1" x14ac:dyDescent="0.25">
      <c r="A43" s="71"/>
      <c r="B43" s="72"/>
      <c r="C43" s="72"/>
      <c r="D43" s="72"/>
      <c r="E43" s="72"/>
      <c r="F43" s="72"/>
      <c r="G43" s="72"/>
      <c r="H43" s="73"/>
      <c r="I43" s="68"/>
      <c r="J43" s="68"/>
      <c r="K43" s="73"/>
      <c r="L43" s="68"/>
      <c r="M43" s="68"/>
      <c r="N43" s="68"/>
      <c r="O43" s="68"/>
      <c r="P43" s="68"/>
      <c r="Q43" s="68"/>
      <c r="R43" s="68"/>
    </row>
    <row r="44" spans="1:18" ht="51.75" thickBot="1" x14ac:dyDescent="0.25">
      <c r="A44" s="63" t="s">
        <v>113</v>
      </c>
      <c r="B44" s="22"/>
      <c r="C44" s="22">
        <v>78070</v>
      </c>
      <c r="D44" s="22"/>
      <c r="E44" s="22">
        <v>1262</v>
      </c>
      <c r="F44" s="22">
        <v>36372</v>
      </c>
      <c r="G44" s="53">
        <v>78064</v>
      </c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168410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168404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/>
      <c r="C55" s="22">
        <v>71780</v>
      </c>
      <c r="D55" s="22"/>
      <c r="E55" s="22"/>
      <c r="F55" s="22"/>
      <c r="G55" s="53">
        <v>71780</v>
      </c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>
        <v>87320</v>
      </c>
      <c r="D56" s="22"/>
      <c r="E56" s="22"/>
      <c r="F56" s="22"/>
      <c r="G56" s="22">
        <v>87320</v>
      </c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>
        <v>9310</v>
      </c>
      <c r="D57" s="22"/>
      <c r="E57" s="22"/>
      <c r="F57" s="22"/>
      <c r="G57" s="22">
        <v>9304</v>
      </c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4514100</v>
      </c>
      <c r="C66" s="19">
        <f t="shared" si="9"/>
        <v>94789933</v>
      </c>
      <c r="D66" s="19">
        <f t="shared" si="9"/>
        <v>15962922</v>
      </c>
      <c r="E66" s="19">
        <f t="shared" si="9"/>
        <v>33269983</v>
      </c>
      <c r="F66" s="19">
        <f t="shared" si="9"/>
        <v>52726878</v>
      </c>
      <c r="G66" s="19">
        <f t="shared" si="9"/>
        <v>94776112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79</v>
      </c>
      <c r="C68" s="23">
        <v>2345</v>
      </c>
      <c r="D68" s="23">
        <v>2344</v>
      </c>
      <c r="E68" s="23">
        <v>2343</v>
      </c>
      <c r="F68" s="23">
        <v>2343</v>
      </c>
      <c r="G68" s="23">
        <v>2343</v>
      </c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70" zoomScaleNormal="7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938000</v>
      </c>
      <c r="C10" s="19">
        <f t="shared" ref="C10:G10" si="0">+C12+C13+C14</f>
        <v>386517</v>
      </c>
      <c r="D10" s="19">
        <f t="shared" si="0"/>
        <v>107783</v>
      </c>
      <c r="E10" s="19">
        <f t="shared" si="0"/>
        <v>198901</v>
      </c>
      <c r="F10" s="19">
        <f t="shared" si="0"/>
        <v>296194</v>
      </c>
      <c r="G10" s="19">
        <f t="shared" si="0"/>
        <v>386502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413000</v>
      </c>
      <c r="C12" s="20">
        <v>377800</v>
      </c>
      <c r="D12" s="20">
        <v>107783</v>
      </c>
      <c r="E12" s="20">
        <v>196770</v>
      </c>
      <c r="F12" s="20">
        <v>294063</v>
      </c>
      <c r="G12" s="20">
        <v>377790</v>
      </c>
      <c r="J12" s="55"/>
    </row>
    <row r="13" spans="1:10" ht="13.5" thickBot="1" x14ac:dyDescent="0.25">
      <c r="A13" s="6" t="s">
        <v>9</v>
      </c>
      <c r="B13" s="20">
        <v>525000</v>
      </c>
      <c r="C13" s="20">
        <v>8717</v>
      </c>
      <c r="D13" s="20"/>
      <c r="E13" s="20">
        <v>2131</v>
      </c>
      <c r="F13" s="20">
        <v>2131</v>
      </c>
      <c r="G13" s="20">
        <v>8712</v>
      </c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938000</v>
      </c>
      <c r="C66" s="19">
        <f t="shared" si="9"/>
        <v>386517</v>
      </c>
      <c r="D66" s="19">
        <f t="shared" si="9"/>
        <v>107783</v>
      </c>
      <c r="E66" s="19">
        <f t="shared" si="9"/>
        <v>198901</v>
      </c>
      <c r="F66" s="19">
        <f t="shared" si="9"/>
        <v>296194</v>
      </c>
      <c r="G66" s="19">
        <f t="shared" si="9"/>
        <v>386502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43</v>
      </c>
      <c r="C68" s="23">
        <v>43</v>
      </c>
      <c r="D68" s="23">
        <v>41</v>
      </c>
      <c r="E68" s="23">
        <v>42</v>
      </c>
      <c r="F68" s="23">
        <v>41</v>
      </c>
      <c r="G68" s="23">
        <v>42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70" zoomScaleNormal="7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98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6693200</v>
      </c>
      <c r="C10" s="19">
        <f t="shared" ref="C10:G10" si="0">+C12+C13+C14</f>
        <v>7232191</v>
      </c>
      <c r="D10" s="19">
        <f t="shared" si="0"/>
        <v>1440107</v>
      </c>
      <c r="E10" s="19">
        <f t="shared" si="0"/>
        <v>3018652</v>
      </c>
      <c r="F10" s="19">
        <f t="shared" si="0"/>
        <v>4815007</v>
      </c>
      <c r="G10" s="19">
        <f t="shared" si="0"/>
        <v>7231074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4658000</v>
      </c>
      <c r="C12" s="20">
        <v>5273411</v>
      </c>
      <c r="D12" s="20">
        <v>1163159</v>
      </c>
      <c r="E12" s="20">
        <v>2376710</v>
      </c>
      <c r="F12" s="20">
        <v>3787945</v>
      </c>
      <c r="G12" s="20">
        <v>5273403</v>
      </c>
      <c r="J12" s="55"/>
    </row>
    <row r="13" spans="1:10" ht="13.5" thickBot="1" x14ac:dyDescent="0.25">
      <c r="A13" s="6" t="s">
        <v>9</v>
      </c>
      <c r="B13" s="20">
        <v>1735200</v>
      </c>
      <c r="C13" s="20">
        <v>1948130</v>
      </c>
      <c r="D13" s="20">
        <v>276448</v>
      </c>
      <c r="E13" s="20">
        <v>638694</v>
      </c>
      <c r="F13" s="20">
        <v>1019032</v>
      </c>
      <c r="G13" s="20">
        <v>1947021</v>
      </c>
      <c r="J13" s="55"/>
    </row>
    <row r="14" spans="1:10" ht="13.5" thickBot="1" x14ac:dyDescent="0.25">
      <c r="A14" s="6" t="s">
        <v>10</v>
      </c>
      <c r="B14" s="20">
        <v>300000</v>
      </c>
      <c r="C14" s="20">
        <v>10650</v>
      </c>
      <c r="D14" s="20">
        <v>500</v>
      </c>
      <c r="E14" s="20">
        <v>3248</v>
      </c>
      <c r="F14" s="20">
        <v>8030</v>
      </c>
      <c r="G14" s="20">
        <v>10650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31000</v>
      </c>
      <c r="C16" s="19">
        <f t="shared" ref="C16:G16" si="1">+C17+C20+C26+C29+C32+C39+C46</f>
        <v>9820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31000</v>
      </c>
      <c r="C46" s="21">
        <f t="shared" ref="C46:G46" si="8">SUM(C48:C65)</f>
        <v>9820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v>31000</v>
      </c>
      <c r="C59" s="22">
        <v>9820</v>
      </c>
      <c r="D59" s="22"/>
      <c r="E59" s="22"/>
      <c r="F59" s="22"/>
      <c r="G59" s="53">
        <v>0</v>
      </c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6724200</v>
      </c>
      <c r="C66" s="19">
        <f t="shared" si="9"/>
        <v>7242011</v>
      </c>
      <c r="D66" s="19">
        <f t="shared" si="9"/>
        <v>1440107</v>
      </c>
      <c r="E66" s="19">
        <f t="shared" si="9"/>
        <v>3018652</v>
      </c>
      <c r="F66" s="19">
        <f t="shared" si="9"/>
        <v>4815007</v>
      </c>
      <c r="G66" s="19">
        <f t="shared" si="9"/>
        <v>7231074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258</v>
      </c>
      <c r="E68" s="23">
        <v>260</v>
      </c>
      <c r="F68" s="23">
        <v>254</v>
      </c>
      <c r="G68" s="23">
        <v>255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40" activePane="bottomRight" state="frozen"/>
      <selection pane="topRight" activeCell="B1" sqref="B1"/>
      <selection pane="bottomLeft" activeCell="A10" sqref="A10"/>
      <selection pane="bottomRight" activeCell="I46" sqref="I46:K4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600100</v>
      </c>
      <c r="C10" s="19">
        <f t="shared" ref="C10:G10" si="0">+C12+C13+C14</f>
        <v>30260568</v>
      </c>
      <c r="D10" s="19">
        <f t="shared" si="0"/>
        <v>5988543</v>
      </c>
      <c r="E10" s="19">
        <f t="shared" si="0"/>
        <v>12483365</v>
      </c>
      <c r="F10" s="19">
        <f t="shared" si="0"/>
        <v>20598172</v>
      </c>
      <c r="G10" s="19">
        <f t="shared" si="0"/>
        <v>30260201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600100</v>
      </c>
      <c r="C12" s="20">
        <v>22873357</v>
      </c>
      <c r="D12" s="20">
        <v>4783186</v>
      </c>
      <c r="E12" s="20">
        <v>9748914</v>
      </c>
      <c r="F12" s="20">
        <v>16163130</v>
      </c>
      <c r="G12" s="20">
        <v>22873337</v>
      </c>
      <c r="J12" s="55"/>
    </row>
    <row r="13" spans="1:10" ht="13.5" thickBot="1" x14ac:dyDescent="0.25">
      <c r="A13" s="6" t="s">
        <v>9</v>
      </c>
      <c r="B13" s="20"/>
      <c r="C13" s="20">
        <v>6497151</v>
      </c>
      <c r="D13" s="20">
        <v>1205357</v>
      </c>
      <c r="E13" s="20">
        <v>2734451</v>
      </c>
      <c r="F13" s="20">
        <v>4435042</v>
      </c>
      <c r="G13" s="20">
        <v>6496811</v>
      </c>
      <c r="J13" s="55"/>
    </row>
    <row r="14" spans="1:10" ht="13.5" thickBot="1" x14ac:dyDescent="0.25">
      <c r="A14" s="6" t="s">
        <v>10</v>
      </c>
      <c r="B14" s="20"/>
      <c r="C14" s="20">
        <v>890060</v>
      </c>
      <c r="D14" s="20"/>
      <c r="E14" s="20"/>
      <c r="F14" s="20"/>
      <c r="G14" s="20">
        <v>890053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7000</v>
      </c>
      <c r="C16" s="19">
        <f t="shared" ref="C16:G16" si="1">+C17+C20+C26+C29+C32+C39+C46</f>
        <v>2000</v>
      </c>
      <c r="D16" s="19">
        <f t="shared" si="1"/>
        <v>0</v>
      </c>
      <c r="E16" s="19">
        <f t="shared" si="1"/>
        <v>0</v>
      </c>
      <c r="F16" s="19">
        <f t="shared" si="1"/>
        <v>1995</v>
      </c>
      <c r="G16" s="19">
        <f t="shared" si="1"/>
        <v>1995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7000</v>
      </c>
      <c r="C46" s="21">
        <f t="shared" ref="C46:G46" si="8">SUM(C48:C65)</f>
        <v>2000</v>
      </c>
      <c r="D46" s="21">
        <f t="shared" si="8"/>
        <v>0</v>
      </c>
      <c r="E46" s="21">
        <f t="shared" si="8"/>
        <v>0</v>
      </c>
      <c r="F46" s="21">
        <f t="shared" si="8"/>
        <v>1995</v>
      </c>
      <c r="G46" s="21">
        <f t="shared" si="8"/>
        <v>1995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>
        <v>2000</v>
      </c>
      <c r="D60" s="22"/>
      <c r="E60" s="22"/>
      <c r="F60" s="22">
        <v>1995</v>
      </c>
      <c r="G60" s="53">
        <v>1995</v>
      </c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53">
        <v>7000</v>
      </c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607100</v>
      </c>
      <c r="C66" s="19">
        <f t="shared" si="9"/>
        <v>30262568</v>
      </c>
      <c r="D66" s="19">
        <f t="shared" si="9"/>
        <v>5988543</v>
      </c>
      <c r="E66" s="19">
        <f t="shared" si="9"/>
        <v>12483365</v>
      </c>
      <c r="F66" s="19">
        <f t="shared" si="9"/>
        <v>20600167</v>
      </c>
      <c r="G66" s="19">
        <f t="shared" si="9"/>
        <v>30262196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16</v>
      </c>
      <c r="C68" s="23">
        <v>1407</v>
      </c>
      <c r="D68" s="23">
        <v>966</v>
      </c>
      <c r="E68" s="23">
        <v>950</v>
      </c>
      <c r="F68" s="23">
        <v>949</v>
      </c>
      <c r="G68" s="23">
        <v>962</v>
      </c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" zoomScaleNormal="10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100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6104475</v>
      </c>
      <c r="D10" s="19">
        <f t="shared" si="0"/>
        <v>1229656</v>
      </c>
      <c r="E10" s="19">
        <f t="shared" si="0"/>
        <v>2835454</v>
      </c>
      <c r="F10" s="19">
        <f t="shared" si="0"/>
        <v>3680311</v>
      </c>
      <c r="G10" s="19">
        <f t="shared" si="0"/>
        <v>6104475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>
        <v>6104475</v>
      </c>
      <c r="D13" s="20">
        <v>1229656</v>
      </c>
      <c r="E13" s="20">
        <v>2835454</v>
      </c>
      <c r="F13" s="20">
        <v>3680311</v>
      </c>
      <c r="G13" s="20">
        <v>6104475</v>
      </c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6104475</v>
      </c>
      <c r="D66" s="19">
        <f t="shared" si="9"/>
        <v>1229656</v>
      </c>
      <c r="E66" s="19">
        <f t="shared" si="9"/>
        <v>2835454</v>
      </c>
      <c r="F66" s="19">
        <f t="shared" si="9"/>
        <v>3680311</v>
      </c>
      <c r="G66" s="19">
        <f t="shared" si="9"/>
        <v>6104475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70" zoomScaleNormal="70" zoomScaleSheetLayoutView="100" workbookViewId="0">
      <selection activeCell="I16" sqref="I16:K1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101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18313300</v>
      </c>
      <c r="C10" s="19">
        <f t="shared" ref="C10:G10" si="0">+C12+C13+C14</f>
        <v>20874637</v>
      </c>
      <c r="D10" s="19">
        <f t="shared" si="0"/>
        <v>4396034</v>
      </c>
      <c r="E10" s="19">
        <f t="shared" si="0"/>
        <v>9474728</v>
      </c>
      <c r="F10" s="19">
        <f t="shared" si="0"/>
        <v>13770659</v>
      </c>
      <c r="G10" s="19">
        <f t="shared" si="0"/>
        <v>20854379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9958300</v>
      </c>
      <c r="C12" s="20">
        <v>11879348</v>
      </c>
      <c r="D12" s="20">
        <v>2969523</v>
      </c>
      <c r="E12" s="20">
        <v>5795561</v>
      </c>
      <c r="F12" s="20">
        <v>8650093</v>
      </c>
      <c r="G12" s="20">
        <v>11879034</v>
      </c>
      <c r="J12" s="55"/>
    </row>
    <row r="13" spans="1:10" ht="13.5" thickBot="1" x14ac:dyDescent="0.25">
      <c r="A13" s="6" t="s">
        <v>9</v>
      </c>
      <c r="B13" s="20">
        <v>6939000</v>
      </c>
      <c r="C13" s="20">
        <v>8231730</v>
      </c>
      <c r="D13" s="20">
        <v>1398749</v>
      </c>
      <c r="E13" s="20">
        <v>3591192</v>
      </c>
      <c r="F13" s="20">
        <v>5024710</v>
      </c>
      <c r="G13" s="20">
        <v>8212329</v>
      </c>
      <c r="J13" s="55"/>
    </row>
    <row r="14" spans="1:10" ht="13.5" thickBot="1" x14ac:dyDescent="0.25">
      <c r="A14" s="6" t="s">
        <v>10</v>
      </c>
      <c r="B14" s="20">
        <v>1416000</v>
      </c>
      <c r="C14" s="20">
        <v>763559</v>
      </c>
      <c r="D14" s="20">
        <v>27762</v>
      </c>
      <c r="E14" s="20">
        <v>87975</v>
      </c>
      <c r="F14" s="20">
        <v>95856</v>
      </c>
      <c r="G14" s="20">
        <v>763016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19935</v>
      </c>
      <c r="F16" s="19">
        <f t="shared" si="1"/>
        <v>19935</v>
      </c>
      <c r="G16" s="19">
        <f t="shared" si="1"/>
        <v>39320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19935</v>
      </c>
      <c r="G26" s="21">
        <f t="shared" si="4"/>
        <v>39320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28</v>
      </c>
      <c r="B28" s="22"/>
      <c r="C28" s="22"/>
      <c r="D28" s="22"/>
      <c r="E28" s="22">
        <v>19935</v>
      </c>
      <c r="F28" s="22">
        <v>19935</v>
      </c>
      <c r="G28" s="22">
        <v>39320</v>
      </c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18313300</v>
      </c>
      <c r="C66" s="19">
        <f t="shared" si="9"/>
        <v>20874637</v>
      </c>
      <c r="D66" s="19">
        <f t="shared" si="9"/>
        <v>4396034</v>
      </c>
      <c r="E66" s="19">
        <f t="shared" si="9"/>
        <v>9494663</v>
      </c>
      <c r="F66" s="19">
        <f t="shared" si="9"/>
        <v>13790594</v>
      </c>
      <c r="G66" s="19">
        <f t="shared" si="9"/>
        <v>20893699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276</v>
      </c>
      <c r="C68" s="23">
        <v>310</v>
      </c>
      <c r="D68" s="23">
        <v>277</v>
      </c>
      <c r="E68" s="23">
        <v>275</v>
      </c>
      <c r="F68" s="23">
        <v>272</v>
      </c>
      <c r="G68" s="23">
        <v>273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73"/>
  <sheetViews>
    <sheetView zoomScale="80" zoomScaleNormal="80" zoomScaleSheetLayoutView="100" workbookViewId="0">
      <selection activeCell="L23" sqref="L2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6" x14ac:dyDescent="0.2">
      <c r="A3" s="80" t="s">
        <v>0</v>
      </c>
      <c r="B3" s="80"/>
      <c r="C3" s="80"/>
      <c r="D3" s="80"/>
      <c r="E3" s="80"/>
      <c r="F3" s="80"/>
      <c r="G3" s="80"/>
    </row>
    <row r="4" spans="1:16" x14ac:dyDescent="0.2">
      <c r="A4" s="81" t="s">
        <v>114</v>
      </c>
      <c r="B4" s="81"/>
      <c r="C4" s="81"/>
      <c r="D4" s="81"/>
      <c r="E4" s="81"/>
      <c r="F4" s="81"/>
      <c r="G4" s="81"/>
    </row>
    <row r="5" spans="1:16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6" ht="13.5" thickBot="1" x14ac:dyDescent="0.25">
      <c r="A6" s="91" t="s">
        <v>19</v>
      </c>
      <c r="B6" s="92"/>
      <c r="C6" s="92"/>
      <c r="D6" s="92"/>
      <c r="E6" s="92"/>
      <c r="F6" s="92"/>
      <c r="G6" s="93"/>
    </row>
    <row r="7" spans="1:16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  <c r="I7" s="10"/>
      <c r="J7" s="10"/>
      <c r="K7" s="10"/>
      <c r="L7" s="10"/>
      <c r="M7" s="10"/>
      <c r="N7" s="10"/>
      <c r="O7" s="10"/>
      <c r="P7" s="10"/>
    </row>
    <row r="8" spans="1:16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  <c r="M8" s="10"/>
      <c r="N8" s="10"/>
      <c r="O8" s="10"/>
      <c r="P8" s="10"/>
    </row>
    <row r="9" spans="1:16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  <c r="I9" s="10"/>
      <c r="J9" s="10"/>
      <c r="K9" s="10"/>
      <c r="L9" s="10"/>
      <c r="M9" s="10"/>
      <c r="N9" s="10"/>
      <c r="O9" s="10"/>
      <c r="P9" s="10"/>
    </row>
    <row r="10" spans="1:16" ht="13.5" thickBot="1" x14ac:dyDescent="0.25">
      <c r="A10" s="4" t="s">
        <v>6</v>
      </c>
      <c r="B10" s="19">
        <f>+B12+B13+B14</f>
        <v>123581900</v>
      </c>
      <c r="C10" s="19">
        <f t="shared" ref="C10:G10" si="0">+C12+C13+C14</f>
        <v>259590137</v>
      </c>
      <c r="D10" s="19">
        <f t="shared" si="0"/>
        <v>51003574</v>
      </c>
      <c r="E10" s="19">
        <f t="shared" si="0"/>
        <v>107276422</v>
      </c>
      <c r="F10" s="19">
        <f t="shared" si="0"/>
        <v>173109312</v>
      </c>
      <c r="G10" s="19">
        <f t="shared" si="0"/>
        <v>259377255</v>
      </c>
      <c r="I10" s="10"/>
      <c r="J10" s="56"/>
      <c r="K10" s="10"/>
      <c r="L10" s="10"/>
      <c r="M10" s="10"/>
      <c r="N10" s="10"/>
      <c r="O10" s="10"/>
      <c r="P10" s="10"/>
    </row>
    <row r="11" spans="1:16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56"/>
      <c r="K11" s="10"/>
      <c r="L11" s="10"/>
      <c r="M11" s="10"/>
      <c r="N11" s="10"/>
      <c r="O11" s="10"/>
      <c r="P11" s="10"/>
    </row>
    <row r="12" spans="1:16" ht="13.5" thickBot="1" x14ac:dyDescent="0.25">
      <c r="A12" s="6" t="s">
        <v>8</v>
      </c>
      <c r="B12" s="20">
        <f>SUM('1:16'!B12)</f>
        <v>80352400</v>
      </c>
      <c r="C12" s="20">
        <f>SUM('1:16'!C12)</f>
        <v>174743459</v>
      </c>
      <c r="D12" s="20">
        <f>SUM('1:16'!D12)</f>
        <v>36512167</v>
      </c>
      <c r="E12" s="20">
        <f>SUM('1:16'!E12)</f>
        <v>75999010</v>
      </c>
      <c r="F12" s="20">
        <f>SUM('1:16'!F12)</f>
        <v>123377906</v>
      </c>
      <c r="G12" s="20">
        <f>SUM('1:16'!G12)</f>
        <v>174740579</v>
      </c>
      <c r="I12" s="10"/>
      <c r="J12" s="56"/>
      <c r="K12" s="10"/>
      <c r="L12" s="10"/>
      <c r="M12" s="10"/>
      <c r="N12" s="10"/>
      <c r="O12" s="10"/>
      <c r="P12" s="10"/>
    </row>
    <row r="13" spans="1:16" ht="13.5" thickBot="1" x14ac:dyDescent="0.25">
      <c r="A13" s="6" t="s">
        <v>9</v>
      </c>
      <c r="B13" s="20">
        <f>SUM('1:16'!B13)</f>
        <v>34522500</v>
      </c>
      <c r="C13" s="20">
        <f>SUM('1:16'!C13)</f>
        <v>79158429</v>
      </c>
      <c r="D13" s="20">
        <f>SUM('1:16'!D13)</f>
        <v>14075449</v>
      </c>
      <c r="E13" s="20">
        <f>SUM('1:16'!E13)</f>
        <v>30056773</v>
      </c>
      <c r="F13" s="20">
        <f>SUM('1:16'!F13)</f>
        <v>48491459</v>
      </c>
      <c r="G13" s="20">
        <f>SUM('1:16'!G13)</f>
        <v>78949038</v>
      </c>
      <c r="I13" s="10"/>
      <c r="J13" s="56"/>
      <c r="K13" s="10"/>
      <c r="L13" s="10"/>
      <c r="M13" s="10"/>
      <c r="N13" s="10"/>
      <c r="O13" s="10"/>
      <c r="P13" s="10"/>
    </row>
    <row r="14" spans="1:16" ht="13.5" thickBot="1" x14ac:dyDescent="0.25">
      <c r="A14" s="6" t="s">
        <v>10</v>
      </c>
      <c r="B14" s="20">
        <f>SUM('1:16'!B14)</f>
        <v>8707000</v>
      </c>
      <c r="C14" s="20">
        <f>SUM('1:16'!C14)</f>
        <v>5688249</v>
      </c>
      <c r="D14" s="20">
        <f>SUM('1:16'!D14)</f>
        <v>415958</v>
      </c>
      <c r="E14" s="20">
        <f>SUM('1:16'!E14)</f>
        <v>1220639</v>
      </c>
      <c r="F14" s="20">
        <f>SUM('1:16'!F14)</f>
        <v>1239947</v>
      </c>
      <c r="G14" s="20">
        <f>SUM('1:16'!G14)</f>
        <v>5687638</v>
      </c>
      <c r="I14" s="10"/>
      <c r="J14" s="56"/>
      <c r="K14" s="10"/>
      <c r="L14" s="10"/>
      <c r="M14" s="10"/>
      <c r="N14" s="10"/>
      <c r="O14" s="10"/>
      <c r="P14" s="10"/>
    </row>
    <row r="15" spans="1:16" ht="13.5" thickBot="1" x14ac:dyDescent="0.25">
      <c r="A15" s="5"/>
      <c r="B15" s="20"/>
      <c r="C15" s="20"/>
      <c r="D15" s="20"/>
      <c r="E15" s="20"/>
      <c r="F15" s="20"/>
      <c r="G15" s="20"/>
      <c r="I15" s="10"/>
      <c r="J15" s="56"/>
      <c r="K15" s="10"/>
      <c r="L15" s="10"/>
      <c r="M15" s="10"/>
      <c r="N15" s="10"/>
      <c r="O15" s="10"/>
      <c r="P15" s="10"/>
    </row>
    <row r="16" spans="1:16" ht="32.25" customHeight="1" thickBot="1" x14ac:dyDescent="0.25">
      <c r="A16" s="4" t="s">
        <v>11</v>
      </c>
      <c r="B16" s="19">
        <f>+B17+B20+B26+B29+B32+B39+B46</f>
        <v>29801000</v>
      </c>
      <c r="C16" s="19">
        <f t="shared" ref="C16:G16" si="1">+C17+C20+C26+C29+C32+C39+C46</f>
        <v>43610289</v>
      </c>
      <c r="D16" s="19">
        <f t="shared" si="1"/>
        <v>4681498</v>
      </c>
      <c r="E16" s="19">
        <f t="shared" si="1"/>
        <v>15473761</v>
      </c>
      <c r="F16" s="19">
        <f t="shared" si="1"/>
        <v>22114679</v>
      </c>
      <c r="G16" s="19">
        <f t="shared" si="1"/>
        <v>43816110</v>
      </c>
      <c r="I16" s="10"/>
      <c r="J16" s="56"/>
      <c r="K16" s="10"/>
      <c r="L16" s="10"/>
      <c r="M16" s="10"/>
      <c r="N16" s="10"/>
      <c r="O16" s="10"/>
      <c r="P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56"/>
      <c r="K18" s="10"/>
      <c r="L18" s="10"/>
      <c r="M18" s="10"/>
      <c r="N18" s="10"/>
      <c r="O18" s="10"/>
      <c r="P18" s="10"/>
    </row>
    <row r="19" spans="1:18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I19" s="10"/>
      <c r="J19" s="56"/>
      <c r="K19" s="10"/>
      <c r="L19" s="10"/>
      <c r="M19" s="10"/>
      <c r="N19" s="10"/>
      <c r="O19" s="10"/>
      <c r="P19" s="1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11607384</v>
      </c>
      <c r="D20" s="24">
        <f t="shared" si="3"/>
        <v>42432</v>
      </c>
      <c r="E20" s="24">
        <f t="shared" si="3"/>
        <v>42432</v>
      </c>
      <c r="F20" s="24">
        <f t="shared" si="3"/>
        <v>42432</v>
      </c>
      <c r="G20" s="24">
        <f t="shared" si="3"/>
        <v>11794546</v>
      </c>
      <c r="J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 s="10"/>
      <c r="J21" s="56"/>
      <c r="K21" s="10"/>
      <c r="L21" s="70"/>
      <c r="M21" s="10"/>
      <c r="N21" s="10"/>
      <c r="O21" s="10"/>
      <c r="P21" s="10"/>
    </row>
    <row r="22" spans="1:18" ht="57.75" customHeight="1" thickBot="1" x14ac:dyDescent="0.25">
      <c r="A22" s="8" t="s">
        <v>25</v>
      </c>
      <c r="B22" s="20">
        <f>SUM('1:16'!B22)</f>
        <v>0</v>
      </c>
      <c r="C22" s="20">
        <f>SUM('1:16'!C22)</f>
        <v>211250</v>
      </c>
      <c r="D22" s="20">
        <f>SUM('1:16'!D22)</f>
        <v>42432</v>
      </c>
      <c r="E22" s="20">
        <f>SUM('1:16'!E22)</f>
        <v>42432</v>
      </c>
      <c r="F22" s="20">
        <f>SUM('1:16'!F22)</f>
        <v>42432</v>
      </c>
      <c r="G22" s="20">
        <f>SUM('1:16'!G22)</f>
        <v>211231</v>
      </c>
      <c r="I22" s="10"/>
      <c r="J22" s="56"/>
      <c r="K22" s="10"/>
      <c r="L22" s="10"/>
      <c r="M22" s="10"/>
      <c r="N22" s="10"/>
      <c r="O22" s="10"/>
      <c r="P22" s="10"/>
    </row>
    <row r="23" spans="1:18" ht="64.5" thickBot="1" x14ac:dyDescent="0.25">
      <c r="A23" s="8" t="s">
        <v>35</v>
      </c>
      <c r="B23" s="20">
        <f>SUM('1:16'!B23)</f>
        <v>0</v>
      </c>
      <c r="C23" s="20">
        <f>SUM('1:16'!C23)</f>
        <v>11155654</v>
      </c>
      <c r="D23" s="20">
        <f>SUM('1:16'!D23)</f>
        <v>0</v>
      </c>
      <c r="E23" s="20">
        <f>SUM('1:16'!E23)</f>
        <v>0</v>
      </c>
      <c r="F23" s="20">
        <f>SUM('1:16'!F23)</f>
        <v>0</v>
      </c>
      <c r="G23" s="20">
        <f>SUM('1:16'!G23)</f>
        <v>11155635</v>
      </c>
      <c r="I23" s="10"/>
      <c r="J23" s="56"/>
      <c r="K23" s="10"/>
      <c r="L23" s="10"/>
      <c r="M23" s="10"/>
      <c r="N23" s="10"/>
      <c r="O23" s="10"/>
      <c r="P23" s="10"/>
    </row>
    <row r="24" spans="1:18" ht="54.75" customHeight="1" thickBot="1" x14ac:dyDescent="0.25">
      <c r="A24" s="8" t="s">
        <v>26</v>
      </c>
      <c r="B24" s="20">
        <f>SUM('1:16'!B24)</f>
        <v>0</v>
      </c>
      <c r="C24" s="20">
        <f>SUM('1:16'!C24)</f>
        <v>240480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427680</v>
      </c>
      <c r="I24" s="10"/>
      <c r="J24" s="56"/>
      <c r="K24" s="10"/>
      <c r="L24" s="10"/>
      <c r="M24" s="10"/>
      <c r="N24" s="10"/>
      <c r="O24" s="10"/>
      <c r="P24" s="10"/>
    </row>
    <row r="25" spans="1:18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19935</v>
      </c>
      <c r="G26" s="21">
        <f t="shared" si="4"/>
        <v>39320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19935</v>
      </c>
      <c r="F28" s="22">
        <f>SUM('1:16'!F28)</f>
        <v>19935</v>
      </c>
      <c r="G28" s="22">
        <f>SUM('1:16'!G28)</f>
        <v>39320</v>
      </c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>
        <f>SUM('1:16'!B31)</f>
        <v>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7470</v>
      </c>
      <c r="D32" s="21">
        <f t="shared" si="6"/>
        <v>0</v>
      </c>
      <c r="E32" s="21">
        <f t="shared" si="6"/>
        <v>1050</v>
      </c>
      <c r="F32" s="21">
        <f t="shared" si="6"/>
        <v>4863</v>
      </c>
      <c r="G32" s="21">
        <f t="shared" si="6"/>
        <v>7466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112</v>
      </c>
      <c r="B34" s="22">
        <f>SUM('1:16'!B34)</f>
        <v>0</v>
      </c>
      <c r="C34" s="22">
        <f>SUM('1:16'!C34)</f>
        <v>7470</v>
      </c>
      <c r="D34" s="22">
        <f>SUM('1:16'!D34)</f>
        <v>0</v>
      </c>
      <c r="E34" s="22">
        <f>SUM('1:16'!E34)</f>
        <v>1050</v>
      </c>
      <c r="F34" s="22">
        <f>SUM('1:16'!F34)</f>
        <v>4863</v>
      </c>
      <c r="G34" s="22">
        <f>SUM('1:16'!G34)</f>
        <v>7466</v>
      </c>
      <c r="H34" s="9"/>
      <c r="I34" s="10"/>
      <c r="J34" s="55"/>
      <c r="K34" s="9"/>
      <c r="L34" s="68"/>
      <c r="M34" s="10"/>
      <c r="N34" s="10"/>
      <c r="O34" s="10"/>
      <c r="P34" s="10"/>
      <c r="Q34" s="10"/>
      <c r="R34" s="10"/>
    </row>
    <row r="35" spans="1:18" s="10" customFormat="1" ht="13.5" thickBot="1" x14ac:dyDescent="0.25">
      <c r="A35" s="66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9"/>
      <c r="J35" s="56"/>
      <c r="K35" s="9"/>
      <c r="L35" s="67"/>
    </row>
    <row r="36" spans="1:18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"/>
      <c r="I36" s="10"/>
      <c r="J36" s="55"/>
      <c r="K36" s="9"/>
      <c r="L36" s="67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"/>
      <c r="I37" s="10"/>
      <c r="J37" s="55"/>
      <c r="K37" s="9"/>
      <c r="L37" s="69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"/>
      <c r="I38" s="10"/>
      <c r="J38" s="55"/>
      <c r="K38" s="9"/>
      <c r="L38" s="67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31324470</v>
      </c>
      <c r="D39" s="21">
        <f t="shared" si="7"/>
        <v>4637499</v>
      </c>
      <c r="E39" s="21">
        <f t="shared" si="7"/>
        <v>15401262</v>
      </c>
      <c r="F39" s="21">
        <f t="shared" si="7"/>
        <v>22036372</v>
      </c>
      <c r="G39" s="21">
        <f t="shared" si="7"/>
        <v>31324464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>
        <f>SUM('1:16'!B41)</f>
        <v>29300000</v>
      </c>
      <c r="C41" s="22">
        <f>SUM('1:16'!C41)</f>
        <v>29300000</v>
      </c>
      <c r="D41" s="22">
        <f>SUM('1:16'!D41)</f>
        <v>4637499</v>
      </c>
      <c r="E41" s="22">
        <f>SUM('1:16'!E41)</f>
        <v>14800000</v>
      </c>
      <c r="F41" s="22">
        <f>SUM('1:16'!F41)</f>
        <v>21400000</v>
      </c>
      <c r="G41" s="22">
        <f>SUM('1:16'!G41)</f>
        <v>29300000</v>
      </c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111</v>
      </c>
      <c r="B42" s="22">
        <f>SUM('1:16'!B42)</f>
        <v>0</v>
      </c>
      <c r="C42" s="22">
        <f>SUM('1:16'!C42)</f>
        <v>1946400</v>
      </c>
      <c r="D42" s="22">
        <f>SUM('1:16'!D42)</f>
        <v>0</v>
      </c>
      <c r="E42" s="22">
        <f>SUM('1:16'!E42)</f>
        <v>600000</v>
      </c>
      <c r="F42" s="22">
        <f>SUM('1:16'!F42)</f>
        <v>600000</v>
      </c>
      <c r="G42" s="22">
        <f>SUM('1:16'!G42)</f>
        <v>1946400</v>
      </c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51.75" thickBot="1" x14ac:dyDescent="0.25">
      <c r="A44" s="63" t="s">
        <v>113</v>
      </c>
      <c r="B44" s="22">
        <f>SUM('1:16'!B44)</f>
        <v>0</v>
      </c>
      <c r="C44" s="22">
        <f>SUM('1:16'!C44)</f>
        <v>78070</v>
      </c>
      <c r="D44" s="22">
        <f>SUM('1:16'!D44)</f>
        <v>0</v>
      </c>
      <c r="E44" s="22">
        <f>SUM('1:16'!E44)</f>
        <v>1262</v>
      </c>
      <c r="F44" s="22">
        <f>SUM('1:16'!F44)</f>
        <v>36372</v>
      </c>
      <c r="G44" s="22">
        <f>SUM('1:16'!G44)</f>
        <v>78064</v>
      </c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501000</v>
      </c>
      <c r="C46" s="21">
        <f t="shared" ref="C46:G46" si="8">SUM(C48:C65)</f>
        <v>660165</v>
      </c>
      <c r="D46" s="21">
        <f t="shared" si="8"/>
        <v>1567</v>
      </c>
      <c r="E46" s="21">
        <f t="shared" si="8"/>
        <v>9082</v>
      </c>
      <c r="F46" s="21">
        <f t="shared" si="8"/>
        <v>11077</v>
      </c>
      <c r="G46" s="21">
        <f t="shared" si="8"/>
        <v>650314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>
        <f>SUM('1:16'!B48)</f>
        <v>373400</v>
      </c>
      <c r="C48" s="22">
        <f>SUM('1:16'!C48)</f>
        <v>400085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400082</v>
      </c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f>SUM('1:16'!B49)</f>
        <v>11000</v>
      </c>
      <c r="C49" s="22">
        <f>SUM('1:16'!C49)</f>
        <v>9449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9449</v>
      </c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f>SUM('1:16'!B50)</f>
        <v>13300</v>
      </c>
      <c r="C50" s="22">
        <f>SUM('1:16'!C50)</f>
        <v>13619</v>
      </c>
      <c r="D50" s="22">
        <f>SUM('1:16'!D50)</f>
        <v>0</v>
      </c>
      <c r="E50" s="22">
        <f>SUM('1:16'!E50)</f>
        <v>7515</v>
      </c>
      <c r="F50" s="22">
        <f>SUM('1:16'!F50)</f>
        <v>7515</v>
      </c>
      <c r="G50" s="22">
        <f>SUM('1:16'!G50)</f>
        <v>13614</v>
      </c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f>SUM('1:16'!B51)</f>
        <v>4700</v>
      </c>
      <c r="C51" s="22">
        <f>SUM('1:16'!C51)</f>
        <v>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>
        <f>SUM('1:16'!B52)</f>
        <v>48600</v>
      </c>
      <c r="C52" s="22">
        <f>SUM('1:16'!C52)</f>
        <v>48642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48642</v>
      </c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>
        <f>SUM('1:16'!B53)</f>
        <v>10400</v>
      </c>
      <c r="C53" s="22">
        <f>SUM('1:16'!C53)</f>
        <v>6561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6561</v>
      </c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f>SUM('1:16'!B54)</f>
        <v>1600</v>
      </c>
      <c r="C54" s="22">
        <f>SUM('1:16'!C54)</f>
        <v>1579</v>
      </c>
      <c r="D54" s="22">
        <f>SUM('1:16'!D54)</f>
        <v>1567</v>
      </c>
      <c r="E54" s="22">
        <f>SUM('1:16'!E54)</f>
        <v>1567</v>
      </c>
      <c r="F54" s="22">
        <f>SUM('1:16'!F54)</f>
        <v>1567</v>
      </c>
      <c r="G54" s="22">
        <f>SUM('1:16'!G54)</f>
        <v>1567</v>
      </c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>
        <f>SUM('1:16'!B55)</f>
        <v>0</v>
      </c>
      <c r="C55" s="22">
        <f>SUM('1:16'!C55)</f>
        <v>71780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71780</v>
      </c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>
        <f>SUM('1:16'!B56)</f>
        <v>0</v>
      </c>
      <c r="C56" s="22">
        <f>SUM('1:16'!C56)</f>
        <v>87320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87320</v>
      </c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>
        <f>SUM('1:16'!B57)</f>
        <v>0</v>
      </c>
      <c r="C57" s="22">
        <f>SUM('1:16'!C57)</f>
        <v>9310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9304</v>
      </c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f>SUM('1:16'!B59)</f>
        <v>31000</v>
      </c>
      <c r="C59" s="22">
        <f>SUM('1:16'!C59)</f>
        <v>9820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>
        <f>SUM('1:16'!B60)</f>
        <v>0</v>
      </c>
      <c r="C60" s="22">
        <f>SUM('1:16'!C60)</f>
        <v>2000</v>
      </c>
      <c r="D60" s="22">
        <f>SUM('1:16'!D60)</f>
        <v>0</v>
      </c>
      <c r="E60" s="22">
        <f>SUM('1:16'!E60)</f>
        <v>0</v>
      </c>
      <c r="F60" s="22">
        <f>SUM('1:16'!F60)</f>
        <v>1995</v>
      </c>
      <c r="G60" s="22">
        <f>SUM('1:16'!G60)</f>
        <v>1995</v>
      </c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>
        <f>SUM('1:16'!B61)</f>
        <v>7000</v>
      </c>
      <c r="C61" s="22">
        <f>SUM('1:16'!C61)</f>
        <v>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J65" s="55"/>
    </row>
    <row r="66" spans="1:10" ht="13.5" thickBot="1" x14ac:dyDescent="0.25">
      <c r="A66" s="4" t="s">
        <v>12</v>
      </c>
      <c r="B66" s="19">
        <f t="shared" ref="B66:G66" si="9">+B16+B10</f>
        <v>153382900</v>
      </c>
      <c r="C66" s="19">
        <f t="shared" si="9"/>
        <v>303200426</v>
      </c>
      <c r="D66" s="19">
        <f t="shared" si="9"/>
        <v>55685072</v>
      </c>
      <c r="E66" s="19">
        <f t="shared" si="9"/>
        <v>122750183</v>
      </c>
      <c r="F66" s="19">
        <f t="shared" si="9"/>
        <v>195223991</v>
      </c>
      <c r="G66" s="19">
        <f t="shared" si="9"/>
        <v>303193365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  <c r="J67" s="55"/>
    </row>
    <row r="68" spans="1:10" ht="13.5" thickBot="1" x14ac:dyDescent="0.25">
      <c r="A68" s="5" t="s">
        <v>13</v>
      </c>
      <c r="B68" s="23">
        <f>SUM('1:16'!B68)</f>
        <v>4129</v>
      </c>
      <c r="C68" s="23">
        <f>SUM('1:16'!C68)</f>
        <v>7820</v>
      </c>
      <c r="D68" s="23">
        <f>SUM('1:16'!D68)</f>
        <v>7091</v>
      </c>
      <c r="E68" s="23">
        <f>SUM('1:16'!E68)</f>
        <v>7101</v>
      </c>
      <c r="F68" s="23">
        <f>SUM('1:16'!F68)</f>
        <v>7083</v>
      </c>
      <c r="G68" s="23">
        <f>SUM('1:16'!G68)</f>
        <v>7086</v>
      </c>
      <c r="J68" s="55"/>
    </row>
    <row r="69" spans="1:10" x14ac:dyDescent="0.2">
      <c r="A69" s="17"/>
    </row>
    <row r="73" spans="1:10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70" zoomScaleNormal="70" zoomScaleSheetLayoutView="100" workbookViewId="0">
      <selection activeCell="G16" sqref="G1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4" x14ac:dyDescent="0.2">
      <c r="A3" s="80" t="s">
        <v>0</v>
      </c>
      <c r="B3" s="80"/>
      <c r="C3" s="80"/>
      <c r="D3" s="80"/>
      <c r="E3" s="80"/>
      <c r="F3" s="80"/>
      <c r="G3" s="80"/>
    </row>
    <row r="4" spans="1:14" x14ac:dyDescent="0.2">
      <c r="A4" s="81" t="s">
        <v>114</v>
      </c>
      <c r="B4" s="81"/>
      <c r="C4" s="81"/>
      <c r="D4" s="81"/>
      <c r="E4" s="81"/>
      <c r="F4" s="81"/>
      <c r="G4" s="81"/>
    </row>
    <row r="5" spans="1:14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4" ht="13.5" thickBot="1" x14ac:dyDescent="0.25">
      <c r="A6" s="100" t="s">
        <v>24</v>
      </c>
      <c r="B6" s="101"/>
      <c r="C6" s="101"/>
      <c r="D6" s="101"/>
      <c r="E6" s="101"/>
      <c r="F6" s="101"/>
      <c r="G6" s="102"/>
    </row>
    <row r="7" spans="1:14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4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  <c r="M8" s="10"/>
      <c r="N8" s="10"/>
    </row>
    <row r="9" spans="1:14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  <c r="I9" s="10"/>
      <c r="J9" s="10"/>
      <c r="K9" s="10"/>
      <c r="L9" s="10"/>
      <c r="M9" s="10"/>
      <c r="N9" s="10"/>
    </row>
    <row r="10" spans="1:14" ht="13.5" thickBot="1" x14ac:dyDescent="0.25">
      <c r="A10" s="4" t="s">
        <v>6</v>
      </c>
      <c r="B10" s="19">
        <f>+B12+B13+B14</f>
        <v>48155100</v>
      </c>
      <c r="C10" s="19">
        <f t="shared" ref="C10:G10" si="0">+C12+C13+C14</f>
        <v>53953860</v>
      </c>
      <c r="D10" s="19">
        <f t="shared" si="0"/>
        <v>10528056</v>
      </c>
      <c r="E10" s="19">
        <f t="shared" si="0"/>
        <v>22186707</v>
      </c>
      <c r="F10" s="19">
        <f t="shared" si="0"/>
        <v>35468416</v>
      </c>
      <c r="G10" s="19">
        <f t="shared" si="0"/>
        <v>53953182</v>
      </c>
      <c r="I10" s="10"/>
      <c r="J10" s="56"/>
      <c r="K10" s="10"/>
      <c r="L10" s="10"/>
      <c r="M10" s="10"/>
      <c r="N10" s="10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10"/>
      <c r="K11" s="10"/>
      <c r="L11" s="10"/>
      <c r="M11" s="10"/>
      <c r="N11" s="10"/>
    </row>
    <row r="12" spans="1:14" ht="13.5" thickBot="1" x14ac:dyDescent="0.25">
      <c r="A12" s="6" t="s">
        <v>8</v>
      </c>
      <c r="B12" s="20">
        <v>36532000</v>
      </c>
      <c r="C12" s="20">
        <v>41833058</v>
      </c>
      <c r="D12" s="20">
        <v>8588268</v>
      </c>
      <c r="E12" s="20">
        <v>18213487</v>
      </c>
      <c r="F12" s="20">
        <v>29922378</v>
      </c>
      <c r="G12" s="20">
        <v>41832762</v>
      </c>
      <c r="I12" s="10"/>
      <c r="J12" s="10"/>
      <c r="K12" s="10"/>
      <c r="L12" s="56"/>
      <c r="M12" s="10"/>
      <c r="N12" s="10"/>
    </row>
    <row r="13" spans="1:14" ht="13.5" thickBot="1" x14ac:dyDescent="0.25">
      <c r="A13" s="6" t="s">
        <v>9</v>
      </c>
      <c r="B13" s="20">
        <v>8125100</v>
      </c>
      <c r="C13" s="20">
        <v>10177802</v>
      </c>
      <c r="D13" s="20">
        <v>1552092</v>
      </c>
      <c r="E13" s="20">
        <v>2860724</v>
      </c>
      <c r="F13" s="20">
        <v>4431643</v>
      </c>
      <c r="G13" s="20">
        <v>10177446</v>
      </c>
      <c r="I13" s="10"/>
      <c r="J13" s="10"/>
      <c r="K13" s="10"/>
      <c r="L13" s="56"/>
      <c r="M13" s="10"/>
      <c r="N13" s="10"/>
    </row>
    <row r="14" spans="1:14" ht="13.5" thickBot="1" x14ac:dyDescent="0.25">
      <c r="A14" s="6" t="s">
        <v>10</v>
      </c>
      <c r="B14" s="20">
        <v>3498000</v>
      </c>
      <c r="C14" s="20">
        <v>1943000</v>
      </c>
      <c r="D14" s="20">
        <v>387696</v>
      </c>
      <c r="E14" s="20">
        <v>1112496</v>
      </c>
      <c r="F14" s="20">
        <v>1114395</v>
      </c>
      <c r="G14" s="20">
        <v>1942974</v>
      </c>
      <c r="I14" s="10"/>
      <c r="J14" s="10"/>
      <c r="K14" s="10"/>
      <c r="L14" s="56"/>
      <c r="M14" s="10"/>
      <c r="N14" s="10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I15" s="10"/>
      <c r="J15" s="10"/>
      <c r="K15" s="10"/>
      <c r="L15" s="10"/>
      <c r="M15" s="10"/>
      <c r="N15" s="10"/>
    </row>
    <row r="16" spans="1:14" ht="32.25" customHeight="1" thickBot="1" x14ac:dyDescent="0.25">
      <c r="A16" s="4" t="s">
        <v>11</v>
      </c>
      <c r="B16" s="19">
        <f>+B17+B20+B26+B29+B32+B39+B46</f>
        <v>373400</v>
      </c>
      <c r="C16" s="19">
        <f t="shared" ref="C16:G16" si="1">+C17+C20+C26+C29+C32+C39+C46</f>
        <v>400085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400082</v>
      </c>
      <c r="I16" s="10"/>
      <c r="J16" s="10"/>
      <c r="K16" s="10"/>
      <c r="L16" s="10"/>
      <c r="M16" s="10"/>
      <c r="N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10"/>
      <c r="K18" s="10"/>
      <c r="L18" s="10"/>
      <c r="M18" s="10"/>
      <c r="N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373400</v>
      </c>
      <c r="C46" s="21">
        <f t="shared" ref="C46:G46" si="8">SUM(C48:C65)</f>
        <v>400085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400082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>
        <v>373400</v>
      </c>
      <c r="C48" s="22">
        <v>400085</v>
      </c>
      <c r="D48" s="22"/>
      <c r="E48" s="22"/>
      <c r="F48" s="22"/>
      <c r="G48" s="22">
        <v>400082</v>
      </c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48528500</v>
      </c>
      <c r="C66" s="19">
        <f t="shared" si="9"/>
        <v>54353945</v>
      </c>
      <c r="D66" s="19">
        <f t="shared" si="9"/>
        <v>10528056</v>
      </c>
      <c r="E66" s="19">
        <f t="shared" si="9"/>
        <v>22186707</v>
      </c>
      <c r="F66" s="19">
        <f t="shared" si="9"/>
        <v>35468416</v>
      </c>
      <c r="G66" s="19">
        <f t="shared" si="9"/>
        <v>54353264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1868</v>
      </c>
      <c r="C68" s="23">
        <v>1868</v>
      </c>
      <c r="D68" s="23">
        <v>1746</v>
      </c>
      <c r="E68" s="23">
        <v>1747</v>
      </c>
      <c r="F68" s="23">
        <v>1748</v>
      </c>
      <c r="G68" s="23">
        <v>1740</v>
      </c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28" zoomScale="60" zoomScaleNormal="6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87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79000</v>
      </c>
      <c r="C10" s="19">
        <f t="shared" ref="C10:G10" si="0">+C12+C13+C14</f>
        <v>103230</v>
      </c>
      <c r="D10" s="19">
        <f t="shared" si="0"/>
        <v>24259</v>
      </c>
      <c r="E10" s="19">
        <f t="shared" si="0"/>
        <v>47793</v>
      </c>
      <c r="F10" s="19">
        <f t="shared" si="0"/>
        <v>81131</v>
      </c>
      <c r="G10" s="19">
        <f t="shared" si="0"/>
        <v>103222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79000</v>
      </c>
      <c r="C12" s="20">
        <v>103230</v>
      </c>
      <c r="D12" s="20">
        <v>24259</v>
      </c>
      <c r="E12" s="20">
        <v>47793</v>
      </c>
      <c r="F12" s="20">
        <v>81131</v>
      </c>
      <c r="G12" s="20">
        <v>103222</v>
      </c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79000</v>
      </c>
      <c r="C66" s="19">
        <f t="shared" si="9"/>
        <v>103230</v>
      </c>
      <c r="D66" s="19">
        <f t="shared" si="9"/>
        <v>24259</v>
      </c>
      <c r="E66" s="19">
        <f t="shared" si="9"/>
        <v>47793</v>
      </c>
      <c r="F66" s="19">
        <f t="shared" si="9"/>
        <v>81131</v>
      </c>
      <c r="G66" s="19">
        <f t="shared" si="9"/>
        <v>103222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>
        <v>7</v>
      </c>
      <c r="F68" s="23">
        <v>9</v>
      </c>
      <c r="G68" s="23">
        <v>9</v>
      </c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28" zoomScale="50" zoomScaleNormal="50" zoomScaleSheetLayoutView="100" workbookViewId="0">
      <selection activeCell="I45" sqref="I45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1" x14ac:dyDescent="0.2">
      <c r="A3" s="80" t="s">
        <v>0</v>
      </c>
      <c r="B3" s="80"/>
      <c r="C3" s="80"/>
      <c r="D3" s="80"/>
      <c r="E3" s="80"/>
      <c r="F3" s="80"/>
      <c r="G3" s="80"/>
    </row>
    <row r="4" spans="1:11" x14ac:dyDescent="0.2">
      <c r="A4" s="81" t="s">
        <v>114</v>
      </c>
      <c r="B4" s="81"/>
      <c r="C4" s="81"/>
      <c r="D4" s="81"/>
      <c r="E4" s="81"/>
      <c r="F4" s="81"/>
      <c r="G4" s="81"/>
    </row>
    <row r="5" spans="1:11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1" ht="13.5" thickBot="1" x14ac:dyDescent="0.25">
      <c r="A6" s="100" t="s">
        <v>88</v>
      </c>
      <c r="B6" s="101"/>
      <c r="C6" s="101"/>
      <c r="D6" s="101"/>
      <c r="E6" s="101"/>
      <c r="F6" s="101"/>
      <c r="G6" s="102"/>
    </row>
    <row r="7" spans="1:11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1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1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1" ht="13.5" thickBot="1" x14ac:dyDescent="0.25">
      <c r="A10" s="4" t="s">
        <v>6</v>
      </c>
      <c r="B10" s="19">
        <f>+B12+B13+B14</f>
        <v>30468300</v>
      </c>
      <c r="C10" s="19">
        <f t="shared" ref="C10:G10" si="0">+C12+C13+C14</f>
        <v>45278571</v>
      </c>
      <c r="D10" s="19">
        <f t="shared" si="0"/>
        <v>8865663</v>
      </c>
      <c r="E10" s="19">
        <f t="shared" si="0"/>
        <v>18650135</v>
      </c>
      <c r="F10" s="19">
        <f t="shared" si="0"/>
        <v>33203763</v>
      </c>
      <c r="G10" s="19">
        <f t="shared" si="0"/>
        <v>45278543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>
        <v>18582000</v>
      </c>
      <c r="C12" s="20">
        <v>20364840</v>
      </c>
      <c r="D12" s="20">
        <v>4178697</v>
      </c>
      <c r="E12" s="20">
        <v>9124820</v>
      </c>
      <c r="F12" s="20">
        <v>14856819</v>
      </c>
      <c r="G12" s="20">
        <v>20365487</v>
      </c>
      <c r="J12" s="55"/>
    </row>
    <row r="13" spans="1:11" ht="13.5" thickBot="1" x14ac:dyDescent="0.25">
      <c r="A13" s="6" t="s">
        <v>9</v>
      </c>
      <c r="B13" s="20">
        <v>11393300</v>
      </c>
      <c r="C13" s="20">
        <v>24577781</v>
      </c>
      <c r="D13" s="20">
        <v>4686966</v>
      </c>
      <c r="E13" s="20">
        <v>9525315</v>
      </c>
      <c r="F13" s="20">
        <v>18342198</v>
      </c>
      <c r="G13" s="20">
        <v>24577112</v>
      </c>
      <c r="J13" s="55"/>
    </row>
    <row r="14" spans="1:11" ht="13.5" thickBot="1" x14ac:dyDescent="0.25">
      <c r="A14" s="6" t="s">
        <v>10</v>
      </c>
      <c r="B14" s="20">
        <v>493000</v>
      </c>
      <c r="C14" s="20">
        <v>335950</v>
      </c>
      <c r="D14" s="20"/>
      <c r="E14" s="20"/>
      <c r="F14" s="20">
        <v>4746</v>
      </c>
      <c r="G14" s="20">
        <v>335944</v>
      </c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1" ht="32.25" customHeight="1" thickBot="1" x14ac:dyDescent="0.25">
      <c r="A16" s="4" t="s">
        <v>11</v>
      </c>
      <c r="B16" s="19">
        <f>+B17+B20+B26+B29+B32+B39+B46</f>
        <v>77600</v>
      </c>
      <c r="C16" s="19">
        <f t="shared" ref="C16:G16" si="1">+C17+C20+C26+C29+C32+C39+C46</f>
        <v>71710</v>
      </c>
      <c r="D16" s="19">
        <f t="shared" si="1"/>
        <v>0</v>
      </c>
      <c r="E16" s="19">
        <f t="shared" si="1"/>
        <v>7515</v>
      </c>
      <c r="F16" s="19">
        <f t="shared" si="1"/>
        <v>7515</v>
      </c>
      <c r="G16" s="19">
        <f t="shared" si="1"/>
        <v>71705</v>
      </c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5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6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77600</v>
      </c>
      <c r="C46" s="21">
        <f t="shared" ref="C46:G46" si="8">SUM(C48:C65)</f>
        <v>71710</v>
      </c>
      <c r="D46" s="21">
        <f t="shared" si="8"/>
        <v>0</v>
      </c>
      <c r="E46" s="21">
        <f t="shared" si="8"/>
        <v>7515</v>
      </c>
      <c r="F46" s="21">
        <f t="shared" si="8"/>
        <v>7515</v>
      </c>
      <c r="G46" s="21">
        <f t="shared" si="8"/>
        <v>71705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v>11000</v>
      </c>
      <c r="C49" s="53">
        <v>9449</v>
      </c>
      <c r="D49" s="53"/>
      <c r="E49" s="22"/>
      <c r="F49" s="22"/>
      <c r="G49" s="53">
        <v>9449</v>
      </c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v>13300</v>
      </c>
      <c r="C50" s="53">
        <f>7515+6104</f>
        <v>13619</v>
      </c>
      <c r="D50" s="55"/>
      <c r="E50" s="22">
        <v>7515</v>
      </c>
      <c r="F50" s="22">
        <v>7515</v>
      </c>
      <c r="G50" s="22">
        <f>7515+6099</f>
        <v>13614</v>
      </c>
      <c r="H50" s="9"/>
      <c r="I50" s="10"/>
      <c r="J50" s="7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v>4700</v>
      </c>
      <c r="C51" s="53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>
        <v>48600</v>
      </c>
      <c r="C52" s="53">
        <v>48642</v>
      </c>
      <c r="D52" s="53"/>
      <c r="E52" s="22"/>
      <c r="F52" s="22"/>
      <c r="G52" s="22">
        <v>48642</v>
      </c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30545900</v>
      </c>
      <c r="C66" s="19">
        <f t="shared" si="9"/>
        <v>45350281</v>
      </c>
      <c r="D66" s="19">
        <f t="shared" si="9"/>
        <v>8865663</v>
      </c>
      <c r="E66" s="19">
        <f t="shared" si="9"/>
        <v>18657650</v>
      </c>
      <c r="F66" s="19">
        <f t="shared" si="9"/>
        <v>33211278</v>
      </c>
      <c r="G66" s="19">
        <f t="shared" si="9"/>
        <v>45350248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1194</v>
      </c>
      <c r="E68" s="23">
        <v>1222</v>
      </c>
      <c r="F68" s="23">
        <v>1209</v>
      </c>
      <c r="G68" s="23">
        <v>1206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90" zoomScaleNormal="90" zoomScaleSheetLayoutView="100" workbookViewId="0">
      <selection activeCell="O55" sqref="O55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89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4845000</v>
      </c>
      <c r="C10" s="19">
        <f t="shared" ref="C10:G10" si="0">+C12+C13+C14</f>
        <v>2563520</v>
      </c>
      <c r="D10" s="19">
        <f t="shared" si="0"/>
        <v>586396</v>
      </c>
      <c r="E10" s="19">
        <f t="shared" si="0"/>
        <v>1197107</v>
      </c>
      <c r="F10" s="19">
        <f t="shared" si="0"/>
        <v>1788949</v>
      </c>
      <c r="G10" s="19">
        <f t="shared" si="0"/>
        <v>2563475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135000</v>
      </c>
      <c r="C12" s="20">
        <v>273170</v>
      </c>
      <c r="D12" s="20">
        <v>59936</v>
      </c>
      <c r="E12" s="20">
        <v>127268</v>
      </c>
      <c r="F12" s="20">
        <v>192650</v>
      </c>
      <c r="G12" s="20">
        <v>273162</v>
      </c>
      <c r="J12" s="55"/>
    </row>
    <row r="13" spans="1:10" ht="13.5" thickBot="1" x14ac:dyDescent="0.25">
      <c r="A13" s="6" t="s">
        <v>9</v>
      </c>
      <c r="B13" s="20">
        <v>1710000</v>
      </c>
      <c r="C13" s="20">
        <v>2178530</v>
      </c>
      <c r="D13" s="20">
        <v>526460</v>
      </c>
      <c r="E13" s="20">
        <v>1052919</v>
      </c>
      <c r="F13" s="20">
        <v>1579379</v>
      </c>
      <c r="G13" s="20">
        <v>2178500</v>
      </c>
      <c r="J13" s="55"/>
    </row>
    <row r="14" spans="1:10" ht="13.5" thickBot="1" x14ac:dyDescent="0.25">
      <c r="A14" s="6" t="s">
        <v>10</v>
      </c>
      <c r="B14" s="20">
        <v>3000000</v>
      </c>
      <c r="C14" s="20">
        <v>111820</v>
      </c>
      <c r="D14" s="20"/>
      <c r="E14" s="20">
        <v>16920</v>
      </c>
      <c r="F14" s="20">
        <v>16920</v>
      </c>
      <c r="G14" s="20">
        <v>111813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4637499</v>
      </c>
      <c r="E16" s="19">
        <f t="shared" si="1"/>
        <v>14800000</v>
      </c>
      <c r="F16" s="19">
        <f t="shared" si="1"/>
        <v>21400000</v>
      </c>
      <c r="G16" s="19">
        <f t="shared" si="1"/>
        <v>29300000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4637499</v>
      </c>
      <c r="E39" s="21">
        <f t="shared" si="7"/>
        <v>14800000</v>
      </c>
      <c r="F39" s="21">
        <f t="shared" si="7"/>
        <v>21400000</v>
      </c>
      <c r="G39" s="21">
        <f t="shared" si="7"/>
        <v>29300000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>
        <v>29300000</v>
      </c>
      <c r="C41" s="22">
        <v>29300000</v>
      </c>
      <c r="D41" s="22">
        <v>4637499</v>
      </c>
      <c r="E41" s="22">
        <v>14800000</v>
      </c>
      <c r="F41" s="22">
        <v>21400000</v>
      </c>
      <c r="G41" s="22">
        <v>29300000</v>
      </c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34145000</v>
      </c>
      <c r="C66" s="19">
        <f t="shared" si="9"/>
        <v>31863520</v>
      </c>
      <c r="D66" s="19">
        <f t="shared" si="9"/>
        <v>5223895</v>
      </c>
      <c r="E66" s="19">
        <f t="shared" si="9"/>
        <v>15997107</v>
      </c>
      <c r="F66" s="19">
        <f t="shared" si="9"/>
        <v>23188949</v>
      </c>
      <c r="G66" s="19">
        <f t="shared" si="9"/>
        <v>31863475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</v>
      </c>
      <c r="C68" s="23">
        <v>7</v>
      </c>
      <c r="D68" s="23">
        <v>7</v>
      </c>
      <c r="E68" s="23">
        <v>7</v>
      </c>
      <c r="F68" s="23">
        <v>8</v>
      </c>
      <c r="G68" s="23">
        <v>8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80" zoomScaleNormal="80" zoomScaleSheetLayoutView="100" workbookViewId="0">
      <selection activeCell="I15" sqref="I15:K1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3265200</v>
      </c>
      <c r="C10" s="19">
        <f t="shared" ref="C10:G10" si="0">+C12+C13+C14</f>
        <v>5132482</v>
      </c>
      <c r="D10" s="19">
        <f t="shared" si="0"/>
        <v>805826</v>
      </c>
      <c r="E10" s="19">
        <f t="shared" si="0"/>
        <v>1677715</v>
      </c>
      <c r="F10" s="19">
        <f t="shared" si="0"/>
        <v>3235085</v>
      </c>
      <c r="G10" s="19">
        <f t="shared" si="0"/>
        <v>5132362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2345000</v>
      </c>
      <c r="C12" s="20">
        <v>3040648</v>
      </c>
      <c r="D12" s="20">
        <v>714986</v>
      </c>
      <c r="E12" s="20">
        <v>1429580</v>
      </c>
      <c r="F12" s="20">
        <v>2207689</v>
      </c>
      <c r="G12" s="20">
        <v>3040540</v>
      </c>
      <c r="J12" s="55"/>
    </row>
    <row r="13" spans="1:10" ht="13.5" thickBot="1" x14ac:dyDescent="0.25">
      <c r="A13" s="6" t="s">
        <v>9</v>
      </c>
      <c r="B13" s="20">
        <v>920200</v>
      </c>
      <c r="C13" s="20">
        <v>1874724</v>
      </c>
      <c r="D13" s="20">
        <v>90840</v>
      </c>
      <c r="E13" s="20">
        <v>248135</v>
      </c>
      <c r="F13" s="20">
        <v>1027396</v>
      </c>
      <c r="G13" s="20">
        <v>1874722</v>
      </c>
      <c r="J13" s="55"/>
    </row>
    <row r="14" spans="1:10" ht="13.5" thickBot="1" x14ac:dyDescent="0.25">
      <c r="A14" s="6" t="s">
        <v>10</v>
      </c>
      <c r="B14" s="20"/>
      <c r="C14" s="20">
        <v>217110</v>
      </c>
      <c r="D14" s="20"/>
      <c r="E14" s="20"/>
      <c r="F14" s="20"/>
      <c r="G14" s="20">
        <v>217100</v>
      </c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1954540</v>
      </c>
      <c r="D16" s="19">
        <f t="shared" si="1"/>
        <v>1567</v>
      </c>
      <c r="E16" s="19">
        <f t="shared" si="1"/>
        <v>601567</v>
      </c>
      <c r="F16" s="19">
        <f t="shared" si="1"/>
        <v>601567</v>
      </c>
      <c r="G16" s="19">
        <f t="shared" si="1"/>
        <v>1954528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1946400</v>
      </c>
      <c r="D39" s="21">
        <f t="shared" si="7"/>
        <v>0</v>
      </c>
      <c r="E39" s="21">
        <f t="shared" si="7"/>
        <v>600000</v>
      </c>
      <c r="F39" s="21">
        <f t="shared" si="7"/>
        <v>600000</v>
      </c>
      <c r="G39" s="21">
        <f t="shared" si="7"/>
        <v>1946400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>
        <v>1946400</v>
      </c>
      <c r="D42" s="22"/>
      <c r="E42" s="22">
        <v>600000</v>
      </c>
      <c r="F42" s="22">
        <v>600000</v>
      </c>
      <c r="G42" s="22">
        <v>1946400</v>
      </c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8140</v>
      </c>
      <c r="D46" s="21">
        <f t="shared" si="8"/>
        <v>1567</v>
      </c>
      <c r="E46" s="21">
        <f t="shared" si="8"/>
        <v>1567</v>
      </c>
      <c r="F46" s="21">
        <f t="shared" si="8"/>
        <v>1567</v>
      </c>
      <c r="G46" s="21">
        <f t="shared" si="8"/>
        <v>8128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>
        <v>10400</v>
      </c>
      <c r="C53" s="53">
        <v>6561</v>
      </c>
      <c r="D53" s="22"/>
      <c r="E53" s="22"/>
      <c r="F53" s="22"/>
      <c r="G53" s="53">
        <v>6561</v>
      </c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v>1600</v>
      </c>
      <c r="C54" s="53">
        <v>1579</v>
      </c>
      <c r="D54" s="22">
        <v>1567</v>
      </c>
      <c r="E54" s="22">
        <v>1567</v>
      </c>
      <c r="F54" s="22">
        <v>1567</v>
      </c>
      <c r="G54" s="22">
        <v>1567</v>
      </c>
      <c r="H54" s="9"/>
      <c r="I54" s="10"/>
      <c r="J54" s="7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3277200</v>
      </c>
      <c r="C66" s="19">
        <f t="shared" si="9"/>
        <v>7087022</v>
      </c>
      <c r="D66" s="19">
        <f t="shared" si="9"/>
        <v>807393</v>
      </c>
      <c r="E66" s="19">
        <f t="shared" si="9"/>
        <v>2279282</v>
      </c>
      <c r="F66" s="19">
        <f t="shared" si="9"/>
        <v>3836652</v>
      </c>
      <c r="G66" s="19">
        <f t="shared" si="9"/>
        <v>7086890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122</v>
      </c>
      <c r="C68" s="23">
        <v>122</v>
      </c>
      <c r="D68" s="23">
        <v>116</v>
      </c>
      <c r="E68" s="23">
        <v>112</v>
      </c>
      <c r="F68" s="23">
        <v>116</v>
      </c>
      <c r="G68" s="23">
        <v>114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="70" zoomScaleNormal="7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2319600</v>
      </c>
      <c r="C10" s="19">
        <f t="shared" ref="C10:G10" si="0">+C12+C13+C14</f>
        <v>1919395</v>
      </c>
      <c r="D10" s="19">
        <f t="shared" si="0"/>
        <v>436707</v>
      </c>
      <c r="E10" s="19">
        <f t="shared" si="0"/>
        <v>942858</v>
      </c>
      <c r="F10" s="19">
        <f t="shared" si="0"/>
        <v>1474085</v>
      </c>
      <c r="G10" s="19">
        <f t="shared" si="0"/>
        <v>1919380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1874000</v>
      </c>
      <c r="C12" s="20">
        <v>1698680</v>
      </c>
      <c r="D12" s="20">
        <v>430452</v>
      </c>
      <c r="E12" s="20">
        <v>857107</v>
      </c>
      <c r="F12" s="20">
        <v>1285592</v>
      </c>
      <c r="G12" s="20">
        <v>1698677</v>
      </c>
      <c r="J12" s="55"/>
    </row>
    <row r="13" spans="1:10" ht="13.5" thickBot="1" x14ac:dyDescent="0.25">
      <c r="A13" s="6" t="s">
        <v>9</v>
      </c>
      <c r="B13" s="20">
        <v>445600</v>
      </c>
      <c r="C13" s="20">
        <v>220715</v>
      </c>
      <c r="D13" s="20">
        <v>6255</v>
      </c>
      <c r="E13" s="20">
        <v>85751</v>
      </c>
      <c r="F13" s="20">
        <v>188493</v>
      </c>
      <c r="G13" s="20">
        <v>220703</v>
      </c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2319600</v>
      </c>
      <c r="C66" s="19">
        <f t="shared" si="9"/>
        <v>1919395</v>
      </c>
      <c r="D66" s="19">
        <f t="shared" si="9"/>
        <v>436707</v>
      </c>
      <c r="E66" s="19">
        <f t="shared" si="9"/>
        <v>942858</v>
      </c>
      <c r="F66" s="19">
        <f t="shared" si="9"/>
        <v>1474085</v>
      </c>
      <c r="G66" s="19">
        <f t="shared" si="9"/>
        <v>1919380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46</v>
      </c>
      <c r="C68" s="23">
        <v>46</v>
      </c>
      <c r="D68" s="23">
        <v>38</v>
      </c>
      <c r="E68" s="23">
        <v>39</v>
      </c>
      <c r="F68" s="23">
        <v>38</v>
      </c>
      <c r="G68" s="23">
        <v>38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A42" sqref="A4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0" t="s">
        <v>0</v>
      </c>
      <c r="B3" s="80"/>
      <c r="C3" s="80"/>
      <c r="D3" s="80"/>
      <c r="E3" s="80"/>
      <c r="F3" s="80"/>
      <c r="G3" s="80"/>
    </row>
    <row r="4" spans="1:10" x14ac:dyDescent="0.2">
      <c r="A4" s="81" t="s">
        <v>114</v>
      </c>
      <c r="B4" s="81"/>
      <c r="C4" s="81"/>
      <c r="D4" s="81"/>
      <c r="E4" s="81"/>
      <c r="F4" s="81"/>
      <c r="G4" s="81"/>
    </row>
    <row r="5" spans="1:10" ht="13.5" thickBot="1" x14ac:dyDescent="0.25">
      <c r="A5" s="90" t="s">
        <v>1</v>
      </c>
      <c r="B5" s="90"/>
      <c r="C5" s="90"/>
      <c r="D5" s="90"/>
      <c r="E5" s="90"/>
      <c r="F5" s="90"/>
      <c r="G5" s="90"/>
    </row>
    <row r="6" spans="1:10" ht="13.5" thickBot="1" x14ac:dyDescent="0.25">
      <c r="A6" s="100" t="s">
        <v>92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4" t="s">
        <v>102</v>
      </c>
      <c r="C7" s="97" t="s">
        <v>107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95"/>
      <c r="C8" s="98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96"/>
      <c r="C9" s="99"/>
      <c r="D9" s="62" t="s">
        <v>103</v>
      </c>
      <c r="E9" s="61" t="s">
        <v>104</v>
      </c>
      <c r="F9" s="61" t="s">
        <v>105</v>
      </c>
      <c r="G9" s="61" t="s">
        <v>106</v>
      </c>
    </row>
    <row r="10" spans="1:10" ht="13.5" thickBot="1" x14ac:dyDescent="0.25">
      <c r="A10" s="4" t="s">
        <v>6</v>
      </c>
      <c r="B10" s="19">
        <f>+B12+B13+B14</f>
        <v>1070000</v>
      </c>
      <c r="C10" s="19">
        <f t="shared" ref="C10:G10" si="0">+C12+C13+C14</f>
        <v>792300</v>
      </c>
      <c r="D10" s="19">
        <f t="shared" si="0"/>
        <v>182804</v>
      </c>
      <c r="E10" s="19">
        <f t="shared" si="0"/>
        <v>363486</v>
      </c>
      <c r="F10" s="19">
        <f t="shared" si="0"/>
        <v>562179</v>
      </c>
      <c r="G10" s="19">
        <f t="shared" si="0"/>
        <v>792277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786000</v>
      </c>
      <c r="C12" s="20">
        <v>785400</v>
      </c>
      <c r="D12" s="20">
        <v>182804</v>
      </c>
      <c r="E12" s="20">
        <v>362355</v>
      </c>
      <c r="F12" s="20">
        <v>560334</v>
      </c>
      <c r="G12" s="20">
        <v>785386</v>
      </c>
      <c r="J12" s="55"/>
    </row>
    <row r="13" spans="1:10" ht="13.5" thickBot="1" x14ac:dyDescent="0.25">
      <c r="A13" s="6" t="s">
        <v>9</v>
      </c>
      <c r="B13" s="20">
        <v>284000</v>
      </c>
      <c r="C13" s="20">
        <v>6900</v>
      </c>
      <c r="D13" s="20"/>
      <c r="E13" s="20">
        <v>1131</v>
      </c>
      <c r="F13" s="20">
        <v>1845</v>
      </c>
      <c r="G13" s="20">
        <v>6891</v>
      </c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110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109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1070000</v>
      </c>
      <c r="C66" s="19">
        <f t="shared" si="9"/>
        <v>792300</v>
      </c>
      <c r="D66" s="19">
        <f t="shared" si="9"/>
        <v>182804</v>
      </c>
      <c r="E66" s="19">
        <f t="shared" si="9"/>
        <v>363486</v>
      </c>
      <c r="F66" s="19">
        <f t="shared" si="9"/>
        <v>562179</v>
      </c>
      <c r="G66" s="19">
        <f t="shared" si="9"/>
        <v>792277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>
        <v>22</v>
      </c>
      <c r="F68" s="23">
        <v>22</v>
      </c>
      <c r="G68" s="23">
        <v>22</v>
      </c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Eli Apostolova</cp:lastModifiedBy>
  <cp:lastPrinted>2021-04-14T11:18:19Z</cp:lastPrinted>
  <dcterms:created xsi:type="dcterms:W3CDTF">2016-04-01T09:51:31Z</dcterms:created>
  <dcterms:modified xsi:type="dcterms:W3CDTF">2023-02-21T11:15:47Z</dcterms:modified>
</cp:coreProperties>
</file>